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ramid\Abhay\DreamOnAction\Other\"/>
    </mc:Choice>
  </mc:AlternateContent>
  <xr:revisionPtr revIDLastSave="0" documentId="13_ncr:1_{A4D1D594-5D59-4A5E-A5AD-3A85DF42060E}" xr6:coauthVersionLast="47" xr6:coauthVersionMax="47" xr10:uidLastSave="{00000000-0000-0000-0000-000000000000}"/>
  <bookViews>
    <workbookView xWindow="-120" yWindow="-120" windowWidth="20730" windowHeight="11160" firstSheet="1" activeTab="2" xr2:uid="{9E43CFE7-7B28-496C-83C0-D6006F05F97B}"/>
  </bookViews>
  <sheets>
    <sheet name="Combo Dashboard-info" sheetId="15" state="hidden" r:id="rId1"/>
    <sheet name="Main Dashboard" sheetId="18" r:id="rId2"/>
    <sheet name="Combo Dashboard" sheetId="16" r:id="rId3"/>
    <sheet name="Strategy Dashboard" sheetId="1" r:id="rId4"/>
    <sheet name="Strategy1-Old" sheetId="2" state="hidden" r:id="rId5"/>
    <sheet name="Strategy-Rule" sheetId="3" state="hidden" r:id="rId6"/>
    <sheet name="General" sheetId="17" r:id="rId7"/>
    <sheet name="Strategy 1 | PD-TG" sheetId="4" r:id="rId8"/>
    <sheet name="Strategy 2 | PD-FE" sheetId="6" r:id="rId9"/>
    <sheet name="Strategy 3 | M1-TG" sheetId="7" r:id="rId10"/>
    <sheet name="Strategy 4 | HP-FE" sheetId="8" r:id="rId11"/>
    <sheet name="Strategy 5 | M1-FE" sheetId="9" r:id="rId12"/>
    <sheet name="Strategy 6 | PD-M1" sheetId="10" r:id="rId13"/>
    <sheet name="Strategy 7 | TG-FE" sheetId="11" r:id="rId14"/>
    <sheet name="Strategy 8 | M1-WB" sheetId="12" r:id="rId15"/>
    <sheet name="Strategy 9 | HP-M1" sheetId="13" r:id="rId16"/>
    <sheet name="Strategy 10 | OP-OB" sheetId="14" r:id="rId17"/>
  </sheets>
  <definedNames>
    <definedName name="_xlnm._FilterDatabase" localSheetId="2" hidden="1">'Combo Dashboard'!$A$4:$AF$104</definedName>
    <definedName name="_xlnm._FilterDatabase" localSheetId="3" hidden="1">'Strategy Dashboard'!$A$4:$AU$104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N26" i="16" l="1"/>
  <c r="DN21" i="16"/>
  <c r="DN16" i="16"/>
  <c r="DN11" i="16"/>
  <c r="DT21" i="16"/>
  <c r="DT26" i="16" s="1"/>
  <c r="DT31" i="16" s="1"/>
  <c r="DT36" i="16" s="1"/>
  <c r="DT41" i="16" s="1"/>
  <c r="DT46" i="16" s="1"/>
  <c r="DT51" i="16" s="1"/>
  <c r="DT56" i="16" s="1"/>
  <c r="DT61" i="16" s="1"/>
  <c r="DT66" i="16" s="1"/>
  <c r="DT71" i="16" s="1"/>
  <c r="DT76" i="16" s="1"/>
  <c r="DT81" i="16" s="1"/>
  <c r="DT86" i="16" s="1"/>
  <c r="DT91" i="16" s="1"/>
  <c r="DT96" i="16" s="1"/>
  <c r="DT101" i="16" s="1"/>
  <c r="DT106" i="16" s="1"/>
  <c r="DT16" i="16"/>
  <c r="V11" i="18"/>
  <c r="W11" i="18"/>
  <c r="V12" i="18"/>
  <c r="W12" i="18"/>
  <c r="V13" i="18"/>
  <c r="W13" i="18"/>
  <c r="W10" i="18"/>
  <c r="V10" i="18"/>
  <c r="S11" i="18"/>
  <c r="S12" i="18"/>
  <c r="S13" i="18"/>
  <c r="S14" i="18"/>
  <c r="S15" i="18"/>
  <c r="S16" i="18"/>
  <c r="S17" i="18"/>
  <c r="S18" i="18"/>
  <c r="S19" i="18"/>
  <c r="S20" i="18"/>
  <c r="S21" i="18"/>
  <c r="S22" i="18"/>
  <c r="S23" i="18"/>
  <c r="S24" i="18"/>
  <c r="S25" i="18"/>
  <c r="S26" i="18"/>
  <c r="S27" i="18"/>
  <c r="S28" i="18"/>
  <c r="S29" i="18"/>
  <c r="S30" i="18"/>
  <c r="S31" i="18"/>
  <c r="S32" i="18"/>
  <c r="S33" i="18"/>
  <c r="S34" i="18"/>
  <c r="S35" i="18"/>
  <c r="S36" i="18"/>
  <c r="S37" i="18"/>
  <c r="S38" i="18"/>
  <c r="S39" i="18"/>
  <c r="S40" i="18"/>
  <c r="S41" i="18"/>
  <c r="S42" i="18"/>
  <c r="S43" i="18"/>
  <c r="S44" i="18"/>
  <c r="S45" i="18"/>
  <c r="S46" i="18"/>
  <c r="S47" i="18"/>
  <c r="S48" i="18"/>
  <c r="S49" i="18"/>
  <c r="S50" i="18"/>
  <c r="S51" i="18"/>
  <c r="S52" i="18"/>
  <c r="S53" i="18"/>
  <c r="S54" i="18"/>
  <c r="S55" i="18"/>
  <c r="S56" i="18"/>
  <c r="S57" i="18"/>
  <c r="S58" i="18"/>
  <c r="S59" i="18"/>
  <c r="S60" i="18"/>
  <c r="S61" i="18"/>
  <c r="S62" i="18"/>
  <c r="S63" i="18"/>
  <c r="S64" i="18"/>
  <c r="S65" i="18"/>
  <c r="S66" i="18"/>
  <c r="S67" i="18"/>
  <c r="S68" i="18"/>
  <c r="S69" i="18"/>
  <c r="S70" i="18"/>
  <c r="S71" i="18"/>
  <c r="S72" i="18"/>
  <c r="S73" i="18"/>
  <c r="S74" i="18"/>
  <c r="S75" i="18"/>
  <c r="S76" i="18"/>
  <c r="S77" i="18"/>
  <c r="S78" i="18"/>
  <c r="S79" i="18"/>
  <c r="S80" i="18"/>
  <c r="S81" i="18"/>
  <c r="S82" i="18"/>
  <c r="S83" i="18"/>
  <c r="S84" i="18"/>
  <c r="S85" i="18"/>
  <c r="S86" i="18"/>
  <c r="S87" i="18"/>
  <c r="S88" i="18"/>
  <c r="S89" i="18"/>
  <c r="S90" i="18"/>
  <c r="S91" i="18"/>
  <c r="S92" i="18"/>
  <c r="S93" i="18"/>
  <c r="S94" i="18"/>
  <c r="S95" i="18"/>
  <c r="S96" i="18"/>
  <c r="S97" i="18"/>
  <c r="S98" i="18"/>
  <c r="S99" i="18"/>
  <c r="S100" i="18"/>
  <c r="S101" i="18"/>
  <c r="S102" i="18"/>
  <c r="S103" i="18"/>
  <c r="S104" i="18"/>
  <c r="S105" i="18"/>
  <c r="S106" i="18"/>
  <c r="S107" i="18"/>
  <c r="S108" i="18"/>
  <c r="S109" i="18"/>
  <c r="S10" i="18"/>
  <c r="BQ11" i="16"/>
  <c r="BQ12" i="16"/>
  <c r="BQ13" i="16"/>
  <c r="BQ14" i="16"/>
  <c r="BQ15" i="16"/>
  <c r="BQ16" i="16"/>
  <c r="BQ17" i="16"/>
  <c r="BQ18" i="16"/>
  <c r="BQ19" i="16"/>
  <c r="BQ20" i="16"/>
  <c r="BQ21" i="16"/>
  <c r="BQ22" i="16"/>
  <c r="BQ23" i="16"/>
  <c r="BQ24" i="16"/>
  <c r="BQ25" i="16"/>
  <c r="BQ26" i="16"/>
  <c r="BQ27" i="16"/>
  <c r="BQ28" i="16"/>
  <c r="BQ29" i="16"/>
  <c r="BQ30" i="16"/>
  <c r="BQ31" i="16"/>
  <c r="BQ32" i="16"/>
  <c r="BQ33" i="16"/>
  <c r="BQ34" i="16"/>
  <c r="BQ35" i="16"/>
  <c r="BQ36" i="16"/>
  <c r="BQ37" i="16"/>
  <c r="BQ38" i="16"/>
  <c r="BQ39" i="16"/>
  <c r="BQ40" i="16"/>
  <c r="BQ41" i="16"/>
  <c r="BQ42" i="16"/>
  <c r="BQ43" i="16"/>
  <c r="BQ44" i="16"/>
  <c r="BQ45" i="16"/>
  <c r="BQ46" i="16"/>
  <c r="BQ47" i="16"/>
  <c r="BQ48" i="16"/>
  <c r="BQ49" i="16"/>
  <c r="BQ50" i="16"/>
  <c r="BQ51" i="16"/>
  <c r="BQ52" i="16"/>
  <c r="BQ53" i="16"/>
  <c r="BQ54" i="16"/>
  <c r="BQ55" i="16"/>
  <c r="BQ56" i="16"/>
  <c r="BQ57" i="16"/>
  <c r="BQ58" i="16"/>
  <c r="BQ59" i="16"/>
  <c r="BQ60" i="16"/>
  <c r="BQ61" i="16"/>
  <c r="BQ62" i="16"/>
  <c r="BQ63" i="16"/>
  <c r="BQ64" i="16"/>
  <c r="BQ65" i="16"/>
  <c r="BQ66" i="16"/>
  <c r="BQ67" i="16"/>
  <c r="BQ68" i="16"/>
  <c r="BQ69" i="16"/>
  <c r="BQ70" i="16"/>
  <c r="BQ71" i="16"/>
  <c r="BQ72" i="16"/>
  <c r="BQ73" i="16"/>
  <c r="BQ74" i="16"/>
  <c r="BQ75" i="16"/>
  <c r="BQ76" i="16"/>
  <c r="BQ77" i="16"/>
  <c r="BQ78" i="16"/>
  <c r="BQ79" i="16"/>
  <c r="BQ80" i="16"/>
  <c r="BQ81" i="16"/>
  <c r="BQ82" i="16"/>
  <c r="BQ83" i="16"/>
  <c r="BQ84" i="16"/>
  <c r="BQ85" i="16"/>
  <c r="BQ86" i="16"/>
  <c r="BQ87" i="16"/>
  <c r="BQ88" i="16"/>
  <c r="BQ89" i="16"/>
  <c r="BQ90" i="16"/>
  <c r="BQ91" i="16"/>
  <c r="BQ92" i="16"/>
  <c r="BQ93" i="16"/>
  <c r="BQ94" i="16"/>
  <c r="BQ95" i="16"/>
  <c r="BQ96" i="16"/>
  <c r="BQ97" i="16"/>
  <c r="BQ98" i="16"/>
  <c r="BQ99" i="16"/>
  <c r="BQ100" i="16"/>
  <c r="BQ101" i="16"/>
  <c r="BQ102" i="16"/>
  <c r="BQ103" i="16"/>
  <c r="BQ104" i="16"/>
  <c r="BQ105" i="16"/>
  <c r="BQ106" i="16"/>
  <c r="BQ107" i="16"/>
  <c r="BQ108" i="16"/>
  <c r="BQ109" i="16"/>
  <c r="BQ110" i="16"/>
  <c r="BQ111" i="16"/>
  <c r="BQ112" i="16"/>
  <c r="BQ113" i="16"/>
  <c r="BQ10" i="16"/>
  <c r="ET12" i="1"/>
  <c r="EU12" i="1"/>
  <c r="EV12" i="1"/>
  <c r="EX12" i="1"/>
  <c r="EY12" i="1"/>
  <c r="EZ12" i="1"/>
  <c r="FA12" i="1"/>
  <c r="FB12" i="1"/>
  <c r="FC12" i="1"/>
  <c r="ET13" i="1"/>
  <c r="EU13" i="1"/>
  <c r="EV13" i="1"/>
  <c r="EX13" i="1"/>
  <c r="EY13" i="1"/>
  <c r="EZ13" i="1"/>
  <c r="FA13" i="1"/>
  <c r="FB13" i="1"/>
  <c r="FC13" i="1"/>
  <c r="ES12" i="1"/>
  <c r="ES13" i="1"/>
  <c r="ES14" i="1"/>
  <c r="ES15" i="1"/>
  <c r="ES16" i="1"/>
  <c r="ES17" i="1"/>
  <c r="ES18" i="1"/>
  <c r="ES19" i="1"/>
  <c r="ES20" i="1"/>
  <c r="ES21" i="1"/>
  <c r="ES22" i="1"/>
  <c r="ES23" i="1"/>
  <c r="ES24" i="1"/>
  <c r="ES25" i="1"/>
  <c r="ES26" i="1"/>
  <c r="ES27" i="1"/>
  <c r="ES28" i="1"/>
  <c r="ES29" i="1"/>
  <c r="ES30" i="1"/>
  <c r="ES31" i="1"/>
  <c r="ES32" i="1"/>
  <c r="ES33" i="1"/>
  <c r="ES34" i="1"/>
  <c r="ES35" i="1"/>
  <c r="ES36" i="1"/>
  <c r="ES37" i="1"/>
  <c r="ES38" i="1"/>
  <c r="ES39" i="1"/>
  <c r="ES40" i="1"/>
  <c r="ES41" i="1"/>
  <c r="ES42" i="1"/>
  <c r="ES43" i="1"/>
  <c r="ES44" i="1"/>
  <c r="ES45" i="1"/>
  <c r="ES46" i="1"/>
  <c r="ES47" i="1"/>
  <c r="ES48" i="1"/>
  <c r="ES49" i="1"/>
  <c r="ES50" i="1"/>
  <c r="ES51" i="1"/>
  <c r="ES52" i="1"/>
  <c r="ES53" i="1"/>
  <c r="ES54" i="1"/>
  <c r="ES55" i="1"/>
  <c r="ES56" i="1"/>
  <c r="ES57" i="1"/>
  <c r="ES58" i="1"/>
  <c r="ES59" i="1"/>
  <c r="ES60" i="1"/>
  <c r="ES61" i="1"/>
  <c r="ES62" i="1"/>
  <c r="ES63" i="1"/>
  <c r="ES64" i="1"/>
  <c r="ES65" i="1"/>
  <c r="ES66" i="1"/>
  <c r="ES67" i="1"/>
  <c r="ES68" i="1"/>
  <c r="ES69" i="1"/>
  <c r="ES70" i="1"/>
  <c r="ES71" i="1"/>
  <c r="ES72" i="1"/>
  <c r="ES73" i="1"/>
  <c r="ES74" i="1"/>
  <c r="ES75" i="1"/>
  <c r="ES76" i="1"/>
  <c r="ES77" i="1"/>
  <c r="ES78" i="1"/>
  <c r="ES79" i="1"/>
  <c r="ES80" i="1"/>
  <c r="ES81" i="1"/>
  <c r="ES82" i="1"/>
  <c r="ES83" i="1"/>
  <c r="ES84" i="1"/>
  <c r="ES85" i="1"/>
  <c r="ES86" i="1"/>
  <c r="ES87" i="1"/>
  <c r="ES88" i="1"/>
  <c r="ES89" i="1"/>
  <c r="ES90" i="1"/>
  <c r="ES91" i="1"/>
  <c r="ES92" i="1"/>
  <c r="ES93" i="1"/>
  <c r="ES94" i="1"/>
  <c r="ES95" i="1"/>
  <c r="ES96" i="1"/>
  <c r="ES97" i="1"/>
  <c r="ES98" i="1"/>
  <c r="ES99" i="1"/>
  <c r="ES100" i="1"/>
  <c r="ES101" i="1"/>
  <c r="ES102" i="1"/>
  <c r="ES103" i="1"/>
  <c r="ES104" i="1"/>
  <c r="ES105" i="1"/>
  <c r="ES106" i="1"/>
  <c r="ES107" i="1"/>
  <c r="ES108" i="1"/>
  <c r="ES109" i="1"/>
  <c r="ES10" i="1"/>
  <c r="ES11" i="1"/>
  <c r="BR12" i="16"/>
  <c r="BS12" i="16"/>
  <c r="BT12" i="16"/>
  <c r="BV12" i="16"/>
  <c r="BW12" i="16"/>
  <c r="CG12" i="16" s="1"/>
  <c r="BX12" i="16"/>
  <c r="CH12" i="16" s="1"/>
  <c r="BY12" i="16"/>
  <c r="CI12" i="16" s="1"/>
  <c r="BZ12" i="16"/>
  <c r="CA12" i="16"/>
  <c r="CB12" i="16"/>
  <c r="CC12" i="16"/>
  <c r="CD12" i="16"/>
  <c r="CF12" i="16"/>
  <c r="CJ12" i="16"/>
  <c r="CK12" i="16"/>
  <c r="BR13" i="16"/>
  <c r="BS13" i="16"/>
  <c r="BT13" i="16"/>
  <c r="BV13" i="16"/>
  <c r="BW13" i="16"/>
  <c r="BX13" i="16"/>
  <c r="CH13" i="16" s="1"/>
  <c r="BY13" i="16"/>
  <c r="CI13" i="16" s="1"/>
  <c r="BZ13" i="16"/>
  <c r="CA13" i="16"/>
  <c r="CB13" i="16"/>
  <c r="CC13" i="16"/>
  <c r="CD13" i="16"/>
  <c r="CF13" i="16"/>
  <c r="CG13" i="16"/>
  <c r="CJ13" i="16"/>
  <c r="CK13" i="16"/>
  <c r="BS14" i="16"/>
  <c r="BT14" i="16"/>
  <c r="BV14" i="16"/>
  <c r="CF14" i="16" s="1"/>
  <c r="BW14" i="16"/>
  <c r="BX14" i="16"/>
  <c r="BY14" i="16"/>
  <c r="CI14" i="16" s="1"/>
  <c r="BZ14" i="16"/>
  <c r="CA14" i="16"/>
  <c r="CC14" i="16"/>
  <c r="CD14" i="16"/>
  <c r="CG14" i="16"/>
  <c r="CH14" i="16"/>
  <c r="CJ14" i="16"/>
  <c r="CK14" i="16"/>
  <c r="DG74" i="16"/>
  <c r="DG71" i="16" s="1"/>
  <c r="ET11" i="1"/>
  <c r="EU11" i="1"/>
  <c r="EV11" i="1"/>
  <c r="EX11" i="1"/>
  <c r="EY11" i="1"/>
  <c r="EZ11" i="1"/>
  <c r="FA11" i="1"/>
  <c r="FB11" i="1"/>
  <c r="FC11" i="1"/>
  <c r="EZ10" i="1"/>
  <c r="EY10" i="1"/>
  <c r="EX10" i="1"/>
  <c r="EV10" i="1"/>
  <c r="EU10" i="1"/>
  <c r="ET10" i="1"/>
  <c r="FA10" i="1"/>
  <c r="FB10" i="1"/>
  <c r="FC10" i="1"/>
  <c r="T11" i="18"/>
  <c r="U11" i="18"/>
  <c r="U12" i="18" s="1"/>
  <c r="U13" i="18" s="1"/>
  <c r="U10" i="18"/>
  <c r="T10" i="18"/>
  <c r="P11" i="18"/>
  <c r="P12" i="18"/>
  <c r="P13" i="18"/>
  <c r="G11" i="18"/>
  <c r="AV21" i="1"/>
  <c r="AW21" i="1"/>
  <c r="AV22" i="1"/>
  <c r="AW22" i="1"/>
  <c r="AV23" i="1"/>
  <c r="AW23" i="1"/>
  <c r="AV24" i="1"/>
  <c r="AW24" i="1"/>
  <c r="AV26" i="1"/>
  <c r="AW26" i="1"/>
  <c r="AV27" i="1"/>
  <c r="AW27" i="1"/>
  <c r="AV28" i="1"/>
  <c r="AW28" i="1"/>
  <c r="AV29" i="1"/>
  <c r="AW29" i="1"/>
  <c r="AV31" i="1"/>
  <c r="AW31" i="1"/>
  <c r="AV32" i="1"/>
  <c r="AW32" i="1"/>
  <c r="AV33" i="1"/>
  <c r="AW33" i="1"/>
  <c r="AV34" i="1"/>
  <c r="AW34" i="1"/>
  <c r="AV36" i="1"/>
  <c r="AW36" i="1"/>
  <c r="AV37" i="1"/>
  <c r="AW37" i="1"/>
  <c r="AV38" i="1"/>
  <c r="AW38" i="1"/>
  <c r="AV39" i="1"/>
  <c r="AW39" i="1"/>
  <c r="AV41" i="1"/>
  <c r="AW41" i="1"/>
  <c r="AV42" i="1"/>
  <c r="AW42" i="1"/>
  <c r="AV43" i="1"/>
  <c r="AW43" i="1"/>
  <c r="AV44" i="1"/>
  <c r="AW44" i="1"/>
  <c r="AV46" i="1"/>
  <c r="AW46" i="1"/>
  <c r="AV47" i="1"/>
  <c r="AW47" i="1"/>
  <c r="AV48" i="1"/>
  <c r="AW48" i="1"/>
  <c r="AV49" i="1"/>
  <c r="AW49" i="1"/>
  <c r="AV51" i="1"/>
  <c r="AW51" i="1"/>
  <c r="AV52" i="1"/>
  <c r="AW52" i="1"/>
  <c r="AV53" i="1"/>
  <c r="AW53" i="1"/>
  <c r="AV54" i="1"/>
  <c r="AW54" i="1"/>
  <c r="AV56" i="1"/>
  <c r="AW56" i="1"/>
  <c r="AV57" i="1"/>
  <c r="AW57" i="1"/>
  <c r="AV58" i="1"/>
  <c r="AW58" i="1"/>
  <c r="AV59" i="1"/>
  <c r="AW59" i="1"/>
  <c r="AV61" i="1"/>
  <c r="AW61" i="1"/>
  <c r="AV62" i="1"/>
  <c r="AW62" i="1"/>
  <c r="AV63" i="1"/>
  <c r="AW63" i="1"/>
  <c r="AV64" i="1"/>
  <c r="AW64" i="1"/>
  <c r="AV66" i="1"/>
  <c r="AW66" i="1"/>
  <c r="AV67" i="1"/>
  <c r="AW67" i="1"/>
  <c r="AV68" i="1"/>
  <c r="AW68" i="1"/>
  <c r="AV69" i="1"/>
  <c r="AW69" i="1"/>
  <c r="AV71" i="1"/>
  <c r="AW71" i="1"/>
  <c r="AV72" i="1"/>
  <c r="AW72" i="1"/>
  <c r="AV73" i="1"/>
  <c r="AW73" i="1"/>
  <c r="AV74" i="1"/>
  <c r="AW74" i="1"/>
  <c r="AV76" i="1"/>
  <c r="AW76" i="1"/>
  <c r="AV77" i="1"/>
  <c r="AW77" i="1"/>
  <c r="AV78" i="1"/>
  <c r="AW78" i="1"/>
  <c r="AV79" i="1"/>
  <c r="AW79" i="1"/>
  <c r="AV81" i="1"/>
  <c r="AW81" i="1"/>
  <c r="AV82" i="1"/>
  <c r="AW82" i="1"/>
  <c r="AV83" i="1"/>
  <c r="AW83" i="1"/>
  <c r="AV84" i="1"/>
  <c r="AW84" i="1"/>
  <c r="AV86" i="1"/>
  <c r="AW86" i="1"/>
  <c r="AV87" i="1"/>
  <c r="AW87" i="1"/>
  <c r="AV88" i="1"/>
  <c r="AW88" i="1"/>
  <c r="AV89" i="1"/>
  <c r="AW89" i="1"/>
  <c r="AV91" i="1"/>
  <c r="AW91" i="1"/>
  <c r="AV92" i="1"/>
  <c r="AW92" i="1"/>
  <c r="AV93" i="1"/>
  <c r="AW93" i="1"/>
  <c r="AV94" i="1"/>
  <c r="AW94" i="1"/>
  <c r="AV96" i="1"/>
  <c r="AW96" i="1"/>
  <c r="AV97" i="1"/>
  <c r="AW97" i="1"/>
  <c r="AV98" i="1"/>
  <c r="AW98" i="1"/>
  <c r="AV99" i="1"/>
  <c r="AW99" i="1"/>
  <c r="AV101" i="1"/>
  <c r="AW101" i="1"/>
  <c r="AV102" i="1"/>
  <c r="AW102" i="1"/>
  <c r="AV103" i="1"/>
  <c r="AW103" i="1"/>
  <c r="AV104" i="1"/>
  <c r="AW104" i="1"/>
  <c r="AV106" i="1"/>
  <c r="AW106" i="1"/>
  <c r="AV107" i="1"/>
  <c r="AW107" i="1"/>
  <c r="AV108" i="1"/>
  <c r="AW108" i="1"/>
  <c r="AV109" i="1"/>
  <c r="AW109" i="1"/>
  <c r="DG73" i="16" l="1"/>
  <c r="DI73" i="16"/>
  <c r="DI71" i="16"/>
  <c r="DI70" i="16"/>
  <c r="DI74" i="16"/>
  <c r="DI72" i="16"/>
  <c r="DG72" i="16"/>
  <c r="DG70" i="16"/>
  <c r="K5" i="18"/>
  <c r="L5" i="18"/>
  <c r="M5" i="18"/>
  <c r="N5" i="18"/>
  <c r="O5" i="18"/>
  <c r="P5" i="18"/>
  <c r="K6" i="18"/>
  <c r="L6" i="18"/>
  <c r="M6" i="18"/>
  <c r="N6" i="18"/>
  <c r="O6" i="18"/>
  <c r="P6" i="18"/>
  <c r="K7" i="18"/>
  <c r="L7" i="18"/>
  <c r="M7" i="18"/>
  <c r="N7" i="18"/>
  <c r="O7" i="18"/>
  <c r="P7" i="18"/>
  <c r="K8" i="18"/>
  <c r="L8" i="18"/>
  <c r="M8" i="18"/>
  <c r="N8" i="18"/>
  <c r="O8" i="18"/>
  <c r="P8" i="18"/>
  <c r="K9" i="18"/>
  <c r="L9" i="18"/>
  <c r="M9" i="18"/>
  <c r="N9" i="18"/>
  <c r="O9" i="18"/>
  <c r="P9" i="18"/>
  <c r="K10" i="18"/>
  <c r="K11" i="18"/>
  <c r="L11" i="18"/>
  <c r="K12" i="18"/>
  <c r="L12" i="18"/>
  <c r="K13" i="18"/>
  <c r="L13" i="18"/>
  <c r="K14" i="18"/>
  <c r="L14" i="18"/>
  <c r="L4" i="18"/>
  <c r="M4" i="18"/>
  <c r="N4" i="18"/>
  <c r="O4" i="18"/>
  <c r="K4" i="18"/>
  <c r="K3" i="18"/>
  <c r="AF42" i="16"/>
  <c r="AF43" i="16"/>
  <c r="AF44" i="16"/>
  <c r="AF45" i="16"/>
  <c r="AF46" i="16"/>
  <c r="AF47" i="16"/>
  <c r="AF48" i="16"/>
  <c r="AF49" i="16"/>
  <c r="AF50" i="16"/>
  <c r="AF51" i="16"/>
  <c r="AF52" i="16"/>
  <c r="AF53" i="16"/>
  <c r="AF54" i="16"/>
  <c r="AF55" i="16"/>
  <c r="AF56" i="16"/>
  <c r="AF57" i="16"/>
  <c r="AF58" i="16"/>
  <c r="AF59" i="16"/>
  <c r="DG59" i="16" s="1"/>
  <c r="DI56" i="16" s="1"/>
  <c r="AF60" i="16"/>
  <c r="AF61" i="16"/>
  <c r="AF62" i="16"/>
  <c r="AF63" i="16"/>
  <c r="AF64" i="16"/>
  <c r="DG64" i="16" s="1"/>
  <c r="AF65" i="16"/>
  <c r="AF66" i="16"/>
  <c r="AF67" i="16"/>
  <c r="AF68" i="16"/>
  <c r="AF69" i="16"/>
  <c r="DG69" i="16" s="1"/>
  <c r="AF70" i="16"/>
  <c r="AF71" i="16"/>
  <c r="AF72" i="16"/>
  <c r="AF73" i="16"/>
  <c r="AF74" i="16"/>
  <c r="AF75" i="16"/>
  <c r="AF76" i="16"/>
  <c r="AF77" i="16"/>
  <c r="AF78" i="16"/>
  <c r="AF79" i="16"/>
  <c r="DG79" i="16" s="1"/>
  <c r="DI77" i="16" s="1"/>
  <c r="AF80" i="16"/>
  <c r="AF81" i="16"/>
  <c r="AF82" i="16"/>
  <c r="AF83" i="16"/>
  <c r="AF84" i="16"/>
  <c r="AF85" i="16"/>
  <c r="AF86" i="16"/>
  <c r="AF87" i="16"/>
  <c r="AF88" i="16"/>
  <c r="AF89" i="16"/>
  <c r="AF90" i="16"/>
  <c r="AF91" i="16"/>
  <c r="AF92" i="16"/>
  <c r="AF93" i="16"/>
  <c r="AF94" i="16"/>
  <c r="AF95" i="16"/>
  <c r="AF96" i="16"/>
  <c r="AF97" i="16"/>
  <c r="AF98" i="16"/>
  <c r="AF99" i="16"/>
  <c r="AF100" i="16"/>
  <c r="AF101" i="16"/>
  <c r="AF102" i="16"/>
  <c r="AF103" i="16"/>
  <c r="AF104" i="16"/>
  <c r="AF105" i="16"/>
  <c r="AF106" i="16"/>
  <c r="AF107" i="16"/>
  <c r="AF108" i="16"/>
  <c r="AF109" i="16"/>
  <c r="AF6" i="16"/>
  <c r="AF7" i="16"/>
  <c r="AF8" i="16"/>
  <c r="AF9" i="16"/>
  <c r="AH10" i="16" s="1"/>
  <c r="C10" i="18" s="1"/>
  <c r="AF10" i="16"/>
  <c r="AF11" i="16"/>
  <c r="AF12" i="16"/>
  <c r="AF13" i="16"/>
  <c r="AF14" i="16"/>
  <c r="AF15" i="16"/>
  <c r="AF16" i="16"/>
  <c r="AF17" i="16"/>
  <c r="AF18" i="16"/>
  <c r="AF19" i="16"/>
  <c r="AF20" i="16"/>
  <c r="AF21" i="16"/>
  <c r="AF22" i="16"/>
  <c r="AF23" i="16"/>
  <c r="AF24" i="16"/>
  <c r="AF25" i="16"/>
  <c r="AF26" i="16"/>
  <c r="AF27" i="16"/>
  <c r="AF28" i="16"/>
  <c r="AF29" i="16"/>
  <c r="AF30" i="16"/>
  <c r="AF31" i="16"/>
  <c r="AF32" i="16"/>
  <c r="AF33" i="16"/>
  <c r="AF34" i="16"/>
  <c r="AF35" i="16"/>
  <c r="AF36" i="16"/>
  <c r="AF37" i="16"/>
  <c r="AF38" i="16"/>
  <c r="AF39" i="16"/>
  <c r="AF40" i="16"/>
  <c r="AF41" i="16"/>
  <c r="AF5" i="16"/>
  <c r="B5" i="18"/>
  <c r="C5" i="18"/>
  <c r="D5" i="18"/>
  <c r="E5" i="18"/>
  <c r="F5" i="18"/>
  <c r="G5" i="18"/>
  <c r="B6" i="18"/>
  <c r="C6" i="18"/>
  <c r="D6" i="18"/>
  <c r="E6" i="18"/>
  <c r="F6" i="18"/>
  <c r="G6" i="18"/>
  <c r="B7" i="18"/>
  <c r="C7" i="18"/>
  <c r="D7" i="18"/>
  <c r="E7" i="18"/>
  <c r="F7" i="18"/>
  <c r="G7" i="18"/>
  <c r="B8" i="18"/>
  <c r="C8" i="18"/>
  <c r="D8" i="18"/>
  <c r="E8" i="18"/>
  <c r="F8" i="18"/>
  <c r="G8" i="18"/>
  <c r="B9" i="18"/>
  <c r="C9" i="18"/>
  <c r="D9" i="18"/>
  <c r="E9" i="18"/>
  <c r="F9" i="18"/>
  <c r="G9" i="18"/>
  <c r="B10" i="18"/>
  <c r="B11" i="18"/>
  <c r="C11" i="18"/>
  <c r="B12" i="18"/>
  <c r="C12" i="18"/>
  <c r="B13" i="18"/>
  <c r="C13" i="18"/>
  <c r="B14" i="18"/>
  <c r="C14" i="18"/>
  <c r="B16" i="18"/>
  <c r="C16" i="18"/>
  <c r="B17" i="18"/>
  <c r="C17" i="18"/>
  <c r="B18" i="18"/>
  <c r="C18" i="18"/>
  <c r="B19" i="18"/>
  <c r="C19" i="18"/>
  <c r="B21" i="18"/>
  <c r="C21" i="18"/>
  <c r="B22" i="18"/>
  <c r="C22" i="18"/>
  <c r="B23" i="18"/>
  <c r="C23" i="18"/>
  <c r="B24" i="18"/>
  <c r="C24" i="18"/>
  <c r="B26" i="18"/>
  <c r="C26" i="18"/>
  <c r="B27" i="18"/>
  <c r="C27" i="18"/>
  <c r="B28" i="18"/>
  <c r="C28" i="18"/>
  <c r="B29" i="18"/>
  <c r="C29" i="18"/>
  <c r="B31" i="18"/>
  <c r="C31" i="18"/>
  <c r="B32" i="18"/>
  <c r="C32" i="18"/>
  <c r="B33" i="18"/>
  <c r="C33" i="18"/>
  <c r="B34" i="18"/>
  <c r="C34" i="18"/>
  <c r="B36" i="18"/>
  <c r="C36" i="18"/>
  <c r="B37" i="18"/>
  <c r="C37" i="18"/>
  <c r="B38" i="18"/>
  <c r="C38" i="18"/>
  <c r="B39" i="18"/>
  <c r="C39" i="18"/>
  <c r="B41" i="18"/>
  <c r="C41" i="18"/>
  <c r="B42" i="18"/>
  <c r="C42" i="18"/>
  <c r="B43" i="18"/>
  <c r="C43" i="18"/>
  <c r="B44" i="18"/>
  <c r="C44" i="18"/>
  <c r="B46" i="18"/>
  <c r="C46" i="18"/>
  <c r="B47" i="18"/>
  <c r="C47" i="18"/>
  <c r="B48" i="18"/>
  <c r="C48" i="18"/>
  <c r="B49" i="18"/>
  <c r="C49" i="18"/>
  <c r="B51" i="18"/>
  <c r="C51" i="18"/>
  <c r="B52" i="18"/>
  <c r="C52" i="18"/>
  <c r="B53" i="18"/>
  <c r="C53" i="18"/>
  <c r="B54" i="18"/>
  <c r="C54" i="18"/>
  <c r="B56" i="18"/>
  <c r="C56" i="18"/>
  <c r="B57" i="18"/>
  <c r="C57" i="18"/>
  <c r="B58" i="18"/>
  <c r="C58" i="18"/>
  <c r="B59" i="18"/>
  <c r="C59" i="18"/>
  <c r="B61" i="18"/>
  <c r="C61" i="18"/>
  <c r="B62" i="18"/>
  <c r="C62" i="18"/>
  <c r="B63" i="18"/>
  <c r="C63" i="18"/>
  <c r="B64" i="18"/>
  <c r="C64" i="18"/>
  <c r="B66" i="18"/>
  <c r="C66" i="18"/>
  <c r="B67" i="18"/>
  <c r="C67" i="18"/>
  <c r="B68" i="18"/>
  <c r="C68" i="18"/>
  <c r="B69" i="18"/>
  <c r="C69" i="18"/>
  <c r="B71" i="18"/>
  <c r="C71" i="18"/>
  <c r="B72" i="18"/>
  <c r="C72" i="18"/>
  <c r="B73" i="18"/>
  <c r="C73" i="18"/>
  <c r="B74" i="18"/>
  <c r="C74" i="18"/>
  <c r="B76" i="18"/>
  <c r="C76" i="18"/>
  <c r="B77" i="18"/>
  <c r="C77" i="18"/>
  <c r="B78" i="18"/>
  <c r="C78" i="18"/>
  <c r="B79" i="18"/>
  <c r="C79" i="18"/>
  <c r="B81" i="18"/>
  <c r="C81" i="18"/>
  <c r="B82" i="18"/>
  <c r="C82" i="18"/>
  <c r="B83" i="18"/>
  <c r="C83" i="18"/>
  <c r="B84" i="18"/>
  <c r="C84" i="18"/>
  <c r="B86" i="18"/>
  <c r="C86" i="18"/>
  <c r="B87" i="18"/>
  <c r="C87" i="18"/>
  <c r="B88" i="18"/>
  <c r="C88" i="18"/>
  <c r="B89" i="18"/>
  <c r="C89" i="18"/>
  <c r="B91" i="18"/>
  <c r="C91" i="18"/>
  <c r="B92" i="18"/>
  <c r="C92" i="18"/>
  <c r="B93" i="18"/>
  <c r="C93" i="18"/>
  <c r="B94" i="18"/>
  <c r="C94" i="18"/>
  <c r="B96" i="18"/>
  <c r="C96" i="18"/>
  <c r="B97" i="18"/>
  <c r="C97" i="18"/>
  <c r="B98" i="18"/>
  <c r="C98" i="18"/>
  <c r="B99" i="18"/>
  <c r="C99" i="18"/>
  <c r="B101" i="18"/>
  <c r="C101" i="18"/>
  <c r="B102" i="18"/>
  <c r="C102" i="18"/>
  <c r="B103" i="18"/>
  <c r="C103" i="18"/>
  <c r="B104" i="18"/>
  <c r="C104" i="18"/>
  <c r="B106" i="18"/>
  <c r="C106" i="18"/>
  <c r="B107" i="18"/>
  <c r="C107" i="18"/>
  <c r="B108" i="18"/>
  <c r="C108" i="18"/>
  <c r="B109" i="18"/>
  <c r="C109" i="18"/>
  <c r="C4" i="18"/>
  <c r="D4" i="18"/>
  <c r="E4" i="18"/>
  <c r="F4" i="18"/>
  <c r="G4" i="18"/>
  <c r="B4" i="18"/>
  <c r="B3" i="18"/>
  <c r="DI79" i="16" l="1"/>
  <c r="DI60" i="16"/>
  <c r="DI64" i="16"/>
  <c r="DI61" i="16"/>
  <c r="DG62" i="16"/>
  <c r="DI63" i="16"/>
  <c r="DG60" i="16"/>
  <c r="DG61" i="16"/>
  <c r="DG63" i="16"/>
  <c r="DI75" i="16"/>
  <c r="DG76" i="16"/>
  <c r="DG77" i="16"/>
  <c r="DI78" i="16"/>
  <c r="DI76" i="16"/>
  <c r="DG75" i="16"/>
  <c r="DG78" i="16"/>
  <c r="DG55" i="16"/>
  <c r="DI58" i="16"/>
  <c r="DI65" i="16"/>
  <c r="DI68" i="16"/>
  <c r="DG65" i="16"/>
  <c r="DI69" i="16"/>
  <c r="DG66" i="16"/>
  <c r="DI66" i="16"/>
  <c r="DG67" i="16"/>
  <c r="DI67" i="16"/>
  <c r="DG68" i="16"/>
  <c r="DG57" i="16"/>
  <c r="DG58" i="16"/>
  <c r="DI57" i="16"/>
  <c r="DI55" i="16"/>
  <c r="DG56" i="16"/>
  <c r="DI59" i="16"/>
  <c r="DI62" i="16"/>
  <c r="AG90" i="16"/>
  <c r="AH90" i="16"/>
  <c r="AH75" i="16"/>
  <c r="AG75" i="16"/>
  <c r="AG85" i="16"/>
  <c r="AH85" i="16"/>
  <c r="AG100" i="16"/>
  <c r="AH100" i="16"/>
  <c r="AG60" i="16"/>
  <c r="AH60" i="16"/>
  <c r="AG105" i="16"/>
  <c r="AH105" i="16"/>
  <c r="AG65" i="16"/>
  <c r="AH65" i="16"/>
  <c r="AG80" i="16"/>
  <c r="AH80" i="16"/>
  <c r="AG95" i="16"/>
  <c r="AH95" i="16"/>
  <c r="AG70" i="16"/>
  <c r="AH70" i="16"/>
  <c r="L21" i="18"/>
  <c r="L22" i="18"/>
  <c r="L23" i="18"/>
  <c r="L24" i="18"/>
  <c r="L26" i="18"/>
  <c r="L27" i="18"/>
  <c r="L28" i="18"/>
  <c r="L29" i="18"/>
  <c r="L31" i="18"/>
  <c r="L32" i="18"/>
  <c r="L33" i="18"/>
  <c r="L34" i="18"/>
  <c r="L36" i="18"/>
  <c r="L37" i="18"/>
  <c r="L38" i="18"/>
  <c r="L39" i="18"/>
  <c r="L41" i="18"/>
  <c r="L42" i="18"/>
  <c r="L43" i="18"/>
  <c r="L44" i="18"/>
  <c r="L46" i="18"/>
  <c r="L47" i="18"/>
  <c r="L48" i="18"/>
  <c r="L49" i="18"/>
  <c r="L51" i="18"/>
  <c r="L52" i="18"/>
  <c r="L53" i="18"/>
  <c r="L54" i="18"/>
  <c r="L56" i="18"/>
  <c r="L57" i="18"/>
  <c r="L58" i="18"/>
  <c r="L59" i="18"/>
  <c r="L61" i="18"/>
  <c r="L62" i="18"/>
  <c r="L63" i="18"/>
  <c r="L64" i="18"/>
  <c r="L66" i="18"/>
  <c r="L67" i="18"/>
  <c r="L68" i="18"/>
  <c r="L69" i="18"/>
  <c r="L71" i="18"/>
  <c r="L72" i="18"/>
  <c r="L73" i="18"/>
  <c r="L74" i="18"/>
  <c r="L76" i="18"/>
  <c r="L77" i="18"/>
  <c r="L78" i="18"/>
  <c r="L79" i="18"/>
  <c r="L81" i="18"/>
  <c r="L82" i="18"/>
  <c r="L83" i="18"/>
  <c r="L84" i="18"/>
  <c r="L86" i="18"/>
  <c r="L87" i="18"/>
  <c r="L88" i="18"/>
  <c r="L89" i="18"/>
  <c r="L91" i="18"/>
  <c r="L92" i="18"/>
  <c r="L93" i="18"/>
  <c r="L94" i="18"/>
  <c r="L96" i="18"/>
  <c r="L97" i="18"/>
  <c r="L98" i="18"/>
  <c r="L99" i="18"/>
  <c r="L101" i="18"/>
  <c r="L102" i="18"/>
  <c r="L103" i="18"/>
  <c r="L104" i="18"/>
  <c r="L106" i="18"/>
  <c r="L107" i="18"/>
  <c r="L108" i="18"/>
  <c r="L109" i="18"/>
  <c r="K21" i="18"/>
  <c r="K22" i="18"/>
  <c r="K23" i="18"/>
  <c r="K24" i="18"/>
  <c r="K26" i="18"/>
  <c r="K27" i="18"/>
  <c r="K28" i="18"/>
  <c r="K29" i="18"/>
  <c r="K31" i="18"/>
  <c r="K32" i="18"/>
  <c r="K33" i="18"/>
  <c r="K34" i="18"/>
  <c r="K36" i="18"/>
  <c r="K37" i="18"/>
  <c r="K38" i="18"/>
  <c r="K39" i="18"/>
  <c r="K41" i="18"/>
  <c r="K42" i="18"/>
  <c r="K43" i="18"/>
  <c r="K44" i="18"/>
  <c r="K46" i="18"/>
  <c r="K47" i="18"/>
  <c r="K48" i="18"/>
  <c r="K49" i="18"/>
  <c r="K51" i="18"/>
  <c r="K52" i="18"/>
  <c r="K53" i="18"/>
  <c r="K54" i="18"/>
  <c r="K56" i="18"/>
  <c r="K57" i="18"/>
  <c r="K58" i="18"/>
  <c r="K59" i="18"/>
  <c r="K61" i="18"/>
  <c r="K62" i="18"/>
  <c r="K63" i="18"/>
  <c r="K64" i="18"/>
  <c r="K66" i="18"/>
  <c r="K67" i="18"/>
  <c r="K68" i="18"/>
  <c r="K69" i="18"/>
  <c r="K71" i="18"/>
  <c r="K72" i="18"/>
  <c r="K73" i="18"/>
  <c r="K74" i="18"/>
  <c r="K76" i="18"/>
  <c r="K77" i="18"/>
  <c r="K78" i="18"/>
  <c r="K79" i="18"/>
  <c r="K81" i="18"/>
  <c r="K82" i="18"/>
  <c r="K83" i="18"/>
  <c r="K84" i="18"/>
  <c r="K86" i="18"/>
  <c r="K87" i="18"/>
  <c r="K88" i="18"/>
  <c r="K89" i="18"/>
  <c r="K91" i="18"/>
  <c r="K92" i="18"/>
  <c r="K93" i="18"/>
  <c r="K94" i="18"/>
  <c r="K96" i="18"/>
  <c r="K97" i="18"/>
  <c r="K98" i="18"/>
  <c r="K99" i="18"/>
  <c r="K101" i="18"/>
  <c r="K102" i="18"/>
  <c r="K103" i="18"/>
  <c r="K104" i="18"/>
  <c r="K106" i="18"/>
  <c r="K107" i="18"/>
  <c r="K108" i="18"/>
  <c r="K109" i="18"/>
  <c r="AU29" i="1" l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V75" i="1" l="1"/>
  <c r="AW75" i="1"/>
  <c r="AV90" i="1"/>
  <c r="AW90" i="1"/>
  <c r="AV100" i="1"/>
  <c r="AW100" i="1"/>
  <c r="AV60" i="1"/>
  <c r="AW60" i="1"/>
  <c r="AV85" i="1"/>
  <c r="AW85" i="1"/>
  <c r="AV105" i="1"/>
  <c r="AW105" i="1"/>
  <c r="AV65" i="1"/>
  <c r="AW65" i="1"/>
  <c r="AV80" i="1"/>
  <c r="AW80" i="1"/>
  <c r="AV95" i="1"/>
  <c r="AW95" i="1"/>
  <c r="AV70" i="1"/>
  <c r="AW70" i="1"/>
  <c r="BP4" i="14"/>
  <c r="BQ4" i="14"/>
  <c r="BP5" i="14"/>
  <c r="BQ5" i="14"/>
  <c r="BP6" i="14"/>
  <c r="BQ6" i="14"/>
  <c r="BP7" i="14"/>
  <c r="BQ7" i="14"/>
  <c r="BP8" i="14"/>
  <c r="BQ8" i="14"/>
  <c r="BP9" i="14"/>
  <c r="BQ9" i="14"/>
  <c r="BP10" i="14"/>
  <c r="BQ10" i="14"/>
  <c r="BP11" i="14"/>
  <c r="BQ11" i="14"/>
  <c r="BP12" i="14"/>
  <c r="BQ12" i="14"/>
  <c r="BP13" i="14"/>
  <c r="BQ13" i="14"/>
  <c r="BP14" i="14"/>
  <c r="BQ14" i="14"/>
  <c r="BP15" i="14"/>
  <c r="BQ15" i="14"/>
  <c r="BP16" i="14"/>
  <c r="BQ16" i="14"/>
  <c r="BP17" i="14"/>
  <c r="BQ17" i="14"/>
  <c r="BP18" i="14"/>
  <c r="BQ18" i="14"/>
  <c r="BP19" i="14"/>
  <c r="BQ19" i="14"/>
  <c r="BP20" i="14"/>
  <c r="BQ20" i="14"/>
  <c r="BP21" i="14"/>
  <c r="BQ21" i="14"/>
  <c r="BP22" i="14"/>
  <c r="BQ22" i="14"/>
  <c r="BP23" i="14"/>
  <c r="BQ23" i="14"/>
  <c r="BP24" i="14"/>
  <c r="BQ24" i="14"/>
  <c r="BP25" i="14"/>
  <c r="BQ25" i="14"/>
  <c r="BP26" i="14"/>
  <c r="BQ26" i="14"/>
  <c r="BP27" i="14"/>
  <c r="BQ27" i="14"/>
  <c r="BP28" i="14"/>
  <c r="BQ28" i="14"/>
  <c r="BP29" i="14"/>
  <c r="BQ29" i="14"/>
  <c r="BP30" i="14"/>
  <c r="BQ30" i="14"/>
  <c r="BP31" i="14"/>
  <c r="BQ31" i="14"/>
  <c r="BP32" i="14"/>
  <c r="BQ32" i="14"/>
  <c r="BP33" i="14"/>
  <c r="BQ33" i="14"/>
  <c r="BP34" i="14"/>
  <c r="BQ34" i="14"/>
  <c r="BP35" i="14"/>
  <c r="BQ35" i="14"/>
  <c r="BP36" i="14"/>
  <c r="BQ36" i="14"/>
  <c r="BP37" i="14"/>
  <c r="BQ37" i="14"/>
  <c r="BP38" i="14"/>
  <c r="BQ38" i="14"/>
  <c r="BP39" i="14"/>
  <c r="BQ39" i="14"/>
  <c r="BP40" i="14"/>
  <c r="BQ40" i="14"/>
  <c r="BP41" i="14"/>
  <c r="BQ41" i="14"/>
  <c r="BP42" i="14"/>
  <c r="BQ42" i="14"/>
  <c r="BP43" i="14"/>
  <c r="BQ43" i="14"/>
  <c r="BP44" i="14"/>
  <c r="BQ44" i="14"/>
  <c r="BP45" i="14"/>
  <c r="BQ45" i="14"/>
  <c r="BP46" i="14"/>
  <c r="BQ46" i="14"/>
  <c r="BP47" i="14"/>
  <c r="BQ47" i="14"/>
  <c r="BP48" i="14"/>
  <c r="BQ48" i="14"/>
  <c r="BP49" i="14"/>
  <c r="BQ49" i="14"/>
  <c r="BP50" i="14"/>
  <c r="BQ50" i="14"/>
  <c r="BP51" i="14"/>
  <c r="BQ51" i="14"/>
  <c r="BP52" i="14"/>
  <c r="BQ52" i="14"/>
  <c r="BP53" i="14"/>
  <c r="BQ53" i="14"/>
  <c r="BP54" i="14"/>
  <c r="BQ54" i="14"/>
  <c r="BP55" i="14"/>
  <c r="BQ55" i="14"/>
  <c r="BP56" i="14"/>
  <c r="BQ56" i="14"/>
  <c r="BP57" i="14"/>
  <c r="BQ57" i="14"/>
  <c r="BP58" i="14"/>
  <c r="BQ58" i="14"/>
  <c r="BP59" i="14"/>
  <c r="BQ59" i="14"/>
  <c r="BP60" i="14"/>
  <c r="BQ60" i="14"/>
  <c r="BP61" i="14"/>
  <c r="BQ61" i="14"/>
  <c r="BP62" i="14"/>
  <c r="BQ62" i="14"/>
  <c r="BP63" i="14"/>
  <c r="BQ63" i="14"/>
  <c r="BP64" i="14"/>
  <c r="BQ64" i="14"/>
  <c r="BP65" i="14"/>
  <c r="BQ65" i="14"/>
  <c r="BP66" i="14"/>
  <c r="BQ66" i="14"/>
  <c r="BP67" i="14"/>
  <c r="BQ67" i="14"/>
  <c r="BP68" i="14"/>
  <c r="BQ68" i="14"/>
  <c r="BP69" i="14"/>
  <c r="BQ69" i="14"/>
  <c r="BP70" i="14"/>
  <c r="BQ70" i="14"/>
  <c r="BP71" i="14"/>
  <c r="BQ71" i="14"/>
  <c r="BP72" i="14"/>
  <c r="BQ72" i="14"/>
  <c r="BP73" i="14"/>
  <c r="BQ73" i="14"/>
  <c r="BP74" i="14"/>
  <c r="BQ74" i="14"/>
  <c r="BP75" i="14"/>
  <c r="BQ75" i="14"/>
  <c r="BP76" i="14"/>
  <c r="BQ76" i="14"/>
  <c r="BP77" i="14"/>
  <c r="BQ77" i="14"/>
  <c r="BP78" i="14"/>
  <c r="BQ78" i="14"/>
  <c r="BP79" i="14"/>
  <c r="BQ79" i="14"/>
  <c r="BP80" i="14"/>
  <c r="BQ80" i="14"/>
  <c r="BP81" i="14"/>
  <c r="BQ81" i="14"/>
  <c r="BP82" i="14"/>
  <c r="BQ82" i="14"/>
  <c r="BP83" i="14"/>
  <c r="BQ83" i="14"/>
  <c r="BP84" i="14"/>
  <c r="BQ84" i="14"/>
  <c r="BP85" i="14"/>
  <c r="BQ85" i="14"/>
  <c r="BP86" i="14"/>
  <c r="BQ86" i="14"/>
  <c r="BP87" i="14"/>
  <c r="BQ87" i="14"/>
  <c r="BP88" i="14"/>
  <c r="BQ88" i="14"/>
  <c r="BP89" i="14"/>
  <c r="BQ89" i="14"/>
  <c r="BP90" i="14"/>
  <c r="BQ90" i="14"/>
  <c r="BP91" i="14"/>
  <c r="BQ91" i="14"/>
  <c r="BP92" i="14"/>
  <c r="BQ92" i="14"/>
  <c r="BP93" i="14"/>
  <c r="BQ93" i="14"/>
  <c r="BP94" i="14"/>
  <c r="BQ94" i="14"/>
  <c r="BP95" i="14"/>
  <c r="BQ95" i="14"/>
  <c r="BP96" i="14"/>
  <c r="BQ96" i="14"/>
  <c r="BP97" i="14"/>
  <c r="BQ97" i="14"/>
  <c r="BP98" i="14"/>
  <c r="BQ98" i="14"/>
  <c r="BP99" i="14"/>
  <c r="BQ99" i="14"/>
  <c r="BP100" i="14"/>
  <c r="BQ100" i="14"/>
  <c r="BP101" i="14"/>
  <c r="BQ101" i="14"/>
  <c r="BP102" i="14"/>
  <c r="BQ102" i="14"/>
  <c r="BP103" i="14"/>
  <c r="BQ103" i="14"/>
  <c r="BP104" i="14"/>
  <c r="BQ104" i="14"/>
  <c r="BP105" i="14"/>
  <c r="BQ105" i="14"/>
  <c r="BP106" i="14"/>
  <c r="BQ106" i="14"/>
  <c r="BP107" i="14"/>
  <c r="BQ107" i="14"/>
  <c r="BP108" i="14"/>
  <c r="BQ108" i="14"/>
  <c r="BP109" i="14"/>
  <c r="BQ109" i="14"/>
  <c r="BP110" i="14"/>
  <c r="BQ110" i="14"/>
  <c r="BP111" i="14"/>
  <c r="BQ111" i="14"/>
  <c r="BP112" i="14"/>
  <c r="BQ112" i="14"/>
  <c r="BP113" i="14"/>
  <c r="BQ113" i="14"/>
  <c r="BP114" i="14"/>
  <c r="BQ114" i="14"/>
  <c r="BP115" i="14"/>
  <c r="BQ115" i="14"/>
  <c r="BP116" i="14"/>
  <c r="BQ116" i="14"/>
  <c r="BP117" i="14"/>
  <c r="BQ117" i="14"/>
  <c r="BP118" i="14"/>
  <c r="BQ118" i="14"/>
  <c r="BP119" i="14"/>
  <c r="BQ119" i="14"/>
  <c r="BP120" i="14"/>
  <c r="BQ120" i="14"/>
  <c r="BP121" i="14"/>
  <c r="BQ121" i="14"/>
  <c r="BP122" i="14"/>
  <c r="BQ122" i="14"/>
  <c r="BP123" i="14"/>
  <c r="BQ123" i="14"/>
  <c r="BP124" i="14"/>
  <c r="BQ124" i="14"/>
  <c r="BP125" i="14"/>
  <c r="BQ125" i="14"/>
  <c r="BP126" i="14"/>
  <c r="BQ126" i="14"/>
  <c r="BP127" i="14"/>
  <c r="BQ127" i="14"/>
  <c r="BP128" i="14"/>
  <c r="BQ128" i="14"/>
  <c r="BP129" i="14"/>
  <c r="BQ129" i="14"/>
  <c r="BP130" i="14"/>
  <c r="BQ130" i="14"/>
  <c r="BP131" i="14"/>
  <c r="BQ131" i="14"/>
  <c r="BP132" i="14"/>
  <c r="BQ132" i="14"/>
  <c r="BP133" i="14"/>
  <c r="BQ133" i="14"/>
  <c r="BP134" i="14"/>
  <c r="BQ134" i="14"/>
  <c r="BP135" i="14"/>
  <c r="BQ135" i="14"/>
  <c r="BP136" i="14"/>
  <c r="BQ136" i="14"/>
  <c r="BP137" i="14"/>
  <c r="BQ137" i="14"/>
  <c r="BP138" i="14"/>
  <c r="BQ138" i="14"/>
  <c r="BP139" i="14"/>
  <c r="BQ139" i="14"/>
  <c r="BP140" i="14"/>
  <c r="BQ140" i="14"/>
  <c r="BP141" i="14"/>
  <c r="BQ141" i="14"/>
  <c r="BP142" i="14"/>
  <c r="BQ142" i="14"/>
  <c r="BP143" i="14"/>
  <c r="BQ143" i="14"/>
  <c r="BP144" i="14"/>
  <c r="BQ144" i="14"/>
  <c r="BP145" i="14"/>
  <c r="BQ145" i="14"/>
  <c r="BP146" i="14"/>
  <c r="BQ146" i="14"/>
  <c r="BP147" i="14"/>
  <c r="BQ147" i="14"/>
  <c r="BP148" i="14"/>
  <c r="BQ148" i="14"/>
  <c r="BP149" i="14"/>
  <c r="BQ149" i="14"/>
  <c r="BP150" i="14"/>
  <c r="BQ150" i="14"/>
  <c r="BP151" i="14"/>
  <c r="BQ151" i="14"/>
  <c r="BP152" i="14"/>
  <c r="BQ152" i="14"/>
  <c r="BP153" i="14"/>
  <c r="BQ153" i="14"/>
  <c r="BP154" i="14"/>
  <c r="BQ154" i="14"/>
  <c r="BP155" i="14"/>
  <c r="BQ155" i="14"/>
  <c r="BP156" i="14"/>
  <c r="BQ156" i="14"/>
  <c r="BP157" i="14"/>
  <c r="BQ157" i="14"/>
  <c r="BP158" i="14"/>
  <c r="BQ158" i="14"/>
  <c r="BP159" i="14"/>
  <c r="BQ159" i="14"/>
  <c r="BP160" i="14"/>
  <c r="BQ160" i="14"/>
  <c r="BP161" i="14"/>
  <c r="BQ161" i="14"/>
  <c r="BP162" i="14"/>
  <c r="BQ162" i="14"/>
  <c r="BP163" i="14"/>
  <c r="BQ163" i="14"/>
  <c r="BP164" i="14"/>
  <c r="BQ164" i="14"/>
  <c r="BP165" i="14"/>
  <c r="BQ165" i="14"/>
  <c r="BP166" i="14"/>
  <c r="BQ166" i="14"/>
  <c r="BP167" i="14"/>
  <c r="BQ167" i="14"/>
  <c r="BP168" i="14"/>
  <c r="BQ168" i="14"/>
  <c r="BP169" i="14"/>
  <c r="BQ169" i="14"/>
  <c r="BP170" i="14"/>
  <c r="BQ170" i="14"/>
  <c r="BP171" i="14"/>
  <c r="BQ171" i="14"/>
  <c r="BP172" i="14"/>
  <c r="BQ172" i="14"/>
  <c r="BP173" i="14"/>
  <c r="BQ173" i="14"/>
  <c r="BP174" i="14"/>
  <c r="BQ174" i="14"/>
  <c r="BP175" i="14"/>
  <c r="BQ175" i="14"/>
  <c r="BP176" i="14"/>
  <c r="BQ176" i="14"/>
  <c r="BP177" i="14"/>
  <c r="BQ177" i="14"/>
  <c r="BP178" i="14"/>
  <c r="BQ178" i="14"/>
  <c r="BP179" i="14"/>
  <c r="BQ179" i="14"/>
  <c r="BP180" i="14"/>
  <c r="BQ180" i="14"/>
  <c r="BP181" i="14"/>
  <c r="BQ181" i="14"/>
  <c r="BP182" i="14"/>
  <c r="BQ182" i="14"/>
  <c r="BP183" i="14"/>
  <c r="BQ183" i="14"/>
  <c r="BP184" i="14"/>
  <c r="BQ184" i="14"/>
  <c r="BP185" i="14"/>
  <c r="BQ185" i="14"/>
  <c r="BP186" i="14"/>
  <c r="BQ186" i="14"/>
  <c r="BP187" i="14"/>
  <c r="BQ187" i="14"/>
  <c r="BP188" i="14"/>
  <c r="BQ188" i="14"/>
  <c r="BP189" i="14"/>
  <c r="BQ189" i="14"/>
  <c r="BP190" i="14"/>
  <c r="BQ190" i="14"/>
  <c r="BP191" i="14"/>
  <c r="BQ191" i="14"/>
  <c r="BP192" i="14"/>
  <c r="BQ192" i="14"/>
  <c r="BP193" i="14"/>
  <c r="BQ193" i="14"/>
  <c r="BP194" i="14"/>
  <c r="BQ194" i="14"/>
  <c r="BP195" i="14"/>
  <c r="BQ195" i="14"/>
  <c r="BP196" i="14"/>
  <c r="BQ196" i="14"/>
  <c r="BP197" i="14"/>
  <c r="BQ197" i="14"/>
  <c r="BP198" i="14"/>
  <c r="BQ198" i="14"/>
  <c r="BP199" i="14"/>
  <c r="BQ199" i="14"/>
  <c r="BP200" i="14"/>
  <c r="BQ200" i="14"/>
  <c r="BP201" i="14"/>
  <c r="BQ201" i="14"/>
  <c r="BP202" i="14"/>
  <c r="BQ202" i="14"/>
  <c r="BP203" i="14"/>
  <c r="BQ203" i="14"/>
  <c r="BP204" i="14"/>
  <c r="BQ204" i="14"/>
  <c r="BP205" i="14"/>
  <c r="BQ205" i="14"/>
  <c r="BP206" i="14"/>
  <c r="BQ206" i="14"/>
  <c r="BP207" i="14"/>
  <c r="BQ207" i="14"/>
  <c r="BP208" i="14"/>
  <c r="BQ208" i="14"/>
  <c r="BP209" i="14"/>
  <c r="BQ209" i="14"/>
  <c r="BP210" i="14"/>
  <c r="BQ210" i="14"/>
  <c r="BP211" i="14"/>
  <c r="BQ211" i="14"/>
  <c r="BP212" i="14"/>
  <c r="BQ212" i="14"/>
  <c r="BP213" i="14"/>
  <c r="BQ213" i="14"/>
  <c r="BP214" i="14"/>
  <c r="BQ214" i="14"/>
  <c r="BP215" i="14"/>
  <c r="BQ215" i="14"/>
  <c r="BP216" i="14"/>
  <c r="BQ216" i="14"/>
  <c r="BP217" i="14"/>
  <c r="BQ217" i="14"/>
  <c r="BP218" i="14"/>
  <c r="BQ218" i="14"/>
  <c r="BP219" i="14"/>
  <c r="BQ219" i="14"/>
  <c r="BP220" i="14"/>
  <c r="BQ220" i="14"/>
  <c r="BP221" i="14"/>
  <c r="BQ221" i="14"/>
  <c r="BP222" i="14"/>
  <c r="BQ222" i="14"/>
  <c r="BP223" i="14"/>
  <c r="BQ223" i="14"/>
  <c r="BP224" i="14"/>
  <c r="BQ224" i="14"/>
  <c r="BP225" i="14"/>
  <c r="BQ225" i="14"/>
  <c r="BP226" i="14"/>
  <c r="BQ226" i="14"/>
  <c r="BP227" i="14"/>
  <c r="BQ227" i="14"/>
  <c r="BP228" i="14"/>
  <c r="BQ228" i="14"/>
  <c r="BP229" i="14"/>
  <c r="BQ229" i="14"/>
  <c r="BP230" i="14"/>
  <c r="BQ230" i="14"/>
  <c r="BP231" i="14"/>
  <c r="BQ231" i="14"/>
  <c r="BP232" i="14"/>
  <c r="BQ232" i="14"/>
  <c r="BP233" i="14"/>
  <c r="BQ233" i="14"/>
  <c r="BP234" i="14"/>
  <c r="BQ234" i="14"/>
  <c r="BP235" i="14"/>
  <c r="BQ235" i="14"/>
  <c r="BP236" i="14"/>
  <c r="BQ236" i="14"/>
  <c r="BP237" i="14"/>
  <c r="BQ237" i="14"/>
  <c r="BP238" i="14"/>
  <c r="BQ238" i="14"/>
  <c r="BP239" i="14"/>
  <c r="BQ239" i="14"/>
  <c r="BP240" i="14"/>
  <c r="BQ240" i="14"/>
  <c r="BP241" i="14"/>
  <c r="BQ241" i="14"/>
  <c r="BP242" i="14"/>
  <c r="BQ242" i="14"/>
  <c r="BP243" i="14"/>
  <c r="BQ243" i="14"/>
  <c r="BP244" i="14"/>
  <c r="BQ244" i="14"/>
  <c r="BP245" i="14"/>
  <c r="BQ245" i="14"/>
  <c r="BP246" i="14"/>
  <c r="BQ246" i="14"/>
  <c r="BP247" i="14"/>
  <c r="BQ247" i="14"/>
  <c r="BP248" i="14"/>
  <c r="BQ248" i="14"/>
  <c r="BP249" i="14"/>
  <c r="BQ249" i="14"/>
  <c r="BP250" i="14"/>
  <c r="BQ250" i="14"/>
  <c r="BP251" i="14"/>
  <c r="BQ251" i="14"/>
  <c r="BP252" i="14"/>
  <c r="BQ252" i="14"/>
  <c r="BP253" i="14"/>
  <c r="BQ253" i="14"/>
  <c r="BP254" i="14"/>
  <c r="BQ254" i="14"/>
  <c r="BP255" i="14"/>
  <c r="BQ255" i="14"/>
  <c r="BP256" i="14"/>
  <c r="BQ256" i="14"/>
  <c r="BP257" i="14"/>
  <c r="BQ257" i="14"/>
  <c r="BP258" i="14"/>
  <c r="BQ258" i="14"/>
  <c r="BP259" i="14"/>
  <c r="BQ259" i="14"/>
  <c r="BP260" i="14"/>
  <c r="BQ260" i="14"/>
  <c r="BP261" i="14"/>
  <c r="BQ261" i="14"/>
  <c r="BP262" i="14"/>
  <c r="BQ262" i="14"/>
  <c r="BP263" i="14"/>
  <c r="BQ263" i="14"/>
  <c r="BP264" i="14"/>
  <c r="BQ264" i="14"/>
  <c r="BP265" i="14"/>
  <c r="BQ265" i="14"/>
  <c r="BP266" i="14"/>
  <c r="BQ266" i="14"/>
  <c r="BP267" i="14"/>
  <c r="BQ267" i="14"/>
  <c r="BP268" i="14"/>
  <c r="BQ268" i="14"/>
  <c r="BP269" i="14"/>
  <c r="BQ269" i="14"/>
  <c r="BP270" i="14"/>
  <c r="BQ270" i="14"/>
  <c r="BP271" i="14"/>
  <c r="BQ271" i="14"/>
  <c r="BP272" i="14"/>
  <c r="BQ272" i="14"/>
  <c r="BP273" i="14"/>
  <c r="BQ273" i="14"/>
  <c r="BP274" i="14"/>
  <c r="BQ274" i="14"/>
  <c r="BP275" i="14"/>
  <c r="BQ275" i="14"/>
  <c r="BP276" i="14"/>
  <c r="BQ276" i="14"/>
  <c r="BP277" i="14"/>
  <c r="BQ277" i="14"/>
  <c r="BP278" i="14"/>
  <c r="BQ278" i="14"/>
  <c r="BP279" i="14"/>
  <c r="BQ279" i="14"/>
  <c r="BP280" i="14"/>
  <c r="BQ280" i="14"/>
  <c r="BP281" i="14"/>
  <c r="BQ281" i="14"/>
  <c r="BP282" i="14"/>
  <c r="BQ282" i="14"/>
  <c r="BP283" i="14"/>
  <c r="BQ283" i="14"/>
  <c r="BP284" i="14"/>
  <c r="BQ284" i="14"/>
  <c r="BP285" i="14"/>
  <c r="BQ285" i="14"/>
  <c r="BP286" i="14"/>
  <c r="BQ286" i="14"/>
  <c r="BP287" i="14"/>
  <c r="BQ287" i="14"/>
  <c r="BP288" i="14"/>
  <c r="BQ288" i="14"/>
  <c r="BP289" i="14"/>
  <c r="BQ289" i="14"/>
  <c r="BP290" i="14"/>
  <c r="BQ290" i="14"/>
  <c r="BP291" i="14"/>
  <c r="BQ291" i="14"/>
  <c r="BP292" i="14"/>
  <c r="BQ292" i="14"/>
  <c r="BP293" i="14"/>
  <c r="BQ293" i="14"/>
  <c r="BP294" i="14"/>
  <c r="BQ294" i="14"/>
  <c r="BP295" i="14"/>
  <c r="BQ295" i="14"/>
  <c r="BP296" i="14"/>
  <c r="BQ296" i="14"/>
  <c r="BP297" i="14"/>
  <c r="BQ297" i="14"/>
  <c r="BP298" i="14"/>
  <c r="BQ298" i="14"/>
  <c r="BP299" i="14"/>
  <c r="BQ299" i="14"/>
  <c r="BP300" i="14"/>
  <c r="BQ300" i="14"/>
  <c r="BP301" i="14"/>
  <c r="BQ301" i="14"/>
  <c r="BP302" i="14"/>
  <c r="BQ302" i="14"/>
  <c r="BP303" i="14"/>
  <c r="BQ303" i="14"/>
  <c r="BP304" i="14"/>
  <c r="BQ304" i="14"/>
  <c r="BP305" i="14"/>
  <c r="BQ305" i="14"/>
  <c r="BP306" i="14"/>
  <c r="BQ306" i="14"/>
  <c r="BP307" i="14"/>
  <c r="BQ307" i="14"/>
  <c r="BP308" i="14"/>
  <c r="BQ308" i="14"/>
  <c r="BP309" i="14"/>
  <c r="BQ309" i="14"/>
  <c r="BP310" i="14"/>
  <c r="BQ310" i="14"/>
  <c r="BP311" i="14"/>
  <c r="BQ311" i="14"/>
  <c r="BP312" i="14"/>
  <c r="BQ312" i="14"/>
  <c r="BP313" i="14"/>
  <c r="BQ313" i="14"/>
  <c r="BP314" i="14"/>
  <c r="BQ314" i="14"/>
  <c r="BP315" i="14"/>
  <c r="BQ315" i="14"/>
  <c r="BP316" i="14"/>
  <c r="BQ316" i="14"/>
  <c r="BP317" i="14"/>
  <c r="BQ317" i="14"/>
  <c r="BP318" i="14"/>
  <c r="BQ318" i="14"/>
  <c r="BP319" i="14"/>
  <c r="BQ319" i="14"/>
  <c r="BP320" i="14"/>
  <c r="BQ320" i="14"/>
  <c r="BP321" i="14"/>
  <c r="BQ321" i="14"/>
  <c r="BP322" i="14"/>
  <c r="BQ322" i="14"/>
  <c r="BP323" i="14"/>
  <c r="BQ323" i="14"/>
  <c r="BP324" i="14"/>
  <c r="BQ324" i="14"/>
  <c r="BP325" i="14"/>
  <c r="BQ325" i="14"/>
  <c r="BP326" i="14"/>
  <c r="BQ326" i="14"/>
  <c r="BP327" i="14"/>
  <c r="BQ327" i="14"/>
  <c r="BP328" i="14"/>
  <c r="BQ328" i="14"/>
  <c r="BP329" i="14"/>
  <c r="BQ329" i="14"/>
  <c r="BP330" i="14"/>
  <c r="BQ330" i="14"/>
  <c r="BQ3" i="14"/>
  <c r="BP3" i="14"/>
  <c r="U9" i="14"/>
  <c r="U8" i="14"/>
  <c r="U7" i="14"/>
  <c r="U6" i="14"/>
  <c r="U5" i="14"/>
  <c r="U9" i="13"/>
  <c r="U8" i="13"/>
  <c r="U7" i="13"/>
  <c r="U6" i="13"/>
  <c r="U5" i="13"/>
  <c r="U9" i="12"/>
  <c r="U8" i="12"/>
  <c r="U7" i="12"/>
  <c r="U6" i="12"/>
  <c r="U5" i="12"/>
  <c r="BP4" i="13"/>
  <c r="BQ4" i="13"/>
  <c r="BP5" i="13"/>
  <c r="BQ5" i="13"/>
  <c r="BP6" i="13"/>
  <c r="BQ6" i="13"/>
  <c r="BP7" i="13"/>
  <c r="BQ7" i="13"/>
  <c r="BP8" i="13"/>
  <c r="BQ8" i="13"/>
  <c r="BP9" i="13"/>
  <c r="BQ9" i="13"/>
  <c r="BP10" i="13"/>
  <c r="BQ10" i="13"/>
  <c r="BP11" i="13"/>
  <c r="BQ11" i="13"/>
  <c r="BP12" i="13"/>
  <c r="BQ12" i="13"/>
  <c r="BP13" i="13"/>
  <c r="BQ13" i="13"/>
  <c r="BP14" i="13"/>
  <c r="BQ14" i="13"/>
  <c r="BP15" i="13"/>
  <c r="BQ15" i="13"/>
  <c r="BP16" i="13"/>
  <c r="BQ16" i="13"/>
  <c r="BP17" i="13"/>
  <c r="BQ17" i="13"/>
  <c r="BP18" i="13"/>
  <c r="BQ18" i="13"/>
  <c r="BP19" i="13"/>
  <c r="BQ19" i="13"/>
  <c r="BP20" i="13"/>
  <c r="BQ20" i="13"/>
  <c r="BP21" i="13"/>
  <c r="BQ21" i="13"/>
  <c r="BP22" i="13"/>
  <c r="BQ22" i="13"/>
  <c r="BP23" i="13"/>
  <c r="BQ23" i="13"/>
  <c r="BP24" i="13"/>
  <c r="BQ24" i="13"/>
  <c r="BP25" i="13"/>
  <c r="BQ25" i="13"/>
  <c r="BP26" i="13"/>
  <c r="BQ26" i="13"/>
  <c r="BP27" i="13"/>
  <c r="BQ27" i="13"/>
  <c r="BP28" i="13"/>
  <c r="BQ28" i="13"/>
  <c r="BP29" i="13"/>
  <c r="BQ29" i="13"/>
  <c r="BP30" i="13"/>
  <c r="BQ30" i="13"/>
  <c r="BP31" i="13"/>
  <c r="BQ31" i="13"/>
  <c r="BP32" i="13"/>
  <c r="BQ32" i="13"/>
  <c r="BP33" i="13"/>
  <c r="BQ33" i="13"/>
  <c r="BP34" i="13"/>
  <c r="BQ34" i="13"/>
  <c r="BP35" i="13"/>
  <c r="BQ35" i="13"/>
  <c r="BP36" i="13"/>
  <c r="BQ36" i="13"/>
  <c r="BP37" i="13"/>
  <c r="BQ37" i="13"/>
  <c r="BP38" i="13"/>
  <c r="BQ38" i="13"/>
  <c r="BP39" i="13"/>
  <c r="BQ39" i="13"/>
  <c r="BP40" i="13"/>
  <c r="BQ40" i="13"/>
  <c r="BP41" i="13"/>
  <c r="BQ41" i="13"/>
  <c r="BP42" i="13"/>
  <c r="BQ42" i="13"/>
  <c r="BP43" i="13"/>
  <c r="BQ43" i="13"/>
  <c r="BP44" i="13"/>
  <c r="BQ44" i="13"/>
  <c r="BP45" i="13"/>
  <c r="BQ45" i="13"/>
  <c r="BP46" i="13"/>
  <c r="BQ46" i="13"/>
  <c r="BP47" i="13"/>
  <c r="BQ47" i="13"/>
  <c r="BP48" i="13"/>
  <c r="BQ48" i="13"/>
  <c r="BP49" i="13"/>
  <c r="BQ49" i="13"/>
  <c r="BP50" i="13"/>
  <c r="BQ50" i="13"/>
  <c r="BP51" i="13"/>
  <c r="BQ51" i="13"/>
  <c r="BP52" i="13"/>
  <c r="BQ52" i="13"/>
  <c r="BP53" i="13"/>
  <c r="BQ53" i="13"/>
  <c r="BP54" i="13"/>
  <c r="BQ54" i="13"/>
  <c r="BP55" i="13"/>
  <c r="BQ55" i="13"/>
  <c r="BP56" i="13"/>
  <c r="BQ56" i="13"/>
  <c r="BP57" i="13"/>
  <c r="BQ57" i="13"/>
  <c r="BP58" i="13"/>
  <c r="BQ58" i="13"/>
  <c r="BP59" i="13"/>
  <c r="BQ59" i="13"/>
  <c r="BP60" i="13"/>
  <c r="BQ60" i="13"/>
  <c r="BP61" i="13"/>
  <c r="BQ61" i="13"/>
  <c r="BP62" i="13"/>
  <c r="BQ62" i="13"/>
  <c r="BP63" i="13"/>
  <c r="BQ63" i="13"/>
  <c r="BP64" i="13"/>
  <c r="BQ64" i="13"/>
  <c r="BP65" i="13"/>
  <c r="BQ65" i="13"/>
  <c r="BP66" i="13"/>
  <c r="BQ66" i="13"/>
  <c r="BP67" i="13"/>
  <c r="BQ67" i="13"/>
  <c r="BP68" i="13"/>
  <c r="BQ68" i="13"/>
  <c r="BP69" i="13"/>
  <c r="BQ69" i="13"/>
  <c r="BP70" i="13"/>
  <c r="BQ70" i="13"/>
  <c r="BP71" i="13"/>
  <c r="BQ71" i="13"/>
  <c r="BP72" i="13"/>
  <c r="BQ72" i="13"/>
  <c r="BP73" i="13"/>
  <c r="BQ73" i="13"/>
  <c r="BP74" i="13"/>
  <c r="BQ74" i="13"/>
  <c r="BP75" i="13"/>
  <c r="BQ75" i="13"/>
  <c r="BP76" i="13"/>
  <c r="BQ76" i="13"/>
  <c r="BP77" i="13"/>
  <c r="BQ77" i="13"/>
  <c r="BP78" i="13"/>
  <c r="BQ78" i="13"/>
  <c r="BP79" i="13"/>
  <c r="BQ79" i="13"/>
  <c r="BP80" i="13"/>
  <c r="BQ80" i="13"/>
  <c r="BP81" i="13"/>
  <c r="BQ81" i="13"/>
  <c r="BP82" i="13"/>
  <c r="BQ82" i="13"/>
  <c r="BP83" i="13"/>
  <c r="BQ83" i="13"/>
  <c r="BP84" i="13"/>
  <c r="BQ84" i="13"/>
  <c r="BP85" i="13"/>
  <c r="BQ85" i="13"/>
  <c r="BP86" i="13"/>
  <c r="BQ86" i="13"/>
  <c r="BP87" i="13"/>
  <c r="BQ87" i="13"/>
  <c r="BP88" i="13"/>
  <c r="BQ88" i="13"/>
  <c r="BP89" i="13"/>
  <c r="BQ89" i="13"/>
  <c r="BP90" i="13"/>
  <c r="BQ90" i="13"/>
  <c r="BP91" i="13"/>
  <c r="BQ91" i="13"/>
  <c r="BP92" i="13"/>
  <c r="BQ92" i="13"/>
  <c r="BP93" i="13"/>
  <c r="BQ93" i="13"/>
  <c r="BP94" i="13"/>
  <c r="BQ94" i="13"/>
  <c r="BP95" i="13"/>
  <c r="BQ95" i="13"/>
  <c r="BP96" i="13"/>
  <c r="BQ96" i="13"/>
  <c r="BP97" i="13"/>
  <c r="BQ97" i="13"/>
  <c r="BP98" i="13"/>
  <c r="BQ98" i="13"/>
  <c r="BP99" i="13"/>
  <c r="BQ99" i="13"/>
  <c r="BP100" i="13"/>
  <c r="BQ100" i="13"/>
  <c r="BP101" i="13"/>
  <c r="BQ101" i="13"/>
  <c r="BP102" i="13"/>
  <c r="BQ102" i="13"/>
  <c r="BP103" i="13"/>
  <c r="BQ103" i="13"/>
  <c r="BP104" i="13"/>
  <c r="BQ104" i="13"/>
  <c r="BP105" i="13"/>
  <c r="BQ105" i="13"/>
  <c r="BP106" i="13"/>
  <c r="BQ106" i="13"/>
  <c r="BP107" i="13"/>
  <c r="BQ107" i="13"/>
  <c r="BP108" i="13"/>
  <c r="BQ108" i="13"/>
  <c r="BP109" i="13"/>
  <c r="BQ109" i="13"/>
  <c r="BP110" i="13"/>
  <c r="BQ110" i="13"/>
  <c r="BP111" i="13"/>
  <c r="BQ111" i="13"/>
  <c r="BP112" i="13"/>
  <c r="BQ112" i="13"/>
  <c r="BP113" i="13"/>
  <c r="BQ113" i="13"/>
  <c r="BP114" i="13"/>
  <c r="BQ114" i="13"/>
  <c r="BP115" i="13"/>
  <c r="BQ115" i="13"/>
  <c r="BP116" i="13"/>
  <c r="BQ116" i="13"/>
  <c r="BP117" i="13"/>
  <c r="BQ117" i="13"/>
  <c r="BP118" i="13"/>
  <c r="BQ118" i="13"/>
  <c r="BP119" i="13"/>
  <c r="BQ119" i="13"/>
  <c r="BP120" i="13"/>
  <c r="BQ120" i="13"/>
  <c r="BP121" i="13"/>
  <c r="BQ121" i="13"/>
  <c r="BP122" i="13"/>
  <c r="BQ122" i="13"/>
  <c r="BP123" i="13"/>
  <c r="BQ123" i="13"/>
  <c r="BP124" i="13"/>
  <c r="BQ124" i="13"/>
  <c r="BP125" i="13"/>
  <c r="BQ125" i="13"/>
  <c r="BP126" i="13"/>
  <c r="BQ126" i="13"/>
  <c r="BP127" i="13"/>
  <c r="BQ127" i="13"/>
  <c r="BP128" i="13"/>
  <c r="BQ128" i="13"/>
  <c r="BP129" i="13"/>
  <c r="BQ129" i="13"/>
  <c r="BP130" i="13"/>
  <c r="BQ130" i="13"/>
  <c r="BP131" i="13"/>
  <c r="BQ131" i="13"/>
  <c r="BP132" i="13"/>
  <c r="BQ132" i="13"/>
  <c r="BP133" i="13"/>
  <c r="BQ133" i="13"/>
  <c r="BP134" i="13"/>
  <c r="BQ134" i="13"/>
  <c r="BP135" i="13"/>
  <c r="BQ135" i="13"/>
  <c r="BP136" i="13"/>
  <c r="BQ136" i="13"/>
  <c r="BP137" i="13"/>
  <c r="BQ137" i="13"/>
  <c r="BP138" i="13"/>
  <c r="BQ138" i="13"/>
  <c r="BP139" i="13"/>
  <c r="BQ139" i="13"/>
  <c r="BP140" i="13"/>
  <c r="BQ140" i="13"/>
  <c r="BP141" i="13"/>
  <c r="BQ141" i="13"/>
  <c r="BP142" i="13"/>
  <c r="BQ142" i="13"/>
  <c r="BP143" i="13"/>
  <c r="BQ143" i="13"/>
  <c r="BP144" i="13"/>
  <c r="BQ144" i="13"/>
  <c r="BP145" i="13"/>
  <c r="BQ145" i="13"/>
  <c r="BP146" i="13"/>
  <c r="BQ146" i="13"/>
  <c r="BP147" i="13"/>
  <c r="BQ147" i="13"/>
  <c r="BP148" i="13"/>
  <c r="BQ148" i="13"/>
  <c r="BP149" i="13"/>
  <c r="BQ149" i="13"/>
  <c r="BP150" i="13"/>
  <c r="BQ150" i="13"/>
  <c r="BP151" i="13"/>
  <c r="BQ151" i="13"/>
  <c r="BP152" i="13"/>
  <c r="BQ152" i="13"/>
  <c r="BP153" i="13"/>
  <c r="BQ153" i="13"/>
  <c r="BP154" i="13"/>
  <c r="BQ154" i="13"/>
  <c r="BP155" i="13"/>
  <c r="BQ155" i="13"/>
  <c r="BP156" i="13"/>
  <c r="BQ156" i="13"/>
  <c r="BP157" i="13"/>
  <c r="BQ157" i="13"/>
  <c r="BP158" i="13"/>
  <c r="BQ158" i="13"/>
  <c r="BP159" i="13"/>
  <c r="BQ159" i="13"/>
  <c r="BP160" i="13"/>
  <c r="BQ160" i="13"/>
  <c r="BP161" i="13"/>
  <c r="BQ161" i="13"/>
  <c r="BP162" i="13"/>
  <c r="BQ162" i="13"/>
  <c r="BP163" i="13"/>
  <c r="BQ163" i="13"/>
  <c r="BP164" i="13"/>
  <c r="BQ164" i="13"/>
  <c r="BP165" i="13"/>
  <c r="BQ165" i="13"/>
  <c r="BP166" i="13"/>
  <c r="BQ166" i="13"/>
  <c r="BP167" i="13"/>
  <c r="BQ167" i="13"/>
  <c r="BP168" i="13"/>
  <c r="BQ168" i="13"/>
  <c r="BP169" i="13"/>
  <c r="BQ169" i="13"/>
  <c r="BP170" i="13"/>
  <c r="BQ170" i="13"/>
  <c r="BP171" i="13"/>
  <c r="BQ171" i="13"/>
  <c r="BP172" i="13"/>
  <c r="BQ172" i="13"/>
  <c r="BP173" i="13"/>
  <c r="BQ173" i="13"/>
  <c r="BP174" i="13"/>
  <c r="BQ174" i="13"/>
  <c r="BP175" i="13"/>
  <c r="BQ175" i="13"/>
  <c r="BP176" i="13"/>
  <c r="BQ176" i="13"/>
  <c r="BP177" i="13"/>
  <c r="BQ177" i="13"/>
  <c r="BP178" i="13"/>
  <c r="BQ178" i="13"/>
  <c r="BP179" i="13"/>
  <c r="BQ179" i="13"/>
  <c r="BP180" i="13"/>
  <c r="BQ180" i="13"/>
  <c r="BP181" i="13"/>
  <c r="BQ181" i="13"/>
  <c r="BP182" i="13"/>
  <c r="BQ182" i="13"/>
  <c r="BP183" i="13"/>
  <c r="BQ183" i="13"/>
  <c r="BP184" i="13"/>
  <c r="BQ184" i="13"/>
  <c r="BP185" i="13"/>
  <c r="BQ185" i="13"/>
  <c r="BP186" i="13"/>
  <c r="BQ186" i="13"/>
  <c r="BP187" i="13"/>
  <c r="BQ187" i="13"/>
  <c r="BP188" i="13"/>
  <c r="BQ188" i="13"/>
  <c r="BP189" i="13"/>
  <c r="BQ189" i="13"/>
  <c r="BP190" i="13"/>
  <c r="BQ190" i="13"/>
  <c r="BP191" i="13"/>
  <c r="BQ191" i="13"/>
  <c r="BP192" i="13"/>
  <c r="BQ192" i="13"/>
  <c r="BP193" i="13"/>
  <c r="BQ193" i="13"/>
  <c r="BP194" i="13"/>
  <c r="BQ194" i="13"/>
  <c r="BP195" i="13"/>
  <c r="BQ195" i="13"/>
  <c r="BP196" i="13"/>
  <c r="BQ196" i="13"/>
  <c r="BP197" i="13"/>
  <c r="BQ197" i="13"/>
  <c r="BP198" i="13"/>
  <c r="BQ198" i="13"/>
  <c r="BP199" i="13"/>
  <c r="BQ199" i="13"/>
  <c r="BP200" i="13"/>
  <c r="BQ200" i="13"/>
  <c r="BP201" i="13"/>
  <c r="BQ201" i="13"/>
  <c r="BP202" i="13"/>
  <c r="BQ202" i="13"/>
  <c r="BP203" i="13"/>
  <c r="BQ203" i="13"/>
  <c r="BP204" i="13"/>
  <c r="BQ204" i="13"/>
  <c r="BP205" i="13"/>
  <c r="BQ205" i="13"/>
  <c r="BP206" i="13"/>
  <c r="BQ206" i="13"/>
  <c r="BP207" i="13"/>
  <c r="BQ207" i="13"/>
  <c r="BP208" i="13"/>
  <c r="BQ208" i="13"/>
  <c r="BP209" i="13"/>
  <c r="BQ209" i="13"/>
  <c r="BP210" i="13"/>
  <c r="BQ210" i="13"/>
  <c r="BP211" i="13"/>
  <c r="BQ211" i="13"/>
  <c r="BP212" i="13"/>
  <c r="BQ212" i="13"/>
  <c r="BP213" i="13"/>
  <c r="BQ213" i="13"/>
  <c r="BP214" i="13"/>
  <c r="BQ214" i="13"/>
  <c r="BP215" i="13"/>
  <c r="BQ215" i="13"/>
  <c r="BP216" i="13"/>
  <c r="BQ216" i="13"/>
  <c r="BP217" i="13"/>
  <c r="BQ217" i="13"/>
  <c r="BP218" i="13"/>
  <c r="BQ218" i="13"/>
  <c r="BP219" i="13"/>
  <c r="BQ219" i="13"/>
  <c r="BP220" i="13"/>
  <c r="BQ220" i="13"/>
  <c r="BP221" i="13"/>
  <c r="BQ221" i="13"/>
  <c r="BP222" i="13"/>
  <c r="BQ222" i="13"/>
  <c r="BP223" i="13"/>
  <c r="BQ223" i="13"/>
  <c r="BP224" i="13"/>
  <c r="BQ224" i="13"/>
  <c r="BP225" i="13"/>
  <c r="BQ225" i="13"/>
  <c r="BP226" i="13"/>
  <c r="BQ226" i="13"/>
  <c r="BP227" i="13"/>
  <c r="BQ227" i="13"/>
  <c r="BP228" i="13"/>
  <c r="BQ228" i="13"/>
  <c r="BP229" i="13"/>
  <c r="BQ229" i="13"/>
  <c r="BP230" i="13"/>
  <c r="BQ230" i="13"/>
  <c r="BP231" i="13"/>
  <c r="BQ231" i="13"/>
  <c r="BP232" i="13"/>
  <c r="BQ232" i="13"/>
  <c r="BP233" i="13"/>
  <c r="BQ233" i="13"/>
  <c r="BP234" i="13"/>
  <c r="BQ234" i="13"/>
  <c r="BP235" i="13"/>
  <c r="BQ235" i="13"/>
  <c r="BP236" i="13"/>
  <c r="BQ236" i="13"/>
  <c r="BP237" i="13"/>
  <c r="BQ237" i="13"/>
  <c r="BP238" i="13"/>
  <c r="BQ238" i="13"/>
  <c r="BP239" i="13"/>
  <c r="BQ239" i="13"/>
  <c r="BP240" i="13"/>
  <c r="BQ240" i="13"/>
  <c r="BP241" i="13"/>
  <c r="BQ241" i="13"/>
  <c r="BP242" i="13"/>
  <c r="BQ242" i="13"/>
  <c r="BP243" i="13"/>
  <c r="BQ243" i="13"/>
  <c r="BP244" i="13"/>
  <c r="BQ244" i="13"/>
  <c r="BP245" i="13"/>
  <c r="BQ245" i="13"/>
  <c r="BP246" i="13"/>
  <c r="BQ246" i="13"/>
  <c r="BP247" i="13"/>
  <c r="BQ247" i="13"/>
  <c r="BP248" i="13"/>
  <c r="BQ248" i="13"/>
  <c r="BP249" i="13"/>
  <c r="BQ249" i="13"/>
  <c r="BP250" i="13"/>
  <c r="BQ250" i="13"/>
  <c r="BP251" i="13"/>
  <c r="BQ251" i="13"/>
  <c r="BP252" i="13"/>
  <c r="BQ252" i="13"/>
  <c r="BP253" i="13"/>
  <c r="BQ253" i="13"/>
  <c r="BP254" i="13"/>
  <c r="BQ254" i="13"/>
  <c r="BP255" i="13"/>
  <c r="BQ255" i="13"/>
  <c r="BP256" i="13"/>
  <c r="BQ256" i="13"/>
  <c r="BP257" i="13"/>
  <c r="BQ257" i="13"/>
  <c r="BP258" i="13"/>
  <c r="BQ258" i="13"/>
  <c r="BP259" i="13"/>
  <c r="BQ259" i="13"/>
  <c r="BP260" i="13"/>
  <c r="BQ260" i="13"/>
  <c r="BP261" i="13"/>
  <c r="BQ261" i="13"/>
  <c r="BP262" i="13"/>
  <c r="BQ262" i="13"/>
  <c r="BP263" i="13"/>
  <c r="BQ263" i="13"/>
  <c r="BP264" i="13"/>
  <c r="BQ264" i="13"/>
  <c r="BP265" i="13"/>
  <c r="BQ265" i="13"/>
  <c r="BP266" i="13"/>
  <c r="BQ266" i="13"/>
  <c r="BP267" i="13"/>
  <c r="BQ267" i="13"/>
  <c r="BP268" i="13"/>
  <c r="BQ268" i="13"/>
  <c r="BP269" i="13"/>
  <c r="BQ269" i="13"/>
  <c r="BP270" i="13"/>
  <c r="BQ270" i="13"/>
  <c r="BP271" i="13"/>
  <c r="BQ271" i="13"/>
  <c r="BP272" i="13"/>
  <c r="BQ272" i="13"/>
  <c r="BP273" i="13"/>
  <c r="BQ273" i="13"/>
  <c r="BP274" i="13"/>
  <c r="BQ274" i="13"/>
  <c r="BP275" i="13"/>
  <c r="BQ275" i="13"/>
  <c r="BP276" i="13"/>
  <c r="BQ276" i="13"/>
  <c r="BP277" i="13"/>
  <c r="BQ277" i="13"/>
  <c r="BP278" i="13"/>
  <c r="BQ278" i="13"/>
  <c r="BP279" i="13"/>
  <c r="BQ279" i="13"/>
  <c r="BP280" i="13"/>
  <c r="BQ280" i="13"/>
  <c r="BP281" i="13"/>
  <c r="BQ281" i="13"/>
  <c r="BP282" i="13"/>
  <c r="BQ282" i="13"/>
  <c r="BP283" i="13"/>
  <c r="BQ283" i="13"/>
  <c r="BP284" i="13"/>
  <c r="BQ284" i="13"/>
  <c r="BP285" i="13"/>
  <c r="BQ285" i="13"/>
  <c r="BP286" i="13"/>
  <c r="BQ286" i="13"/>
  <c r="BP287" i="13"/>
  <c r="BQ287" i="13"/>
  <c r="BP288" i="13"/>
  <c r="BQ288" i="13"/>
  <c r="BP289" i="13"/>
  <c r="BQ289" i="13"/>
  <c r="BP290" i="13"/>
  <c r="BQ290" i="13"/>
  <c r="BP291" i="13"/>
  <c r="BQ291" i="13"/>
  <c r="BP292" i="13"/>
  <c r="BQ292" i="13"/>
  <c r="BP293" i="13"/>
  <c r="BQ293" i="13"/>
  <c r="BP294" i="13"/>
  <c r="BQ294" i="13"/>
  <c r="BP295" i="13"/>
  <c r="BQ295" i="13"/>
  <c r="BP296" i="13"/>
  <c r="BQ296" i="13"/>
  <c r="BP297" i="13"/>
  <c r="BQ297" i="13"/>
  <c r="BP298" i="13"/>
  <c r="BQ298" i="13"/>
  <c r="BP299" i="13"/>
  <c r="BQ299" i="13"/>
  <c r="BP300" i="13"/>
  <c r="BQ300" i="13"/>
  <c r="BP301" i="13"/>
  <c r="BQ301" i="13"/>
  <c r="BP302" i="13"/>
  <c r="BQ302" i="13"/>
  <c r="BP303" i="13"/>
  <c r="BQ303" i="13"/>
  <c r="BP304" i="13"/>
  <c r="BQ304" i="13"/>
  <c r="BP305" i="13"/>
  <c r="BQ305" i="13"/>
  <c r="BP306" i="13"/>
  <c r="BQ306" i="13"/>
  <c r="BQ3" i="13"/>
  <c r="BP3" i="13"/>
  <c r="BP4" i="12"/>
  <c r="BQ4" i="12"/>
  <c r="BP5" i="12"/>
  <c r="BQ5" i="12"/>
  <c r="BP6" i="12"/>
  <c r="BQ6" i="12"/>
  <c r="BP7" i="12"/>
  <c r="BQ7" i="12"/>
  <c r="BP8" i="12"/>
  <c r="BQ8" i="12"/>
  <c r="BP9" i="12"/>
  <c r="BQ9" i="12"/>
  <c r="BP10" i="12"/>
  <c r="BQ10" i="12"/>
  <c r="BP11" i="12"/>
  <c r="BQ11" i="12"/>
  <c r="BP12" i="12"/>
  <c r="BQ12" i="12"/>
  <c r="BP13" i="12"/>
  <c r="BQ13" i="12"/>
  <c r="BP14" i="12"/>
  <c r="BQ14" i="12"/>
  <c r="BP15" i="12"/>
  <c r="BQ15" i="12"/>
  <c r="BP16" i="12"/>
  <c r="BQ16" i="12"/>
  <c r="BP17" i="12"/>
  <c r="BQ17" i="12"/>
  <c r="BP18" i="12"/>
  <c r="BQ18" i="12"/>
  <c r="BP19" i="12"/>
  <c r="BQ19" i="12"/>
  <c r="BP20" i="12"/>
  <c r="BQ20" i="12"/>
  <c r="BP21" i="12"/>
  <c r="BQ21" i="12"/>
  <c r="BP22" i="12"/>
  <c r="BQ22" i="12"/>
  <c r="BP23" i="12"/>
  <c r="BQ23" i="12"/>
  <c r="BP24" i="12"/>
  <c r="BQ24" i="12"/>
  <c r="BP25" i="12"/>
  <c r="BQ25" i="12"/>
  <c r="BP26" i="12"/>
  <c r="BQ26" i="12"/>
  <c r="BP27" i="12"/>
  <c r="BQ27" i="12"/>
  <c r="BP28" i="12"/>
  <c r="BQ28" i="12"/>
  <c r="BP29" i="12"/>
  <c r="BQ29" i="12"/>
  <c r="BP30" i="12"/>
  <c r="BQ30" i="12"/>
  <c r="BP31" i="12"/>
  <c r="BQ31" i="12"/>
  <c r="BP32" i="12"/>
  <c r="BQ32" i="12"/>
  <c r="BP33" i="12"/>
  <c r="BQ33" i="12"/>
  <c r="BP34" i="12"/>
  <c r="BQ34" i="12"/>
  <c r="BP35" i="12"/>
  <c r="BQ35" i="12"/>
  <c r="BP36" i="12"/>
  <c r="BQ36" i="12"/>
  <c r="BP37" i="12"/>
  <c r="BQ37" i="12"/>
  <c r="BP38" i="12"/>
  <c r="BQ38" i="12"/>
  <c r="BP39" i="12"/>
  <c r="BQ39" i="12"/>
  <c r="BP40" i="12"/>
  <c r="BQ40" i="12"/>
  <c r="BP41" i="12"/>
  <c r="BQ41" i="12"/>
  <c r="BP42" i="12"/>
  <c r="BQ42" i="12"/>
  <c r="BP43" i="12"/>
  <c r="BQ43" i="12"/>
  <c r="BP44" i="12"/>
  <c r="BQ44" i="12"/>
  <c r="BP45" i="12"/>
  <c r="BQ45" i="12"/>
  <c r="BP46" i="12"/>
  <c r="BQ46" i="12"/>
  <c r="BP47" i="12"/>
  <c r="BQ47" i="12"/>
  <c r="BP48" i="12"/>
  <c r="BQ48" i="12"/>
  <c r="BP49" i="12"/>
  <c r="BQ49" i="12"/>
  <c r="BP50" i="12"/>
  <c r="BQ50" i="12"/>
  <c r="BP51" i="12"/>
  <c r="BQ51" i="12"/>
  <c r="BP52" i="12"/>
  <c r="BQ52" i="12"/>
  <c r="BP53" i="12"/>
  <c r="BQ53" i="12"/>
  <c r="BP54" i="12"/>
  <c r="BQ54" i="12"/>
  <c r="BP55" i="12"/>
  <c r="BQ55" i="12"/>
  <c r="BP56" i="12"/>
  <c r="BQ56" i="12"/>
  <c r="BP57" i="12"/>
  <c r="BQ57" i="12"/>
  <c r="BP58" i="12"/>
  <c r="BQ58" i="12"/>
  <c r="BP59" i="12"/>
  <c r="BQ59" i="12"/>
  <c r="BP60" i="12"/>
  <c r="BQ60" i="12"/>
  <c r="BP61" i="12"/>
  <c r="BQ61" i="12"/>
  <c r="BP62" i="12"/>
  <c r="BQ62" i="12"/>
  <c r="BP63" i="12"/>
  <c r="BQ63" i="12"/>
  <c r="BP64" i="12"/>
  <c r="BQ64" i="12"/>
  <c r="BP65" i="12"/>
  <c r="BQ65" i="12"/>
  <c r="BP66" i="12"/>
  <c r="BQ66" i="12"/>
  <c r="BP67" i="12"/>
  <c r="BQ67" i="12"/>
  <c r="BP68" i="12"/>
  <c r="BQ68" i="12"/>
  <c r="BP69" i="12"/>
  <c r="BQ69" i="12"/>
  <c r="BP70" i="12"/>
  <c r="BQ70" i="12"/>
  <c r="BP71" i="12"/>
  <c r="BQ71" i="12"/>
  <c r="BP72" i="12"/>
  <c r="BQ72" i="12"/>
  <c r="BP73" i="12"/>
  <c r="BQ73" i="12"/>
  <c r="BP74" i="12"/>
  <c r="BQ74" i="12"/>
  <c r="BP75" i="12"/>
  <c r="BQ75" i="12"/>
  <c r="BP76" i="12"/>
  <c r="BQ76" i="12"/>
  <c r="BP77" i="12"/>
  <c r="BQ77" i="12"/>
  <c r="BP78" i="12"/>
  <c r="BQ78" i="12"/>
  <c r="BP79" i="12"/>
  <c r="BQ79" i="12"/>
  <c r="BP80" i="12"/>
  <c r="BQ80" i="12"/>
  <c r="BP81" i="12"/>
  <c r="BQ81" i="12"/>
  <c r="BP82" i="12"/>
  <c r="BQ82" i="12"/>
  <c r="BP83" i="12"/>
  <c r="BQ83" i="12"/>
  <c r="BP84" i="12"/>
  <c r="BQ84" i="12"/>
  <c r="BP85" i="12"/>
  <c r="BQ85" i="12"/>
  <c r="BP86" i="12"/>
  <c r="BQ86" i="12"/>
  <c r="BP87" i="12"/>
  <c r="BQ87" i="12"/>
  <c r="BP88" i="12"/>
  <c r="BQ88" i="12"/>
  <c r="BP89" i="12"/>
  <c r="BQ89" i="12"/>
  <c r="BP90" i="12"/>
  <c r="BQ90" i="12"/>
  <c r="BP91" i="12"/>
  <c r="BQ91" i="12"/>
  <c r="BP92" i="12"/>
  <c r="BQ92" i="12"/>
  <c r="BP93" i="12"/>
  <c r="BQ93" i="12"/>
  <c r="BP94" i="12"/>
  <c r="BQ94" i="12"/>
  <c r="BP95" i="12"/>
  <c r="BQ95" i="12"/>
  <c r="BP96" i="12"/>
  <c r="BQ96" i="12"/>
  <c r="BP97" i="12"/>
  <c r="BQ97" i="12"/>
  <c r="BP98" i="12"/>
  <c r="BQ98" i="12"/>
  <c r="BP99" i="12"/>
  <c r="BQ99" i="12"/>
  <c r="BP100" i="12"/>
  <c r="BQ100" i="12"/>
  <c r="BP101" i="12"/>
  <c r="BQ101" i="12"/>
  <c r="BP102" i="12"/>
  <c r="BQ102" i="12"/>
  <c r="BP103" i="12"/>
  <c r="BQ103" i="12"/>
  <c r="BP104" i="12"/>
  <c r="BQ104" i="12"/>
  <c r="BP105" i="12"/>
  <c r="BQ105" i="12"/>
  <c r="BP106" i="12"/>
  <c r="BQ106" i="12"/>
  <c r="BP107" i="12"/>
  <c r="BQ107" i="12"/>
  <c r="BP108" i="12"/>
  <c r="BQ108" i="12"/>
  <c r="BP109" i="12"/>
  <c r="BQ109" i="12"/>
  <c r="BP110" i="12"/>
  <c r="BQ110" i="12"/>
  <c r="BP111" i="12"/>
  <c r="BQ111" i="12"/>
  <c r="BP112" i="12"/>
  <c r="BQ112" i="12"/>
  <c r="BP113" i="12"/>
  <c r="BQ113" i="12"/>
  <c r="BP114" i="12"/>
  <c r="BQ114" i="12"/>
  <c r="BP115" i="12"/>
  <c r="BQ115" i="12"/>
  <c r="BP116" i="12"/>
  <c r="BQ116" i="12"/>
  <c r="BP117" i="12"/>
  <c r="BQ117" i="12"/>
  <c r="BP118" i="12"/>
  <c r="BQ118" i="12"/>
  <c r="BP119" i="12"/>
  <c r="BQ119" i="12"/>
  <c r="BP120" i="12"/>
  <c r="BQ120" i="12"/>
  <c r="BP121" i="12"/>
  <c r="BQ121" i="12"/>
  <c r="BP122" i="12"/>
  <c r="BQ122" i="12"/>
  <c r="BP123" i="12"/>
  <c r="BQ123" i="12"/>
  <c r="BP124" i="12"/>
  <c r="BQ124" i="12"/>
  <c r="BP125" i="12"/>
  <c r="BQ125" i="12"/>
  <c r="BP126" i="12"/>
  <c r="BQ126" i="12"/>
  <c r="BP127" i="12"/>
  <c r="BQ127" i="12"/>
  <c r="BP128" i="12"/>
  <c r="BQ128" i="12"/>
  <c r="BP129" i="12"/>
  <c r="BQ129" i="12"/>
  <c r="BP130" i="12"/>
  <c r="BQ130" i="12"/>
  <c r="BP131" i="12"/>
  <c r="BQ131" i="12"/>
  <c r="BP132" i="12"/>
  <c r="BQ132" i="12"/>
  <c r="BP133" i="12"/>
  <c r="BQ133" i="12"/>
  <c r="BP134" i="12"/>
  <c r="BQ134" i="12"/>
  <c r="BP135" i="12"/>
  <c r="BQ135" i="12"/>
  <c r="BP136" i="12"/>
  <c r="BQ136" i="12"/>
  <c r="BP137" i="12"/>
  <c r="BQ137" i="12"/>
  <c r="BP138" i="12"/>
  <c r="BQ138" i="12"/>
  <c r="BP139" i="12"/>
  <c r="BQ139" i="12"/>
  <c r="BP140" i="12"/>
  <c r="BQ140" i="12"/>
  <c r="BP141" i="12"/>
  <c r="BQ141" i="12"/>
  <c r="BP142" i="12"/>
  <c r="BQ142" i="12"/>
  <c r="BP143" i="12"/>
  <c r="BQ143" i="12"/>
  <c r="BP144" i="12"/>
  <c r="BQ144" i="12"/>
  <c r="BP145" i="12"/>
  <c r="BQ145" i="12"/>
  <c r="BP146" i="12"/>
  <c r="BQ146" i="12"/>
  <c r="BP147" i="12"/>
  <c r="BQ147" i="12"/>
  <c r="BP148" i="12"/>
  <c r="BQ148" i="12"/>
  <c r="BP149" i="12"/>
  <c r="BQ149" i="12"/>
  <c r="BP150" i="12"/>
  <c r="BQ150" i="12"/>
  <c r="BP151" i="12"/>
  <c r="BQ151" i="12"/>
  <c r="BP152" i="12"/>
  <c r="BQ152" i="12"/>
  <c r="BP153" i="12"/>
  <c r="BQ153" i="12"/>
  <c r="BP154" i="12"/>
  <c r="BQ154" i="12"/>
  <c r="BP155" i="12"/>
  <c r="BQ155" i="12"/>
  <c r="BP156" i="12"/>
  <c r="BQ156" i="12"/>
  <c r="BP157" i="12"/>
  <c r="BQ157" i="12"/>
  <c r="BP158" i="12"/>
  <c r="BQ158" i="12"/>
  <c r="BP159" i="12"/>
  <c r="BQ159" i="12"/>
  <c r="BP160" i="12"/>
  <c r="BQ160" i="12"/>
  <c r="BP161" i="12"/>
  <c r="BQ161" i="12"/>
  <c r="BP162" i="12"/>
  <c r="BQ162" i="12"/>
  <c r="BP163" i="12"/>
  <c r="BQ163" i="12"/>
  <c r="BP164" i="12"/>
  <c r="BQ164" i="12"/>
  <c r="BP165" i="12"/>
  <c r="BQ165" i="12"/>
  <c r="BP166" i="12"/>
  <c r="BQ166" i="12"/>
  <c r="BP167" i="12"/>
  <c r="BQ167" i="12"/>
  <c r="BP168" i="12"/>
  <c r="BQ168" i="12"/>
  <c r="BP169" i="12"/>
  <c r="BQ169" i="12"/>
  <c r="BP170" i="12"/>
  <c r="BQ170" i="12"/>
  <c r="BP171" i="12"/>
  <c r="BQ171" i="12"/>
  <c r="BP172" i="12"/>
  <c r="BQ172" i="12"/>
  <c r="BP173" i="12"/>
  <c r="BQ173" i="12"/>
  <c r="BP174" i="12"/>
  <c r="BQ174" i="12"/>
  <c r="BP175" i="12"/>
  <c r="BQ175" i="12"/>
  <c r="BP176" i="12"/>
  <c r="BQ176" i="12"/>
  <c r="BP177" i="12"/>
  <c r="BQ177" i="12"/>
  <c r="BP178" i="12"/>
  <c r="BQ178" i="12"/>
  <c r="BP179" i="12"/>
  <c r="BQ179" i="12"/>
  <c r="BP180" i="12"/>
  <c r="BQ180" i="12"/>
  <c r="BP181" i="12"/>
  <c r="BQ181" i="12"/>
  <c r="BP182" i="12"/>
  <c r="BQ182" i="12"/>
  <c r="BP183" i="12"/>
  <c r="BQ183" i="12"/>
  <c r="BP184" i="12"/>
  <c r="BQ184" i="12"/>
  <c r="BP185" i="12"/>
  <c r="BQ185" i="12"/>
  <c r="BP186" i="12"/>
  <c r="BQ186" i="12"/>
  <c r="BP187" i="12"/>
  <c r="BQ187" i="12"/>
  <c r="BP188" i="12"/>
  <c r="BQ188" i="12"/>
  <c r="BP189" i="12"/>
  <c r="BQ189" i="12"/>
  <c r="BP190" i="12"/>
  <c r="BQ190" i="12"/>
  <c r="BP191" i="12"/>
  <c r="BQ191" i="12"/>
  <c r="BP192" i="12"/>
  <c r="BQ192" i="12"/>
  <c r="BP193" i="12"/>
  <c r="BQ193" i="12"/>
  <c r="BP194" i="12"/>
  <c r="BQ194" i="12"/>
  <c r="BP195" i="12"/>
  <c r="BQ195" i="12"/>
  <c r="BP196" i="12"/>
  <c r="BQ196" i="12"/>
  <c r="BP197" i="12"/>
  <c r="BQ197" i="12"/>
  <c r="BP198" i="12"/>
  <c r="BQ198" i="12"/>
  <c r="BP199" i="12"/>
  <c r="BQ199" i="12"/>
  <c r="BP200" i="12"/>
  <c r="BQ200" i="12"/>
  <c r="BP201" i="12"/>
  <c r="BQ201" i="12"/>
  <c r="BP202" i="12"/>
  <c r="BQ202" i="12"/>
  <c r="BP203" i="12"/>
  <c r="BQ203" i="12"/>
  <c r="BP204" i="12"/>
  <c r="BQ204" i="12"/>
  <c r="BP205" i="12"/>
  <c r="BQ205" i="12"/>
  <c r="BP206" i="12"/>
  <c r="BQ206" i="12"/>
  <c r="BP207" i="12"/>
  <c r="BQ207" i="12"/>
  <c r="BP208" i="12"/>
  <c r="BQ208" i="12"/>
  <c r="BP209" i="12"/>
  <c r="BQ209" i="12"/>
  <c r="BP210" i="12"/>
  <c r="BQ210" i="12"/>
  <c r="BP211" i="12"/>
  <c r="BQ211" i="12"/>
  <c r="BP212" i="12"/>
  <c r="BQ212" i="12"/>
  <c r="BP213" i="12"/>
  <c r="BQ213" i="12"/>
  <c r="BP214" i="12"/>
  <c r="BQ214" i="12"/>
  <c r="BP215" i="12"/>
  <c r="BQ215" i="12"/>
  <c r="BP216" i="12"/>
  <c r="BQ216" i="12"/>
  <c r="BP217" i="12"/>
  <c r="BQ217" i="12"/>
  <c r="BP218" i="12"/>
  <c r="BQ218" i="12"/>
  <c r="BP219" i="12"/>
  <c r="BQ219" i="12"/>
  <c r="BP220" i="12"/>
  <c r="BQ220" i="12"/>
  <c r="BP221" i="12"/>
  <c r="BQ221" i="12"/>
  <c r="BP222" i="12"/>
  <c r="BQ222" i="12"/>
  <c r="BP223" i="12"/>
  <c r="BQ223" i="12"/>
  <c r="BP224" i="12"/>
  <c r="BQ224" i="12"/>
  <c r="BP225" i="12"/>
  <c r="BQ225" i="12"/>
  <c r="BP226" i="12"/>
  <c r="BQ226" i="12"/>
  <c r="BP227" i="12"/>
  <c r="BQ227" i="12"/>
  <c r="BP228" i="12"/>
  <c r="BQ228" i="12"/>
  <c r="BP229" i="12"/>
  <c r="BQ229" i="12"/>
  <c r="BP230" i="12"/>
  <c r="BQ230" i="12"/>
  <c r="BP231" i="12"/>
  <c r="BQ231" i="12"/>
  <c r="BP232" i="12"/>
  <c r="BQ232" i="12"/>
  <c r="BP233" i="12"/>
  <c r="BQ233" i="12"/>
  <c r="BP234" i="12"/>
  <c r="BQ234" i="12"/>
  <c r="BP235" i="12"/>
  <c r="BQ235" i="12"/>
  <c r="BP236" i="12"/>
  <c r="BQ236" i="12"/>
  <c r="BP237" i="12"/>
  <c r="BQ237" i="12"/>
  <c r="BP238" i="12"/>
  <c r="BQ238" i="12"/>
  <c r="BP239" i="12"/>
  <c r="BQ239" i="12"/>
  <c r="BP240" i="12"/>
  <c r="BQ240" i="12"/>
  <c r="BP241" i="12"/>
  <c r="BQ241" i="12"/>
  <c r="BP242" i="12"/>
  <c r="BQ242" i="12"/>
  <c r="BP243" i="12"/>
  <c r="BQ243" i="12"/>
  <c r="BP244" i="12"/>
  <c r="BQ244" i="12"/>
  <c r="BP245" i="12"/>
  <c r="BQ245" i="12"/>
  <c r="BP246" i="12"/>
  <c r="BQ246" i="12"/>
  <c r="BP247" i="12"/>
  <c r="BQ247" i="12"/>
  <c r="BP248" i="12"/>
  <c r="BQ248" i="12"/>
  <c r="BP249" i="12"/>
  <c r="BQ249" i="12"/>
  <c r="BP250" i="12"/>
  <c r="BQ250" i="12"/>
  <c r="BP251" i="12"/>
  <c r="BQ251" i="12"/>
  <c r="BP252" i="12"/>
  <c r="BQ252" i="12"/>
  <c r="BP253" i="12"/>
  <c r="BQ253" i="12"/>
  <c r="BP254" i="12"/>
  <c r="BQ254" i="12"/>
  <c r="BP255" i="12"/>
  <c r="BQ255" i="12"/>
  <c r="BP256" i="12"/>
  <c r="BQ256" i="12"/>
  <c r="BP257" i="12"/>
  <c r="BQ257" i="12"/>
  <c r="BP258" i="12"/>
  <c r="BQ258" i="12"/>
  <c r="BP259" i="12"/>
  <c r="BQ259" i="12"/>
  <c r="BP260" i="12"/>
  <c r="BQ260" i="12"/>
  <c r="BP261" i="12"/>
  <c r="BQ261" i="12"/>
  <c r="BP262" i="12"/>
  <c r="BQ262" i="12"/>
  <c r="BP263" i="12"/>
  <c r="BQ263" i="12"/>
  <c r="BP264" i="12"/>
  <c r="BQ264" i="12"/>
  <c r="BP265" i="12"/>
  <c r="BQ265" i="12"/>
  <c r="BP266" i="12"/>
  <c r="BQ266" i="12"/>
  <c r="BP267" i="12"/>
  <c r="BQ267" i="12"/>
  <c r="BP268" i="12"/>
  <c r="BQ268" i="12"/>
  <c r="BP269" i="12"/>
  <c r="BQ269" i="12"/>
  <c r="BP270" i="12"/>
  <c r="BQ270" i="12"/>
  <c r="BP271" i="12"/>
  <c r="BQ271" i="12"/>
  <c r="BP272" i="12"/>
  <c r="BQ272" i="12"/>
  <c r="BP273" i="12"/>
  <c r="BQ273" i="12"/>
  <c r="BP274" i="12"/>
  <c r="BQ274" i="12"/>
  <c r="BP275" i="12"/>
  <c r="BQ275" i="12"/>
  <c r="BP276" i="12"/>
  <c r="BQ276" i="12"/>
  <c r="BP277" i="12"/>
  <c r="BQ277" i="12"/>
  <c r="BP278" i="12"/>
  <c r="BQ278" i="12"/>
  <c r="BP279" i="12"/>
  <c r="BQ279" i="12"/>
  <c r="BP280" i="12"/>
  <c r="BQ280" i="12"/>
  <c r="BP281" i="12"/>
  <c r="BQ281" i="12"/>
  <c r="BP282" i="12"/>
  <c r="BQ282" i="12"/>
  <c r="BP283" i="12"/>
  <c r="BQ283" i="12"/>
  <c r="BP284" i="12"/>
  <c r="BQ284" i="12"/>
  <c r="BP285" i="12"/>
  <c r="BQ285" i="12"/>
  <c r="BP286" i="12"/>
  <c r="BQ286" i="12"/>
  <c r="BP287" i="12"/>
  <c r="BQ287" i="12"/>
  <c r="BP288" i="12"/>
  <c r="BQ288" i="12"/>
  <c r="BP289" i="12"/>
  <c r="BQ289" i="12"/>
  <c r="BP290" i="12"/>
  <c r="BQ290" i="12"/>
  <c r="BP291" i="12"/>
  <c r="BQ291" i="12"/>
  <c r="BP292" i="12"/>
  <c r="BQ292" i="12"/>
  <c r="BP293" i="12"/>
  <c r="BQ293" i="12"/>
  <c r="BP294" i="12"/>
  <c r="BQ294" i="12"/>
  <c r="BP295" i="12"/>
  <c r="BQ295" i="12"/>
  <c r="BP296" i="12"/>
  <c r="BQ296" i="12"/>
  <c r="BP297" i="12"/>
  <c r="BQ297" i="12"/>
  <c r="BP298" i="12"/>
  <c r="BQ298" i="12"/>
  <c r="BP299" i="12"/>
  <c r="BQ299" i="12"/>
  <c r="BP300" i="12"/>
  <c r="BQ300" i="12"/>
  <c r="BP301" i="12"/>
  <c r="BQ301" i="12"/>
  <c r="BP302" i="12"/>
  <c r="BQ302" i="12"/>
  <c r="BP303" i="12"/>
  <c r="BQ303" i="12"/>
  <c r="BP304" i="12"/>
  <c r="BQ304" i="12"/>
  <c r="BP305" i="12"/>
  <c r="BQ305" i="12"/>
  <c r="BP306" i="12"/>
  <c r="BQ306" i="12"/>
  <c r="BP307" i="12"/>
  <c r="BQ307" i="12"/>
  <c r="BP308" i="12"/>
  <c r="BQ308" i="12"/>
  <c r="BP309" i="12"/>
  <c r="BQ309" i="12"/>
  <c r="BP310" i="12"/>
  <c r="BQ310" i="12"/>
  <c r="BP311" i="12"/>
  <c r="BQ311" i="12"/>
  <c r="BP312" i="12"/>
  <c r="BQ312" i="12"/>
  <c r="BP313" i="12"/>
  <c r="BQ313" i="12"/>
  <c r="BP314" i="12"/>
  <c r="BQ314" i="12"/>
  <c r="BP315" i="12"/>
  <c r="BQ315" i="12"/>
  <c r="BP316" i="12"/>
  <c r="BQ316" i="12"/>
  <c r="BP317" i="12"/>
  <c r="BQ317" i="12"/>
  <c r="BP318" i="12"/>
  <c r="BQ318" i="12"/>
  <c r="BP319" i="12"/>
  <c r="BQ319" i="12"/>
  <c r="BP320" i="12"/>
  <c r="BQ320" i="12"/>
  <c r="BP321" i="12"/>
  <c r="BQ321" i="12"/>
  <c r="BP322" i="12"/>
  <c r="BQ322" i="12"/>
  <c r="BP323" i="12"/>
  <c r="BQ323" i="12"/>
  <c r="BP324" i="12"/>
  <c r="BQ324" i="12"/>
  <c r="BP325" i="12"/>
  <c r="BQ325" i="12"/>
  <c r="BP326" i="12"/>
  <c r="BQ326" i="12"/>
  <c r="BP327" i="12"/>
  <c r="BQ327" i="12"/>
  <c r="BP328" i="12"/>
  <c r="BQ328" i="12"/>
  <c r="BP329" i="12"/>
  <c r="BQ329" i="12"/>
  <c r="BP330" i="12"/>
  <c r="BQ330" i="12"/>
  <c r="BP331" i="12"/>
  <c r="BQ331" i="12"/>
  <c r="BP332" i="12"/>
  <c r="BQ332" i="12"/>
  <c r="BP333" i="12"/>
  <c r="BQ333" i="12"/>
  <c r="BP334" i="12"/>
  <c r="BQ334" i="12"/>
  <c r="BP335" i="12"/>
  <c r="BQ335" i="12"/>
  <c r="BP336" i="12"/>
  <c r="BQ336" i="12"/>
  <c r="BP337" i="12"/>
  <c r="BQ337" i="12"/>
  <c r="BP338" i="12"/>
  <c r="BQ338" i="12"/>
  <c r="BP339" i="12"/>
  <c r="BQ339" i="12"/>
  <c r="BP340" i="12"/>
  <c r="BQ340" i="12"/>
  <c r="BP341" i="12"/>
  <c r="BQ341" i="12"/>
  <c r="BP342" i="12"/>
  <c r="BQ342" i="12"/>
  <c r="BP343" i="12"/>
  <c r="BQ343" i="12"/>
  <c r="BP344" i="12"/>
  <c r="BQ344" i="12"/>
  <c r="BP345" i="12"/>
  <c r="BQ345" i="12"/>
  <c r="BP346" i="12"/>
  <c r="BQ346" i="12"/>
  <c r="BP347" i="12"/>
  <c r="BQ347" i="12"/>
  <c r="BP348" i="12"/>
  <c r="BQ348" i="12"/>
  <c r="BP349" i="12"/>
  <c r="BQ349" i="12"/>
  <c r="BP350" i="12"/>
  <c r="BQ350" i="12"/>
  <c r="BP351" i="12"/>
  <c r="BQ351" i="12"/>
  <c r="BP352" i="12"/>
  <c r="BQ352" i="12"/>
  <c r="BP353" i="12"/>
  <c r="BQ353" i="12"/>
  <c r="BP354" i="12"/>
  <c r="BQ354" i="12"/>
  <c r="BP355" i="12"/>
  <c r="BQ355" i="12"/>
  <c r="BP356" i="12"/>
  <c r="BQ356" i="12"/>
  <c r="BP357" i="12"/>
  <c r="BQ357" i="12"/>
  <c r="BP358" i="12"/>
  <c r="BQ358" i="12"/>
  <c r="BP359" i="12"/>
  <c r="BQ359" i="12"/>
  <c r="BP360" i="12"/>
  <c r="BQ360" i="12"/>
  <c r="BP361" i="12"/>
  <c r="BQ361" i="12"/>
  <c r="BP362" i="12"/>
  <c r="BQ362" i="12"/>
  <c r="BP363" i="12"/>
  <c r="BQ363" i="12"/>
  <c r="BP364" i="12"/>
  <c r="BQ364" i="12"/>
  <c r="BP365" i="12"/>
  <c r="BQ365" i="12"/>
  <c r="BP366" i="12"/>
  <c r="BQ366" i="12"/>
  <c r="BQ3" i="12"/>
  <c r="BP3" i="12"/>
  <c r="BP4" i="11"/>
  <c r="BQ4" i="11"/>
  <c r="BP5" i="11"/>
  <c r="BQ5" i="11"/>
  <c r="BP6" i="11"/>
  <c r="BQ6" i="11"/>
  <c r="BP7" i="11"/>
  <c r="BQ7" i="11"/>
  <c r="BP8" i="11"/>
  <c r="BQ8" i="11"/>
  <c r="BP9" i="11"/>
  <c r="BQ9" i="11"/>
  <c r="BP10" i="11"/>
  <c r="BQ10" i="11"/>
  <c r="BP11" i="11"/>
  <c r="BQ11" i="11"/>
  <c r="BP12" i="11"/>
  <c r="BQ12" i="11"/>
  <c r="BP13" i="11"/>
  <c r="BQ13" i="11"/>
  <c r="BP14" i="11"/>
  <c r="BQ14" i="11"/>
  <c r="BP15" i="11"/>
  <c r="BQ15" i="11"/>
  <c r="BP16" i="11"/>
  <c r="BQ16" i="11"/>
  <c r="BP17" i="11"/>
  <c r="BQ17" i="11"/>
  <c r="BP18" i="11"/>
  <c r="BQ18" i="11"/>
  <c r="BP19" i="11"/>
  <c r="BQ19" i="11"/>
  <c r="BP20" i="11"/>
  <c r="BQ20" i="11"/>
  <c r="BP21" i="11"/>
  <c r="BQ21" i="11"/>
  <c r="BP22" i="11"/>
  <c r="BQ22" i="11"/>
  <c r="BP23" i="11"/>
  <c r="BQ23" i="11"/>
  <c r="BP24" i="11"/>
  <c r="BQ24" i="11"/>
  <c r="BP25" i="11"/>
  <c r="BQ25" i="11"/>
  <c r="BP26" i="11"/>
  <c r="BQ26" i="11"/>
  <c r="BP27" i="11"/>
  <c r="BQ27" i="11"/>
  <c r="BP28" i="11"/>
  <c r="BQ28" i="11"/>
  <c r="BP29" i="11"/>
  <c r="BQ29" i="11"/>
  <c r="BP30" i="11"/>
  <c r="BQ30" i="11"/>
  <c r="BP31" i="11"/>
  <c r="BQ31" i="11"/>
  <c r="BP32" i="11"/>
  <c r="BQ32" i="11"/>
  <c r="BP33" i="11"/>
  <c r="BQ33" i="11"/>
  <c r="BP34" i="11"/>
  <c r="BQ34" i="11"/>
  <c r="BP35" i="11"/>
  <c r="BQ35" i="11"/>
  <c r="BP36" i="11"/>
  <c r="BQ36" i="11"/>
  <c r="BP37" i="11"/>
  <c r="BQ37" i="11"/>
  <c r="BP38" i="11"/>
  <c r="BQ38" i="11"/>
  <c r="BP39" i="11"/>
  <c r="BQ39" i="11"/>
  <c r="BP40" i="11"/>
  <c r="BQ40" i="11"/>
  <c r="BP41" i="11"/>
  <c r="BQ41" i="11"/>
  <c r="BP42" i="11"/>
  <c r="BQ42" i="11"/>
  <c r="BP43" i="11"/>
  <c r="BQ43" i="11"/>
  <c r="BP44" i="11"/>
  <c r="BQ44" i="11"/>
  <c r="BP45" i="11"/>
  <c r="BQ45" i="11"/>
  <c r="BP46" i="11"/>
  <c r="BQ46" i="11"/>
  <c r="BP47" i="11"/>
  <c r="BQ47" i="11"/>
  <c r="BP48" i="11"/>
  <c r="BQ48" i="11"/>
  <c r="BP49" i="11"/>
  <c r="BQ49" i="11"/>
  <c r="BP50" i="11"/>
  <c r="BQ50" i="11"/>
  <c r="BP51" i="11"/>
  <c r="BQ51" i="11"/>
  <c r="BP52" i="11"/>
  <c r="BQ52" i="11"/>
  <c r="BP53" i="11"/>
  <c r="BQ53" i="11"/>
  <c r="BP54" i="11"/>
  <c r="BQ54" i="11"/>
  <c r="BP55" i="11"/>
  <c r="BQ55" i="11"/>
  <c r="BP56" i="11"/>
  <c r="BQ56" i="11"/>
  <c r="BP57" i="11"/>
  <c r="BQ57" i="11"/>
  <c r="BP58" i="11"/>
  <c r="BQ58" i="11"/>
  <c r="BP59" i="11"/>
  <c r="BQ59" i="11"/>
  <c r="BP60" i="11"/>
  <c r="BQ60" i="11"/>
  <c r="BP61" i="11"/>
  <c r="BQ61" i="11"/>
  <c r="BP62" i="11"/>
  <c r="BQ62" i="11"/>
  <c r="BP63" i="11"/>
  <c r="BQ63" i="11"/>
  <c r="BP64" i="11"/>
  <c r="BQ64" i="11"/>
  <c r="BP65" i="11"/>
  <c r="BQ65" i="11"/>
  <c r="BP66" i="11"/>
  <c r="BQ66" i="11"/>
  <c r="BP67" i="11"/>
  <c r="BQ67" i="11"/>
  <c r="BP68" i="11"/>
  <c r="BQ68" i="11"/>
  <c r="BP69" i="11"/>
  <c r="BQ69" i="11"/>
  <c r="BP70" i="11"/>
  <c r="BQ70" i="11"/>
  <c r="BP71" i="11"/>
  <c r="BQ71" i="11"/>
  <c r="BP72" i="11"/>
  <c r="BQ72" i="11"/>
  <c r="BP73" i="11"/>
  <c r="BQ73" i="11"/>
  <c r="BP74" i="11"/>
  <c r="BQ74" i="11"/>
  <c r="BP75" i="11"/>
  <c r="BQ75" i="11"/>
  <c r="BP76" i="11"/>
  <c r="BQ76" i="11"/>
  <c r="BP77" i="11"/>
  <c r="BQ77" i="11"/>
  <c r="BP78" i="11"/>
  <c r="BQ78" i="11"/>
  <c r="BP79" i="11"/>
  <c r="BQ79" i="11"/>
  <c r="BP80" i="11"/>
  <c r="BQ80" i="11"/>
  <c r="BP81" i="11"/>
  <c r="BQ81" i="11"/>
  <c r="BP82" i="11"/>
  <c r="BQ82" i="11"/>
  <c r="BP83" i="11"/>
  <c r="BQ83" i="11"/>
  <c r="BP84" i="11"/>
  <c r="BQ84" i="11"/>
  <c r="BP85" i="11"/>
  <c r="BQ85" i="11"/>
  <c r="BP86" i="11"/>
  <c r="BQ86" i="11"/>
  <c r="BP87" i="11"/>
  <c r="BQ87" i="11"/>
  <c r="BP88" i="11"/>
  <c r="BQ88" i="11"/>
  <c r="BP89" i="11"/>
  <c r="BQ89" i="11"/>
  <c r="BP90" i="11"/>
  <c r="BQ90" i="11"/>
  <c r="BP91" i="11"/>
  <c r="BQ91" i="11"/>
  <c r="BP92" i="11"/>
  <c r="BQ92" i="11"/>
  <c r="BP93" i="11"/>
  <c r="BQ93" i="11"/>
  <c r="BP94" i="11"/>
  <c r="BQ94" i="11"/>
  <c r="BP95" i="11"/>
  <c r="BQ95" i="11"/>
  <c r="BP96" i="11"/>
  <c r="BQ96" i="11"/>
  <c r="BP97" i="11"/>
  <c r="BQ97" i="11"/>
  <c r="BP98" i="11"/>
  <c r="BQ98" i="11"/>
  <c r="BP99" i="11"/>
  <c r="BQ99" i="11"/>
  <c r="BP100" i="11"/>
  <c r="BQ100" i="11"/>
  <c r="BP101" i="11"/>
  <c r="BQ101" i="11"/>
  <c r="BP102" i="11"/>
  <c r="BQ102" i="11"/>
  <c r="BP103" i="11"/>
  <c r="BQ103" i="11"/>
  <c r="BP104" i="11"/>
  <c r="BQ104" i="11"/>
  <c r="BP105" i="11"/>
  <c r="BQ105" i="11"/>
  <c r="BP106" i="11"/>
  <c r="BQ106" i="11"/>
  <c r="BP107" i="11"/>
  <c r="BQ107" i="11"/>
  <c r="BP108" i="11"/>
  <c r="BQ108" i="11"/>
  <c r="BP109" i="11"/>
  <c r="BQ109" i="11"/>
  <c r="BP110" i="11"/>
  <c r="BQ110" i="11"/>
  <c r="BP111" i="11"/>
  <c r="BQ111" i="11"/>
  <c r="BP112" i="11"/>
  <c r="BQ112" i="11"/>
  <c r="BP113" i="11"/>
  <c r="BQ113" i="11"/>
  <c r="BP114" i="11"/>
  <c r="BQ114" i="11"/>
  <c r="BP115" i="11"/>
  <c r="BQ115" i="11"/>
  <c r="BP116" i="11"/>
  <c r="BQ116" i="11"/>
  <c r="BP117" i="11"/>
  <c r="BQ117" i="11"/>
  <c r="BP118" i="11"/>
  <c r="BQ118" i="11"/>
  <c r="BP119" i="11"/>
  <c r="BQ119" i="11"/>
  <c r="BP120" i="11"/>
  <c r="BQ120" i="11"/>
  <c r="BP121" i="11"/>
  <c r="BQ121" i="11"/>
  <c r="BP122" i="11"/>
  <c r="BQ122" i="11"/>
  <c r="BP123" i="11"/>
  <c r="BQ123" i="11"/>
  <c r="BP124" i="11"/>
  <c r="BQ124" i="11"/>
  <c r="BP125" i="11"/>
  <c r="BQ125" i="11"/>
  <c r="BP126" i="11"/>
  <c r="BQ126" i="11"/>
  <c r="BP127" i="11"/>
  <c r="BQ127" i="11"/>
  <c r="BP128" i="11"/>
  <c r="BQ128" i="11"/>
  <c r="BP129" i="11"/>
  <c r="BQ129" i="11"/>
  <c r="BP130" i="11"/>
  <c r="BQ130" i="11"/>
  <c r="BP131" i="11"/>
  <c r="BQ131" i="11"/>
  <c r="BP132" i="11"/>
  <c r="BQ132" i="11"/>
  <c r="BP133" i="11"/>
  <c r="BQ133" i="11"/>
  <c r="BP134" i="11"/>
  <c r="BQ134" i="11"/>
  <c r="BP135" i="11"/>
  <c r="BQ135" i="11"/>
  <c r="BP136" i="11"/>
  <c r="BQ136" i="11"/>
  <c r="BP137" i="11"/>
  <c r="BQ137" i="11"/>
  <c r="BP138" i="11"/>
  <c r="BQ138" i="11"/>
  <c r="BP139" i="11"/>
  <c r="BQ139" i="11"/>
  <c r="BP140" i="11"/>
  <c r="BQ140" i="11"/>
  <c r="BP141" i="11"/>
  <c r="BQ141" i="11"/>
  <c r="BP142" i="11"/>
  <c r="BQ142" i="11"/>
  <c r="BP143" i="11"/>
  <c r="BQ143" i="11"/>
  <c r="BP144" i="11"/>
  <c r="BQ144" i="11"/>
  <c r="BP145" i="11"/>
  <c r="BQ145" i="11"/>
  <c r="BP146" i="11"/>
  <c r="BQ146" i="11"/>
  <c r="BP147" i="11"/>
  <c r="BQ147" i="11"/>
  <c r="BP148" i="11"/>
  <c r="BQ148" i="11"/>
  <c r="BP149" i="11"/>
  <c r="BQ149" i="11"/>
  <c r="BP150" i="11"/>
  <c r="BQ150" i="11"/>
  <c r="BP151" i="11"/>
  <c r="BQ151" i="11"/>
  <c r="BP152" i="11"/>
  <c r="BQ152" i="11"/>
  <c r="BP153" i="11"/>
  <c r="BQ153" i="11"/>
  <c r="BP154" i="11"/>
  <c r="BQ154" i="11"/>
  <c r="BP155" i="11"/>
  <c r="BQ155" i="11"/>
  <c r="BP156" i="11"/>
  <c r="BQ156" i="11"/>
  <c r="BP157" i="11"/>
  <c r="BQ157" i="11"/>
  <c r="BP158" i="11"/>
  <c r="BQ158" i="11"/>
  <c r="BP159" i="11"/>
  <c r="BQ159" i="11"/>
  <c r="BP160" i="11"/>
  <c r="BQ160" i="11"/>
  <c r="BP161" i="11"/>
  <c r="BQ161" i="11"/>
  <c r="BP162" i="11"/>
  <c r="BQ162" i="11"/>
  <c r="BP163" i="11"/>
  <c r="BQ163" i="11"/>
  <c r="BP164" i="11"/>
  <c r="BQ164" i="11"/>
  <c r="BP165" i="11"/>
  <c r="BQ165" i="11"/>
  <c r="BP166" i="11"/>
  <c r="BQ166" i="11"/>
  <c r="BP167" i="11"/>
  <c r="BQ167" i="11"/>
  <c r="BP168" i="11"/>
  <c r="BQ168" i="11"/>
  <c r="BP169" i="11"/>
  <c r="BQ169" i="11"/>
  <c r="BP170" i="11"/>
  <c r="BQ170" i="11"/>
  <c r="BP171" i="11"/>
  <c r="BQ171" i="11"/>
  <c r="BP172" i="11"/>
  <c r="BQ172" i="11"/>
  <c r="BP173" i="11"/>
  <c r="BQ173" i="11"/>
  <c r="BP174" i="11"/>
  <c r="BQ174" i="11"/>
  <c r="BP175" i="11"/>
  <c r="BQ175" i="11"/>
  <c r="BP176" i="11"/>
  <c r="BQ176" i="11"/>
  <c r="BP177" i="11"/>
  <c r="BQ177" i="11"/>
  <c r="BP178" i="11"/>
  <c r="BQ178" i="11"/>
  <c r="BP179" i="11"/>
  <c r="BQ179" i="11"/>
  <c r="BP180" i="11"/>
  <c r="BQ180" i="11"/>
  <c r="BP181" i="11"/>
  <c r="BQ181" i="11"/>
  <c r="BP182" i="11"/>
  <c r="BQ182" i="11"/>
  <c r="BP183" i="11"/>
  <c r="BQ183" i="11"/>
  <c r="BP184" i="11"/>
  <c r="BQ184" i="11"/>
  <c r="BP185" i="11"/>
  <c r="BQ185" i="11"/>
  <c r="BP186" i="11"/>
  <c r="BQ186" i="11"/>
  <c r="BP187" i="11"/>
  <c r="BQ187" i="11"/>
  <c r="BP188" i="11"/>
  <c r="BQ188" i="11"/>
  <c r="BP189" i="11"/>
  <c r="BQ189" i="11"/>
  <c r="BP190" i="11"/>
  <c r="BQ190" i="11"/>
  <c r="BP191" i="11"/>
  <c r="BQ191" i="11"/>
  <c r="BP192" i="11"/>
  <c r="BQ192" i="11"/>
  <c r="BP193" i="11"/>
  <c r="BQ193" i="11"/>
  <c r="BP194" i="11"/>
  <c r="BQ194" i="11"/>
  <c r="BP195" i="11"/>
  <c r="BQ195" i="11"/>
  <c r="BP196" i="11"/>
  <c r="BQ196" i="11"/>
  <c r="BP197" i="11"/>
  <c r="BQ197" i="11"/>
  <c r="BP198" i="11"/>
  <c r="BQ198" i="11"/>
  <c r="BP199" i="11"/>
  <c r="BQ199" i="11"/>
  <c r="BP200" i="11"/>
  <c r="BQ200" i="11"/>
  <c r="BP201" i="11"/>
  <c r="BQ201" i="11"/>
  <c r="BP202" i="11"/>
  <c r="BQ202" i="11"/>
  <c r="BP203" i="11"/>
  <c r="BQ203" i="11"/>
  <c r="BP204" i="11"/>
  <c r="BQ204" i="11"/>
  <c r="BP205" i="11"/>
  <c r="BQ205" i="11"/>
  <c r="BP206" i="11"/>
  <c r="BQ206" i="11"/>
  <c r="BP207" i="11"/>
  <c r="BQ207" i="11"/>
  <c r="BP208" i="11"/>
  <c r="BQ208" i="11"/>
  <c r="BP209" i="11"/>
  <c r="BQ209" i="11"/>
  <c r="BP210" i="11"/>
  <c r="BQ210" i="11"/>
  <c r="BP211" i="11"/>
  <c r="BQ211" i="11"/>
  <c r="BP212" i="11"/>
  <c r="BQ212" i="11"/>
  <c r="BP213" i="11"/>
  <c r="BQ213" i="11"/>
  <c r="BP214" i="11"/>
  <c r="BQ214" i="11"/>
  <c r="BP215" i="11"/>
  <c r="BQ215" i="11"/>
  <c r="BP216" i="11"/>
  <c r="BQ216" i="11"/>
  <c r="BP217" i="11"/>
  <c r="BQ217" i="11"/>
  <c r="BP218" i="11"/>
  <c r="BQ218" i="11"/>
  <c r="BP219" i="11"/>
  <c r="BQ219" i="11"/>
  <c r="BP220" i="11"/>
  <c r="BQ220" i="11"/>
  <c r="BP221" i="11"/>
  <c r="BQ221" i="11"/>
  <c r="BP222" i="11"/>
  <c r="BQ222" i="11"/>
  <c r="BP223" i="11"/>
  <c r="BQ223" i="11"/>
  <c r="BP224" i="11"/>
  <c r="BQ224" i="11"/>
  <c r="BP225" i="11"/>
  <c r="BQ225" i="11"/>
  <c r="BP226" i="11"/>
  <c r="BQ226" i="11"/>
  <c r="BP227" i="11"/>
  <c r="BQ227" i="11"/>
  <c r="BP228" i="11"/>
  <c r="BQ228" i="11"/>
  <c r="BP229" i="11"/>
  <c r="BQ229" i="11"/>
  <c r="BP230" i="11"/>
  <c r="BQ230" i="11"/>
  <c r="BP231" i="11"/>
  <c r="BQ231" i="11"/>
  <c r="BP232" i="11"/>
  <c r="BQ232" i="11"/>
  <c r="BP233" i="11"/>
  <c r="BQ233" i="11"/>
  <c r="BP234" i="11"/>
  <c r="BQ234" i="11"/>
  <c r="BP235" i="11"/>
  <c r="BQ235" i="11"/>
  <c r="BP236" i="11"/>
  <c r="BQ236" i="11"/>
  <c r="BP237" i="11"/>
  <c r="BQ237" i="11"/>
  <c r="BP238" i="11"/>
  <c r="BQ238" i="11"/>
  <c r="BP239" i="11"/>
  <c r="BQ239" i="11"/>
  <c r="BP240" i="11"/>
  <c r="BQ240" i="11"/>
  <c r="BP241" i="11"/>
  <c r="BQ241" i="11"/>
  <c r="BP242" i="11"/>
  <c r="BQ242" i="11"/>
  <c r="BP243" i="11"/>
  <c r="BQ243" i="11"/>
  <c r="BP244" i="11"/>
  <c r="BQ244" i="11"/>
  <c r="BP245" i="11"/>
  <c r="BQ245" i="11"/>
  <c r="BP246" i="11"/>
  <c r="BQ246" i="11"/>
  <c r="BP247" i="11"/>
  <c r="BQ247" i="11"/>
  <c r="BP248" i="11"/>
  <c r="BQ248" i="11"/>
  <c r="BQ3" i="11"/>
  <c r="BP3" i="11"/>
  <c r="U9" i="11"/>
  <c r="U8" i="11"/>
  <c r="U7" i="11"/>
  <c r="U6" i="11"/>
  <c r="U5" i="11"/>
  <c r="BP4" i="10"/>
  <c r="BQ4" i="10"/>
  <c r="BP5" i="10"/>
  <c r="BQ5" i="10"/>
  <c r="BP6" i="10"/>
  <c r="BQ6" i="10"/>
  <c r="BP7" i="10"/>
  <c r="BQ7" i="10"/>
  <c r="BP8" i="10"/>
  <c r="BQ8" i="10"/>
  <c r="BP9" i="10"/>
  <c r="BQ9" i="10"/>
  <c r="BP10" i="10"/>
  <c r="BQ10" i="10"/>
  <c r="BP11" i="10"/>
  <c r="BQ11" i="10"/>
  <c r="BP12" i="10"/>
  <c r="BQ12" i="10"/>
  <c r="BP13" i="10"/>
  <c r="BQ13" i="10"/>
  <c r="BP14" i="10"/>
  <c r="BQ14" i="10"/>
  <c r="BP15" i="10"/>
  <c r="BQ15" i="10"/>
  <c r="BP16" i="10"/>
  <c r="BQ16" i="10"/>
  <c r="BP17" i="10"/>
  <c r="BQ17" i="10"/>
  <c r="BP18" i="10"/>
  <c r="BQ18" i="10"/>
  <c r="BP19" i="10"/>
  <c r="BQ19" i="10"/>
  <c r="BP20" i="10"/>
  <c r="BQ20" i="10"/>
  <c r="BP21" i="10"/>
  <c r="BQ21" i="10"/>
  <c r="BP22" i="10"/>
  <c r="BQ22" i="10"/>
  <c r="BP23" i="10"/>
  <c r="BQ23" i="10"/>
  <c r="BP24" i="10"/>
  <c r="BQ24" i="10"/>
  <c r="BP25" i="10"/>
  <c r="BQ25" i="10"/>
  <c r="BP26" i="10"/>
  <c r="BQ26" i="10"/>
  <c r="BP27" i="10"/>
  <c r="BQ27" i="10"/>
  <c r="BP28" i="10"/>
  <c r="BQ28" i="10"/>
  <c r="BP29" i="10"/>
  <c r="BQ29" i="10"/>
  <c r="BP30" i="10"/>
  <c r="BQ30" i="10"/>
  <c r="BP31" i="10"/>
  <c r="BQ31" i="10"/>
  <c r="BP32" i="10"/>
  <c r="BQ32" i="10"/>
  <c r="BP33" i="10"/>
  <c r="BQ33" i="10"/>
  <c r="BP34" i="10"/>
  <c r="BQ34" i="10"/>
  <c r="BP35" i="10"/>
  <c r="BQ35" i="10"/>
  <c r="BP36" i="10"/>
  <c r="BQ36" i="10"/>
  <c r="BP37" i="10"/>
  <c r="BQ37" i="10"/>
  <c r="BP38" i="10"/>
  <c r="BQ38" i="10"/>
  <c r="BP39" i="10"/>
  <c r="BQ39" i="10"/>
  <c r="BP40" i="10"/>
  <c r="BQ40" i="10"/>
  <c r="BP41" i="10"/>
  <c r="BQ41" i="10"/>
  <c r="BP42" i="10"/>
  <c r="BQ42" i="10"/>
  <c r="BP43" i="10"/>
  <c r="BQ43" i="10"/>
  <c r="BP44" i="10"/>
  <c r="BQ44" i="10"/>
  <c r="BP45" i="10"/>
  <c r="BQ45" i="10"/>
  <c r="BP46" i="10"/>
  <c r="BQ46" i="10"/>
  <c r="BP47" i="10"/>
  <c r="BQ47" i="10"/>
  <c r="BP48" i="10"/>
  <c r="BQ48" i="10"/>
  <c r="BP49" i="10"/>
  <c r="BQ49" i="10"/>
  <c r="BP50" i="10"/>
  <c r="BQ50" i="10"/>
  <c r="BP51" i="10"/>
  <c r="BQ51" i="10"/>
  <c r="BP52" i="10"/>
  <c r="BQ52" i="10"/>
  <c r="BP53" i="10"/>
  <c r="BQ53" i="10"/>
  <c r="BP54" i="10"/>
  <c r="BQ54" i="10"/>
  <c r="BP55" i="10"/>
  <c r="BQ55" i="10"/>
  <c r="BP56" i="10"/>
  <c r="BQ56" i="10"/>
  <c r="BP57" i="10"/>
  <c r="BQ57" i="10"/>
  <c r="BP58" i="10"/>
  <c r="BQ58" i="10"/>
  <c r="BP59" i="10"/>
  <c r="BQ59" i="10"/>
  <c r="BP60" i="10"/>
  <c r="BQ60" i="10"/>
  <c r="BP61" i="10"/>
  <c r="BQ61" i="10"/>
  <c r="BP62" i="10"/>
  <c r="BQ62" i="10"/>
  <c r="BP63" i="10"/>
  <c r="BQ63" i="10"/>
  <c r="BP64" i="10"/>
  <c r="BQ64" i="10"/>
  <c r="BP65" i="10"/>
  <c r="BQ65" i="10"/>
  <c r="BP66" i="10"/>
  <c r="BQ66" i="10"/>
  <c r="BP67" i="10"/>
  <c r="BQ67" i="10"/>
  <c r="BP68" i="10"/>
  <c r="BQ68" i="10"/>
  <c r="BP69" i="10"/>
  <c r="BQ69" i="10"/>
  <c r="BP70" i="10"/>
  <c r="BQ70" i="10"/>
  <c r="BP71" i="10"/>
  <c r="BQ71" i="10"/>
  <c r="BP72" i="10"/>
  <c r="BQ72" i="10"/>
  <c r="BP73" i="10"/>
  <c r="BQ73" i="10"/>
  <c r="BP74" i="10"/>
  <c r="BQ74" i="10"/>
  <c r="BP75" i="10"/>
  <c r="BQ75" i="10"/>
  <c r="BP76" i="10"/>
  <c r="BQ76" i="10"/>
  <c r="BP77" i="10"/>
  <c r="BQ77" i="10"/>
  <c r="BP78" i="10"/>
  <c r="BQ78" i="10"/>
  <c r="BP79" i="10"/>
  <c r="BQ79" i="10"/>
  <c r="BP80" i="10"/>
  <c r="BQ80" i="10"/>
  <c r="BP81" i="10"/>
  <c r="BQ81" i="10"/>
  <c r="BP82" i="10"/>
  <c r="BQ82" i="10"/>
  <c r="BP83" i="10"/>
  <c r="BQ83" i="10"/>
  <c r="BP84" i="10"/>
  <c r="BQ84" i="10"/>
  <c r="BP85" i="10"/>
  <c r="BQ85" i="10"/>
  <c r="BP86" i="10"/>
  <c r="BQ86" i="10"/>
  <c r="BP87" i="10"/>
  <c r="BQ87" i="10"/>
  <c r="BP88" i="10"/>
  <c r="BQ88" i="10"/>
  <c r="BP89" i="10"/>
  <c r="BQ89" i="10"/>
  <c r="BP90" i="10"/>
  <c r="BQ90" i="10"/>
  <c r="BP91" i="10"/>
  <c r="BQ91" i="10"/>
  <c r="BP92" i="10"/>
  <c r="BQ92" i="10"/>
  <c r="BP93" i="10"/>
  <c r="BQ93" i="10"/>
  <c r="BP94" i="10"/>
  <c r="BQ94" i="10"/>
  <c r="BP95" i="10"/>
  <c r="BQ95" i="10"/>
  <c r="BP96" i="10"/>
  <c r="BQ96" i="10"/>
  <c r="BP97" i="10"/>
  <c r="BQ97" i="10"/>
  <c r="BP98" i="10"/>
  <c r="BQ98" i="10"/>
  <c r="BP99" i="10"/>
  <c r="BQ99" i="10"/>
  <c r="BP100" i="10"/>
  <c r="BQ100" i="10"/>
  <c r="BP101" i="10"/>
  <c r="BQ101" i="10"/>
  <c r="BP102" i="10"/>
  <c r="BQ102" i="10"/>
  <c r="BP103" i="10"/>
  <c r="BQ103" i="10"/>
  <c r="BP104" i="10"/>
  <c r="BQ104" i="10"/>
  <c r="BP105" i="10"/>
  <c r="BQ105" i="10"/>
  <c r="BP106" i="10"/>
  <c r="BQ106" i="10"/>
  <c r="BP107" i="10"/>
  <c r="BQ107" i="10"/>
  <c r="BP108" i="10"/>
  <c r="BQ108" i="10"/>
  <c r="BP109" i="10"/>
  <c r="BQ109" i="10"/>
  <c r="BP110" i="10"/>
  <c r="BQ110" i="10"/>
  <c r="BP111" i="10"/>
  <c r="BQ111" i="10"/>
  <c r="BP112" i="10"/>
  <c r="BQ112" i="10"/>
  <c r="BP113" i="10"/>
  <c r="BQ113" i="10"/>
  <c r="BP114" i="10"/>
  <c r="BQ114" i="10"/>
  <c r="BP115" i="10"/>
  <c r="BQ115" i="10"/>
  <c r="BP116" i="10"/>
  <c r="BQ116" i="10"/>
  <c r="BP117" i="10"/>
  <c r="BQ117" i="10"/>
  <c r="BP118" i="10"/>
  <c r="BQ118" i="10"/>
  <c r="BP119" i="10"/>
  <c r="BQ119" i="10"/>
  <c r="BP120" i="10"/>
  <c r="BQ120" i="10"/>
  <c r="BP121" i="10"/>
  <c r="BQ121" i="10"/>
  <c r="BP122" i="10"/>
  <c r="BQ122" i="10"/>
  <c r="BP123" i="10"/>
  <c r="BQ123" i="10"/>
  <c r="BP124" i="10"/>
  <c r="BQ124" i="10"/>
  <c r="BP125" i="10"/>
  <c r="BQ125" i="10"/>
  <c r="BP126" i="10"/>
  <c r="BQ126" i="10"/>
  <c r="BP127" i="10"/>
  <c r="BQ127" i="10"/>
  <c r="BP128" i="10"/>
  <c r="BQ128" i="10"/>
  <c r="BP129" i="10"/>
  <c r="BQ129" i="10"/>
  <c r="BP130" i="10"/>
  <c r="BQ130" i="10"/>
  <c r="BP131" i="10"/>
  <c r="BQ131" i="10"/>
  <c r="BP132" i="10"/>
  <c r="BQ132" i="10"/>
  <c r="BP133" i="10"/>
  <c r="BQ133" i="10"/>
  <c r="BP134" i="10"/>
  <c r="BQ134" i="10"/>
  <c r="BP135" i="10"/>
  <c r="BQ135" i="10"/>
  <c r="BP136" i="10"/>
  <c r="BQ136" i="10"/>
  <c r="BP137" i="10"/>
  <c r="BQ137" i="10"/>
  <c r="BP138" i="10"/>
  <c r="BQ138" i="10"/>
  <c r="BP139" i="10"/>
  <c r="BQ139" i="10"/>
  <c r="BP140" i="10"/>
  <c r="BQ140" i="10"/>
  <c r="BP141" i="10"/>
  <c r="BQ141" i="10"/>
  <c r="BP142" i="10"/>
  <c r="BQ142" i="10"/>
  <c r="BP143" i="10"/>
  <c r="BQ143" i="10"/>
  <c r="BP144" i="10"/>
  <c r="BQ144" i="10"/>
  <c r="BP145" i="10"/>
  <c r="BQ145" i="10"/>
  <c r="BP146" i="10"/>
  <c r="BQ146" i="10"/>
  <c r="BP147" i="10"/>
  <c r="BQ147" i="10"/>
  <c r="BP148" i="10"/>
  <c r="BQ148" i="10"/>
  <c r="BP149" i="10"/>
  <c r="BQ149" i="10"/>
  <c r="BP150" i="10"/>
  <c r="BQ150" i="10"/>
  <c r="BP151" i="10"/>
  <c r="BQ151" i="10"/>
  <c r="BP152" i="10"/>
  <c r="BQ152" i="10"/>
  <c r="BP153" i="10"/>
  <c r="BQ153" i="10"/>
  <c r="BP154" i="10"/>
  <c r="BQ154" i="10"/>
  <c r="BP155" i="10"/>
  <c r="BQ155" i="10"/>
  <c r="BP156" i="10"/>
  <c r="BQ156" i="10"/>
  <c r="BP157" i="10"/>
  <c r="BQ157" i="10"/>
  <c r="BP158" i="10"/>
  <c r="BQ158" i="10"/>
  <c r="BP159" i="10"/>
  <c r="BQ159" i="10"/>
  <c r="BP160" i="10"/>
  <c r="BQ160" i="10"/>
  <c r="BP161" i="10"/>
  <c r="BQ161" i="10"/>
  <c r="BP162" i="10"/>
  <c r="BQ162" i="10"/>
  <c r="BP163" i="10"/>
  <c r="BQ163" i="10"/>
  <c r="BP164" i="10"/>
  <c r="BQ164" i="10"/>
  <c r="BP165" i="10"/>
  <c r="BQ165" i="10"/>
  <c r="BP166" i="10"/>
  <c r="BQ166" i="10"/>
  <c r="BP167" i="10"/>
  <c r="BQ167" i="10"/>
  <c r="BP168" i="10"/>
  <c r="BQ168" i="10"/>
  <c r="BP169" i="10"/>
  <c r="BQ169" i="10"/>
  <c r="BP170" i="10"/>
  <c r="BQ170" i="10"/>
  <c r="BP171" i="10"/>
  <c r="BQ171" i="10"/>
  <c r="BP172" i="10"/>
  <c r="BQ172" i="10"/>
  <c r="BP173" i="10"/>
  <c r="BQ173" i="10"/>
  <c r="BP174" i="10"/>
  <c r="BQ174" i="10"/>
  <c r="BP175" i="10"/>
  <c r="BQ175" i="10"/>
  <c r="BP176" i="10"/>
  <c r="BQ176" i="10"/>
  <c r="BP177" i="10"/>
  <c r="BQ177" i="10"/>
  <c r="BP178" i="10"/>
  <c r="BQ178" i="10"/>
  <c r="BP179" i="10"/>
  <c r="BQ179" i="10"/>
  <c r="BP180" i="10"/>
  <c r="BQ180" i="10"/>
  <c r="BP181" i="10"/>
  <c r="BQ181" i="10"/>
  <c r="BP182" i="10"/>
  <c r="BQ182" i="10"/>
  <c r="BP183" i="10"/>
  <c r="BQ183" i="10"/>
  <c r="BP184" i="10"/>
  <c r="BQ184" i="10"/>
  <c r="BP185" i="10"/>
  <c r="BQ185" i="10"/>
  <c r="BP186" i="10"/>
  <c r="BQ186" i="10"/>
  <c r="BP187" i="10"/>
  <c r="BQ187" i="10"/>
  <c r="BP188" i="10"/>
  <c r="BQ188" i="10"/>
  <c r="BP189" i="10"/>
  <c r="BQ189" i="10"/>
  <c r="BP190" i="10"/>
  <c r="BQ190" i="10"/>
  <c r="BP191" i="10"/>
  <c r="BQ191" i="10"/>
  <c r="BP192" i="10"/>
  <c r="BQ192" i="10"/>
  <c r="BP193" i="10"/>
  <c r="BQ193" i="10"/>
  <c r="BP194" i="10"/>
  <c r="BQ194" i="10"/>
  <c r="BP195" i="10"/>
  <c r="BQ195" i="10"/>
  <c r="BP196" i="10"/>
  <c r="BQ196" i="10"/>
  <c r="BP197" i="10"/>
  <c r="BQ197" i="10"/>
  <c r="BP198" i="10"/>
  <c r="BQ198" i="10"/>
  <c r="BP199" i="10"/>
  <c r="BQ199" i="10"/>
  <c r="BP200" i="10"/>
  <c r="BQ200" i="10"/>
  <c r="BP201" i="10"/>
  <c r="BQ201" i="10"/>
  <c r="BP202" i="10"/>
  <c r="BQ202" i="10"/>
  <c r="BP203" i="10"/>
  <c r="BQ203" i="10"/>
  <c r="BP204" i="10"/>
  <c r="BQ204" i="10"/>
  <c r="BP205" i="10"/>
  <c r="BQ205" i="10"/>
  <c r="BP206" i="10"/>
  <c r="BQ206" i="10"/>
  <c r="BP207" i="10"/>
  <c r="BQ207" i="10"/>
  <c r="BP208" i="10"/>
  <c r="BQ208" i="10"/>
  <c r="BP209" i="10"/>
  <c r="BQ209" i="10"/>
  <c r="BP210" i="10"/>
  <c r="BQ210" i="10"/>
  <c r="BP211" i="10"/>
  <c r="BQ211" i="10"/>
  <c r="BP212" i="10"/>
  <c r="BQ212" i="10"/>
  <c r="BP213" i="10"/>
  <c r="BQ213" i="10"/>
  <c r="BP214" i="10"/>
  <c r="BQ214" i="10"/>
  <c r="BP215" i="10"/>
  <c r="BQ215" i="10"/>
  <c r="BP216" i="10"/>
  <c r="BQ216" i="10"/>
  <c r="BP217" i="10"/>
  <c r="BQ217" i="10"/>
  <c r="BP218" i="10"/>
  <c r="BQ218" i="10"/>
  <c r="BP219" i="10"/>
  <c r="BQ219" i="10"/>
  <c r="BP220" i="10"/>
  <c r="BQ220" i="10"/>
  <c r="BP221" i="10"/>
  <c r="BQ221" i="10"/>
  <c r="BP222" i="10"/>
  <c r="BQ222" i="10"/>
  <c r="BP223" i="10"/>
  <c r="BQ223" i="10"/>
  <c r="BP224" i="10"/>
  <c r="BQ224" i="10"/>
  <c r="BP225" i="10"/>
  <c r="BQ225" i="10"/>
  <c r="BP226" i="10"/>
  <c r="BQ226" i="10"/>
  <c r="BP227" i="10"/>
  <c r="BQ227" i="10"/>
  <c r="BP228" i="10"/>
  <c r="BQ228" i="10"/>
  <c r="BP229" i="10"/>
  <c r="BQ229" i="10"/>
  <c r="BP230" i="10"/>
  <c r="BQ230" i="10"/>
  <c r="BP231" i="10"/>
  <c r="BQ231" i="10"/>
  <c r="BP232" i="10"/>
  <c r="BQ232" i="10"/>
  <c r="BP233" i="10"/>
  <c r="BQ233" i="10"/>
  <c r="BP234" i="10"/>
  <c r="BQ234" i="10"/>
  <c r="BP235" i="10"/>
  <c r="BQ235" i="10"/>
  <c r="BP236" i="10"/>
  <c r="BQ236" i="10"/>
  <c r="BP237" i="10"/>
  <c r="BQ237" i="10"/>
  <c r="BP238" i="10"/>
  <c r="BQ238" i="10"/>
  <c r="BP239" i="10"/>
  <c r="BQ239" i="10"/>
  <c r="BP240" i="10"/>
  <c r="BQ240" i="10"/>
  <c r="BP241" i="10"/>
  <c r="BQ241" i="10"/>
  <c r="BP242" i="10"/>
  <c r="BQ242" i="10"/>
  <c r="BP243" i="10"/>
  <c r="BQ243" i="10"/>
  <c r="BP244" i="10"/>
  <c r="BQ244" i="10"/>
  <c r="BP245" i="10"/>
  <c r="BQ245" i="10"/>
  <c r="BP246" i="10"/>
  <c r="BQ246" i="10"/>
  <c r="BP247" i="10"/>
  <c r="BQ247" i="10"/>
  <c r="BP248" i="10"/>
  <c r="BQ248" i="10"/>
  <c r="BP249" i="10"/>
  <c r="BQ249" i="10"/>
  <c r="BP250" i="10"/>
  <c r="BQ250" i="10"/>
  <c r="BP251" i="10"/>
  <c r="BQ251" i="10"/>
  <c r="BP252" i="10"/>
  <c r="BQ252" i="10"/>
  <c r="BP253" i="10"/>
  <c r="BQ253" i="10"/>
  <c r="BP254" i="10"/>
  <c r="BQ254" i="10"/>
  <c r="BP255" i="10"/>
  <c r="BQ255" i="10"/>
  <c r="BP256" i="10"/>
  <c r="BQ256" i="10"/>
  <c r="BP257" i="10"/>
  <c r="BQ257" i="10"/>
  <c r="BP258" i="10"/>
  <c r="BQ258" i="10"/>
  <c r="BP259" i="10"/>
  <c r="BQ259" i="10"/>
  <c r="BP260" i="10"/>
  <c r="BQ260" i="10"/>
  <c r="BP261" i="10"/>
  <c r="BQ261" i="10"/>
  <c r="BP262" i="10"/>
  <c r="BQ262" i="10"/>
  <c r="BP263" i="10"/>
  <c r="BQ263" i="10"/>
  <c r="BP264" i="10"/>
  <c r="BQ264" i="10"/>
  <c r="BP265" i="10"/>
  <c r="BQ265" i="10"/>
  <c r="BP266" i="10"/>
  <c r="BQ266" i="10"/>
  <c r="BP267" i="10"/>
  <c r="BQ267" i="10"/>
  <c r="BP268" i="10"/>
  <c r="BQ268" i="10"/>
  <c r="BP269" i="10"/>
  <c r="BQ269" i="10"/>
  <c r="BP270" i="10"/>
  <c r="BQ270" i="10"/>
  <c r="BP271" i="10"/>
  <c r="BQ271" i="10"/>
  <c r="BP272" i="10"/>
  <c r="BQ272" i="10"/>
  <c r="BP273" i="10"/>
  <c r="BQ273" i="10"/>
  <c r="BP274" i="10"/>
  <c r="BQ274" i="10"/>
  <c r="BP275" i="10"/>
  <c r="BQ275" i="10"/>
  <c r="BP276" i="10"/>
  <c r="BQ276" i="10"/>
  <c r="BP277" i="10"/>
  <c r="BQ277" i="10"/>
  <c r="BP278" i="10"/>
  <c r="BQ278" i="10"/>
  <c r="BP279" i="10"/>
  <c r="BQ279" i="10"/>
  <c r="BP280" i="10"/>
  <c r="BQ280" i="10"/>
  <c r="BP281" i="10"/>
  <c r="BQ281" i="10"/>
  <c r="BP282" i="10"/>
  <c r="BQ282" i="10"/>
  <c r="BP283" i="10"/>
  <c r="BQ283" i="10"/>
  <c r="BP284" i="10"/>
  <c r="BQ284" i="10"/>
  <c r="BP285" i="10"/>
  <c r="BQ285" i="10"/>
  <c r="BP286" i="10"/>
  <c r="BQ286" i="10"/>
  <c r="BP287" i="10"/>
  <c r="BQ287" i="10"/>
  <c r="BP288" i="10"/>
  <c r="BQ288" i="10"/>
  <c r="BP289" i="10"/>
  <c r="BQ289" i="10"/>
  <c r="BP290" i="10"/>
  <c r="BQ290" i="10"/>
  <c r="BP291" i="10"/>
  <c r="BQ291" i="10"/>
  <c r="BP292" i="10"/>
  <c r="BQ292" i="10"/>
  <c r="BP293" i="10"/>
  <c r="BQ293" i="10"/>
  <c r="BP294" i="10"/>
  <c r="BQ294" i="10"/>
  <c r="BP295" i="10"/>
  <c r="BQ295" i="10"/>
  <c r="BP296" i="10"/>
  <c r="BQ296" i="10"/>
  <c r="BP297" i="10"/>
  <c r="BQ297" i="10"/>
  <c r="BP298" i="10"/>
  <c r="BQ298" i="10"/>
  <c r="BP299" i="10"/>
  <c r="BQ299" i="10"/>
  <c r="BP300" i="10"/>
  <c r="BQ300" i="10"/>
  <c r="BP301" i="10"/>
  <c r="BQ301" i="10"/>
  <c r="BP302" i="10"/>
  <c r="BQ302" i="10"/>
  <c r="BQ3" i="10"/>
  <c r="BP3" i="10"/>
  <c r="U9" i="10"/>
  <c r="U8" i="10"/>
  <c r="U7" i="10"/>
  <c r="U6" i="10"/>
  <c r="U5" i="10"/>
  <c r="BP4" i="9"/>
  <c r="BQ4" i="9"/>
  <c r="BP5" i="9"/>
  <c r="BQ5" i="9"/>
  <c r="BP6" i="9"/>
  <c r="BQ6" i="9"/>
  <c r="BP7" i="9"/>
  <c r="BQ7" i="9"/>
  <c r="BP8" i="9"/>
  <c r="BQ8" i="9"/>
  <c r="BP9" i="9"/>
  <c r="BQ9" i="9"/>
  <c r="BP10" i="9"/>
  <c r="BQ10" i="9"/>
  <c r="BP11" i="9"/>
  <c r="BQ11" i="9"/>
  <c r="BP12" i="9"/>
  <c r="BQ12" i="9"/>
  <c r="BP13" i="9"/>
  <c r="BQ13" i="9"/>
  <c r="BP14" i="9"/>
  <c r="BQ14" i="9"/>
  <c r="BP15" i="9"/>
  <c r="BQ15" i="9"/>
  <c r="BP16" i="9"/>
  <c r="BQ16" i="9"/>
  <c r="BP17" i="9"/>
  <c r="BQ17" i="9"/>
  <c r="BP18" i="9"/>
  <c r="BQ18" i="9"/>
  <c r="BP19" i="9"/>
  <c r="BQ19" i="9"/>
  <c r="BP20" i="9"/>
  <c r="BQ20" i="9"/>
  <c r="BP21" i="9"/>
  <c r="BQ21" i="9"/>
  <c r="BP22" i="9"/>
  <c r="BQ22" i="9"/>
  <c r="BP23" i="9"/>
  <c r="BQ23" i="9"/>
  <c r="BP24" i="9"/>
  <c r="BQ24" i="9"/>
  <c r="BP25" i="9"/>
  <c r="BQ25" i="9"/>
  <c r="BP26" i="9"/>
  <c r="BQ26" i="9"/>
  <c r="BP27" i="9"/>
  <c r="BQ27" i="9"/>
  <c r="BP28" i="9"/>
  <c r="BQ28" i="9"/>
  <c r="BP29" i="9"/>
  <c r="BQ29" i="9"/>
  <c r="BP30" i="9"/>
  <c r="BQ30" i="9"/>
  <c r="BP31" i="9"/>
  <c r="BQ31" i="9"/>
  <c r="BP32" i="9"/>
  <c r="BQ32" i="9"/>
  <c r="BP33" i="9"/>
  <c r="BQ33" i="9"/>
  <c r="BP34" i="9"/>
  <c r="BQ34" i="9"/>
  <c r="BP35" i="9"/>
  <c r="BQ35" i="9"/>
  <c r="BP36" i="9"/>
  <c r="BQ36" i="9"/>
  <c r="BP37" i="9"/>
  <c r="BQ37" i="9"/>
  <c r="BP38" i="9"/>
  <c r="BQ38" i="9"/>
  <c r="BP39" i="9"/>
  <c r="BQ39" i="9"/>
  <c r="BP40" i="9"/>
  <c r="BQ40" i="9"/>
  <c r="BP41" i="9"/>
  <c r="BQ41" i="9"/>
  <c r="BP42" i="9"/>
  <c r="BQ42" i="9"/>
  <c r="BP43" i="9"/>
  <c r="BQ43" i="9"/>
  <c r="BP44" i="9"/>
  <c r="BQ44" i="9"/>
  <c r="BP45" i="9"/>
  <c r="BQ45" i="9"/>
  <c r="BP46" i="9"/>
  <c r="BQ46" i="9"/>
  <c r="BP47" i="9"/>
  <c r="BQ47" i="9"/>
  <c r="BP48" i="9"/>
  <c r="BQ48" i="9"/>
  <c r="BP49" i="9"/>
  <c r="BQ49" i="9"/>
  <c r="BP50" i="9"/>
  <c r="BQ50" i="9"/>
  <c r="BP51" i="9"/>
  <c r="BQ51" i="9"/>
  <c r="BP52" i="9"/>
  <c r="BQ52" i="9"/>
  <c r="BP53" i="9"/>
  <c r="BQ53" i="9"/>
  <c r="BP54" i="9"/>
  <c r="BQ54" i="9"/>
  <c r="BP55" i="9"/>
  <c r="BQ55" i="9"/>
  <c r="BP56" i="9"/>
  <c r="BQ56" i="9"/>
  <c r="BP57" i="9"/>
  <c r="BQ57" i="9"/>
  <c r="BP58" i="9"/>
  <c r="BQ58" i="9"/>
  <c r="BP59" i="9"/>
  <c r="BQ59" i="9"/>
  <c r="BP60" i="9"/>
  <c r="BQ60" i="9"/>
  <c r="BP61" i="9"/>
  <c r="BQ61" i="9"/>
  <c r="BP62" i="9"/>
  <c r="BQ62" i="9"/>
  <c r="BP63" i="9"/>
  <c r="BQ63" i="9"/>
  <c r="BP64" i="9"/>
  <c r="BQ64" i="9"/>
  <c r="BP65" i="9"/>
  <c r="BQ65" i="9"/>
  <c r="BP66" i="9"/>
  <c r="BQ66" i="9"/>
  <c r="BP67" i="9"/>
  <c r="BQ67" i="9"/>
  <c r="BP68" i="9"/>
  <c r="BQ68" i="9"/>
  <c r="BP69" i="9"/>
  <c r="BQ69" i="9"/>
  <c r="BP70" i="9"/>
  <c r="BQ70" i="9"/>
  <c r="BP71" i="9"/>
  <c r="BQ71" i="9"/>
  <c r="BP72" i="9"/>
  <c r="BQ72" i="9"/>
  <c r="BP73" i="9"/>
  <c r="BQ73" i="9"/>
  <c r="BP74" i="9"/>
  <c r="BQ74" i="9"/>
  <c r="BP75" i="9"/>
  <c r="BQ75" i="9"/>
  <c r="BP76" i="9"/>
  <c r="BQ76" i="9"/>
  <c r="BP77" i="9"/>
  <c r="BQ77" i="9"/>
  <c r="BP78" i="9"/>
  <c r="BQ78" i="9"/>
  <c r="BP79" i="9"/>
  <c r="BQ79" i="9"/>
  <c r="BP80" i="9"/>
  <c r="BQ80" i="9"/>
  <c r="BP81" i="9"/>
  <c r="BQ81" i="9"/>
  <c r="BP82" i="9"/>
  <c r="BQ82" i="9"/>
  <c r="BP83" i="9"/>
  <c r="BQ83" i="9"/>
  <c r="BP84" i="9"/>
  <c r="BQ84" i="9"/>
  <c r="BP85" i="9"/>
  <c r="BQ85" i="9"/>
  <c r="BP86" i="9"/>
  <c r="BQ86" i="9"/>
  <c r="BP87" i="9"/>
  <c r="BQ87" i="9"/>
  <c r="BP88" i="9"/>
  <c r="BQ88" i="9"/>
  <c r="BP89" i="9"/>
  <c r="BQ89" i="9"/>
  <c r="BP90" i="9"/>
  <c r="BQ90" i="9"/>
  <c r="BP91" i="9"/>
  <c r="BQ91" i="9"/>
  <c r="BP92" i="9"/>
  <c r="BQ92" i="9"/>
  <c r="BP93" i="9"/>
  <c r="BQ93" i="9"/>
  <c r="BP94" i="9"/>
  <c r="BQ94" i="9"/>
  <c r="BP95" i="9"/>
  <c r="BQ95" i="9"/>
  <c r="BP96" i="9"/>
  <c r="BQ96" i="9"/>
  <c r="BP97" i="9"/>
  <c r="BQ97" i="9"/>
  <c r="BP98" i="9"/>
  <c r="BQ98" i="9"/>
  <c r="BP99" i="9"/>
  <c r="BQ99" i="9"/>
  <c r="BP100" i="9"/>
  <c r="BQ100" i="9"/>
  <c r="BP101" i="9"/>
  <c r="BQ101" i="9"/>
  <c r="BP102" i="9"/>
  <c r="BQ102" i="9"/>
  <c r="BP103" i="9"/>
  <c r="BQ103" i="9"/>
  <c r="BP104" i="9"/>
  <c r="BQ104" i="9"/>
  <c r="BP105" i="9"/>
  <c r="BQ105" i="9"/>
  <c r="BP106" i="9"/>
  <c r="BQ106" i="9"/>
  <c r="BP107" i="9"/>
  <c r="BQ107" i="9"/>
  <c r="BP108" i="9"/>
  <c r="BQ108" i="9"/>
  <c r="BP109" i="9"/>
  <c r="BQ109" i="9"/>
  <c r="BP110" i="9"/>
  <c r="BQ110" i="9"/>
  <c r="BP111" i="9"/>
  <c r="BQ111" i="9"/>
  <c r="BP112" i="9"/>
  <c r="BQ112" i="9"/>
  <c r="BP113" i="9"/>
  <c r="BQ113" i="9"/>
  <c r="BP114" i="9"/>
  <c r="BQ114" i="9"/>
  <c r="BP115" i="9"/>
  <c r="BQ115" i="9"/>
  <c r="BP116" i="9"/>
  <c r="BQ116" i="9"/>
  <c r="BP117" i="9"/>
  <c r="BQ117" i="9"/>
  <c r="BP118" i="9"/>
  <c r="BQ118" i="9"/>
  <c r="BP119" i="9"/>
  <c r="BQ119" i="9"/>
  <c r="BP120" i="9"/>
  <c r="BQ120" i="9"/>
  <c r="BP121" i="9"/>
  <c r="BQ121" i="9"/>
  <c r="BP122" i="9"/>
  <c r="BQ122" i="9"/>
  <c r="BP123" i="9"/>
  <c r="BQ123" i="9"/>
  <c r="BP124" i="9"/>
  <c r="BQ124" i="9"/>
  <c r="BP125" i="9"/>
  <c r="BQ125" i="9"/>
  <c r="BP126" i="9"/>
  <c r="BQ126" i="9"/>
  <c r="BP127" i="9"/>
  <c r="BQ127" i="9"/>
  <c r="BP128" i="9"/>
  <c r="BQ128" i="9"/>
  <c r="BP129" i="9"/>
  <c r="BQ129" i="9"/>
  <c r="BP130" i="9"/>
  <c r="BQ130" i="9"/>
  <c r="BP131" i="9"/>
  <c r="BQ131" i="9"/>
  <c r="BP132" i="9"/>
  <c r="BQ132" i="9"/>
  <c r="BP133" i="9"/>
  <c r="BQ133" i="9"/>
  <c r="BP134" i="9"/>
  <c r="BQ134" i="9"/>
  <c r="BP135" i="9"/>
  <c r="BQ135" i="9"/>
  <c r="BP136" i="9"/>
  <c r="BQ136" i="9"/>
  <c r="BP137" i="9"/>
  <c r="BQ137" i="9"/>
  <c r="BP138" i="9"/>
  <c r="BQ138" i="9"/>
  <c r="BP139" i="9"/>
  <c r="BQ139" i="9"/>
  <c r="BP140" i="9"/>
  <c r="BQ140" i="9"/>
  <c r="BP141" i="9"/>
  <c r="BQ141" i="9"/>
  <c r="BP142" i="9"/>
  <c r="BQ142" i="9"/>
  <c r="BP143" i="9"/>
  <c r="BQ143" i="9"/>
  <c r="BP144" i="9"/>
  <c r="BQ144" i="9"/>
  <c r="BP145" i="9"/>
  <c r="BQ145" i="9"/>
  <c r="BP146" i="9"/>
  <c r="BQ146" i="9"/>
  <c r="BP147" i="9"/>
  <c r="BQ147" i="9"/>
  <c r="BP148" i="9"/>
  <c r="BQ148" i="9"/>
  <c r="BP149" i="9"/>
  <c r="BQ149" i="9"/>
  <c r="BP150" i="9"/>
  <c r="BQ150" i="9"/>
  <c r="BP151" i="9"/>
  <c r="BQ151" i="9"/>
  <c r="BP152" i="9"/>
  <c r="BQ152" i="9"/>
  <c r="BP153" i="9"/>
  <c r="BQ153" i="9"/>
  <c r="BP154" i="9"/>
  <c r="BQ154" i="9"/>
  <c r="BP155" i="9"/>
  <c r="BQ155" i="9"/>
  <c r="BP156" i="9"/>
  <c r="BQ156" i="9"/>
  <c r="BP157" i="9"/>
  <c r="BQ157" i="9"/>
  <c r="BP158" i="9"/>
  <c r="BQ158" i="9"/>
  <c r="BP159" i="9"/>
  <c r="BQ159" i="9"/>
  <c r="BP160" i="9"/>
  <c r="BQ160" i="9"/>
  <c r="BP161" i="9"/>
  <c r="BQ161" i="9"/>
  <c r="BP162" i="9"/>
  <c r="BQ162" i="9"/>
  <c r="BP163" i="9"/>
  <c r="BQ163" i="9"/>
  <c r="BP164" i="9"/>
  <c r="BQ164" i="9"/>
  <c r="BP165" i="9"/>
  <c r="BQ165" i="9"/>
  <c r="BP166" i="9"/>
  <c r="BQ166" i="9"/>
  <c r="BP167" i="9"/>
  <c r="BQ167" i="9"/>
  <c r="BP168" i="9"/>
  <c r="BQ168" i="9"/>
  <c r="BP169" i="9"/>
  <c r="BQ169" i="9"/>
  <c r="BP170" i="9"/>
  <c r="BQ170" i="9"/>
  <c r="BP171" i="9"/>
  <c r="BQ171" i="9"/>
  <c r="BP172" i="9"/>
  <c r="BQ172" i="9"/>
  <c r="BP173" i="9"/>
  <c r="BQ173" i="9"/>
  <c r="BP174" i="9"/>
  <c r="BQ174" i="9"/>
  <c r="BP175" i="9"/>
  <c r="BQ175" i="9"/>
  <c r="BP176" i="9"/>
  <c r="BQ176" i="9"/>
  <c r="BP177" i="9"/>
  <c r="BQ177" i="9"/>
  <c r="BP178" i="9"/>
  <c r="BQ178" i="9"/>
  <c r="BP179" i="9"/>
  <c r="BQ179" i="9"/>
  <c r="BP180" i="9"/>
  <c r="BQ180" i="9"/>
  <c r="BP181" i="9"/>
  <c r="BQ181" i="9"/>
  <c r="BP182" i="9"/>
  <c r="BQ182" i="9"/>
  <c r="BP183" i="9"/>
  <c r="BQ183" i="9"/>
  <c r="BP184" i="9"/>
  <c r="BQ184" i="9"/>
  <c r="BP185" i="9"/>
  <c r="BQ185" i="9"/>
  <c r="BP186" i="9"/>
  <c r="BQ186" i="9"/>
  <c r="BP187" i="9"/>
  <c r="BQ187" i="9"/>
  <c r="BP188" i="9"/>
  <c r="BQ188" i="9"/>
  <c r="BP189" i="9"/>
  <c r="BQ189" i="9"/>
  <c r="BP190" i="9"/>
  <c r="BQ190" i="9"/>
  <c r="BP191" i="9"/>
  <c r="BQ191" i="9"/>
  <c r="BP192" i="9"/>
  <c r="BQ192" i="9"/>
  <c r="BP193" i="9"/>
  <c r="BQ193" i="9"/>
  <c r="BP194" i="9"/>
  <c r="BQ194" i="9"/>
  <c r="BP195" i="9"/>
  <c r="BQ195" i="9"/>
  <c r="BP196" i="9"/>
  <c r="BQ196" i="9"/>
  <c r="BP197" i="9"/>
  <c r="BQ197" i="9"/>
  <c r="BP198" i="9"/>
  <c r="BQ198" i="9"/>
  <c r="BP199" i="9"/>
  <c r="BQ199" i="9"/>
  <c r="BP200" i="9"/>
  <c r="BQ200" i="9"/>
  <c r="BP201" i="9"/>
  <c r="BQ201" i="9"/>
  <c r="BP202" i="9"/>
  <c r="BQ202" i="9"/>
  <c r="BP203" i="9"/>
  <c r="BQ203" i="9"/>
  <c r="BP204" i="9"/>
  <c r="BQ204" i="9"/>
  <c r="BP205" i="9"/>
  <c r="BQ205" i="9"/>
  <c r="BP206" i="9"/>
  <c r="BQ206" i="9"/>
  <c r="BP207" i="9"/>
  <c r="BQ207" i="9"/>
  <c r="BP208" i="9"/>
  <c r="BQ208" i="9"/>
  <c r="BP209" i="9"/>
  <c r="BQ209" i="9"/>
  <c r="BP210" i="9"/>
  <c r="BQ210" i="9"/>
  <c r="BP211" i="9"/>
  <c r="BQ211" i="9"/>
  <c r="BP212" i="9"/>
  <c r="BQ212" i="9"/>
  <c r="BP213" i="9"/>
  <c r="BQ213" i="9"/>
  <c r="BP214" i="9"/>
  <c r="BQ214" i="9"/>
  <c r="BP215" i="9"/>
  <c r="BQ215" i="9"/>
  <c r="BP216" i="9"/>
  <c r="BQ216" i="9"/>
  <c r="BP217" i="9"/>
  <c r="BQ217" i="9"/>
  <c r="BP218" i="9"/>
  <c r="BQ218" i="9"/>
  <c r="BP219" i="9"/>
  <c r="BQ219" i="9"/>
  <c r="BP220" i="9"/>
  <c r="BQ220" i="9"/>
  <c r="BP221" i="9"/>
  <c r="BQ221" i="9"/>
  <c r="BP222" i="9"/>
  <c r="BQ222" i="9"/>
  <c r="BP223" i="9"/>
  <c r="BQ223" i="9"/>
  <c r="BP224" i="9"/>
  <c r="BQ224" i="9"/>
  <c r="BP225" i="9"/>
  <c r="BQ225" i="9"/>
  <c r="BP226" i="9"/>
  <c r="BQ226" i="9"/>
  <c r="BP227" i="9"/>
  <c r="BQ227" i="9"/>
  <c r="BP228" i="9"/>
  <c r="BQ228" i="9"/>
  <c r="BP229" i="9"/>
  <c r="BQ229" i="9"/>
  <c r="BP230" i="9"/>
  <c r="BQ230" i="9"/>
  <c r="BP231" i="9"/>
  <c r="BQ231" i="9"/>
  <c r="BP232" i="9"/>
  <c r="BQ232" i="9"/>
  <c r="BP233" i="9"/>
  <c r="BQ233" i="9"/>
  <c r="BP234" i="9"/>
  <c r="BQ234" i="9"/>
  <c r="BP235" i="9"/>
  <c r="BQ235" i="9"/>
  <c r="BP236" i="9"/>
  <c r="BQ236" i="9"/>
  <c r="BP237" i="9"/>
  <c r="BQ237" i="9"/>
  <c r="BP238" i="9"/>
  <c r="BQ238" i="9"/>
  <c r="BP239" i="9"/>
  <c r="BQ239" i="9"/>
  <c r="BP240" i="9"/>
  <c r="BQ240" i="9"/>
  <c r="BP241" i="9"/>
  <c r="BQ241" i="9"/>
  <c r="BP242" i="9"/>
  <c r="BQ242" i="9"/>
  <c r="BP243" i="9"/>
  <c r="BQ243" i="9"/>
  <c r="BP244" i="9"/>
  <c r="BQ244" i="9"/>
  <c r="BP245" i="9"/>
  <c r="BQ245" i="9"/>
  <c r="BP246" i="9"/>
  <c r="BQ246" i="9"/>
  <c r="BP247" i="9"/>
  <c r="BQ247" i="9"/>
  <c r="BP248" i="9"/>
  <c r="BQ248" i="9"/>
  <c r="BP249" i="9"/>
  <c r="BQ249" i="9"/>
  <c r="BP250" i="9"/>
  <c r="BQ250" i="9"/>
  <c r="BP251" i="9"/>
  <c r="BQ251" i="9"/>
  <c r="BP252" i="9"/>
  <c r="BQ252" i="9"/>
  <c r="BP253" i="9"/>
  <c r="BQ253" i="9"/>
  <c r="BP254" i="9"/>
  <c r="BQ254" i="9"/>
  <c r="BP255" i="9"/>
  <c r="BQ255" i="9"/>
  <c r="BP256" i="9"/>
  <c r="BQ256" i="9"/>
  <c r="BP257" i="9"/>
  <c r="BQ257" i="9"/>
  <c r="BP258" i="9"/>
  <c r="BQ258" i="9"/>
  <c r="BP259" i="9"/>
  <c r="BQ259" i="9"/>
  <c r="BP260" i="9"/>
  <c r="BQ260" i="9"/>
  <c r="BP261" i="9"/>
  <c r="BQ261" i="9"/>
  <c r="BP262" i="9"/>
  <c r="BQ262" i="9"/>
  <c r="BP263" i="9"/>
  <c r="BQ263" i="9"/>
  <c r="BP264" i="9"/>
  <c r="BQ264" i="9"/>
  <c r="BP265" i="9"/>
  <c r="BQ265" i="9"/>
  <c r="BP266" i="9"/>
  <c r="BQ266" i="9"/>
  <c r="BP267" i="9"/>
  <c r="BQ267" i="9"/>
  <c r="BP268" i="9"/>
  <c r="BQ268" i="9"/>
  <c r="BP269" i="9"/>
  <c r="BQ269" i="9"/>
  <c r="BP270" i="9"/>
  <c r="BQ270" i="9"/>
  <c r="BP271" i="9"/>
  <c r="BQ271" i="9"/>
  <c r="BP272" i="9"/>
  <c r="BQ272" i="9"/>
  <c r="BP273" i="9"/>
  <c r="BQ273" i="9"/>
  <c r="BP274" i="9"/>
  <c r="BQ274" i="9"/>
  <c r="BP275" i="9"/>
  <c r="BQ275" i="9"/>
  <c r="BP276" i="9"/>
  <c r="BQ276" i="9"/>
  <c r="BP277" i="9"/>
  <c r="BQ277" i="9"/>
  <c r="BP278" i="9"/>
  <c r="BQ278" i="9"/>
  <c r="BP279" i="9"/>
  <c r="BQ279" i="9"/>
  <c r="BP280" i="9"/>
  <c r="BQ280" i="9"/>
  <c r="BQ3" i="9"/>
  <c r="BP3" i="9"/>
  <c r="U9" i="9"/>
  <c r="U8" i="9"/>
  <c r="U7" i="9"/>
  <c r="U6" i="9"/>
  <c r="U5" i="9"/>
  <c r="U9" i="8"/>
  <c r="U8" i="8"/>
  <c r="U7" i="8"/>
  <c r="U6" i="8"/>
  <c r="U5" i="8"/>
  <c r="BP4" i="8"/>
  <c r="BQ4" i="8"/>
  <c r="BP5" i="8"/>
  <c r="BQ5" i="8"/>
  <c r="BP6" i="8"/>
  <c r="BQ6" i="8"/>
  <c r="BP7" i="8"/>
  <c r="BQ7" i="8"/>
  <c r="BP8" i="8"/>
  <c r="BQ8" i="8"/>
  <c r="BP9" i="8"/>
  <c r="BQ9" i="8"/>
  <c r="BP10" i="8"/>
  <c r="BQ10" i="8"/>
  <c r="BP11" i="8"/>
  <c r="BQ11" i="8"/>
  <c r="BP12" i="8"/>
  <c r="BQ12" i="8"/>
  <c r="BP13" i="8"/>
  <c r="BQ13" i="8"/>
  <c r="BP14" i="8"/>
  <c r="BQ14" i="8"/>
  <c r="BP15" i="8"/>
  <c r="BQ15" i="8"/>
  <c r="BP16" i="8"/>
  <c r="BQ16" i="8"/>
  <c r="BP17" i="8"/>
  <c r="BQ17" i="8"/>
  <c r="BP18" i="8"/>
  <c r="BQ18" i="8"/>
  <c r="BP19" i="8"/>
  <c r="BQ19" i="8"/>
  <c r="BP20" i="8"/>
  <c r="BQ20" i="8"/>
  <c r="BP21" i="8"/>
  <c r="BQ21" i="8"/>
  <c r="BP22" i="8"/>
  <c r="BQ22" i="8"/>
  <c r="BP23" i="8"/>
  <c r="BQ23" i="8"/>
  <c r="BP24" i="8"/>
  <c r="BQ24" i="8"/>
  <c r="BP25" i="8"/>
  <c r="BQ25" i="8"/>
  <c r="BP26" i="8"/>
  <c r="BQ26" i="8"/>
  <c r="BP27" i="8"/>
  <c r="BQ27" i="8"/>
  <c r="BP28" i="8"/>
  <c r="BQ28" i="8"/>
  <c r="BP29" i="8"/>
  <c r="BQ29" i="8"/>
  <c r="BP30" i="8"/>
  <c r="BQ30" i="8"/>
  <c r="BP31" i="8"/>
  <c r="BQ31" i="8"/>
  <c r="BP32" i="8"/>
  <c r="BQ32" i="8"/>
  <c r="BP33" i="8"/>
  <c r="BQ33" i="8"/>
  <c r="BP34" i="8"/>
  <c r="BQ34" i="8"/>
  <c r="BP35" i="8"/>
  <c r="BQ35" i="8"/>
  <c r="BP36" i="8"/>
  <c r="BQ36" i="8"/>
  <c r="BP37" i="8"/>
  <c r="BQ37" i="8"/>
  <c r="BP38" i="8"/>
  <c r="BQ38" i="8"/>
  <c r="BP39" i="8"/>
  <c r="BQ39" i="8"/>
  <c r="BP40" i="8"/>
  <c r="BQ40" i="8"/>
  <c r="BP41" i="8"/>
  <c r="BQ41" i="8"/>
  <c r="BP42" i="8"/>
  <c r="BQ42" i="8"/>
  <c r="BP43" i="8"/>
  <c r="BQ43" i="8"/>
  <c r="BP44" i="8"/>
  <c r="BQ44" i="8"/>
  <c r="BP45" i="8"/>
  <c r="BQ45" i="8"/>
  <c r="BP46" i="8"/>
  <c r="BQ46" i="8"/>
  <c r="BP47" i="8"/>
  <c r="BQ47" i="8"/>
  <c r="BP48" i="8"/>
  <c r="BQ48" i="8"/>
  <c r="BP49" i="8"/>
  <c r="BQ49" i="8"/>
  <c r="BP50" i="8"/>
  <c r="BQ50" i="8"/>
  <c r="BP51" i="8"/>
  <c r="BQ51" i="8"/>
  <c r="BP52" i="8"/>
  <c r="BQ52" i="8"/>
  <c r="BP53" i="8"/>
  <c r="BQ53" i="8"/>
  <c r="BP54" i="8"/>
  <c r="BQ54" i="8"/>
  <c r="BP55" i="8"/>
  <c r="BQ55" i="8"/>
  <c r="BP56" i="8"/>
  <c r="BQ56" i="8"/>
  <c r="BP57" i="8"/>
  <c r="BQ57" i="8"/>
  <c r="BP58" i="8"/>
  <c r="BQ58" i="8"/>
  <c r="BP59" i="8"/>
  <c r="BQ59" i="8"/>
  <c r="BP60" i="8"/>
  <c r="BQ60" i="8"/>
  <c r="BP61" i="8"/>
  <c r="BQ61" i="8"/>
  <c r="BP62" i="8"/>
  <c r="BQ62" i="8"/>
  <c r="BP63" i="8"/>
  <c r="BQ63" i="8"/>
  <c r="BP64" i="8"/>
  <c r="BQ64" i="8"/>
  <c r="BP65" i="8"/>
  <c r="BQ65" i="8"/>
  <c r="BP66" i="8"/>
  <c r="BQ66" i="8"/>
  <c r="BP67" i="8"/>
  <c r="BQ67" i="8"/>
  <c r="BP68" i="8"/>
  <c r="BQ68" i="8"/>
  <c r="BP69" i="8"/>
  <c r="BQ69" i="8"/>
  <c r="BP70" i="8"/>
  <c r="BQ70" i="8"/>
  <c r="BP71" i="8"/>
  <c r="BQ71" i="8"/>
  <c r="BP72" i="8"/>
  <c r="BQ72" i="8"/>
  <c r="BP73" i="8"/>
  <c r="BQ73" i="8"/>
  <c r="BP74" i="8"/>
  <c r="BQ74" i="8"/>
  <c r="BP75" i="8"/>
  <c r="BQ75" i="8"/>
  <c r="BP76" i="8"/>
  <c r="BQ76" i="8"/>
  <c r="BP77" i="8"/>
  <c r="BQ77" i="8"/>
  <c r="BP78" i="8"/>
  <c r="BQ78" i="8"/>
  <c r="BP79" i="8"/>
  <c r="BQ79" i="8"/>
  <c r="BP80" i="8"/>
  <c r="BQ80" i="8"/>
  <c r="BP81" i="8"/>
  <c r="BQ81" i="8"/>
  <c r="BP82" i="8"/>
  <c r="BQ82" i="8"/>
  <c r="BP83" i="8"/>
  <c r="BQ83" i="8"/>
  <c r="BP84" i="8"/>
  <c r="BQ84" i="8"/>
  <c r="BP85" i="8"/>
  <c r="BQ85" i="8"/>
  <c r="BP86" i="8"/>
  <c r="BQ86" i="8"/>
  <c r="BP87" i="8"/>
  <c r="BQ87" i="8"/>
  <c r="BP88" i="8"/>
  <c r="BQ88" i="8"/>
  <c r="BP89" i="8"/>
  <c r="BQ89" i="8"/>
  <c r="BP90" i="8"/>
  <c r="BQ90" i="8"/>
  <c r="BP91" i="8"/>
  <c r="BQ91" i="8"/>
  <c r="BP92" i="8"/>
  <c r="BQ92" i="8"/>
  <c r="BP93" i="8"/>
  <c r="BQ93" i="8"/>
  <c r="BP94" i="8"/>
  <c r="BQ94" i="8"/>
  <c r="BP95" i="8"/>
  <c r="BQ95" i="8"/>
  <c r="BP96" i="8"/>
  <c r="BQ96" i="8"/>
  <c r="BP97" i="8"/>
  <c r="BQ97" i="8"/>
  <c r="BP98" i="8"/>
  <c r="BQ98" i="8"/>
  <c r="BP99" i="8"/>
  <c r="BQ99" i="8"/>
  <c r="BP100" i="8"/>
  <c r="BQ100" i="8"/>
  <c r="BP101" i="8"/>
  <c r="BQ101" i="8"/>
  <c r="BP102" i="8"/>
  <c r="BQ102" i="8"/>
  <c r="BP103" i="8"/>
  <c r="BQ103" i="8"/>
  <c r="BP104" i="8"/>
  <c r="BQ104" i="8"/>
  <c r="BP105" i="8"/>
  <c r="BQ105" i="8"/>
  <c r="BP106" i="8"/>
  <c r="BQ106" i="8"/>
  <c r="BP107" i="8"/>
  <c r="BQ107" i="8"/>
  <c r="BP108" i="8"/>
  <c r="BQ108" i="8"/>
  <c r="BP109" i="8"/>
  <c r="BQ109" i="8"/>
  <c r="BP110" i="8"/>
  <c r="BQ110" i="8"/>
  <c r="BP111" i="8"/>
  <c r="BQ111" i="8"/>
  <c r="BP112" i="8"/>
  <c r="BQ112" i="8"/>
  <c r="BP113" i="8"/>
  <c r="BQ113" i="8"/>
  <c r="BP114" i="8"/>
  <c r="BQ114" i="8"/>
  <c r="BP115" i="8"/>
  <c r="BQ115" i="8"/>
  <c r="BP116" i="8"/>
  <c r="BQ116" i="8"/>
  <c r="BP117" i="8"/>
  <c r="BQ117" i="8"/>
  <c r="BP118" i="8"/>
  <c r="BQ118" i="8"/>
  <c r="BP119" i="8"/>
  <c r="BQ119" i="8"/>
  <c r="BP120" i="8"/>
  <c r="BQ120" i="8"/>
  <c r="BP121" i="8"/>
  <c r="BQ121" i="8"/>
  <c r="BP122" i="8"/>
  <c r="BQ122" i="8"/>
  <c r="BP123" i="8"/>
  <c r="BQ123" i="8"/>
  <c r="BP124" i="8"/>
  <c r="BQ124" i="8"/>
  <c r="BP125" i="8"/>
  <c r="BQ125" i="8"/>
  <c r="BP126" i="8"/>
  <c r="BQ126" i="8"/>
  <c r="BP127" i="8"/>
  <c r="BQ127" i="8"/>
  <c r="BP128" i="8"/>
  <c r="BQ128" i="8"/>
  <c r="BP129" i="8"/>
  <c r="BQ129" i="8"/>
  <c r="BP130" i="8"/>
  <c r="BQ130" i="8"/>
  <c r="BP131" i="8"/>
  <c r="BQ131" i="8"/>
  <c r="BP132" i="8"/>
  <c r="BQ132" i="8"/>
  <c r="BP133" i="8"/>
  <c r="BQ133" i="8"/>
  <c r="BP134" i="8"/>
  <c r="BQ134" i="8"/>
  <c r="BP135" i="8"/>
  <c r="BQ135" i="8"/>
  <c r="BP136" i="8"/>
  <c r="BQ136" i="8"/>
  <c r="BP137" i="8"/>
  <c r="BQ137" i="8"/>
  <c r="BP138" i="8"/>
  <c r="BQ138" i="8"/>
  <c r="BP139" i="8"/>
  <c r="BQ139" i="8"/>
  <c r="BP140" i="8"/>
  <c r="BQ140" i="8"/>
  <c r="BP141" i="8"/>
  <c r="BQ141" i="8"/>
  <c r="BP142" i="8"/>
  <c r="BQ142" i="8"/>
  <c r="BP143" i="8"/>
  <c r="BQ143" i="8"/>
  <c r="BP144" i="8"/>
  <c r="BQ144" i="8"/>
  <c r="BP145" i="8"/>
  <c r="BQ145" i="8"/>
  <c r="BP146" i="8"/>
  <c r="BQ146" i="8"/>
  <c r="BP147" i="8"/>
  <c r="BQ147" i="8"/>
  <c r="BP148" i="8"/>
  <c r="BQ148" i="8"/>
  <c r="BP149" i="8"/>
  <c r="BQ149" i="8"/>
  <c r="BP150" i="8"/>
  <c r="BQ150" i="8"/>
  <c r="BP151" i="8"/>
  <c r="BQ151" i="8"/>
  <c r="BP152" i="8"/>
  <c r="BQ152" i="8"/>
  <c r="BP153" i="8"/>
  <c r="BQ153" i="8"/>
  <c r="BP154" i="8"/>
  <c r="BQ154" i="8"/>
  <c r="BP155" i="8"/>
  <c r="BQ155" i="8"/>
  <c r="BP156" i="8"/>
  <c r="BQ156" i="8"/>
  <c r="BP157" i="8"/>
  <c r="BQ157" i="8"/>
  <c r="BP158" i="8"/>
  <c r="BQ158" i="8"/>
  <c r="BP159" i="8"/>
  <c r="BQ159" i="8"/>
  <c r="BP160" i="8"/>
  <c r="BQ160" i="8"/>
  <c r="BP161" i="8"/>
  <c r="BQ161" i="8"/>
  <c r="BP162" i="8"/>
  <c r="BQ162" i="8"/>
  <c r="BP163" i="8"/>
  <c r="BQ163" i="8"/>
  <c r="BP164" i="8"/>
  <c r="BQ164" i="8"/>
  <c r="BP165" i="8"/>
  <c r="BQ165" i="8"/>
  <c r="BP166" i="8"/>
  <c r="BQ166" i="8"/>
  <c r="BP167" i="8"/>
  <c r="BQ167" i="8"/>
  <c r="BP168" i="8"/>
  <c r="BQ168" i="8"/>
  <c r="BP169" i="8"/>
  <c r="BQ169" i="8"/>
  <c r="BP170" i="8"/>
  <c r="BQ170" i="8"/>
  <c r="BP171" i="8"/>
  <c r="BQ171" i="8"/>
  <c r="BP172" i="8"/>
  <c r="BQ172" i="8"/>
  <c r="BP173" i="8"/>
  <c r="BQ173" i="8"/>
  <c r="BP174" i="8"/>
  <c r="BQ174" i="8"/>
  <c r="BP175" i="8"/>
  <c r="BQ175" i="8"/>
  <c r="BP176" i="8"/>
  <c r="BQ176" i="8"/>
  <c r="BP177" i="8"/>
  <c r="BQ177" i="8"/>
  <c r="BP178" i="8"/>
  <c r="BQ178" i="8"/>
  <c r="BP179" i="8"/>
  <c r="BQ179" i="8"/>
  <c r="BP180" i="8"/>
  <c r="BQ180" i="8"/>
  <c r="BP181" i="8"/>
  <c r="BQ181" i="8"/>
  <c r="BP182" i="8"/>
  <c r="BQ182" i="8"/>
  <c r="BP183" i="8"/>
  <c r="BQ183" i="8"/>
  <c r="BP184" i="8"/>
  <c r="BQ184" i="8"/>
  <c r="BP185" i="8"/>
  <c r="BQ185" i="8"/>
  <c r="BP186" i="8"/>
  <c r="BQ186" i="8"/>
  <c r="BP187" i="8"/>
  <c r="BQ187" i="8"/>
  <c r="BP188" i="8"/>
  <c r="BQ188" i="8"/>
  <c r="BP189" i="8"/>
  <c r="BQ189" i="8"/>
  <c r="BP190" i="8"/>
  <c r="BQ190" i="8"/>
  <c r="BP191" i="8"/>
  <c r="BQ191" i="8"/>
  <c r="BP192" i="8"/>
  <c r="BQ192" i="8"/>
  <c r="BP193" i="8"/>
  <c r="BQ193" i="8"/>
  <c r="BP194" i="8"/>
  <c r="BQ194" i="8"/>
  <c r="BP195" i="8"/>
  <c r="BQ195" i="8"/>
  <c r="BP196" i="8"/>
  <c r="BQ196" i="8"/>
  <c r="BP197" i="8"/>
  <c r="BQ197" i="8"/>
  <c r="BP198" i="8"/>
  <c r="BQ198" i="8"/>
  <c r="BP199" i="8"/>
  <c r="BQ199" i="8"/>
  <c r="BP200" i="8"/>
  <c r="BQ200" i="8"/>
  <c r="BQ3" i="8"/>
  <c r="BP3" i="8"/>
  <c r="U9" i="7"/>
  <c r="U8" i="7"/>
  <c r="U7" i="7"/>
  <c r="U6" i="7"/>
  <c r="U5" i="7"/>
  <c r="BP4" i="7"/>
  <c r="BQ4" i="7"/>
  <c r="BP5" i="7"/>
  <c r="BQ5" i="7"/>
  <c r="BP6" i="7"/>
  <c r="BQ6" i="7"/>
  <c r="BP7" i="7"/>
  <c r="BQ7" i="7"/>
  <c r="BP8" i="7"/>
  <c r="BQ8" i="7"/>
  <c r="BP9" i="7"/>
  <c r="BQ9" i="7"/>
  <c r="BP10" i="7"/>
  <c r="BQ10" i="7"/>
  <c r="BP11" i="7"/>
  <c r="BQ11" i="7"/>
  <c r="BP12" i="7"/>
  <c r="BQ12" i="7"/>
  <c r="BP13" i="7"/>
  <c r="BQ13" i="7"/>
  <c r="BP14" i="7"/>
  <c r="BQ14" i="7"/>
  <c r="BP15" i="7"/>
  <c r="BQ15" i="7"/>
  <c r="BP16" i="7"/>
  <c r="BQ16" i="7"/>
  <c r="BP17" i="7"/>
  <c r="BQ17" i="7"/>
  <c r="BP18" i="7"/>
  <c r="BQ18" i="7"/>
  <c r="BP19" i="7"/>
  <c r="BQ19" i="7"/>
  <c r="BP20" i="7"/>
  <c r="BQ20" i="7"/>
  <c r="BP21" i="7"/>
  <c r="BQ21" i="7"/>
  <c r="BP22" i="7"/>
  <c r="BQ22" i="7"/>
  <c r="BP23" i="7"/>
  <c r="BQ23" i="7"/>
  <c r="BP24" i="7"/>
  <c r="BQ24" i="7"/>
  <c r="BP25" i="7"/>
  <c r="BQ25" i="7"/>
  <c r="BP26" i="7"/>
  <c r="BQ26" i="7"/>
  <c r="BP27" i="7"/>
  <c r="BQ27" i="7"/>
  <c r="BP28" i="7"/>
  <c r="BQ28" i="7"/>
  <c r="BP29" i="7"/>
  <c r="BQ29" i="7"/>
  <c r="BP30" i="7"/>
  <c r="BQ30" i="7"/>
  <c r="BP31" i="7"/>
  <c r="BQ31" i="7"/>
  <c r="BP32" i="7"/>
  <c r="BQ32" i="7"/>
  <c r="BP33" i="7"/>
  <c r="BQ33" i="7"/>
  <c r="BP34" i="7"/>
  <c r="BQ34" i="7"/>
  <c r="BP35" i="7"/>
  <c r="BQ35" i="7"/>
  <c r="BP36" i="7"/>
  <c r="BQ36" i="7"/>
  <c r="BP37" i="7"/>
  <c r="BQ37" i="7"/>
  <c r="BP38" i="7"/>
  <c r="BQ38" i="7"/>
  <c r="BP39" i="7"/>
  <c r="BQ39" i="7"/>
  <c r="BP40" i="7"/>
  <c r="BQ40" i="7"/>
  <c r="BP41" i="7"/>
  <c r="BQ41" i="7"/>
  <c r="BP42" i="7"/>
  <c r="BQ42" i="7"/>
  <c r="BP43" i="7"/>
  <c r="BQ43" i="7"/>
  <c r="BP44" i="7"/>
  <c r="BQ44" i="7"/>
  <c r="BP45" i="7"/>
  <c r="BQ45" i="7"/>
  <c r="BP46" i="7"/>
  <c r="BQ46" i="7"/>
  <c r="BP47" i="7"/>
  <c r="BQ47" i="7"/>
  <c r="BP48" i="7"/>
  <c r="BQ48" i="7"/>
  <c r="BP49" i="7"/>
  <c r="BQ49" i="7"/>
  <c r="BP50" i="7"/>
  <c r="BQ50" i="7"/>
  <c r="BP51" i="7"/>
  <c r="BQ51" i="7"/>
  <c r="BP52" i="7"/>
  <c r="BQ52" i="7"/>
  <c r="BP53" i="7"/>
  <c r="BQ53" i="7"/>
  <c r="BP54" i="7"/>
  <c r="BQ54" i="7"/>
  <c r="BP55" i="7"/>
  <c r="BQ55" i="7"/>
  <c r="BP56" i="7"/>
  <c r="BQ56" i="7"/>
  <c r="BP57" i="7"/>
  <c r="BQ57" i="7"/>
  <c r="BP58" i="7"/>
  <c r="BQ58" i="7"/>
  <c r="BP59" i="7"/>
  <c r="BQ59" i="7"/>
  <c r="BP60" i="7"/>
  <c r="BQ60" i="7"/>
  <c r="BP61" i="7"/>
  <c r="BQ61" i="7"/>
  <c r="BP62" i="7"/>
  <c r="BQ62" i="7"/>
  <c r="BP63" i="7"/>
  <c r="BQ63" i="7"/>
  <c r="BP64" i="7"/>
  <c r="BQ64" i="7"/>
  <c r="BP65" i="7"/>
  <c r="BQ65" i="7"/>
  <c r="BP66" i="7"/>
  <c r="BQ66" i="7"/>
  <c r="BP67" i="7"/>
  <c r="BQ67" i="7"/>
  <c r="BP68" i="7"/>
  <c r="BQ68" i="7"/>
  <c r="BP69" i="7"/>
  <c r="BQ69" i="7"/>
  <c r="BP70" i="7"/>
  <c r="BQ70" i="7"/>
  <c r="BP71" i="7"/>
  <c r="BQ71" i="7"/>
  <c r="BP72" i="7"/>
  <c r="BQ72" i="7"/>
  <c r="BP73" i="7"/>
  <c r="BQ73" i="7"/>
  <c r="BP74" i="7"/>
  <c r="BQ74" i="7"/>
  <c r="BP75" i="7"/>
  <c r="BQ75" i="7"/>
  <c r="BP76" i="7"/>
  <c r="BQ76" i="7"/>
  <c r="BP77" i="7"/>
  <c r="BQ77" i="7"/>
  <c r="BP78" i="7"/>
  <c r="BQ78" i="7"/>
  <c r="BP79" i="7"/>
  <c r="BQ79" i="7"/>
  <c r="BP80" i="7"/>
  <c r="BQ80" i="7"/>
  <c r="BP81" i="7"/>
  <c r="BQ81" i="7"/>
  <c r="BP82" i="7"/>
  <c r="BQ82" i="7"/>
  <c r="BP83" i="7"/>
  <c r="BQ83" i="7"/>
  <c r="BP84" i="7"/>
  <c r="BQ84" i="7"/>
  <c r="BP85" i="7"/>
  <c r="BQ85" i="7"/>
  <c r="BP86" i="7"/>
  <c r="BQ86" i="7"/>
  <c r="BP87" i="7"/>
  <c r="BQ87" i="7"/>
  <c r="BP88" i="7"/>
  <c r="BQ88" i="7"/>
  <c r="BP89" i="7"/>
  <c r="BQ89" i="7"/>
  <c r="BP90" i="7"/>
  <c r="BQ90" i="7"/>
  <c r="BP91" i="7"/>
  <c r="BQ91" i="7"/>
  <c r="BP92" i="7"/>
  <c r="BQ92" i="7"/>
  <c r="BP93" i="7"/>
  <c r="BQ93" i="7"/>
  <c r="BP94" i="7"/>
  <c r="BQ94" i="7"/>
  <c r="BP95" i="7"/>
  <c r="BQ95" i="7"/>
  <c r="BP96" i="7"/>
  <c r="BQ96" i="7"/>
  <c r="BP97" i="7"/>
  <c r="BQ97" i="7"/>
  <c r="BP98" i="7"/>
  <c r="BQ98" i="7"/>
  <c r="BP99" i="7"/>
  <c r="BQ99" i="7"/>
  <c r="BP100" i="7"/>
  <c r="BQ100" i="7"/>
  <c r="BP101" i="7"/>
  <c r="BQ101" i="7"/>
  <c r="BP102" i="7"/>
  <c r="BQ102" i="7"/>
  <c r="BP103" i="7"/>
  <c r="BQ103" i="7"/>
  <c r="BP104" i="7"/>
  <c r="BQ104" i="7"/>
  <c r="BP105" i="7"/>
  <c r="BQ105" i="7"/>
  <c r="BP106" i="7"/>
  <c r="BQ106" i="7"/>
  <c r="BP107" i="7"/>
  <c r="BQ107" i="7"/>
  <c r="BP108" i="7"/>
  <c r="BQ108" i="7"/>
  <c r="BP109" i="7"/>
  <c r="BQ109" i="7"/>
  <c r="BP110" i="7"/>
  <c r="BQ110" i="7"/>
  <c r="BP111" i="7"/>
  <c r="BQ111" i="7"/>
  <c r="BP112" i="7"/>
  <c r="BQ112" i="7"/>
  <c r="BP113" i="7"/>
  <c r="BQ113" i="7"/>
  <c r="BP114" i="7"/>
  <c r="BQ114" i="7"/>
  <c r="BP115" i="7"/>
  <c r="BQ115" i="7"/>
  <c r="BP116" i="7"/>
  <c r="BQ116" i="7"/>
  <c r="BP117" i="7"/>
  <c r="BQ117" i="7"/>
  <c r="BP118" i="7"/>
  <c r="BQ118" i="7"/>
  <c r="BP119" i="7"/>
  <c r="BQ119" i="7"/>
  <c r="BP120" i="7"/>
  <c r="BQ120" i="7"/>
  <c r="BP121" i="7"/>
  <c r="BQ121" i="7"/>
  <c r="BP122" i="7"/>
  <c r="BQ122" i="7"/>
  <c r="BP123" i="7"/>
  <c r="BQ123" i="7"/>
  <c r="BP124" i="7"/>
  <c r="BQ124" i="7"/>
  <c r="BP125" i="7"/>
  <c r="BQ125" i="7"/>
  <c r="BP126" i="7"/>
  <c r="BQ126" i="7"/>
  <c r="BP127" i="7"/>
  <c r="BQ127" i="7"/>
  <c r="BP128" i="7"/>
  <c r="BQ128" i="7"/>
  <c r="BP129" i="7"/>
  <c r="BQ129" i="7"/>
  <c r="BP130" i="7"/>
  <c r="BQ130" i="7"/>
  <c r="BP131" i="7"/>
  <c r="BQ131" i="7"/>
  <c r="BP132" i="7"/>
  <c r="BQ132" i="7"/>
  <c r="BP133" i="7"/>
  <c r="BQ133" i="7"/>
  <c r="BP134" i="7"/>
  <c r="BQ134" i="7"/>
  <c r="BP135" i="7"/>
  <c r="BQ135" i="7"/>
  <c r="BP136" i="7"/>
  <c r="BQ136" i="7"/>
  <c r="BP137" i="7"/>
  <c r="BQ137" i="7"/>
  <c r="BP138" i="7"/>
  <c r="BQ138" i="7"/>
  <c r="BP139" i="7"/>
  <c r="BQ139" i="7"/>
  <c r="BP140" i="7"/>
  <c r="BQ140" i="7"/>
  <c r="BP141" i="7"/>
  <c r="BQ141" i="7"/>
  <c r="BP142" i="7"/>
  <c r="BQ142" i="7"/>
  <c r="BP143" i="7"/>
  <c r="BQ143" i="7"/>
  <c r="BP144" i="7"/>
  <c r="BQ144" i="7"/>
  <c r="BP145" i="7"/>
  <c r="BQ145" i="7"/>
  <c r="BP146" i="7"/>
  <c r="BQ146" i="7"/>
  <c r="BP147" i="7"/>
  <c r="BQ147" i="7"/>
  <c r="BP148" i="7"/>
  <c r="BQ148" i="7"/>
  <c r="BP149" i="7"/>
  <c r="BQ149" i="7"/>
  <c r="BP150" i="7"/>
  <c r="BQ150" i="7"/>
  <c r="BP151" i="7"/>
  <c r="BQ151" i="7"/>
  <c r="BP152" i="7"/>
  <c r="BQ152" i="7"/>
  <c r="BP153" i="7"/>
  <c r="BQ153" i="7"/>
  <c r="BP154" i="7"/>
  <c r="BQ154" i="7"/>
  <c r="BP155" i="7"/>
  <c r="BQ155" i="7"/>
  <c r="BP156" i="7"/>
  <c r="BQ156" i="7"/>
  <c r="BP157" i="7"/>
  <c r="BQ157" i="7"/>
  <c r="BP158" i="7"/>
  <c r="BQ158" i="7"/>
  <c r="BP159" i="7"/>
  <c r="BQ159" i="7"/>
  <c r="BP160" i="7"/>
  <c r="BQ160" i="7"/>
  <c r="BP161" i="7"/>
  <c r="BQ161" i="7"/>
  <c r="BP162" i="7"/>
  <c r="BQ162" i="7"/>
  <c r="BP163" i="7"/>
  <c r="BQ163" i="7"/>
  <c r="BP164" i="7"/>
  <c r="BQ164" i="7"/>
  <c r="BP165" i="7"/>
  <c r="BQ165" i="7"/>
  <c r="BP166" i="7"/>
  <c r="BQ166" i="7"/>
  <c r="BP167" i="7"/>
  <c r="BQ167" i="7"/>
  <c r="BP168" i="7"/>
  <c r="BQ168" i="7"/>
  <c r="BP169" i="7"/>
  <c r="BQ169" i="7"/>
  <c r="BP170" i="7"/>
  <c r="BQ170" i="7"/>
  <c r="BP171" i="7"/>
  <c r="BQ171" i="7"/>
  <c r="BP172" i="7"/>
  <c r="BQ172" i="7"/>
  <c r="BP173" i="7"/>
  <c r="BQ173" i="7"/>
  <c r="BP174" i="7"/>
  <c r="BQ174" i="7"/>
  <c r="BP175" i="7"/>
  <c r="BQ175" i="7"/>
  <c r="BP176" i="7"/>
  <c r="BQ176" i="7"/>
  <c r="BP177" i="7"/>
  <c r="BQ177" i="7"/>
  <c r="BP178" i="7"/>
  <c r="BQ178" i="7"/>
  <c r="BP179" i="7"/>
  <c r="BQ179" i="7"/>
  <c r="BP180" i="7"/>
  <c r="BQ180" i="7"/>
  <c r="BP181" i="7"/>
  <c r="BQ181" i="7"/>
  <c r="BP182" i="7"/>
  <c r="BQ182" i="7"/>
  <c r="BP183" i="7"/>
  <c r="BQ183" i="7"/>
  <c r="BP184" i="7"/>
  <c r="BQ184" i="7"/>
  <c r="BP185" i="7"/>
  <c r="BQ185" i="7"/>
  <c r="BP186" i="7"/>
  <c r="BQ186" i="7"/>
  <c r="BP187" i="7"/>
  <c r="BQ187" i="7"/>
  <c r="BP188" i="7"/>
  <c r="BQ188" i="7"/>
  <c r="BP189" i="7"/>
  <c r="BQ189" i="7"/>
  <c r="BP190" i="7"/>
  <c r="BQ190" i="7"/>
  <c r="BP191" i="7"/>
  <c r="BQ191" i="7"/>
  <c r="BP192" i="7"/>
  <c r="BQ192" i="7"/>
  <c r="BP193" i="7"/>
  <c r="BQ193" i="7"/>
  <c r="BP194" i="7"/>
  <c r="BQ194" i="7"/>
  <c r="BP195" i="7"/>
  <c r="BQ195" i="7"/>
  <c r="BP196" i="7"/>
  <c r="BQ196" i="7"/>
  <c r="BP197" i="7"/>
  <c r="BQ197" i="7"/>
  <c r="BP198" i="7"/>
  <c r="BQ198" i="7"/>
  <c r="BP199" i="7"/>
  <c r="BQ199" i="7"/>
  <c r="BP200" i="7"/>
  <c r="BQ200" i="7"/>
  <c r="BP201" i="7"/>
  <c r="BQ201" i="7"/>
  <c r="BP202" i="7"/>
  <c r="BQ202" i="7"/>
  <c r="BP203" i="7"/>
  <c r="BQ203" i="7"/>
  <c r="BP204" i="7"/>
  <c r="BQ204" i="7"/>
  <c r="BP205" i="7"/>
  <c r="BQ205" i="7"/>
  <c r="BP206" i="7"/>
  <c r="BQ206" i="7"/>
  <c r="BP207" i="7"/>
  <c r="BQ207" i="7"/>
  <c r="BP208" i="7"/>
  <c r="BQ208" i="7"/>
  <c r="BQ3" i="7"/>
  <c r="BP3" i="7"/>
  <c r="BP4" i="6"/>
  <c r="BQ4" i="6"/>
  <c r="BP5" i="6"/>
  <c r="BQ5" i="6"/>
  <c r="BP6" i="6"/>
  <c r="BQ6" i="6"/>
  <c r="BP7" i="6"/>
  <c r="BQ7" i="6"/>
  <c r="BP8" i="6"/>
  <c r="BQ8" i="6"/>
  <c r="BP9" i="6"/>
  <c r="BQ9" i="6"/>
  <c r="BP10" i="6"/>
  <c r="BQ10" i="6"/>
  <c r="BP11" i="6"/>
  <c r="BQ11" i="6"/>
  <c r="BP12" i="6"/>
  <c r="BQ12" i="6"/>
  <c r="BP13" i="6"/>
  <c r="BQ13" i="6"/>
  <c r="BP14" i="6"/>
  <c r="BQ14" i="6"/>
  <c r="BP15" i="6"/>
  <c r="BQ15" i="6"/>
  <c r="BP16" i="6"/>
  <c r="BQ16" i="6"/>
  <c r="BP17" i="6"/>
  <c r="BQ17" i="6"/>
  <c r="BP18" i="6"/>
  <c r="BQ18" i="6"/>
  <c r="BP19" i="6"/>
  <c r="BQ19" i="6"/>
  <c r="BP20" i="6"/>
  <c r="BQ20" i="6"/>
  <c r="BP21" i="6"/>
  <c r="BQ21" i="6"/>
  <c r="BP22" i="6"/>
  <c r="BQ22" i="6"/>
  <c r="BP23" i="6"/>
  <c r="BQ23" i="6"/>
  <c r="BP24" i="6"/>
  <c r="BQ24" i="6"/>
  <c r="BP25" i="6"/>
  <c r="BQ25" i="6"/>
  <c r="BP26" i="6"/>
  <c r="BQ26" i="6"/>
  <c r="BP27" i="6"/>
  <c r="BQ27" i="6"/>
  <c r="BP28" i="6"/>
  <c r="BQ28" i="6"/>
  <c r="BP29" i="6"/>
  <c r="BQ29" i="6"/>
  <c r="BP30" i="6"/>
  <c r="BQ30" i="6"/>
  <c r="BP31" i="6"/>
  <c r="BQ31" i="6"/>
  <c r="BP32" i="6"/>
  <c r="BQ32" i="6"/>
  <c r="BP33" i="6"/>
  <c r="BQ33" i="6"/>
  <c r="BP34" i="6"/>
  <c r="BQ34" i="6"/>
  <c r="BP35" i="6"/>
  <c r="BQ35" i="6"/>
  <c r="BP36" i="6"/>
  <c r="BQ36" i="6"/>
  <c r="BP37" i="6"/>
  <c r="BQ37" i="6"/>
  <c r="BP38" i="6"/>
  <c r="BQ38" i="6"/>
  <c r="BP39" i="6"/>
  <c r="BQ39" i="6"/>
  <c r="BP40" i="6"/>
  <c r="BQ40" i="6"/>
  <c r="BP41" i="6"/>
  <c r="BQ41" i="6"/>
  <c r="BP42" i="6"/>
  <c r="BQ42" i="6"/>
  <c r="BP43" i="6"/>
  <c r="BQ43" i="6"/>
  <c r="BP44" i="6"/>
  <c r="BQ44" i="6"/>
  <c r="BP45" i="6"/>
  <c r="BQ45" i="6"/>
  <c r="BP46" i="6"/>
  <c r="BQ46" i="6"/>
  <c r="BP47" i="6"/>
  <c r="BQ47" i="6"/>
  <c r="BP48" i="6"/>
  <c r="BQ48" i="6"/>
  <c r="BP49" i="6"/>
  <c r="BQ49" i="6"/>
  <c r="BP50" i="6"/>
  <c r="BQ50" i="6"/>
  <c r="BP51" i="6"/>
  <c r="BQ51" i="6"/>
  <c r="BP52" i="6"/>
  <c r="BQ52" i="6"/>
  <c r="BP53" i="6"/>
  <c r="BQ53" i="6"/>
  <c r="BP54" i="6"/>
  <c r="BQ54" i="6"/>
  <c r="BP55" i="6"/>
  <c r="BQ55" i="6"/>
  <c r="BP56" i="6"/>
  <c r="BQ56" i="6"/>
  <c r="BP57" i="6"/>
  <c r="BQ57" i="6"/>
  <c r="BP58" i="6"/>
  <c r="BQ58" i="6"/>
  <c r="BP59" i="6"/>
  <c r="BQ59" i="6"/>
  <c r="BP60" i="6"/>
  <c r="BQ60" i="6"/>
  <c r="BP61" i="6"/>
  <c r="BQ61" i="6"/>
  <c r="BP62" i="6"/>
  <c r="BQ62" i="6"/>
  <c r="BP63" i="6"/>
  <c r="BQ63" i="6"/>
  <c r="BP64" i="6"/>
  <c r="BQ64" i="6"/>
  <c r="BP65" i="6"/>
  <c r="BQ65" i="6"/>
  <c r="BP66" i="6"/>
  <c r="BQ66" i="6"/>
  <c r="BP67" i="6"/>
  <c r="BQ67" i="6"/>
  <c r="BP68" i="6"/>
  <c r="BQ68" i="6"/>
  <c r="BP69" i="6"/>
  <c r="BQ69" i="6"/>
  <c r="BP70" i="6"/>
  <c r="BQ70" i="6"/>
  <c r="BP71" i="6"/>
  <c r="BQ71" i="6"/>
  <c r="BP72" i="6"/>
  <c r="BQ72" i="6"/>
  <c r="BP73" i="6"/>
  <c r="BQ73" i="6"/>
  <c r="BP74" i="6"/>
  <c r="BQ74" i="6"/>
  <c r="BP75" i="6"/>
  <c r="BQ75" i="6"/>
  <c r="BP76" i="6"/>
  <c r="BQ76" i="6"/>
  <c r="BP77" i="6"/>
  <c r="BQ77" i="6"/>
  <c r="BP78" i="6"/>
  <c r="BQ78" i="6"/>
  <c r="BP79" i="6"/>
  <c r="BQ79" i="6"/>
  <c r="BP80" i="6"/>
  <c r="BQ80" i="6"/>
  <c r="BP81" i="6"/>
  <c r="BQ81" i="6"/>
  <c r="BP82" i="6"/>
  <c r="BQ82" i="6"/>
  <c r="BP83" i="6"/>
  <c r="BQ83" i="6"/>
  <c r="BP84" i="6"/>
  <c r="BQ84" i="6"/>
  <c r="BP85" i="6"/>
  <c r="BQ85" i="6"/>
  <c r="BP86" i="6"/>
  <c r="BQ86" i="6"/>
  <c r="BP87" i="6"/>
  <c r="BQ87" i="6"/>
  <c r="BP88" i="6"/>
  <c r="BQ88" i="6"/>
  <c r="BP89" i="6"/>
  <c r="BQ89" i="6"/>
  <c r="BP90" i="6"/>
  <c r="BQ90" i="6"/>
  <c r="BP91" i="6"/>
  <c r="BQ91" i="6"/>
  <c r="BP92" i="6"/>
  <c r="BQ92" i="6"/>
  <c r="BP93" i="6"/>
  <c r="BQ93" i="6"/>
  <c r="BP94" i="6"/>
  <c r="BQ94" i="6"/>
  <c r="BP95" i="6"/>
  <c r="BQ95" i="6"/>
  <c r="BP96" i="6"/>
  <c r="BQ96" i="6"/>
  <c r="BP97" i="6"/>
  <c r="BQ97" i="6"/>
  <c r="BP98" i="6"/>
  <c r="BQ98" i="6"/>
  <c r="BP99" i="6"/>
  <c r="BQ99" i="6"/>
  <c r="BP100" i="6"/>
  <c r="BQ100" i="6"/>
  <c r="BP101" i="6"/>
  <c r="BQ101" i="6"/>
  <c r="BP102" i="6"/>
  <c r="BQ102" i="6"/>
  <c r="BP103" i="6"/>
  <c r="BQ103" i="6"/>
  <c r="BP104" i="6"/>
  <c r="BQ104" i="6"/>
  <c r="BP105" i="6"/>
  <c r="BQ105" i="6"/>
  <c r="BP106" i="6"/>
  <c r="BQ106" i="6"/>
  <c r="BP107" i="6"/>
  <c r="BQ107" i="6"/>
  <c r="BP108" i="6"/>
  <c r="BQ108" i="6"/>
  <c r="BP109" i="6"/>
  <c r="BQ109" i="6"/>
  <c r="BP110" i="6"/>
  <c r="BQ110" i="6"/>
  <c r="BP111" i="6"/>
  <c r="BQ111" i="6"/>
  <c r="BP112" i="6"/>
  <c r="BQ112" i="6"/>
  <c r="BP113" i="6"/>
  <c r="BQ113" i="6"/>
  <c r="BP114" i="6"/>
  <c r="BQ114" i="6"/>
  <c r="BP115" i="6"/>
  <c r="BQ115" i="6"/>
  <c r="BP116" i="6"/>
  <c r="BQ116" i="6"/>
  <c r="BP117" i="6"/>
  <c r="BQ117" i="6"/>
  <c r="BP118" i="6"/>
  <c r="BQ118" i="6"/>
  <c r="BP119" i="6"/>
  <c r="BQ119" i="6"/>
  <c r="BP120" i="6"/>
  <c r="BQ120" i="6"/>
  <c r="BP121" i="6"/>
  <c r="BQ121" i="6"/>
  <c r="BP122" i="6"/>
  <c r="BQ122" i="6"/>
  <c r="BP123" i="6"/>
  <c r="BQ123" i="6"/>
  <c r="BP124" i="6"/>
  <c r="BQ124" i="6"/>
  <c r="BP125" i="6"/>
  <c r="BQ125" i="6"/>
  <c r="BP126" i="6"/>
  <c r="BQ126" i="6"/>
  <c r="BP127" i="6"/>
  <c r="BQ127" i="6"/>
  <c r="BP128" i="6"/>
  <c r="BQ128" i="6"/>
  <c r="BP129" i="6"/>
  <c r="BQ129" i="6"/>
  <c r="BP130" i="6"/>
  <c r="BQ130" i="6"/>
  <c r="BP131" i="6"/>
  <c r="BQ131" i="6"/>
  <c r="BP132" i="6"/>
  <c r="BQ132" i="6"/>
  <c r="BP133" i="6"/>
  <c r="BQ133" i="6"/>
  <c r="BP134" i="6"/>
  <c r="BQ134" i="6"/>
  <c r="BP135" i="6"/>
  <c r="BQ135" i="6"/>
  <c r="BP136" i="6"/>
  <c r="BQ136" i="6"/>
  <c r="BP137" i="6"/>
  <c r="BQ137" i="6"/>
  <c r="BP138" i="6"/>
  <c r="BQ138" i="6"/>
  <c r="BP139" i="6"/>
  <c r="BQ139" i="6"/>
  <c r="BP140" i="6"/>
  <c r="BQ140" i="6"/>
  <c r="BP141" i="6"/>
  <c r="BQ141" i="6"/>
  <c r="BP142" i="6"/>
  <c r="BQ142" i="6"/>
  <c r="BP143" i="6"/>
  <c r="BQ143" i="6"/>
  <c r="BP144" i="6"/>
  <c r="BQ144" i="6"/>
  <c r="BP145" i="6"/>
  <c r="BQ145" i="6"/>
  <c r="BP146" i="6"/>
  <c r="BQ146" i="6"/>
  <c r="BP147" i="6"/>
  <c r="BQ147" i="6"/>
  <c r="BP148" i="6"/>
  <c r="BQ148" i="6"/>
  <c r="BP149" i="6"/>
  <c r="BQ149" i="6"/>
  <c r="BP150" i="6"/>
  <c r="BQ150" i="6"/>
  <c r="BP151" i="6"/>
  <c r="BQ151" i="6"/>
  <c r="BP152" i="6"/>
  <c r="BQ152" i="6"/>
  <c r="BP153" i="6"/>
  <c r="BQ153" i="6"/>
  <c r="BP154" i="6"/>
  <c r="BQ154" i="6"/>
  <c r="BP155" i="6"/>
  <c r="BQ155" i="6"/>
  <c r="BP156" i="6"/>
  <c r="BQ156" i="6"/>
  <c r="BP157" i="6"/>
  <c r="BQ157" i="6"/>
  <c r="BP158" i="6"/>
  <c r="BQ158" i="6"/>
  <c r="BP159" i="6"/>
  <c r="BQ159" i="6"/>
  <c r="BP160" i="6"/>
  <c r="BQ160" i="6"/>
  <c r="BP161" i="6"/>
  <c r="BQ161" i="6"/>
  <c r="BP162" i="6"/>
  <c r="BQ162" i="6"/>
  <c r="BP163" i="6"/>
  <c r="BQ163" i="6"/>
  <c r="BP164" i="6"/>
  <c r="BQ164" i="6"/>
  <c r="BP165" i="6"/>
  <c r="BQ165" i="6"/>
  <c r="BP166" i="6"/>
  <c r="BQ166" i="6"/>
  <c r="BP167" i="6"/>
  <c r="BQ167" i="6"/>
  <c r="BP168" i="6"/>
  <c r="BQ168" i="6"/>
  <c r="BP169" i="6"/>
  <c r="BQ169" i="6"/>
  <c r="BP170" i="6"/>
  <c r="BQ170" i="6"/>
  <c r="BP171" i="6"/>
  <c r="BQ171" i="6"/>
  <c r="BP172" i="6"/>
  <c r="BQ172" i="6"/>
  <c r="BP173" i="6"/>
  <c r="BQ173" i="6"/>
  <c r="BP174" i="6"/>
  <c r="BQ174" i="6"/>
  <c r="BP175" i="6"/>
  <c r="BQ175" i="6"/>
  <c r="BP176" i="6"/>
  <c r="BQ176" i="6"/>
  <c r="BP177" i="6"/>
  <c r="BQ177" i="6"/>
  <c r="BP178" i="6"/>
  <c r="BQ178" i="6"/>
  <c r="BP179" i="6"/>
  <c r="BQ179" i="6"/>
  <c r="BP180" i="6"/>
  <c r="BQ180" i="6"/>
  <c r="BP181" i="6"/>
  <c r="BQ181" i="6"/>
  <c r="BP182" i="6"/>
  <c r="BQ182" i="6"/>
  <c r="BP183" i="6"/>
  <c r="BQ183" i="6"/>
  <c r="BP184" i="6"/>
  <c r="BQ184" i="6"/>
  <c r="BP185" i="6"/>
  <c r="BQ185" i="6"/>
  <c r="BP186" i="6"/>
  <c r="BQ186" i="6"/>
  <c r="BP187" i="6"/>
  <c r="BQ187" i="6"/>
  <c r="BP188" i="6"/>
  <c r="BQ188" i="6"/>
  <c r="BP189" i="6"/>
  <c r="BQ189" i="6"/>
  <c r="BP190" i="6"/>
  <c r="BQ190" i="6"/>
  <c r="BP191" i="6"/>
  <c r="BQ191" i="6"/>
  <c r="BP192" i="6"/>
  <c r="BQ192" i="6"/>
  <c r="BP193" i="6"/>
  <c r="BQ193" i="6"/>
  <c r="BP194" i="6"/>
  <c r="BQ194" i="6"/>
  <c r="BP195" i="6"/>
  <c r="BQ195" i="6"/>
  <c r="BP196" i="6"/>
  <c r="BQ196" i="6"/>
  <c r="BP197" i="6"/>
  <c r="BQ197" i="6"/>
  <c r="BP198" i="6"/>
  <c r="BQ198" i="6"/>
  <c r="BP199" i="6"/>
  <c r="BQ199" i="6"/>
  <c r="BP200" i="6"/>
  <c r="BQ200" i="6"/>
  <c r="BP201" i="6"/>
  <c r="BQ201" i="6"/>
  <c r="BP202" i="6"/>
  <c r="BQ202" i="6"/>
  <c r="BP203" i="6"/>
  <c r="BQ203" i="6"/>
  <c r="BP204" i="6"/>
  <c r="BQ204" i="6"/>
  <c r="BP205" i="6"/>
  <c r="BQ205" i="6"/>
  <c r="BP206" i="6"/>
  <c r="BQ206" i="6"/>
  <c r="BP207" i="6"/>
  <c r="BQ207" i="6"/>
  <c r="BP208" i="6"/>
  <c r="BQ208" i="6"/>
  <c r="BP209" i="6"/>
  <c r="BQ209" i="6"/>
  <c r="BP210" i="6"/>
  <c r="BQ210" i="6"/>
  <c r="BP211" i="6"/>
  <c r="BQ211" i="6"/>
  <c r="BP212" i="6"/>
  <c r="BQ212" i="6"/>
  <c r="BP213" i="6"/>
  <c r="BQ213" i="6"/>
  <c r="BP214" i="6"/>
  <c r="BQ214" i="6"/>
  <c r="BP215" i="6"/>
  <c r="BQ215" i="6"/>
  <c r="BP216" i="6"/>
  <c r="BQ216" i="6"/>
  <c r="BP217" i="6"/>
  <c r="BQ217" i="6"/>
  <c r="BP218" i="6"/>
  <c r="BQ218" i="6"/>
  <c r="BP219" i="6"/>
  <c r="BQ219" i="6"/>
  <c r="BP220" i="6"/>
  <c r="BQ220" i="6"/>
  <c r="BP221" i="6"/>
  <c r="BQ221" i="6"/>
  <c r="BP222" i="6"/>
  <c r="BQ222" i="6"/>
  <c r="BP223" i="6"/>
  <c r="BQ223" i="6"/>
  <c r="BP224" i="6"/>
  <c r="BQ224" i="6"/>
  <c r="BP225" i="6"/>
  <c r="BQ225" i="6"/>
  <c r="BP226" i="6"/>
  <c r="BQ226" i="6"/>
  <c r="BP227" i="6"/>
  <c r="BQ227" i="6"/>
  <c r="BP228" i="6"/>
  <c r="BQ228" i="6"/>
  <c r="BP229" i="6"/>
  <c r="BQ229" i="6"/>
  <c r="BP230" i="6"/>
  <c r="BQ230" i="6"/>
  <c r="BP231" i="6"/>
  <c r="BQ231" i="6"/>
  <c r="BP232" i="6"/>
  <c r="BQ232" i="6"/>
  <c r="BP233" i="6"/>
  <c r="BQ233" i="6"/>
  <c r="BP234" i="6"/>
  <c r="BQ234" i="6"/>
  <c r="BP235" i="6"/>
  <c r="BQ235" i="6"/>
  <c r="BQ3" i="6"/>
  <c r="BP3" i="6"/>
  <c r="U9" i="6"/>
  <c r="U8" i="6"/>
  <c r="U7" i="6"/>
  <c r="U6" i="6"/>
  <c r="U5" i="6"/>
  <c r="U9" i="4"/>
  <c r="U8" i="4"/>
  <c r="U7" i="4"/>
  <c r="U6" i="4"/>
  <c r="U5" i="4"/>
  <c r="BB10" i="13" l="1"/>
  <c r="BB10" i="12"/>
  <c r="BB10" i="11"/>
  <c r="BB10" i="10"/>
  <c r="BB10" i="9"/>
  <c r="BB10" i="8"/>
  <c r="BB10" i="7"/>
  <c r="BB10" i="6"/>
  <c r="BB10" i="4"/>
  <c r="AV10" i="1" l="1"/>
  <c r="AV11" i="1"/>
  <c r="AW11" i="1"/>
  <c r="AV12" i="1"/>
  <c r="AW12" i="1"/>
  <c r="AV13" i="1"/>
  <c r="AW13" i="1"/>
  <c r="AV14" i="1"/>
  <c r="AW14" i="1"/>
  <c r="AW16" i="1"/>
  <c r="L16" i="18" s="1"/>
  <c r="AW17" i="1"/>
  <c r="L17" i="18" s="1"/>
  <c r="AW18" i="1"/>
  <c r="L18" i="18" s="1"/>
  <c r="AW19" i="1"/>
  <c r="L19" i="18" s="1"/>
  <c r="BB10" i="14"/>
  <c r="AU6" i="1" l="1"/>
  <c r="AU7" i="1"/>
  <c r="AU8" i="1"/>
  <c r="AU9" i="1"/>
  <c r="AW10" i="1" s="1"/>
  <c r="L10" i="18" s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5" i="1"/>
  <c r="BD10" i="14" l="1"/>
  <c r="BD10" i="13"/>
  <c r="BD10" i="11"/>
  <c r="BD10" i="10"/>
  <c r="BD10" i="9"/>
  <c r="BD10" i="8"/>
  <c r="BD10" i="7"/>
  <c r="BD10" i="6"/>
  <c r="BD10" i="4"/>
  <c r="X116" i="14"/>
  <c r="W116" i="14"/>
  <c r="X115" i="14"/>
  <c r="W115" i="14"/>
  <c r="X114" i="14"/>
  <c r="W114" i="14"/>
  <c r="X11" i="14"/>
  <c r="W11" i="14"/>
  <c r="X10" i="14"/>
  <c r="W10" i="14"/>
  <c r="X116" i="13"/>
  <c r="W116" i="13"/>
  <c r="X115" i="13"/>
  <c r="W115" i="13"/>
  <c r="X114" i="13"/>
  <c r="W114" i="13"/>
  <c r="X11" i="13"/>
  <c r="W11" i="13"/>
  <c r="X10" i="13"/>
  <c r="W10" i="13"/>
  <c r="X116" i="11"/>
  <c r="W116" i="11"/>
  <c r="X115" i="11"/>
  <c r="W115" i="11"/>
  <c r="X114" i="11"/>
  <c r="W114" i="11"/>
  <c r="X11" i="11"/>
  <c r="W11" i="11"/>
  <c r="X10" i="11"/>
  <c r="W10" i="11"/>
  <c r="X116" i="10"/>
  <c r="W116" i="10"/>
  <c r="X115" i="10"/>
  <c r="W115" i="10"/>
  <c r="X114" i="10"/>
  <c r="W114" i="10"/>
  <c r="X11" i="10"/>
  <c r="W11" i="10"/>
  <c r="X10" i="10"/>
  <c r="W10" i="10"/>
  <c r="X116" i="9"/>
  <c r="W116" i="9"/>
  <c r="X115" i="9"/>
  <c r="W115" i="9"/>
  <c r="X114" i="9"/>
  <c r="W114" i="9"/>
  <c r="X11" i="9"/>
  <c r="W11" i="9"/>
  <c r="X10" i="9"/>
  <c r="W10" i="9"/>
  <c r="X116" i="8"/>
  <c r="W116" i="8"/>
  <c r="X115" i="8"/>
  <c r="W115" i="8"/>
  <c r="X114" i="8"/>
  <c r="W114" i="8"/>
  <c r="X11" i="8"/>
  <c r="W11" i="8"/>
  <c r="X10" i="8"/>
  <c r="W10" i="8"/>
  <c r="X116" i="7"/>
  <c r="W116" i="7"/>
  <c r="X115" i="7"/>
  <c r="W115" i="7"/>
  <c r="X114" i="7"/>
  <c r="W114" i="7"/>
  <c r="X11" i="7"/>
  <c r="W11" i="7"/>
  <c r="X10" i="7"/>
  <c r="W10" i="7"/>
  <c r="X116" i="6"/>
  <c r="W116" i="6"/>
  <c r="X115" i="6"/>
  <c r="W115" i="6"/>
  <c r="X114" i="6"/>
  <c r="W114" i="6"/>
  <c r="X11" i="6"/>
  <c r="W11" i="6"/>
  <c r="X10" i="6"/>
  <c r="W10" i="6"/>
  <c r="BK4" i="14"/>
  <c r="BL4" i="14"/>
  <c r="BM4" i="14"/>
  <c r="BN4" i="14"/>
  <c r="BK5" i="14"/>
  <c r="BL5" i="14"/>
  <c r="BM5" i="14"/>
  <c r="BN5" i="14"/>
  <c r="BK6" i="14"/>
  <c r="BL6" i="14"/>
  <c r="BM6" i="14"/>
  <c r="BN6" i="14"/>
  <c r="BK7" i="14"/>
  <c r="BL7" i="14"/>
  <c r="BM7" i="14"/>
  <c r="BN7" i="14"/>
  <c r="BK8" i="14"/>
  <c r="BL8" i="14"/>
  <c r="BM8" i="14"/>
  <c r="BN8" i="14"/>
  <c r="BK9" i="14"/>
  <c r="BL9" i="14"/>
  <c r="BM9" i="14"/>
  <c r="BN9" i="14"/>
  <c r="BK10" i="14"/>
  <c r="BL10" i="14"/>
  <c r="BM10" i="14"/>
  <c r="BN10" i="14"/>
  <c r="BK11" i="14"/>
  <c r="BL11" i="14"/>
  <c r="BM11" i="14"/>
  <c r="BN11" i="14"/>
  <c r="BK12" i="14"/>
  <c r="BL12" i="14"/>
  <c r="BM12" i="14"/>
  <c r="BN12" i="14"/>
  <c r="BK13" i="14"/>
  <c r="BL13" i="14"/>
  <c r="BM13" i="14"/>
  <c r="BN13" i="14"/>
  <c r="BK14" i="14"/>
  <c r="BL14" i="14"/>
  <c r="BM14" i="14"/>
  <c r="BN14" i="14"/>
  <c r="BK15" i="14"/>
  <c r="BL15" i="14"/>
  <c r="BM15" i="14"/>
  <c r="BN15" i="14"/>
  <c r="BK16" i="14"/>
  <c r="BL16" i="14"/>
  <c r="BM16" i="14"/>
  <c r="BN16" i="14"/>
  <c r="BK17" i="14"/>
  <c r="BL17" i="14"/>
  <c r="BM17" i="14"/>
  <c r="BN17" i="14"/>
  <c r="BK18" i="14"/>
  <c r="BL18" i="14"/>
  <c r="BM18" i="14"/>
  <c r="BN18" i="14"/>
  <c r="BK19" i="14"/>
  <c r="BL19" i="14"/>
  <c r="BM19" i="14"/>
  <c r="BN19" i="14"/>
  <c r="BK20" i="14"/>
  <c r="BL20" i="14"/>
  <c r="BM20" i="14"/>
  <c r="BN20" i="14"/>
  <c r="BK21" i="14"/>
  <c r="BL21" i="14"/>
  <c r="BM21" i="14"/>
  <c r="BN21" i="14"/>
  <c r="BK22" i="14"/>
  <c r="BL22" i="14"/>
  <c r="BM22" i="14"/>
  <c r="BN22" i="14"/>
  <c r="BK23" i="14"/>
  <c r="BL23" i="14"/>
  <c r="BM23" i="14"/>
  <c r="BN23" i="14"/>
  <c r="BK24" i="14"/>
  <c r="BL24" i="14"/>
  <c r="BM24" i="14"/>
  <c r="BN24" i="14"/>
  <c r="BK25" i="14"/>
  <c r="BL25" i="14"/>
  <c r="BM25" i="14"/>
  <c r="BN25" i="14"/>
  <c r="BK26" i="14"/>
  <c r="BL26" i="14"/>
  <c r="BM26" i="14"/>
  <c r="BN26" i="14"/>
  <c r="BK27" i="14"/>
  <c r="BL27" i="14"/>
  <c r="BM27" i="14"/>
  <c r="BN27" i="14"/>
  <c r="BK28" i="14"/>
  <c r="BL28" i="14"/>
  <c r="BM28" i="14"/>
  <c r="BN28" i="14"/>
  <c r="BK29" i="14"/>
  <c r="BL29" i="14"/>
  <c r="BM29" i="14"/>
  <c r="BN29" i="14"/>
  <c r="BK30" i="14"/>
  <c r="BL30" i="14"/>
  <c r="BM30" i="14"/>
  <c r="BN30" i="14"/>
  <c r="BK31" i="14"/>
  <c r="BL31" i="14"/>
  <c r="BM31" i="14"/>
  <c r="BN31" i="14"/>
  <c r="BK32" i="14"/>
  <c r="BL32" i="14"/>
  <c r="BM32" i="14"/>
  <c r="BN32" i="14"/>
  <c r="BK33" i="14"/>
  <c r="BL33" i="14"/>
  <c r="BM33" i="14"/>
  <c r="BN33" i="14"/>
  <c r="BK34" i="14"/>
  <c r="BL34" i="14"/>
  <c r="BM34" i="14"/>
  <c r="BN34" i="14"/>
  <c r="BK35" i="14"/>
  <c r="BL35" i="14"/>
  <c r="BM35" i="14"/>
  <c r="BN35" i="14"/>
  <c r="BK36" i="14"/>
  <c r="BL36" i="14"/>
  <c r="BM36" i="14"/>
  <c r="BN36" i="14"/>
  <c r="BK37" i="14"/>
  <c r="BL37" i="14"/>
  <c r="BM37" i="14"/>
  <c r="BN37" i="14"/>
  <c r="BK38" i="14"/>
  <c r="BL38" i="14"/>
  <c r="BM38" i="14"/>
  <c r="BN38" i="14"/>
  <c r="BK39" i="14"/>
  <c r="BL39" i="14"/>
  <c r="BM39" i="14"/>
  <c r="BN39" i="14"/>
  <c r="BK40" i="14"/>
  <c r="BL40" i="14"/>
  <c r="BM40" i="14"/>
  <c r="BN40" i="14"/>
  <c r="BK41" i="14"/>
  <c r="BL41" i="14"/>
  <c r="BM41" i="14"/>
  <c r="BN41" i="14"/>
  <c r="BK42" i="14"/>
  <c r="BL42" i="14"/>
  <c r="BM42" i="14"/>
  <c r="BN42" i="14"/>
  <c r="BK43" i="14"/>
  <c r="BL43" i="14"/>
  <c r="BM43" i="14"/>
  <c r="BN43" i="14"/>
  <c r="BK44" i="14"/>
  <c r="BL44" i="14"/>
  <c r="BM44" i="14"/>
  <c r="BN44" i="14"/>
  <c r="BK45" i="14"/>
  <c r="BL45" i="14"/>
  <c r="BM45" i="14"/>
  <c r="BN45" i="14"/>
  <c r="BK46" i="14"/>
  <c r="BL46" i="14"/>
  <c r="BM46" i="14"/>
  <c r="BN46" i="14"/>
  <c r="BK47" i="14"/>
  <c r="BL47" i="14"/>
  <c r="BM47" i="14"/>
  <c r="BN47" i="14"/>
  <c r="BK48" i="14"/>
  <c r="BL48" i="14"/>
  <c r="BM48" i="14"/>
  <c r="BN48" i="14"/>
  <c r="BK49" i="14"/>
  <c r="BL49" i="14"/>
  <c r="BM49" i="14"/>
  <c r="BN49" i="14"/>
  <c r="BK50" i="14"/>
  <c r="BL50" i="14"/>
  <c r="BM50" i="14"/>
  <c r="BN50" i="14"/>
  <c r="BK51" i="14"/>
  <c r="BL51" i="14"/>
  <c r="BM51" i="14"/>
  <c r="BN51" i="14"/>
  <c r="BK52" i="14"/>
  <c r="BL52" i="14"/>
  <c r="BM52" i="14"/>
  <c r="BN52" i="14"/>
  <c r="BK53" i="14"/>
  <c r="BL53" i="14"/>
  <c r="BM53" i="14"/>
  <c r="BN53" i="14"/>
  <c r="BK54" i="14"/>
  <c r="BL54" i="14"/>
  <c r="BM54" i="14"/>
  <c r="BN54" i="14"/>
  <c r="BK55" i="14"/>
  <c r="BL55" i="14"/>
  <c r="BM55" i="14"/>
  <c r="BN55" i="14"/>
  <c r="BK56" i="14"/>
  <c r="BL56" i="14"/>
  <c r="BM56" i="14"/>
  <c r="BN56" i="14"/>
  <c r="BK57" i="14"/>
  <c r="BL57" i="14"/>
  <c r="BM57" i="14"/>
  <c r="BN57" i="14"/>
  <c r="BK58" i="14"/>
  <c r="BL58" i="14"/>
  <c r="BM58" i="14"/>
  <c r="BN58" i="14"/>
  <c r="BK59" i="14"/>
  <c r="BL59" i="14"/>
  <c r="BM59" i="14"/>
  <c r="BN59" i="14"/>
  <c r="BK60" i="14"/>
  <c r="BL60" i="14"/>
  <c r="BM60" i="14"/>
  <c r="BN60" i="14"/>
  <c r="BK61" i="14"/>
  <c r="BL61" i="14"/>
  <c r="BM61" i="14"/>
  <c r="BN61" i="14"/>
  <c r="BK62" i="14"/>
  <c r="BL62" i="14"/>
  <c r="BM62" i="14"/>
  <c r="BN62" i="14"/>
  <c r="BK63" i="14"/>
  <c r="BL63" i="14"/>
  <c r="BM63" i="14"/>
  <c r="BN63" i="14"/>
  <c r="BK64" i="14"/>
  <c r="BL64" i="14"/>
  <c r="BM64" i="14"/>
  <c r="BN64" i="14"/>
  <c r="BK65" i="14"/>
  <c r="BL65" i="14"/>
  <c r="BM65" i="14"/>
  <c r="BN65" i="14"/>
  <c r="BK66" i="14"/>
  <c r="BL66" i="14"/>
  <c r="BM66" i="14"/>
  <c r="BN66" i="14"/>
  <c r="BK67" i="14"/>
  <c r="BL67" i="14"/>
  <c r="BM67" i="14"/>
  <c r="BN67" i="14"/>
  <c r="BK68" i="14"/>
  <c r="BL68" i="14"/>
  <c r="BM68" i="14"/>
  <c r="BN68" i="14"/>
  <c r="BK69" i="14"/>
  <c r="BL69" i="14"/>
  <c r="BM69" i="14"/>
  <c r="BN69" i="14"/>
  <c r="BK70" i="14"/>
  <c r="BL70" i="14"/>
  <c r="BM70" i="14"/>
  <c r="BN70" i="14"/>
  <c r="BK71" i="14"/>
  <c r="BL71" i="14"/>
  <c r="BM71" i="14"/>
  <c r="BN71" i="14"/>
  <c r="BK72" i="14"/>
  <c r="BL72" i="14"/>
  <c r="BM72" i="14"/>
  <c r="BN72" i="14"/>
  <c r="BK73" i="14"/>
  <c r="BL73" i="14"/>
  <c r="BM73" i="14"/>
  <c r="BN73" i="14"/>
  <c r="BK74" i="14"/>
  <c r="BL74" i="14"/>
  <c r="BM74" i="14"/>
  <c r="BN74" i="14"/>
  <c r="BK75" i="14"/>
  <c r="BL75" i="14"/>
  <c r="BM75" i="14"/>
  <c r="BN75" i="14"/>
  <c r="BK76" i="14"/>
  <c r="BL76" i="14"/>
  <c r="BM76" i="14"/>
  <c r="BN76" i="14"/>
  <c r="BK77" i="14"/>
  <c r="BL77" i="14"/>
  <c r="BM77" i="14"/>
  <c r="BN77" i="14"/>
  <c r="BK78" i="14"/>
  <c r="BL78" i="14"/>
  <c r="BM78" i="14"/>
  <c r="BN78" i="14"/>
  <c r="BK79" i="14"/>
  <c r="BL79" i="14"/>
  <c r="BM79" i="14"/>
  <c r="BN79" i="14"/>
  <c r="BK80" i="14"/>
  <c r="BL80" i="14"/>
  <c r="BM80" i="14"/>
  <c r="BN80" i="14"/>
  <c r="BK81" i="14"/>
  <c r="BL81" i="14"/>
  <c r="BM81" i="14"/>
  <c r="BN81" i="14"/>
  <c r="BK82" i="14"/>
  <c r="BL82" i="14"/>
  <c r="BM82" i="14"/>
  <c r="BN82" i="14"/>
  <c r="BK83" i="14"/>
  <c r="BL83" i="14"/>
  <c r="BM83" i="14"/>
  <c r="BN83" i="14"/>
  <c r="BK84" i="14"/>
  <c r="BL84" i="14"/>
  <c r="BM84" i="14"/>
  <c r="BN84" i="14"/>
  <c r="BK85" i="14"/>
  <c r="BL85" i="14"/>
  <c r="BM85" i="14"/>
  <c r="BN85" i="14"/>
  <c r="BK86" i="14"/>
  <c r="BL86" i="14"/>
  <c r="BM86" i="14"/>
  <c r="BN86" i="14"/>
  <c r="BK87" i="14"/>
  <c r="BL87" i="14"/>
  <c r="BM87" i="14"/>
  <c r="BN87" i="14"/>
  <c r="BK88" i="14"/>
  <c r="BL88" i="14"/>
  <c r="BM88" i="14"/>
  <c r="BN88" i="14"/>
  <c r="BK89" i="14"/>
  <c r="BL89" i="14"/>
  <c r="BM89" i="14"/>
  <c r="BN89" i="14"/>
  <c r="BK90" i="14"/>
  <c r="BL90" i="14"/>
  <c r="BM90" i="14"/>
  <c r="BN90" i="14"/>
  <c r="BK91" i="14"/>
  <c r="BL91" i="14"/>
  <c r="BM91" i="14"/>
  <c r="BN91" i="14"/>
  <c r="BK92" i="14"/>
  <c r="BL92" i="14"/>
  <c r="BM92" i="14"/>
  <c r="BN92" i="14"/>
  <c r="BK93" i="14"/>
  <c r="BL93" i="14"/>
  <c r="BM93" i="14"/>
  <c r="BN93" i="14"/>
  <c r="BK94" i="14"/>
  <c r="BL94" i="14"/>
  <c r="BM94" i="14"/>
  <c r="BN94" i="14"/>
  <c r="BK95" i="14"/>
  <c r="BL95" i="14"/>
  <c r="BM95" i="14"/>
  <c r="BN95" i="14"/>
  <c r="BK96" i="14"/>
  <c r="BL96" i="14"/>
  <c r="BM96" i="14"/>
  <c r="BN96" i="14"/>
  <c r="BK97" i="14"/>
  <c r="BL97" i="14"/>
  <c r="BM97" i="14"/>
  <c r="BN97" i="14"/>
  <c r="BK98" i="14"/>
  <c r="BL98" i="14"/>
  <c r="BM98" i="14"/>
  <c r="BN98" i="14"/>
  <c r="BK99" i="14"/>
  <c r="BL99" i="14"/>
  <c r="BM99" i="14"/>
  <c r="BN99" i="14"/>
  <c r="BK100" i="14"/>
  <c r="BL100" i="14"/>
  <c r="BM100" i="14"/>
  <c r="BN100" i="14"/>
  <c r="BK101" i="14"/>
  <c r="BL101" i="14"/>
  <c r="BM101" i="14"/>
  <c r="BN101" i="14"/>
  <c r="BK102" i="14"/>
  <c r="BL102" i="14"/>
  <c r="BM102" i="14"/>
  <c r="BN102" i="14"/>
  <c r="BK103" i="14"/>
  <c r="BL103" i="14"/>
  <c r="BM103" i="14"/>
  <c r="BN103" i="14"/>
  <c r="BK104" i="14"/>
  <c r="BL104" i="14"/>
  <c r="BM104" i="14"/>
  <c r="BN104" i="14"/>
  <c r="BK105" i="14"/>
  <c r="BL105" i="14"/>
  <c r="BM105" i="14"/>
  <c r="BN105" i="14"/>
  <c r="BK106" i="14"/>
  <c r="BL106" i="14"/>
  <c r="BM106" i="14"/>
  <c r="BN106" i="14"/>
  <c r="BK107" i="14"/>
  <c r="BL107" i="14"/>
  <c r="BM107" i="14"/>
  <c r="BN107" i="14"/>
  <c r="BK108" i="14"/>
  <c r="BL108" i="14"/>
  <c r="BM108" i="14"/>
  <c r="BN108" i="14"/>
  <c r="BK109" i="14"/>
  <c r="BL109" i="14"/>
  <c r="BM109" i="14"/>
  <c r="BN109" i="14"/>
  <c r="BK110" i="14"/>
  <c r="BL110" i="14"/>
  <c r="BM110" i="14"/>
  <c r="BN110" i="14"/>
  <c r="BK111" i="14"/>
  <c r="BL111" i="14"/>
  <c r="BM111" i="14"/>
  <c r="BN111" i="14"/>
  <c r="BK112" i="14"/>
  <c r="BL112" i="14"/>
  <c r="BM112" i="14"/>
  <c r="BN112" i="14"/>
  <c r="BK113" i="14"/>
  <c r="BL113" i="14"/>
  <c r="BM113" i="14"/>
  <c r="BN113" i="14"/>
  <c r="BK114" i="14"/>
  <c r="BL114" i="14"/>
  <c r="BM114" i="14"/>
  <c r="BN114" i="14"/>
  <c r="BK115" i="14"/>
  <c r="BL115" i="14"/>
  <c r="BM115" i="14"/>
  <c r="BN115" i="14"/>
  <c r="BK116" i="14"/>
  <c r="BL116" i="14"/>
  <c r="BM116" i="14"/>
  <c r="BN116" i="14"/>
  <c r="BK117" i="14"/>
  <c r="BL117" i="14"/>
  <c r="BM117" i="14"/>
  <c r="BN117" i="14"/>
  <c r="BK118" i="14"/>
  <c r="BL118" i="14"/>
  <c r="BM118" i="14"/>
  <c r="BN118" i="14"/>
  <c r="BK119" i="14"/>
  <c r="BL119" i="14"/>
  <c r="BM119" i="14"/>
  <c r="BN119" i="14"/>
  <c r="BK120" i="14"/>
  <c r="BL120" i="14"/>
  <c r="BM120" i="14"/>
  <c r="BN120" i="14"/>
  <c r="BK121" i="14"/>
  <c r="BL121" i="14"/>
  <c r="BM121" i="14"/>
  <c r="BN121" i="14"/>
  <c r="BK122" i="14"/>
  <c r="BL122" i="14"/>
  <c r="BM122" i="14"/>
  <c r="BN122" i="14"/>
  <c r="BK123" i="14"/>
  <c r="BL123" i="14"/>
  <c r="BM123" i="14"/>
  <c r="BN123" i="14"/>
  <c r="BK124" i="14"/>
  <c r="BL124" i="14"/>
  <c r="BM124" i="14"/>
  <c r="BN124" i="14"/>
  <c r="BL3" i="14"/>
  <c r="BM3" i="14"/>
  <c r="BN3" i="14"/>
  <c r="BK3" i="14"/>
  <c r="BK4" i="13"/>
  <c r="BL4" i="13"/>
  <c r="BM4" i="13"/>
  <c r="BN4" i="13"/>
  <c r="BK5" i="13"/>
  <c r="BL5" i="13"/>
  <c r="BM5" i="13"/>
  <c r="BN5" i="13"/>
  <c r="BK6" i="13"/>
  <c r="BL6" i="13"/>
  <c r="BM6" i="13"/>
  <c r="BN6" i="13"/>
  <c r="BK7" i="13"/>
  <c r="BL7" i="13"/>
  <c r="BM7" i="13"/>
  <c r="BN7" i="13"/>
  <c r="BK8" i="13"/>
  <c r="BL8" i="13"/>
  <c r="BM8" i="13"/>
  <c r="BN8" i="13"/>
  <c r="BK9" i="13"/>
  <c r="BL9" i="13"/>
  <c r="BM9" i="13"/>
  <c r="BN9" i="13"/>
  <c r="BK10" i="13"/>
  <c r="BL10" i="13"/>
  <c r="BM10" i="13"/>
  <c r="BN10" i="13"/>
  <c r="BK11" i="13"/>
  <c r="BL11" i="13"/>
  <c r="BM11" i="13"/>
  <c r="BN11" i="13"/>
  <c r="BK12" i="13"/>
  <c r="BL12" i="13"/>
  <c r="BM12" i="13"/>
  <c r="BN12" i="13"/>
  <c r="BK13" i="13"/>
  <c r="BL13" i="13"/>
  <c r="BM13" i="13"/>
  <c r="BN13" i="13"/>
  <c r="BK14" i="13"/>
  <c r="BL14" i="13"/>
  <c r="BM14" i="13"/>
  <c r="BN14" i="13"/>
  <c r="BK15" i="13"/>
  <c r="BL15" i="13"/>
  <c r="BM15" i="13"/>
  <c r="BN15" i="13"/>
  <c r="BK16" i="13"/>
  <c r="BL16" i="13"/>
  <c r="BM16" i="13"/>
  <c r="BN16" i="13"/>
  <c r="BK17" i="13"/>
  <c r="BL17" i="13"/>
  <c r="BM17" i="13"/>
  <c r="BN17" i="13"/>
  <c r="BK18" i="13"/>
  <c r="BL18" i="13"/>
  <c r="BM18" i="13"/>
  <c r="BN18" i="13"/>
  <c r="BK19" i="13"/>
  <c r="BL19" i="13"/>
  <c r="BM19" i="13"/>
  <c r="BN19" i="13"/>
  <c r="BK20" i="13"/>
  <c r="BL20" i="13"/>
  <c r="BM20" i="13"/>
  <c r="BN20" i="13"/>
  <c r="BK21" i="13"/>
  <c r="BL21" i="13"/>
  <c r="BM21" i="13"/>
  <c r="BN21" i="13"/>
  <c r="BK22" i="13"/>
  <c r="BL22" i="13"/>
  <c r="BM22" i="13"/>
  <c r="BN22" i="13"/>
  <c r="BK23" i="13"/>
  <c r="BL23" i="13"/>
  <c r="BM23" i="13"/>
  <c r="BN23" i="13"/>
  <c r="BK24" i="13"/>
  <c r="BL24" i="13"/>
  <c r="BM24" i="13"/>
  <c r="BN24" i="13"/>
  <c r="BK25" i="13"/>
  <c r="BL25" i="13"/>
  <c r="BM25" i="13"/>
  <c r="BN25" i="13"/>
  <c r="BK26" i="13"/>
  <c r="BL26" i="13"/>
  <c r="BM26" i="13"/>
  <c r="BN26" i="13"/>
  <c r="BK27" i="13"/>
  <c r="BL27" i="13"/>
  <c r="BM27" i="13"/>
  <c r="BN27" i="13"/>
  <c r="BK28" i="13"/>
  <c r="BL28" i="13"/>
  <c r="BM28" i="13"/>
  <c r="BN28" i="13"/>
  <c r="BK29" i="13"/>
  <c r="BL29" i="13"/>
  <c r="BM29" i="13"/>
  <c r="BN29" i="13"/>
  <c r="BK30" i="13"/>
  <c r="BL30" i="13"/>
  <c r="BM30" i="13"/>
  <c r="BN30" i="13"/>
  <c r="BK31" i="13"/>
  <c r="BL31" i="13"/>
  <c r="BM31" i="13"/>
  <c r="BN31" i="13"/>
  <c r="BK32" i="13"/>
  <c r="BL32" i="13"/>
  <c r="BM32" i="13"/>
  <c r="BN32" i="13"/>
  <c r="BK33" i="13"/>
  <c r="BL33" i="13"/>
  <c r="BM33" i="13"/>
  <c r="BN33" i="13"/>
  <c r="BK34" i="13"/>
  <c r="BL34" i="13"/>
  <c r="BM34" i="13"/>
  <c r="BN34" i="13"/>
  <c r="BK35" i="13"/>
  <c r="BL35" i="13"/>
  <c r="BM35" i="13"/>
  <c r="BN35" i="13"/>
  <c r="BK36" i="13"/>
  <c r="BL36" i="13"/>
  <c r="BM36" i="13"/>
  <c r="BN36" i="13"/>
  <c r="BK37" i="13"/>
  <c r="BL37" i="13"/>
  <c r="BM37" i="13"/>
  <c r="BN37" i="13"/>
  <c r="BK38" i="13"/>
  <c r="BL38" i="13"/>
  <c r="BM38" i="13"/>
  <c r="BN38" i="13"/>
  <c r="BK39" i="13"/>
  <c r="BL39" i="13"/>
  <c r="BM39" i="13"/>
  <c r="BN39" i="13"/>
  <c r="BK40" i="13"/>
  <c r="BL40" i="13"/>
  <c r="BM40" i="13"/>
  <c r="BN40" i="13"/>
  <c r="BK41" i="13"/>
  <c r="BL41" i="13"/>
  <c r="BM41" i="13"/>
  <c r="BN41" i="13"/>
  <c r="BK42" i="13"/>
  <c r="BL42" i="13"/>
  <c r="BM42" i="13"/>
  <c r="BN42" i="13"/>
  <c r="BK43" i="13"/>
  <c r="BL43" i="13"/>
  <c r="BM43" i="13"/>
  <c r="BN43" i="13"/>
  <c r="BK44" i="13"/>
  <c r="BL44" i="13"/>
  <c r="BM44" i="13"/>
  <c r="BN44" i="13"/>
  <c r="BK45" i="13"/>
  <c r="BL45" i="13"/>
  <c r="BM45" i="13"/>
  <c r="BN45" i="13"/>
  <c r="BK46" i="13"/>
  <c r="BL46" i="13"/>
  <c r="BM46" i="13"/>
  <c r="BN46" i="13"/>
  <c r="BK47" i="13"/>
  <c r="BL47" i="13"/>
  <c r="BM47" i="13"/>
  <c r="BN47" i="13"/>
  <c r="BK48" i="13"/>
  <c r="BL48" i="13"/>
  <c r="BM48" i="13"/>
  <c r="BN48" i="13"/>
  <c r="BK49" i="13"/>
  <c r="BL49" i="13"/>
  <c r="BM49" i="13"/>
  <c r="BN49" i="13"/>
  <c r="BK50" i="13"/>
  <c r="BL50" i="13"/>
  <c r="BM50" i="13"/>
  <c r="BN50" i="13"/>
  <c r="BK51" i="13"/>
  <c r="BL51" i="13"/>
  <c r="BM51" i="13"/>
  <c r="BN51" i="13"/>
  <c r="BK52" i="13"/>
  <c r="BL52" i="13"/>
  <c r="BM52" i="13"/>
  <c r="BN52" i="13"/>
  <c r="BK53" i="13"/>
  <c r="BL53" i="13"/>
  <c r="BM53" i="13"/>
  <c r="BN53" i="13"/>
  <c r="BK54" i="13"/>
  <c r="BL54" i="13"/>
  <c r="BM54" i="13"/>
  <c r="BN54" i="13"/>
  <c r="BK55" i="13"/>
  <c r="BL55" i="13"/>
  <c r="BM55" i="13"/>
  <c r="BN55" i="13"/>
  <c r="BK56" i="13"/>
  <c r="BL56" i="13"/>
  <c r="BM56" i="13"/>
  <c r="BN56" i="13"/>
  <c r="BK57" i="13"/>
  <c r="BL57" i="13"/>
  <c r="BM57" i="13"/>
  <c r="BN57" i="13"/>
  <c r="BK58" i="13"/>
  <c r="BL58" i="13"/>
  <c r="BM58" i="13"/>
  <c r="BN58" i="13"/>
  <c r="BK59" i="13"/>
  <c r="BL59" i="13"/>
  <c r="BM59" i="13"/>
  <c r="BN59" i="13"/>
  <c r="BK60" i="13"/>
  <c r="BL60" i="13"/>
  <c r="BM60" i="13"/>
  <c r="BN60" i="13"/>
  <c r="BK61" i="13"/>
  <c r="BL61" i="13"/>
  <c r="BM61" i="13"/>
  <c r="BN61" i="13"/>
  <c r="BK62" i="13"/>
  <c r="BL62" i="13"/>
  <c r="BM62" i="13"/>
  <c r="BN62" i="13"/>
  <c r="BK63" i="13"/>
  <c r="BL63" i="13"/>
  <c r="BM63" i="13"/>
  <c r="BN63" i="13"/>
  <c r="BK64" i="13"/>
  <c r="BL64" i="13"/>
  <c r="BM64" i="13"/>
  <c r="BN64" i="13"/>
  <c r="BK65" i="13"/>
  <c r="BL65" i="13"/>
  <c r="BM65" i="13"/>
  <c r="BN65" i="13"/>
  <c r="BK66" i="13"/>
  <c r="BL66" i="13"/>
  <c r="BM66" i="13"/>
  <c r="BN66" i="13"/>
  <c r="BK67" i="13"/>
  <c r="BL67" i="13"/>
  <c r="BM67" i="13"/>
  <c r="BN67" i="13"/>
  <c r="BK68" i="13"/>
  <c r="BL68" i="13"/>
  <c r="BM68" i="13"/>
  <c r="BN68" i="13"/>
  <c r="BK69" i="13"/>
  <c r="BL69" i="13"/>
  <c r="BM69" i="13"/>
  <c r="BN69" i="13"/>
  <c r="BK70" i="13"/>
  <c r="BL70" i="13"/>
  <c r="BM70" i="13"/>
  <c r="BN70" i="13"/>
  <c r="BK71" i="13"/>
  <c r="BL71" i="13"/>
  <c r="BM71" i="13"/>
  <c r="BN71" i="13"/>
  <c r="BK72" i="13"/>
  <c r="BL72" i="13"/>
  <c r="BM72" i="13"/>
  <c r="BN72" i="13"/>
  <c r="BK73" i="13"/>
  <c r="BL73" i="13"/>
  <c r="BM73" i="13"/>
  <c r="BN73" i="13"/>
  <c r="BK74" i="13"/>
  <c r="BL74" i="13"/>
  <c r="BM74" i="13"/>
  <c r="BN74" i="13"/>
  <c r="BK75" i="13"/>
  <c r="BL75" i="13"/>
  <c r="BM75" i="13"/>
  <c r="BN75" i="13"/>
  <c r="BK76" i="13"/>
  <c r="BL76" i="13"/>
  <c r="BM76" i="13"/>
  <c r="BN76" i="13"/>
  <c r="BK77" i="13"/>
  <c r="BL77" i="13"/>
  <c r="BM77" i="13"/>
  <c r="BN77" i="13"/>
  <c r="BK78" i="13"/>
  <c r="BL78" i="13"/>
  <c r="BM78" i="13"/>
  <c r="BN78" i="13"/>
  <c r="BK79" i="13"/>
  <c r="BL79" i="13"/>
  <c r="BM79" i="13"/>
  <c r="BN79" i="13"/>
  <c r="BK80" i="13"/>
  <c r="BL80" i="13"/>
  <c r="BM80" i="13"/>
  <c r="BN80" i="13"/>
  <c r="BK81" i="13"/>
  <c r="BL81" i="13"/>
  <c r="BM81" i="13"/>
  <c r="BN81" i="13"/>
  <c r="BK82" i="13"/>
  <c r="BL82" i="13"/>
  <c r="BM82" i="13"/>
  <c r="BN82" i="13"/>
  <c r="BK83" i="13"/>
  <c r="BL83" i="13"/>
  <c r="BM83" i="13"/>
  <c r="BN83" i="13"/>
  <c r="BK84" i="13"/>
  <c r="BL84" i="13"/>
  <c r="BM84" i="13"/>
  <c r="BN84" i="13"/>
  <c r="BK85" i="13"/>
  <c r="BL85" i="13"/>
  <c r="BM85" i="13"/>
  <c r="BN85" i="13"/>
  <c r="BK86" i="13"/>
  <c r="BL86" i="13"/>
  <c r="BM86" i="13"/>
  <c r="BN86" i="13"/>
  <c r="BK87" i="13"/>
  <c r="BL87" i="13"/>
  <c r="BM87" i="13"/>
  <c r="BN87" i="13"/>
  <c r="BK88" i="13"/>
  <c r="BL88" i="13"/>
  <c r="BM88" i="13"/>
  <c r="BN88" i="13"/>
  <c r="BK89" i="13"/>
  <c r="BL89" i="13"/>
  <c r="BM89" i="13"/>
  <c r="BN89" i="13"/>
  <c r="BK90" i="13"/>
  <c r="BL90" i="13"/>
  <c r="BM90" i="13"/>
  <c r="BN90" i="13"/>
  <c r="BK91" i="13"/>
  <c r="BL91" i="13"/>
  <c r="BM91" i="13"/>
  <c r="BN91" i="13"/>
  <c r="BK92" i="13"/>
  <c r="BL92" i="13"/>
  <c r="BM92" i="13"/>
  <c r="BN92" i="13"/>
  <c r="BK93" i="13"/>
  <c r="BL93" i="13"/>
  <c r="BM93" i="13"/>
  <c r="BN93" i="13"/>
  <c r="BK94" i="13"/>
  <c r="BL94" i="13"/>
  <c r="BM94" i="13"/>
  <c r="BN94" i="13"/>
  <c r="BK95" i="13"/>
  <c r="BL95" i="13"/>
  <c r="BM95" i="13"/>
  <c r="BN95" i="13"/>
  <c r="BK96" i="13"/>
  <c r="BL96" i="13"/>
  <c r="BM96" i="13"/>
  <c r="BN96" i="13"/>
  <c r="BK97" i="13"/>
  <c r="BL97" i="13"/>
  <c r="BM97" i="13"/>
  <c r="BN97" i="13"/>
  <c r="BK98" i="13"/>
  <c r="BL98" i="13"/>
  <c r="BM98" i="13"/>
  <c r="BN98" i="13"/>
  <c r="BK99" i="13"/>
  <c r="BL99" i="13"/>
  <c r="BM99" i="13"/>
  <c r="BN99" i="13"/>
  <c r="BK100" i="13"/>
  <c r="BL100" i="13"/>
  <c r="BM100" i="13"/>
  <c r="BN100" i="13"/>
  <c r="BK101" i="13"/>
  <c r="BL101" i="13"/>
  <c r="BM101" i="13"/>
  <c r="BN101" i="13"/>
  <c r="BK102" i="13"/>
  <c r="BL102" i="13"/>
  <c r="BM102" i="13"/>
  <c r="BN102" i="13"/>
  <c r="BK103" i="13"/>
  <c r="BL103" i="13"/>
  <c r="BM103" i="13"/>
  <c r="BN103" i="13"/>
  <c r="BK104" i="13"/>
  <c r="BL104" i="13"/>
  <c r="BM104" i="13"/>
  <c r="BN104" i="13"/>
  <c r="BK105" i="13"/>
  <c r="BL105" i="13"/>
  <c r="BM105" i="13"/>
  <c r="BN105" i="13"/>
  <c r="BK106" i="13"/>
  <c r="BL106" i="13"/>
  <c r="BM106" i="13"/>
  <c r="BN106" i="13"/>
  <c r="BK107" i="13"/>
  <c r="BL107" i="13"/>
  <c r="BM107" i="13"/>
  <c r="BN107" i="13"/>
  <c r="BK108" i="13"/>
  <c r="BL108" i="13"/>
  <c r="BM108" i="13"/>
  <c r="BN108" i="13"/>
  <c r="BK109" i="13"/>
  <c r="BL109" i="13"/>
  <c r="BM109" i="13"/>
  <c r="BN109" i="13"/>
  <c r="BK110" i="13"/>
  <c r="BL110" i="13"/>
  <c r="BM110" i="13"/>
  <c r="BN110" i="13"/>
  <c r="BK111" i="13"/>
  <c r="BL111" i="13"/>
  <c r="BM111" i="13"/>
  <c r="BN111" i="13"/>
  <c r="BK112" i="13"/>
  <c r="BL112" i="13"/>
  <c r="BM112" i="13"/>
  <c r="BN112" i="13"/>
  <c r="BK113" i="13"/>
  <c r="BL113" i="13"/>
  <c r="BM113" i="13"/>
  <c r="BN113" i="13"/>
  <c r="BK114" i="13"/>
  <c r="BL114" i="13"/>
  <c r="BM114" i="13"/>
  <c r="BN114" i="13"/>
  <c r="BK115" i="13"/>
  <c r="BL115" i="13"/>
  <c r="BM115" i="13"/>
  <c r="BN115" i="13"/>
  <c r="BK116" i="13"/>
  <c r="BL116" i="13"/>
  <c r="BM116" i="13"/>
  <c r="BN116" i="13"/>
  <c r="BK117" i="13"/>
  <c r="BL117" i="13"/>
  <c r="BM117" i="13"/>
  <c r="BN117" i="13"/>
  <c r="BK118" i="13"/>
  <c r="BL118" i="13"/>
  <c r="BM118" i="13"/>
  <c r="BN118" i="13"/>
  <c r="BK119" i="13"/>
  <c r="BL119" i="13"/>
  <c r="BM119" i="13"/>
  <c r="BN119" i="13"/>
  <c r="BK120" i="13"/>
  <c r="BL120" i="13"/>
  <c r="BM120" i="13"/>
  <c r="BN120" i="13"/>
  <c r="BK121" i="13"/>
  <c r="BL121" i="13"/>
  <c r="BM121" i="13"/>
  <c r="BN121" i="13"/>
  <c r="BK122" i="13"/>
  <c r="BL122" i="13"/>
  <c r="BM122" i="13"/>
  <c r="BN122" i="13"/>
  <c r="BK123" i="13"/>
  <c r="BL123" i="13"/>
  <c r="BM123" i="13"/>
  <c r="BN123" i="13"/>
  <c r="BL3" i="13"/>
  <c r="BM3" i="13"/>
  <c r="BN3" i="13"/>
  <c r="BK3" i="13"/>
  <c r="BN3" i="11"/>
  <c r="BK4" i="11"/>
  <c r="BL4" i="11"/>
  <c r="BM4" i="11"/>
  <c r="BN4" i="11"/>
  <c r="BK5" i="11"/>
  <c r="BL5" i="11"/>
  <c r="BM5" i="11"/>
  <c r="BN5" i="11"/>
  <c r="BK6" i="11"/>
  <c r="BL6" i="11"/>
  <c r="BM6" i="11"/>
  <c r="BN6" i="11"/>
  <c r="BK7" i="11"/>
  <c r="BL7" i="11"/>
  <c r="BM7" i="11"/>
  <c r="BN7" i="11"/>
  <c r="BK8" i="11"/>
  <c r="BL8" i="11"/>
  <c r="BM8" i="11"/>
  <c r="BN8" i="11"/>
  <c r="BK9" i="11"/>
  <c r="BL9" i="11"/>
  <c r="BM9" i="11"/>
  <c r="BN9" i="11"/>
  <c r="BK10" i="11"/>
  <c r="BL10" i="11"/>
  <c r="BM10" i="11"/>
  <c r="BN10" i="11"/>
  <c r="BK11" i="11"/>
  <c r="BL11" i="11"/>
  <c r="BM11" i="11"/>
  <c r="BN11" i="11"/>
  <c r="BK12" i="11"/>
  <c r="BL12" i="11"/>
  <c r="BM12" i="11"/>
  <c r="BN12" i="11"/>
  <c r="BK13" i="11"/>
  <c r="BL13" i="11"/>
  <c r="BM13" i="11"/>
  <c r="BN13" i="11"/>
  <c r="BK14" i="11"/>
  <c r="BL14" i="11"/>
  <c r="BM14" i="11"/>
  <c r="BN14" i="11"/>
  <c r="BK15" i="11"/>
  <c r="BL15" i="11"/>
  <c r="BM15" i="11"/>
  <c r="BN15" i="11"/>
  <c r="BK16" i="11"/>
  <c r="BL16" i="11"/>
  <c r="BM16" i="11"/>
  <c r="BN16" i="11"/>
  <c r="BK17" i="11"/>
  <c r="BL17" i="11"/>
  <c r="BM17" i="11"/>
  <c r="BN17" i="11"/>
  <c r="BK18" i="11"/>
  <c r="BL18" i="11"/>
  <c r="BM18" i="11"/>
  <c r="BN18" i="11"/>
  <c r="BK19" i="11"/>
  <c r="BL19" i="11"/>
  <c r="BM19" i="11"/>
  <c r="BN19" i="11"/>
  <c r="BK20" i="11"/>
  <c r="BL20" i="11"/>
  <c r="BM20" i="11"/>
  <c r="BN20" i="11"/>
  <c r="BK21" i="11"/>
  <c r="BL21" i="11"/>
  <c r="BM21" i="11"/>
  <c r="BN21" i="11"/>
  <c r="BK22" i="11"/>
  <c r="BL22" i="11"/>
  <c r="BM22" i="11"/>
  <c r="BN22" i="11"/>
  <c r="BK23" i="11"/>
  <c r="BL23" i="11"/>
  <c r="BM23" i="11"/>
  <c r="BN23" i="11"/>
  <c r="BK24" i="11"/>
  <c r="BL24" i="11"/>
  <c r="BM24" i="11"/>
  <c r="BN24" i="11"/>
  <c r="BK25" i="11"/>
  <c r="BL25" i="11"/>
  <c r="BM25" i="11"/>
  <c r="BN25" i="11"/>
  <c r="BK26" i="11"/>
  <c r="BL26" i="11"/>
  <c r="BM26" i="11"/>
  <c r="BN26" i="11"/>
  <c r="BK27" i="11"/>
  <c r="BL27" i="11"/>
  <c r="BM27" i="11"/>
  <c r="BN27" i="11"/>
  <c r="BK28" i="11"/>
  <c r="BL28" i="11"/>
  <c r="BM28" i="11"/>
  <c r="BN28" i="11"/>
  <c r="BK29" i="11"/>
  <c r="BL29" i="11"/>
  <c r="BM29" i="11"/>
  <c r="BN29" i="11"/>
  <c r="BK30" i="11"/>
  <c r="BL30" i="11"/>
  <c r="BM30" i="11"/>
  <c r="BN30" i="11"/>
  <c r="BK31" i="11"/>
  <c r="BL31" i="11"/>
  <c r="BM31" i="11"/>
  <c r="BN31" i="11"/>
  <c r="BK32" i="11"/>
  <c r="BL32" i="11"/>
  <c r="BM32" i="11"/>
  <c r="BN32" i="11"/>
  <c r="BK33" i="11"/>
  <c r="BL33" i="11"/>
  <c r="BM33" i="11"/>
  <c r="BN33" i="11"/>
  <c r="BK34" i="11"/>
  <c r="BL34" i="11"/>
  <c r="BM34" i="11"/>
  <c r="BN34" i="11"/>
  <c r="BK35" i="11"/>
  <c r="BL35" i="11"/>
  <c r="BM35" i="11"/>
  <c r="BN35" i="11"/>
  <c r="BK36" i="11"/>
  <c r="BL36" i="11"/>
  <c r="BM36" i="11"/>
  <c r="BN36" i="11"/>
  <c r="BK37" i="11"/>
  <c r="BL37" i="11"/>
  <c r="BM37" i="11"/>
  <c r="BN37" i="11"/>
  <c r="BK38" i="11"/>
  <c r="BL38" i="11"/>
  <c r="BM38" i="11"/>
  <c r="BN38" i="11"/>
  <c r="BK39" i="11"/>
  <c r="BL39" i="11"/>
  <c r="BM39" i="11"/>
  <c r="BN39" i="11"/>
  <c r="BK40" i="11"/>
  <c r="BL40" i="11"/>
  <c r="BM40" i="11"/>
  <c r="BN40" i="11"/>
  <c r="BK41" i="11"/>
  <c r="BL41" i="11"/>
  <c r="BM41" i="11"/>
  <c r="BN41" i="11"/>
  <c r="BK42" i="11"/>
  <c r="BL42" i="11"/>
  <c r="BM42" i="11"/>
  <c r="BN42" i="11"/>
  <c r="BK43" i="11"/>
  <c r="BL43" i="11"/>
  <c r="BM43" i="11"/>
  <c r="BN43" i="11"/>
  <c r="BK44" i="11"/>
  <c r="BL44" i="11"/>
  <c r="BM44" i="11"/>
  <c r="BN44" i="11"/>
  <c r="BK45" i="11"/>
  <c r="BL45" i="11"/>
  <c r="BM45" i="11"/>
  <c r="BN45" i="11"/>
  <c r="BK46" i="11"/>
  <c r="BL46" i="11"/>
  <c r="BM46" i="11"/>
  <c r="BN46" i="11"/>
  <c r="BK47" i="11"/>
  <c r="BL47" i="11"/>
  <c r="BM47" i="11"/>
  <c r="BN47" i="11"/>
  <c r="BK48" i="11"/>
  <c r="BL48" i="11"/>
  <c r="BM48" i="11"/>
  <c r="BN48" i="11"/>
  <c r="BK49" i="11"/>
  <c r="BL49" i="11"/>
  <c r="BM49" i="11"/>
  <c r="BN49" i="11"/>
  <c r="BK50" i="11"/>
  <c r="BL50" i="11"/>
  <c r="BM50" i="11"/>
  <c r="BN50" i="11"/>
  <c r="BK51" i="11"/>
  <c r="BL51" i="11"/>
  <c r="BM51" i="11"/>
  <c r="BN51" i="11"/>
  <c r="BK52" i="11"/>
  <c r="BL52" i="11"/>
  <c r="BM52" i="11"/>
  <c r="BN52" i="11"/>
  <c r="BK53" i="11"/>
  <c r="BL53" i="11"/>
  <c r="BM53" i="11"/>
  <c r="BN53" i="11"/>
  <c r="BK54" i="11"/>
  <c r="BL54" i="11"/>
  <c r="BM54" i="11"/>
  <c r="BN54" i="11"/>
  <c r="BK55" i="11"/>
  <c r="BL55" i="11"/>
  <c r="BM55" i="11"/>
  <c r="BN55" i="11"/>
  <c r="BK56" i="11"/>
  <c r="BL56" i="11"/>
  <c r="BM56" i="11"/>
  <c r="BN56" i="11"/>
  <c r="BK57" i="11"/>
  <c r="BL57" i="11"/>
  <c r="BM57" i="11"/>
  <c r="BN57" i="11"/>
  <c r="BK58" i="11"/>
  <c r="BL58" i="11"/>
  <c r="BM58" i="11"/>
  <c r="BN58" i="11"/>
  <c r="BK59" i="11"/>
  <c r="BL59" i="11"/>
  <c r="BM59" i="11"/>
  <c r="BN59" i="11"/>
  <c r="BK60" i="11"/>
  <c r="BL60" i="11"/>
  <c r="BM60" i="11"/>
  <c r="BN60" i="11"/>
  <c r="BK61" i="11"/>
  <c r="BL61" i="11"/>
  <c r="BM61" i="11"/>
  <c r="BN61" i="11"/>
  <c r="BK62" i="11"/>
  <c r="BL62" i="11"/>
  <c r="BM62" i="11"/>
  <c r="BN62" i="11"/>
  <c r="BK63" i="11"/>
  <c r="BL63" i="11"/>
  <c r="BM63" i="11"/>
  <c r="BN63" i="11"/>
  <c r="BK64" i="11"/>
  <c r="BL64" i="11"/>
  <c r="BM64" i="11"/>
  <c r="BN64" i="11"/>
  <c r="BK65" i="11"/>
  <c r="BL65" i="11"/>
  <c r="BM65" i="11"/>
  <c r="BN65" i="11"/>
  <c r="BK66" i="11"/>
  <c r="BL66" i="11"/>
  <c r="BM66" i="11"/>
  <c r="BN66" i="11"/>
  <c r="BK67" i="11"/>
  <c r="BL67" i="11"/>
  <c r="BM67" i="11"/>
  <c r="BN67" i="11"/>
  <c r="BK68" i="11"/>
  <c r="BL68" i="11"/>
  <c r="BM68" i="11"/>
  <c r="BN68" i="11"/>
  <c r="BK69" i="11"/>
  <c r="BL69" i="11"/>
  <c r="BM69" i="11"/>
  <c r="BN69" i="11"/>
  <c r="BK70" i="11"/>
  <c r="BL70" i="11"/>
  <c r="BM70" i="11"/>
  <c r="BN70" i="11"/>
  <c r="BK71" i="11"/>
  <c r="BL71" i="11"/>
  <c r="BM71" i="11"/>
  <c r="BN71" i="11"/>
  <c r="BK72" i="11"/>
  <c r="BL72" i="11"/>
  <c r="BM72" i="11"/>
  <c r="BN72" i="11"/>
  <c r="BK73" i="11"/>
  <c r="BL73" i="11"/>
  <c r="BM73" i="11"/>
  <c r="BN73" i="11"/>
  <c r="BK74" i="11"/>
  <c r="BL74" i="11"/>
  <c r="BM74" i="11"/>
  <c r="BN74" i="11"/>
  <c r="BK75" i="11"/>
  <c r="BL75" i="11"/>
  <c r="BM75" i="11"/>
  <c r="BN75" i="11"/>
  <c r="BK76" i="11"/>
  <c r="BL76" i="11"/>
  <c r="BM76" i="11"/>
  <c r="BN76" i="11"/>
  <c r="BK77" i="11"/>
  <c r="BL77" i="11"/>
  <c r="BM77" i="11"/>
  <c r="BN77" i="11"/>
  <c r="BK78" i="11"/>
  <c r="BL78" i="11"/>
  <c r="BM78" i="11"/>
  <c r="BN78" i="11"/>
  <c r="BK79" i="11"/>
  <c r="BL79" i="11"/>
  <c r="BM79" i="11"/>
  <c r="BN79" i="11"/>
  <c r="BK80" i="11"/>
  <c r="BL80" i="11"/>
  <c r="BM80" i="11"/>
  <c r="BN80" i="11"/>
  <c r="BK81" i="11"/>
  <c r="BL81" i="11"/>
  <c r="BM81" i="11"/>
  <c r="BN81" i="11"/>
  <c r="BK82" i="11"/>
  <c r="BL82" i="11"/>
  <c r="BM82" i="11"/>
  <c r="BN82" i="11"/>
  <c r="BK83" i="11"/>
  <c r="BL83" i="11"/>
  <c r="BM83" i="11"/>
  <c r="BN83" i="11"/>
  <c r="BK84" i="11"/>
  <c r="BL84" i="11"/>
  <c r="BM84" i="11"/>
  <c r="BN84" i="11"/>
  <c r="BK85" i="11"/>
  <c r="BL85" i="11"/>
  <c r="BM85" i="11"/>
  <c r="BN85" i="11"/>
  <c r="BK86" i="11"/>
  <c r="BL86" i="11"/>
  <c r="BM86" i="11"/>
  <c r="BN86" i="11"/>
  <c r="BK87" i="11"/>
  <c r="BL87" i="11"/>
  <c r="BM87" i="11"/>
  <c r="BN87" i="11"/>
  <c r="BK88" i="11"/>
  <c r="BL88" i="11"/>
  <c r="BM88" i="11"/>
  <c r="BN88" i="11"/>
  <c r="BK89" i="11"/>
  <c r="BL89" i="11"/>
  <c r="BM89" i="11"/>
  <c r="BN89" i="11"/>
  <c r="BK90" i="11"/>
  <c r="BL90" i="11"/>
  <c r="BM90" i="11"/>
  <c r="BN90" i="11"/>
  <c r="BK91" i="11"/>
  <c r="BL91" i="11"/>
  <c r="BM91" i="11"/>
  <c r="BN91" i="11"/>
  <c r="BK92" i="11"/>
  <c r="BL92" i="11"/>
  <c r="BM92" i="11"/>
  <c r="BN92" i="11"/>
  <c r="BK93" i="11"/>
  <c r="BL93" i="11"/>
  <c r="BM93" i="11"/>
  <c r="BN93" i="11"/>
  <c r="BK94" i="11"/>
  <c r="BL94" i="11"/>
  <c r="BM94" i="11"/>
  <c r="BN94" i="11"/>
  <c r="BK95" i="11"/>
  <c r="BL95" i="11"/>
  <c r="BM95" i="11"/>
  <c r="BN95" i="11"/>
  <c r="BK96" i="11"/>
  <c r="BL96" i="11"/>
  <c r="BM96" i="11"/>
  <c r="BN96" i="11"/>
  <c r="BK97" i="11"/>
  <c r="BL97" i="11"/>
  <c r="BM97" i="11"/>
  <c r="BN97" i="11"/>
  <c r="BK98" i="11"/>
  <c r="BL98" i="11"/>
  <c r="BM98" i="11"/>
  <c r="BN98" i="11"/>
  <c r="BK99" i="11"/>
  <c r="BL99" i="11"/>
  <c r="BM99" i="11"/>
  <c r="BN99" i="11"/>
  <c r="BK100" i="11"/>
  <c r="BL100" i="11"/>
  <c r="BM100" i="11"/>
  <c r="BN100" i="11"/>
  <c r="BK101" i="11"/>
  <c r="BL101" i="11"/>
  <c r="BM101" i="11"/>
  <c r="BN101" i="11"/>
  <c r="BK102" i="11"/>
  <c r="BL102" i="11"/>
  <c r="BM102" i="11"/>
  <c r="BN102" i="11"/>
  <c r="BK103" i="11"/>
  <c r="BL103" i="11"/>
  <c r="BM103" i="11"/>
  <c r="BN103" i="11"/>
  <c r="BK104" i="11"/>
  <c r="BL104" i="11"/>
  <c r="BM104" i="11"/>
  <c r="BN104" i="11"/>
  <c r="BK105" i="11"/>
  <c r="BL105" i="11"/>
  <c r="BM105" i="11"/>
  <c r="BN105" i="11"/>
  <c r="BK106" i="11"/>
  <c r="BL106" i="11"/>
  <c r="BM106" i="11"/>
  <c r="BN106" i="11"/>
  <c r="BK107" i="11"/>
  <c r="BL107" i="11"/>
  <c r="BM107" i="11"/>
  <c r="BN107" i="11"/>
  <c r="BK108" i="11"/>
  <c r="BL108" i="11"/>
  <c r="BM108" i="11"/>
  <c r="BN108" i="11"/>
  <c r="BK109" i="11"/>
  <c r="BL109" i="11"/>
  <c r="BM109" i="11"/>
  <c r="BN109" i="11"/>
  <c r="BK110" i="11"/>
  <c r="BL110" i="11"/>
  <c r="BM110" i="11"/>
  <c r="BN110" i="11"/>
  <c r="BK111" i="11"/>
  <c r="BL111" i="11"/>
  <c r="BM111" i="11"/>
  <c r="BN111" i="11"/>
  <c r="BK112" i="11"/>
  <c r="BL112" i="11"/>
  <c r="BM112" i="11"/>
  <c r="BN112" i="11"/>
  <c r="BK113" i="11"/>
  <c r="BL113" i="11"/>
  <c r="BM113" i="11"/>
  <c r="BN113" i="11"/>
  <c r="BK114" i="11"/>
  <c r="BL114" i="11"/>
  <c r="BM114" i="11"/>
  <c r="BN114" i="11"/>
  <c r="BL3" i="11"/>
  <c r="BM3" i="11"/>
  <c r="BK3" i="11"/>
  <c r="BK4" i="10"/>
  <c r="BL4" i="10"/>
  <c r="BM4" i="10"/>
  <c r="BN4" i="10"/>
  <c r="BK5" i="10"/>
  <c r="BL5" i="10"/>
  <c r="BM5" i="10"/>
  <c r="BN5" i="10"/>
  <c r="BK6" i="10"/>
  <c r="BL6" i="10"/>
  <c r="BM6" i="10"/>
  <c r="BN6" i="10"/>
  <c r="BK7" i="10"/>
  <c r="BL7" i="10"/>
  <c r="BM7" i="10"/>
  <c r="BN7" i="10"/>
  <c r="BK8" i="10"/>
  <c r="BL8" i="10"/>
  <c r="BM8" i="10"/>
  <c r="BN8" i="10"/>
  <c r="BK9" i="10"/>
  <c r="BL9" i="10"/>
  <c r="BM9" i="10"/>
  <c r="BN9" i="10"/>
  <c r="BK10" i="10"/>
  <c r="BL10" i="10"/>
  <c r="BM10" i="10"/>
  <c r="BN10" i="10"/>
  <c r="BK11" i="10"/>
  <c r="BL11" i="10"/>
  <c r="BM11" i="10"/>
  <c r="BN11" i="10"/>
  <c r="BK12" i="10"/>
  <c r="BL12" i="10"/>
  <c r="BM12" i="10"/>
  <c r="BN12" i="10"/>
  <c r="BK13" i="10"/>
  <c r="BL13" i="10"/>
  <c r="BM13" i="10"/>
  <c r="BN13" i="10"/>
  <c r="BK14" i="10"/>
  <c r="BL14" i="10"/>
  <c r="BM14" i="10"/>
  <c r="BN14" i="10"/>
  <c r="BK15" i="10"/>
  <c r="BL15" i="10"/>
  <c r="BM15" i="10"/>
  <c r="BN15" i="10"/>
  <c r="BK16" i="10"/>
  <c r="BL16" i="10"/>
  <c r="BM16" i="10"/>
  <c r="BN16" i="10"/>
  <c r="BK17" i="10"/>
  <c r="BL17" i="10"/>
  <c r="BM17" i="10"/>
  <c r="BN17" i="10"/>
  <c r="BK18" i="10"/>
  <c r="BL18" i="10"/>
  <c r="BM18" i="10"/>
  <c r="BN18" i="10"/>
  <c r="BK19" i="10"/>
  <c r="BL19" i="10"/>
  <c r="BM19" i="10"/>
  <c r="BN19" i="10"/>
  <c r="BK20" i="10"/>
  <c r="BL20" i="10"/>
  <c r="BM20" i="10"/>
  <c r="BN20" i="10"/>
  <c r="BK21" i="10"/>
  <c r="BL21" i="10"/>
  <c r="BM21" i="10"/>
  <c r="BN21" i="10"/>
  <c r="BK22" i="10"/>
  <c r="BL22" i="10"/>
  <c r="BM22" i="10"/>
  <c r="BN22" i="10"/>
  <c r="BK23" i="10"/>
  <c r="BL23" i="10"/>
  <c r="BM23" i="10"/>
  <c r="BN23" i="10"/>
  <c r="BK24" i="10"/>
  <c r="BL24" i="10"/>
  <c r="BM24" i="10"/>
  <c r="BN24" i="10"/>
  <c r="BK25" i="10"/>
  <c r="BL25" i="10"/>
  <c r="BM25" i="10"/>
  <c r="BN25" i="10"/>
  <c r="BK26" i="10"/>
  <c r="BL26" i="10"/>
  <c r="BM26" i="10"/>
  <c r="BN26" i="10"/>
  <c r="BK27" i="10"/>
  <c r="BL27" i="10"/>
  <c r="BM27" i="10"/>
  <c r="BN27" i="10"/>
  <c r="BK28" i="10"/>
  <c r="BL28" i="10"/>
  <c r="BM28" i="10"/>
  <c r="BN28" i="10"/>
  <c r="BK29" i="10"/>
  <c r="BL29" i="10"/>
  <c r="BM29" i="10"/>
  <c r="BN29" i="10"/>
  <c r="BK30" i="10"/>
  <c r="BL30" i="10"/>
  <c r="BM30" i="10"/>
  <c r="BN30" i="10"/>
  <c r="BK31" i="10"/>
  <c r="BL31" i="10"/>
  <c r="BM31" i="10"/>
  <c r="BN31" i="10"/>
  <c r="BK32" i="10"/>
  <c r="BL32" i="10"/>
  <c r="BM32" i="10"/>
  <c r="BN32" i="10"/>
  <c r="BK33" i="10"/>
  <c r="BL33" i="10"/>
  <c r="BM33" i="10"/>
  <c r="BN33" i="10"/>
  <c r="BK34" i="10"/>
  <c r="BL34" i="10"/>
  <c r="BM34" i="10"/>
  <c r="BN34" i="10"/>
  <c r="BK35" i="10"/>
  <c r="BL35" i="10"/>
  <c r="BM35" i="10"/>
  <c r="BN35" i="10"/>
  <c r="BK36" i="10"/>
  <c r="BL36" i="10"/>
  <c r="BM36" i="10"/>
  <c r="BN36" i="10"/>
  <c r="BK37" i="10"/>
  <c r="BL37" i="10"/>
  <c r="BM37" i="10"/>
  <c r="BN37" i="10"/>
  <c r="BK38" i="10"/>
  <c r="BL38" i="10"/>
  <c r="BM38" i="10"/>
  <c r="BN38" i="10"/>
  <c r="BK39" i="10"/>
  <c r="BL39" i="10"/>
  <c r="BM39" i="10"/>
  <c r="BN39" i="10"/>
  <c r="BK40" i="10"/>
  <c r="BL40" i="10"/>
  <c r="BM40" i="10"/>
  <c r="BN40" i="10"/>
  <c r="BK41" i="10"/>
  <c r="BL41" i="10"/>
  <c r="BM41" i="10"/>
  <c r="BN41" i="10"/>
  <c r="BK42" i="10"/>
  <c r="BL42" i="10"/>
  <c r="BM42" i="10"/>
  <c r="BN42" i="10"/>
  <c r="BK43" i="10"/>
  <c r="BL43" i="10"/>
  <c r="BM43" i="10"/>
  <c r="BN43" i="10"/>
  <c r="BK44" i="10"/>
  <c r="BL44" i="10"/>
  <c r="BM44" i="10"/>
  <c r="BN44" i="10"/>
  <c r="BK45" i="10"/>
  <c r="BL45" i="10"/>
  <c r="BM45" i="10"/>
  <c r="BN45" i="10"/>
  <c r="BK46" i="10"/>
  <c r="BL46" i="10"/>
  <c r="BM46" i="10"/>
  <c r="BN46" i="10"/>
  <c r="BK47" i="10"/>
  <c r="BL47" i="10"/>
  <c r="BM47" i="10"/>
  <c r="BN47" i="10"/>
  <c r="BK48" i="10"/>
  <c r="BL48" i="10"/>
  <c r="BM48" i="10"/>
  <c r="BN48" i="10"/>
  <c r="BK49" i="10"/>
  <c r="BL49" i="10"/>
  <c r="BM49" i="10"/>
  <c r="BN49" i="10"/>
  <c r="BK50" i="10"/>
  <c r="BL50" i="10"/>
  <c r="BM50" i="10"/>
  <c r="BN50" i="10"/>
  <c r="BK51" i="10"/>
  <c r="BL51" i="10"/>
  <c r="BM51" i="10"/>
  <c r="BN51" i="10"/>
  <c r="BK52" i="10"/>
  <c r="BL52" i="10"/>
  <c r="BM52" i="10"/>
  <c r="BN52" i="10"/>
  <c r="BK53" i="10"/>
  <c r="BL53" i="10"/>
  <c r="BM53" i="10"/>
  <c r="BN53" i="10"/>
  <c r="BK54" i="10"/>
  <c r="BL54" i="10"/>
  <c r="BM54" i="10"/>
  <c r="BN54" i="10"/>
  <c r="BK55" i="10"/>
  <c r="BL55" i="10"/>
  <c r="BM55" i="10"/>
  <c r="BN55" i="10"/>
  <c r="BK56" i="10"/>
  <c r="BL56" i="10"/>
  <c r="BM56" i="10"/>
  <c r="BN56" i="10"/>
  <c r="BK57" i="10"/>
  <c r="BL57" i="10"/>
  <c r="BM57" i="10"/>
  <c r="BN57" i="10"/>
  <c r="BK58" i="10"/>
  <c r="BL58" i="10"/>
  <c r="BM58" i="10"/>
  <c r="BN58" i="10"/>
  <c r="BK59" i="10"/>
  <c r="BL59" i="10"/>
  <c r="BM59" i="10"/>
  <c r="BN59" i="10"/>
  <c r="BK60" i="10"/>
  <c r="BL60" i="10"/>
  <c r="BM60" i="10"/>
  <c r="BN60" i="10"/>
  <c r="BK61" i="10"/>
  <c r="BL61" i="10"/>
  <c r="BM61" i="10"/>
  <c r="BN61" i="10"/>
  <c r="BK62" i="10"/>
  <c r="BL62" i="10"/>
  <c r="BM62" i="10"/>
  <c r="BN62" i="10"/>
  <c r="BK63" i="10"/>
  <c r="BL63" i="10"/>
  <c r="BM63" i="10"/>
  <c r="BN63" i="10"/>
  <c r="BK64" i="10"/>
  <c r="BL64" i="10"/>
  <c r="BM64" i="10"/>
  <c r="BN64" i="10"/>
  <c r="BK65" i="10"/>
  <c r="BL65" i="10"/>
  <c r="BM65" i="10"/>
  <c r="BN65" i="10"/>
  <c r="BK66" i="10"/>
  <c r="BL66" i="10"/>
  <c r="BM66" i="10"/>
  <c r="BN66" i="10"/>
  <c r="BK67" i="10"/>
  <c r="BL67" i="10"/>
  <c r="BM67" i="10"/>
  <c r="BN67" i="10"/>
  <c r="BK68" i="10"/>
  <c r="BL68" i="10"/>
  <c r="BM68" i="10"/>
  <c r="BN68" i="10"/>
  <c r="BK69" i="10"/>
  <c r="BL69" i="10"/>
  <c r="BM69" i="10"/>
  <c r="BN69" i="10"/>
  <c r="BK70" i="10"/>
  <c r="BL70" i="10"/>
  <c r="BM70" i="10"/>
  <c r="BN70" i="10"/>
  <c r="BK71" i="10"/>
  <c r="BL71" i="10"/>
  <c r="BM71" i="10"/>
  <c r="BN71" i="10"/>
  <c r="BK72" i="10"/>
  <c r="BL72" i="10"/>
  <c r="BM72" i="10"/>
  <c r="BN72" i="10"/>
  <c r="BK73" i="10"/>
  <c r="BL73" i="10"/>
  <c r="BM73" i="10"/>
  <c r="BN73" i="10"/>
  <c r="BK74" i="10"/>
  <c r="BL74" i="10"/>
  <c r="BM74" i="10"/>
  <c r="BN74" i="10"/>
  <c r="BK75" i="10"/>
  <c r="BL75" i="10"/>
  <c r="BM75" i="10"/>
  <c r="BN75" i="10"/>
  <c r="BK76" i="10"/>
  <c r="BL76" i="10"/>
  <c r="BM76" i="10"/>
  <c r="BN76" i="10"/>
  <c r="BK77" i="10"/>
  <c r="BL77" i="10"/>
  <c r="BM77" i="10"/>
  <c r="BN77" i="10"/>
  <c r="BK78" i="10"/>
  <c r="BL78" i="10"/>
  <c r="BM78" i="10"/>
  <c r="BN78" i="10"/>
  <c r="BK79" i="10"/>
  <c r="BL79" i="10"/>
  <c r="BM79" i="10"/>
  <c r="BN79" i="10"/>
  <c r="BK80" i="10"/>
  <c r="BL80" i="10"/>
  <c r="BM80" i="10"/>
  <c r="BN80" i="10"/>
  <c r="BK81" i="10"/>
  <c r="BL81" i="10"/>
  <c r="BM81" i="10"/>
  <c r="BN81" i="10"/>
  <c r="BK82" i="10"/>
  <c r="BL82" i="10"/>
  <c r="BM82" i="10"/>
  <c r="BN82" i="10"/>
  <c r="BK83" i="10"/>
  <c r="BL83" i="10"/>
  <c r="BM83" i="10"/>
  <c r="BN83" i="10"/>
  <c r="BK84" i="10"/>
  <c r="BL84" i="10"/>
  <c r="BM84" i="10"/>
  <c r="BN84" i="10"/>
  <c r="BK85" i="10"/>
  <c r="BL85" i="10"/>
  <c r="BM85" i="10"/>
  <c r="BN85" i="10"/>
  <c r="BK86" i="10"/>
  <c r="BL86" i="10"/>
  <c r="BM86" i="10"/>
  <c r="BN86" i="10"/>
  <c r="BK87" i="10"/>
  <c r="BL87" i="10"/>
  <c r="BM87" i="10"/>
  <c r="BN87" i="10"/>
  <c r="BK88" i="10"/>
  <c r="BL88" i="10"/>
  <c r="BM88" i="10"/>
  <c r="BN88" i="10"/>
  <c r="BK89" i="10"/>
  <c r="BL89" i="10"/>
  <c r="BM89" i="10"/>
  <c r="BN89" i="10"/>
  <c r="BK90" i="10"/>
  <c r="BL90" i="10"/>
  <c r="BM90" i="10"/>
  <c r="BN90" i="10"/>
  <c r="BK91" i="10"/>
  <c r="BL91" i="10"/>
  <c r="BM91" i="10"/>
  <c r="BN91" i="10"/>
  <c r="BK92" i="10"/>
  <c r="BL92" i="10"/>
  <c r="BM92" i="10"/>
  <c r="BN92" i="10"/>
  <c r="BK93" i="10"/>
  <c r="BL93" i="10"/>
  <c r="BM93" i="10"/>
  <c r="BN93" i="10"/>
  <c r="BK94" i="10"/>
  <c r="BL94" i="10"/>
  <c r="BM94" i="10"/>
  <c r="BN94" i="10"/>
  <c r="BK95" i="10"/>
  <c r="BL95" i="10"/>
  <c r="BM95" i="10"/>
  <c r="BN95" i="10"/>
  <c r="BK96" i="10"/>
  <c r="BL96" i="10"/>
  <c r="BM96" i="10"/>
  <c r="BN96" i="10"/>
  <c r="BK97" i="10"/>
  <c r="BL97" i="10"/>
  <c r="BM97" i="10"/>
  <c r="BN97" i="10"/>
  <c r="BK98" i="10"/>
  <c r="BL98" i="10"/>
  <c r="BM98" i="10"/>
  <c r="BN98" i="10"/>
  <c r="BK99" i="10"/>
  <c r="BL99" i="10"/>
  <c r="BM99" i="10"/>
  <c r="BN99" i="10"/>
  <c r="BK100" i="10"/>
  <c r="BL100" i="10"/>
  <c r="BM100" i="10"/>
  <c r="BN100" i="10"/>
  <c r="BK101" i="10"/>
  <c r="BL101" i="10"/>
  <c r="BM101" i="10"/>
  <c r="BN101" i="10"/>
  <c r="BL3" i="10"/>
  <c r="BM3" i="10"/>
  <c r="BN3" i="10"/>
  <c r="BK3" i="10"/>
  <c r="BK46" i="9"/>
  <c r="BL46" i="9"/>
  <c r="BM46" i="9"/>
  <c r="BN46" i="9"/>
  <c r="BK47" i="9"/>
  <c r="BL47" i="9"/>
  <c r="BM47" i="9"/>
  <c r="BN47" i="9"/>
  <c r="BK48" i="9"/>
  <c r="BL48" i="9"/>
  <c r="BM48" i="9"/>
  <c r="BN48" i="9"/>
  <c r="BK49" i="9"/>
  <c r="BL49" i="9"/>
  <c r="BM49" i="9"/>
  <c r="BN49" i="9"/>
  <c r="BK50" i="9"/>
  <c r="BL50" i="9"/>
  <c r="BM50" i="9"/>
  <c r="BN50" i="9"/>
  <c r="BK51" i="9"/>
  <c r="BL51" i="9"/>
  <c r="BM51" i="9"/>
  <c r="BN51" i="9"/>
  <c r="BK52" i="9"/>
  <c r="BL52" i="9"/>
  <c r="BM52" i="9"/>
  <c r="BN52" i="9"/>
  <c r="BK53" i="9"/>
  <c r="BL53" i="9"/>
  <c r="BM53" i="9"/>
  <c r="BN53" i="9"/>
  <c r="BK54" i="9"/>
  <c r="BL54" i="9"/>
  <c r="BM54" i="9"/>
  <c r="BN54" i="9"/>
  <c r="BK55" i="9"/>
  <c r="BL55" i="9"/>
  <c r="BM55" i="9"/>
  <c r="BN55" i="9"/>
  <c r="BK56" i="9"/>
  <c r="BL56" i="9"/>
  <c r="BM56" i="9"/>
  <c r="BN56" i="9"/>
  <c r="BK57" i="9"/>
  <c r="BL57" i="9"/>
  <c r="BM57" i="9"/>
  <c r="BN57" i="9"/>
  <c r="BK58" i="9"/>
  <c r="BL58" i="9"/>
  <c r="BM58" i="9"/>
  <c r="BN58" i="9"/>
  <c r="BK59" i="9"/>
  <c r="BL59" i="9"/>
  <c r="BM59" i="9"/>
  <c r="BN59" i="9"/>
  <c r="BK60" i="9"/>
  <c r="BL60" i="9"/>
  <c r="BM60" i="9"/>
  <c r="BN60" i="9"/>
  <c r="BK61" i="9"/>
  <c r="BL61" i="9"/>
  <c r="BM61" i="9"/>
  <c r="BN61" i="9"/>
  <c r="BK62" i="9"/>
  <c r="BL62" i="9"/>
  <c r="BM62" i="9"/>
  <c r="BN62" i="9"/>
  <c r="BK63" i="9"/>
  <c r="BL63" i="9"/>
  <c r="BM63" i="9"/>
  <c r="BN63" i="9"/>
  <c r="BK64" i="9"/>
  <c r="BL64" i="9"/>
  <c r="BM64" i="9"/>
  <c r="BN64" i="9"/>
  <c r="BK65" i="9"/>
  <c r="BL65" i="9"/>
  <c r="BM65" i="9"/>
  <c r="BN65" i="9"/>
  <c r="BK66" i="9"/>
  <c r="BL66" i="9"/>
  <c r="BM66" i="9"/>
  <c r="BN66" i="9"/>
  <c r="BK67" i="9"/>
  <c r="BL67" i="9"/>
  <c r="BM67" i="9"/>
  <c r="BN67" i="9"/>
  <c r="BK68" i="9"/>
  <c r="BL68" i="9"/>
  <c r="BM68" i="9"/>
  <c r="BN68" i="9"/>
  <c r="BK69" i="9"/>
  <c r="BL69" i="9"/>
  <c r="BM69" i="9"/>
  <c r="BN69" i="9"/>
  <c r="BK70" i="9"/>
  <c r="BL70" i="9"/>
  <c r="BM70" i="9"/>
  <c r="BN70" i="9"/>
  <c r="BK71" i="9"/>
  <c r="BL71" i="9"/>
  <c r="BM71" i="9"/>
  <c r="BN71" i="9"/>
  <c r="BK72" i="9"/>
  <c r="BL72" i="9"/>
  <c r="BM72" i="9"/>
  <c r="BN72" i="9"/>
  <c r="BK73" i="9"/>
  <c r="BL73" i="9"/>
  <c r="BM73" i="9"/>
  <c r="BN73" i="9"/>
  <c r="BK74" i="9"/>
  <c r="BL74" i="9"/>
  <c r="BM74" i="9"/>
  <c r="BN74" i="9"/>
  <c r="BK75" i="9"/>
  <c r="BL75" i="9"/>
  <c r="BM75" i="9"/>
  <c r="BN75" i="9"/>
  <c r="BK76" i="9"/>
  <c r="BL76" i="9"/>
  <c r="BM76" i="9"/>
  <c r="BN76" i="9"/>
  <c r="BK77" i="9"/>
  <c r="BL77" i="9"/>
  <c r="BM77" i="9"/>
  <c r="BN77" i="9"/>
  <c r="BK78" i="9"/>
  <c r="BL78" i="9"/>
  <c r="BM78" i="9"/>
  <c r="BN78" i="9"/>
  <c r="BK79" i="9"/>
  <c r="BL79" i="9"/>
  <c r="BM79" i="9"/>
  <c r="BN79" i="9"/>
  <c r="BK80" i="9"/>
  <c r="BL80" i="9"/>
  <c r="BM80" i="9"/>
  <c r="BN80" i="9"/>
  <c r="BK81" i="9"/>
  <c r="BL81" i="9"/>
  <c r="BM81" i="9"/>
  <c r="BN81" i="9"/>
  <c r="BK82" i="9"/>
  <c r="BL82" i="9"/>
  <c r="BM82" i="9"/>
  <c r="BN82" i="9"/>
  <c r="BK83" i="9"/>
  <c r="BL83" i="9"/>
  <c r="BM83" i="9"/>
  <c r="BN83" i="9"/>
  <c r="BK84" i="9"/>
  <c r="BL84" i="9"/>
  <c r="BM84" i="9"/>
  <c r="BN84" i="9"/>
  <c r="BK85" i="9"/>
  <c r="BL85" i="9"/>
  <c r="BM85" i="9"/>
  <c r="BN85" i="9"/>
  <c r="BK86" i="9"/>
  <c r="BL86" i="9"/>
  <c r="BM86" i="9"/>
  <c r="BN86" i="9"/>
  <c r="BK87" i="9"/>
  <c r="BL87" i="9"/>
  <c r="BM87" i="9"/>
  <c r="BN87" i="9"/>
  <c r="BK88" i="9"/>
  <c r="BL88" i="9"/>
  <c r="BM88" i="9"/>
  <c r="BN88" i="9"/>
  <c r="BK89" i="9"/>
  <c r="BL89" i="9"/>
  <c r="BM89" i="9"/>
  <c r="BN89" i="9"/>
  <c r="BK90" i="9"/>
  <c r="BL90" i="9"/>
  <c r="BM90" i="9"/>
  <c r="BN90" i="9"/>
  <c r="BK91" i="9"/>
  <c r="BL91" i="9"/>
  <c r="BM91" i="9"/>
  <c r="BN91" i="9"/>
  <c r="BK92" i="9"/>
  <c r="BL92" i="9"/>
  <c r="BM92" i="9"/>
  <c r="BN92" i="9"/>
  <c r="BK93" i="9"/>
  <c r="BL93" i="9"/>
  <c r="BM93" i="9"/>
  <c r="BN93" i="9"/>
  <c r="BK94" i="9"/>
  <c r="BL94" i="9"/>
  <c r="BM94" i="9"/>
  <c r="BN94" i="9"/>
  <c r="BK95" i="9"/>
  <c r="BL95" i="9"/>
  <c r="BM95" i="9"/>
  <c r="BN95" i="9"/>
  <c r="BK96" i="9"/>
  <c r="BL96" i="9"/>
  <c r="BM96" i="9"/>
  <c r="BN96" i="9"/>
  <c r="BK97" i="9"/>
  <c r="BL97" i="9"/>
  <c r="BM97" i="9"/>
  <c r="BN97" i="9"/>
  <c r="BK98" i="9"/>
  <c r="BL98" i="9"/>
  <c r="BM98" i="9"/>
  <c r="BN98" i="9"/>
  <c r="BK99" i="9"/>
  <c r="BL99" i="9"/>
  <c r="BM99" i="9"/>
  <c r="BN99" i="9"/>
  <c r="BK100" i="9"/>
  <c r="BL100" i="9"/>
  <c r="BM100" i="9"/>
  <c r="BN100" i="9"/>
  <c r="BK101" i="9"/>
  <c r="BL101" i="9"/>
  <c r="BM101" i="9"/>
  <c r="BN101" i="9"/>
  <c r="BK102" i="9"/>
  <c r="BL102" i="9"/>
  <c r="BM102" i="9"/>
  <c r="BN102" i="9"/>
  <c r="BK103" i="9"/>
  <c r="BL103" i="9"/>
  <c r="BM103" i="9"/>
  <c r="BN103" i="9"/>
  <c r="BK104" i="9"/>
  <c r="BL104" i="9"/>
  <c r="BM104" i="9"/>
  <c r="BN104" i="9"/>
  <c r="BK105" i="9"/>
  <c r="BL105" i="9"/>
  <c r="BM105" i="9"/>
  <c r="BN105" i="9"/>
  <c r="BK106" i="9"/>
  <c r="BL106" i="9"/>
  <c r="BM106" i="9"/>
  <c r="BN106" i="9"/>
  <c r="BK107" i="9"/>
  <c r="BL107" i="9"/>
  <c r="BM107" i="9"/>
  <c r="BN107" i="9"/>
  <c r="BK108" i="9"/>
  <c r="BL108" i="9"/>
  <c r="BM108" i="9"/>
  <c r="BN108" i="9"/>
  <c r="BK109" i="9"/>
  <c r="BL109" i="9"/>
  <c r="BM109" i="9"/>
  <c r="BN109" i="9"/>
  <c r="BK110" i="9"/>
  <c r="BL110" i="9"/>
  <c r="BM110" i="9"/>
  <c r="BN110" i="9"/>
  <c r="BK111" i="9"/>
  <c r="BL111" i="9"/>
  <c r="BM111" i="9"/>
  <c r="BN111" i="9"/>
  <c r="BK112" i="9"/>
  <c r="BL112" i="9"/>
  <c r="BM112" i="9"/>
  <c r="BN112" i="9"/>
  <c r="BK113" i="9"/>
  <c r="BL113" i="9"/>
  <c r="BM113" i="9"/>
  <c r="BN113" i="9"/>
  <c r="BK114" i="9"/>
  <c r="BL114" i="9"/>
  <c r="BM114" i="9"/>
  <c r="BN114" i="9"/>
  <c r="BK115" i="9"/>
  <c r="BL115" i="9"/>
  <c r="BM115" i="9"/>
  <c r="BN115" i="9"/>
  <c r="BK116" i="9"/>
  <c r="BL116" i="9"/>
  <c r="BM116" i="9"/>
  <c r="BN116" i="9"/>
  <c r="BK117" i="9"/>
  <c r="BL117" i="9"/>
  <c r="BM117" i="9"/>
  <c r="BN117" i="9"/>
  <c r="BK118" i="9"/>
  <c r="BL118" i="9"/>
  <c r="BM118" i="9"/>
  <c r="BN118" i="9"/>
  <c r="BK119" i="9"/>
  <c r="BL119" i="9"/>
  <c r="BM119" i="9"/>
  <c r="BN119" i="9"/>
  <c r="BK120" i="9"/>
  <c r="BL120" i="9"/>
  <c r="BM120" i="9"/>
  <c r="BN120" i="9"/>
  <c r="BK121" i="9"/>
  <c r="BL121" i="9"/>
  <c r="BM121" i="9"/>
  <c r="BN121" i="9"/>
  <c r="BK122" i="9"/>
  <c r="BL122" i="9"/>
  <c r="BM122" i="9"/>
  <c r="BN122" i="9"/>
  <c r="BK4" i="9"/>
  <c r="BL4" i="9"/>
  <c r="BM4" i="9"/>
  <c r="BN4" i="9"/>
  <c r="BK5" i="9"/>
  <c r="BL5" i="9"/>
  <c r="BM5" i="9"/>
  <c r="BN5" i="9"/>
  <c r="BK6" i="9"/>
  <c r="BL6" i="9"/>
  <c r="BM6" i="9"/>
  <c r="BN6" i="9"/>
  <c r="BK7" i="9"/>
  <c r="BL7" i="9"/>
  <c r="BM7" i="9"/>
  <c r="BN7" i="9"/>
  <c r="BK8" i="9"/>
  <c r="BL8" i="9"/>
  <c r="BM8" i="9"/>
  <c r="BN8" i="9"/>
  <c r="BK9" i="9"/>
  <c r="BL9" i="9"/>
  <c r="BM9" i="9"/>
  <c r="BN9" i="9"/>
  <c r="BK10" i="9"/>
  <c r="BL10" i="9"/>
  <c r="BM10" i="9"/>
  <c r="BN10" i="9"/>
  <c r="BK11" i="9"/>
  <c r="BL11" i="9"/>
  <c r="BM11" i="9"/>
  <c r="BN11" i="9"/>
  <c r="BK12" i="9"/>
  <c r="BL12" i="9"/>
  <c r="BM12" i="9"/>
  <c r="BN12" i="9"/>
  <c r="BK13" i="9"/>
  <c r="BL13" i="9"/>
  <c r="BM13" i="9"/>
  <c r="BN13" i="9"/>
  <c r="BK14" i="9"/>
  <c r="BL14" i="9"/>
  <c r="BM14" i="9"/>
  <c r="BN14" i="9"/>
  <c r="BK15" i="9"/>
  <c r="BL15" i="9"/>
  <c r="BM15" i="9"/>
  <c r="BN15" i="9"/>
  <c r="BK16" i="9"/>
  <c r="BL16" i="9"/>
  <c r="BM16" i="9"/>
  <c r="BN16" i="9"/>
  <c r="BK17" i="9"/>
  <c r="BL17" i="9"/>
  <c r="BM17" i="9"/>
  <c r="BN17" i="9"/>
  <c r="BK18" i="9"/>
  <c r="BL18" i="9"/>
  <c r="BM18" i="9"/>
  <c r="BN18" i="9"/>
  <c r="BK19" i="9"/>
  <c r="BL19" i="9"/>
  <c r="BM19" i="9"/>
  <c r="BN19" i="9"/>
  <c r="BK20" i="9"/>
  <c r="BL20" i="9"/>
  <c r="BM20" i="9"/>
  <c r="BN20" i="9"/>
  <c r="BK21" i="9"/>
  <c r="BL21" i="9"/>
  <c r="BM21" i="9"/>
  <c r="BN21" i="9"/>
  <c r="BK22" i="9"/>
  <c r="BL22" i="9"/>
  <c r="BM22" i="9"/>
  <c r="BN22" i="9"/>
  <c r="BK23" i="9"/>
  <c r="BL23" i="9"/>
  <c r="BM23" i="9"/>
  <c r="BN23" i="9"/>
  <c r="BK24" i="9"/>
  <c r="BL24" i="9"/>
  <c r="BM24" i="9"/>
  <c r="BN24" i="9"/>
  <c r="BK25" i="9"/>
  <c r="BL25" i="9"/>
  <c r="BM25" i="9"/>
  <c r="BN25" i="9"/>
  <c r="BK26" i="9"/>
  <c r="BL26" i="9"/>
  <c r="BM26" i="9"/>
  <c r="BN26" i="9"/>
  <c r="BK27" i="9"/>
  <c r="BL27" i="9"/>
  <c r="BM27" i="9"/>
  <c r="BN27" i="9"/>
  <c r="BK28" i="9"/>
  <c r="BL28" i="9"/>
  <c r="BM28" i="9"/>
  <c r="BN28" i="9"/>
  <c r="BK29" i="9"/>
  <c r="BL29" i="9"/>
  <c r="BM29" i="9"/>
  <c r="BN29" i="9"/>
  <c r="BK30" i="9"/>
  <c r="BL30" i="9"/>
  <c r="BM30" i="9"/>
  <c r="BN30" i="9"/>
  <c r="BK31" i="9"/>
  <c r="BL31" i="9"/>
  <c r="BM31" i="9"/>
  <c r="BN31" i="9"/>
  <c r="BK32" i="9"/>
  <c r="BL32" i="9"/>
  <c r="BM32" i="9"/>
  <c r="BN32" i="9"/>
  <c r="BK33" i="9"/>
  <c r="BL33" i="9"/>
  <c r="BM33" i="9"/>
  <c r="BN33" i="9"/>
  <c r="BK34" i="9"/>
  <c r="BL34" i="9"/>
  <c r="BM34" i="9"/>
  <c r="BN34" i="9"/>
  <c r="BK35" i="9"/>
  <c r="BL35" i="9"/>
  <c r="BM35" i="9"/>
  <c r="BN35" i="9"/>
  <c r="BK36" i="9"/>
  <c r="BL36" i="9"/>
  <c r="BM36" i="9"/>
  <c r="BN36" i="9"/>
  <c r="BK37" i="9"/>
  <c r="BL37" i="9"/>
  <c r="BM37" i="9"/>
  <c r="BN37" i="9"/>
  <c r="BK38" i="9"/>
  <c r="BL38" i="9"/>
  <c r="BM38" i="9"/>
  <c r="BN38" i="9"/>
  <c r="BK39" i="9"/>
  <c r="BL39" i="9"/>
  <c r="BM39" i="9"/>
  <c r="BN39" i="9"/>
  <c r="BK40" i="9"/>
  <c r="BL40" i="9"/>
  <c r="BM40" i="9"/>
  <c r="BN40" i="9"/>
  <c r="BK41" i="9"/>
  <c r="BL41" i="9"/>
  <c r="BM41" i="9"/>
  <c r="BN41" i="9"/>
  <c r="BK42" i="9"/>
  <c r="BL42" i="9"/>
  <c r="BM42" i="9"/>
  <c r="BN42" i="9"/>
  <c r="BK43" i="9"/>
  <c r="BL43" i="9"/>
  <c r="BM43" i="9"/>
  <c r="BN43" i="9"/>
  <c r="BK44" i="9"/>
  <c r="BL44" i="9"/>
  <c r="BM44" i="9"/>
  <c r="BN44" i="9"/>
  <c r="BK45" i="9"/>
  <c r="BL45" i="9"/>
  <c r="BM45" i="9"/>
  <c r="BN45" i="9"/>
  <c r="BL3" i="9"/>
  <c r="BM3" i="9"/>
  <c r="BN3" i="9"/>
  <c r="BK3" i="9"/>
  <c r="BK46" i="8"/>
  <c r="BL46" i="8"/>
  <c r="BM46" i="8"/>
  <c r="BN46" i="8"/>
  <c r="BK47" i="8"/>
  <c r="BL47" i="8"/>
  <c r="BM47" i="8"/>
  <c r="BN47" i="8"/>
  <c r="BK48" i="8"/>
  <c r="BL48" i="8"/>
  <c r="BM48" i="8"/>
  <c r="BN48" i="8"/>
  <c r="BK49" i="8"/>
  <c r="BL49" i="8"/>
  <c r="BM49" i="8"/>
  <c r="BN49" i="8"/>
  <c r="BK50" i="8"/>
  <c r="BL50" i="8"/>
  <c r="BM50" i="8"/>
  <c r="BN50" i="8"/>
  <c r="BK51" i="8"/>
  <c r="BL51" i="8"/>
  <c r="BM51" i="8"/>
  <c r="BN51" i="8"/>
  <c r="BK52" i="8"/>
  <c r="BL52" i="8"/>
  <c r="BM52" i="8"/>
  <c r="BN52" i="8"/>
  <c r="BK53" i="8"/>
  <c r="BL53" i="8"/>
  <c r="BM53" i="8"/>
  <c r="BN53" i="8"/>
  <c r="BK54" i="8"/>
  <c r="BL54" i="8"/>
  <c r="BM54" i="8"/>
  <c r="BN54" i="8"/>
  <c r="BK55" i="8"/>
  <c r="BL55" i="8"/>
  <c r="BM55" i="8"/>
  <c r="BN55" i="8"/>
  <c r="BK56" i="8"/>
  <c r="BL56" i="8"/>
  <c r="BM56" i="8"/>
  <c r="BN56" i="8"/>
  <c r="BK57" i="8"/>
  <c r="BL57" i="8"/>
  <c r="BM57" i="8"/>
  <c r="BN57" i="8"/>
  <c r="BK58" i="8"/>
  <c r="BL58" i="8"/>
  <c r="BM58" i="8"/>
  <c r="BN58" i="8"/>
  <c r="BK59" i="8"/>
  <c r="BL59" i="8"/>
  <c r="BM59" i="8"/>
  <c r="BN59" i="8"/>
  <c r="BK60" i="8"/>
  <c r="BL60" i="8"/>
  <c r="BM60" i="8"/>
  <c r="BN60" i="8"/>
  <c r="BK61" i="8"/>
  <c r="BL61" i="8"/>
  <c r="BM61" i="8"/>
  <c r="BN61" i="8"/>
  <c r="BK62" i="8"/>
  <c r="BL62" i="8"/>
  <c r="BM62" i="8"/>
  <c r="BN62" i="8"/>
  <c r="BK63" i="8"/>
  <c r="BL63" i="8"/>
  <c r="BM63" i="8"/>
  <c r="BN63" i="8"/>
  <c r="BK64" i="8"/>
  <c r="BL64" i="8"/>
  <c r="BM64" i="8"/>
  <c r="BN64" i="8"/>
  <c r="BK65" i="8"/>
  <c r="BL65" i="8"/>
  <c r="BM65" i="8"/>
  <c r="BN65" i="8"/>
  <c r="BK66" i="8"/>
  <c r="BL66" i="8"/>
  <c r="BM66" i="8"/>
  <c r="BN66" i="8"/>
  <c r="BK67" i="8"/>
  <c r="BL67" i="8"/>
  <c r="BM67" i="8"/>
  <c r="BN67" i="8"/>
  <c r="BK68" i="8"/>
  <c r="BL68" i="8"/>
  <c r="BM68" i="8"/>
  <c r="BN68" i="8"/>
  <c r="BK69" i="8"/>
  <c r="BL69" i="8"/>
  <c r="BM69" i="8"/>
  <c r="BN69" i="8"/>
  <c r="BK70" i="8"/>
  <c r="BL70" i="8"/>
  <c r="BM70" i="8"/>
  <c r="BN70" i="8"/>
  <c r="BK71" i="8"/>
  <c r="BL71" i="8"/>
  <c r="BM71" i="8"/>
  <c r="BN71" i="8"/>
  <c r="BK72" i="8"/>
  <c r="BL72" i="8"/>
  <c r="BM72" i="8"/>
  <c r="BN72" i="8"/>
  <c r="BK73" i="8"/>
  <c r="BL73" i="8"/>
  <c r="BM73" i="8"/>
  <c r="BN73" i="8"/>
  <c r="BK74" i="8"/>
  <c r="BL74" i="8"/>
  <c r="BM74" i="8"/>
  <c r="BN74" i="8"/>
  <c r="BK75" i="8"/>
  <c r="BL75" i="8"/>
  <c r="BM75" i="8"/>
  <c r="BN75" i="8"/>
  <c r="BK76" i="8"/>
  <c r="BL76" i="8"/>
  <c r="BM76" i="8"/>
  <c r="BN76" i="8"/>
  <c r="BK77" i="8"/>
  <c r="BL77" i="8"/>
  <c r="BM77" i="8"/>
  <c r="BN77" i="8"/>
  <c r="BK78" i="8"/>
  <c r="BL78" i="8"/>
  <c r="BM78" i="8"/>
  <c r="BN78" i="8"/>
  <c r="BK79" i="8"/>
  <c r="BL79" i="8"/>
  <c r="BM79" i="8"/>
  <c r="BN79" i="8"/>
  <c r="BK80" i="8"/>
  <c r="BL80" i="8"/>
  <c r="BM80" i="8"/>
  <c r="BN80" i="8"/>
  <c r="BK81" i="8"/>
  <c r="BL81" i="8"/>
  <c r="BM81" i="8"/>
  <c r="BN81" i="8"/>
  <c r="BK82" i="8"/>
  <c r="BL82" i="8"/>
  <c r="BM82" i="8"/>
  <c r="BN82" i="8"/>
  <c r="BK83" i="8"/>
  <c r="BL83" i="8"/>
  <c r="BM83" i="8"/>
  <c r="BN83" i="8"/>
  <c r="BK84" i="8"/>
  <c r="BL84" i="8"/>
  <c r="BM84" i="8"/>
  <c r="BN84" i="8"/>
  <c r="BK85" i="8"/>
  <c r="BL85" i="8"/>
  <c r="BM85" i="8"/>
  <c r="BN85" i="8"/>
  <c r="BK86" i="8"/>
  <c r="BL86" i="8"/>
  <c r="BM86" i="8"/>
  <c r="BN86" i="8"/>
  <c r="BK87" i="8"/>
  <c r="BL87" i="8"/>
  <c r="BM87" i="8"/>
  <c r="BN87" i="8"/>
  <c r="BK88" i="8"/>
  <c r="BL88" i="8"/>
  <c r="BM88" i="8"/>
  <c r="BN88" i="8"/>
  <c r="BK89" i="8"/>
  <c r="BL89" i="8"/>
  <c r="BM89" i="8"/>
  <c r="BN89" i="8"/>
  <c r="BK90" i="8"/>
  <c r="BL90" i="8"/>
  <c r="BM90" i="8"/>
  <c r="BN90" i="8"/>
  <c r="BK91" i="8"/>
  <c r="BL91" i="8"/>
  <c r="BM91" i="8"/>
  <c r="BN91" i="8"/>
  <c r="BK92" i="8"/>
  <c r="BL92" i="8"/>
  <c r="BM92" i="8"/>
  <c r="BN92" i="8"/>
  <c r="BK93" i="8"/>
  <c r="BL93" i="8"/>
  <c r="BM93" i="8"/>
  <c r="BN93" i="8"/>
  <c r="BK94" i="8"/>
  <c r="BL94" i="8"/>
  <c r="BM94" i="8"/>
  <c r="BN94" i="8"/>
  <c r="BK95" i="8"/>
  <c r="BL95" i="8"/>
  <c r="BM95" i="8"/>
  <c r="BN95" i="8"/>
  <c r="BK96" i="8"/>
  <c r="BL96" i="8"/>
  <c r="BM96" i="8"/>
  <c r="BN96" i="8"/>
  <c r="BK97" i="8"/>
  <c r="BL97" i="8"/>
  <c r="BM97" i="8"/>
  <c r="BN97" i="8"/>
  <c r="BK98" i="8"/>
  <c r="BL98" i="8"/>
  <c r="BM98" i="8"/>
  <c r="BN98" i="8"/>
  <c r="BK99" i="8"/>
  <c r="BL99" i="8"/>
  <c r="BM99" i="8"/>
  <c r="BN99" i="8"/>
  <c r="BK100" i="8"/>
  <c r="BL100" i="8"/>
  <c r="BM100" i="8"/>
  <c r="BN100" i="8"/>
  <c r="BK101" i="8"/>
  <c r="BL101" i="8"/>
  <c r="BM101" i="8"/>
  <c r="BN101" i="8"/>
  <c r="BK102" i="8"/>
  <c r="BL102" i="8"/>
  <c r="BM102" i="8"/>
  <c r="BN102" i="8"/>
  <c r="BK103" i="8"/>
  <c r="BL103" i="8"/>
  <c r="BM103" i="8"/>
  <c r="BN103" i="8"/>
  <c r="BK104" i="8"/>
  <c r="BL104" i="8"/>
  <c r="BM104" i="8"/>
  <c r="BN104" i="8"/>
  <c r="BK105" i="8"/>
  <c r="BL105" i="8"/>
  <c r="BM105" i="8"/>
  <c r="BN105" i="8"/>
  <c r="BK106" i="8"/>
  <c r="BL106" i="8"/>
  <c r="BM106" i="8"/>
  <c r="BN106" i="8"/>
  <c r="BK107" i="8"/>
  <c r="BL107" i="8"/>
  <c r="BM107" i="8"/>
  <c r="BN107" i="8"/>
  <c r="BK108" i="8"/>
  <c r="BL108" i="8"/>
  <c r="BM108" i="8"/>
  <c r="BN108" i="8"/>
  <c r="BK109" i="8"/>
  <c r="BL109" i="8"/>
  <c r="BM109" i="8"/>
  <c r="BN109" i="8"/>
  <c r="BK110" i="8"/>
  <c r="BL110" i="8"/>
  <c r="BM110" i="8"/>
  <c r="BN110" i="8"/>
  <c r="BK111" i="8"/>
  <c r="BL111" i="8"/>
  <c r="BM111" i="8"/>
  <c r="BN111" i="8"/>
  <c r="BK112" i="8"/>
  <c r="BL112" i="8"/>
  <c r="BM112" i="8"/>
  <c r="BN112" i="8"/>
  <c r="BK113" i="8"/>
  <c r="BL113" i="8"/>
  <c r="BM113" i="8"/>
  <c r="BN113" i="8"/>
  <c r="BK114" i="8"/>
  <c r="BL114" i="8"/>
  <c r="BM114" i="8"/>
  <c r="BN114" i="8"/>
  <c r="BK115" i="8"/>
  <c r="BL115" i="8"/>
  <c r="BM115" i="8"/>
  <c r="BN115" i="8"/>
  <c r="BK116" i="8"/>
  <c r="BL116" i="8"/>
  <c r="BM116" i="8"/>
  <c r="BN116" i="8"/>
  <c r="BK117" i="8"/>
  <c r="BL117" i="8"/>
  <c r="BM117" i="8"/>
  <c r="BN117" i="8"/>
  <c r="BK118" i="8"/>
  <c r="BL118" i="8"/>
  <c r="BM118" i="8"/>
  <c r="BN118" i="8"/>
  <c r="BK119" i="8"/>
  <c r="BL119" i="8"/>
  <c r="BM119" i="8"/>
  <c r="BN119" i="8"/>
  <c r="BK120" i="8"/>
  <c r="BL120" i="8"/>
  <c r="BM120" i="8"/>
  <c r="BN120" i="8"/>
  <c r="BK4" i="8"/>
  <c r="BL4" i="8"/>
  <c r="BM4" i="8"/>
  <c r="BN4" i="8"/>
  <c r="BK5" i="8"/>
  <c r="BL5" i="8"/>
  <c r="BM5" i="8"/>
  <c r="BN5" i="8"/>
  <c r="BK6" i="8"/>
  <c r="BL6" i="8"/>
  <c r="BM6" i="8"/>
  <c r="BN6" i="8"/>
  <c r="BK7" i="8"/>
  <c r="BL7" i="8"/>
  <c r="BM7" i="8"/>
  <c r="BN7" i="8"/>
  <c r="BK8" i="8"/>
  <c r="BL8" i="8"/>
  <c r="BM8" i="8"/>
  <c r="BN8" i="8"/>
  <c r="BK9" i="8"/>
  <c r="BL9" i="8"/>
  <c r="BM9" i="8"/>
  <c r="BN9" i="8"/>
  <c r="BK10" i="8"/>
  <c r="BL10" i="8"/>
  <c r="BM10" i="8"/>
  <c r="BN10" i="8"/>
  <c r="BK11" i="8"/>
  <c r="BL11" i="8"/>
  <c r="BM11" i="8"/>
  <c r="BN11" i="8"/>
  <c r="BK12" i="8"/>
  <c r="BL12" i="8"/>
  <c r="BM12" i="8"/>
  <c r="BN12" i="8"/>
  <c r="BK13" i="8"/>
  <c r="BL13" i="8"/>
  <c r="BM13" i="8"/>
  <c r="BN13" i="8"/>
  <c r="BK14" i="8"/>
  <c r="BL14" i="8"/>
  <c r="BM14" i="8"/>
  <c r="BN14" i="8"/>
  <c r="BK15" i="8"/>
  <c r="BL15" i="8"/>
  <c r="BM15" i="8"/>
  <c r="BN15" i="8"/>
  <c r="BK16" i="8"/>
  <c r="BL16" i="8"/>
  <c r="BM16" i="8"/>
  <c r="BN16" i="8"/>
  <c r="BK17" i="8"/>
  <c r="BL17" i="8"/>
  <c r="BM17" i="8"/>
  <c r="BN17" i="8"/>
  <c r="BK18" i="8"/>
  <c r="BL18" i="8"/>
  <c r="BM18" i="8"/>
  <c r="BN18" i="8"/>
  <c r="BK19" i="8"/>
  <c r="BL19" i="8"/>
  <c r="BM19" i="8"/>
  <c r="BN19" i="8"/>
  <c r="BK20" i="8"/>
  <c r="BL20" i="8"/>
  <c r="BM20" i="8"/>
  <c r="BN20" i="8"/>
  <c r="BK21" i="8"/>
  <c r="BL21" i="8"/>
  <c r="BM21" i="8"/>
  <c r="BN21" i="8"/>
  <c r="BK22" i="8"/>
  <c r="BL22" i="8"/>
  <c r="BM22" i="8"/>
  <c r="BN22" i="8"/>
  <c r="BK23" i="8"/>
  <c r="BL23" i="8"/>
  <c r="BM23" i="8"/>
  <c r="BN23" i="8"/>
  <c r="BK24" i="8"/>
  <c r="BL24" i="8"/>
  <c r="BM24" i="8"/>
  <c r="BN24" i="8"/>
  <c r="BK25" i="8"/>
  <c r="BL25" i="8"/>
  <c r="BM25" i="8"/>
  <c r="BN25" i="8"/>
  <c r="BK26" i="8"/>
  <c r="BL26" i="8"/>
  <c r="BM26" i="8"/>
  <c r="BN26" i="8"/>
  <c r="BK27" i="8"/>
  <c r="BL27" i="8"/>
  <c r="BM27" i="8"/>
  <c r="BN27" i="8"/>
  <c r="BK28" i="8"/>
  <c r="BL28" i="8"/>
  <c r="BM28" i="8"/>
  <c r="BN28" i="8"/>
  <c r="BK29" i="8"/>
  <c r="BL29" i="8"/>
  <c r="BM29" i="8"/>
  <c r="BN29" i="8"/>
  <c r="BK30" i="8"/>
  <c r="BL30" i="8"/>
  <c r="BM30" i="8"/>
  <c r="BN30" i="8"/>
  <c r="BK31" i="8"/>
  <c r="BL31" i="8"/>
  <c r="BM31" i="8"/>
  <c r="BN31" i="8"/>
  <c r="BK32" i="8"/>
  <c r="BL32" i="8"/>
  <c r="BM32" i="8"/>
  <c r="BN32" i="8"/>
  <c r="BK33" i="8"/>
  <c r="BL33" i="8"/>
  <c r="BM33" i="8"/>
  <c r="BN33" i="8"/>
  <c r="BK34" i="8"/>
  <c r="BL34" i="8"/>
  <c r="BM34" i="8"/>
  <c r="BN34" i="8"/>
  <c r="BK35" i="8"/>
  <c r="BL35" i="8"/>
  <c r="BM35" i="8"/>
  <c r="BN35" i="8"/>
  <c r="BK36" i="8"/>
  <c r="BL36" i="8"/>
  <c r="BM36" i="8"/>
  <c r="BN36" i="8"/>
  <c r="BK37" i="8"/>
  <c r="BL37" i="8"/>
  <c r="BM37" i="8"/>
  <c r="BN37" i="8"/>
  <c r="BK38" i="8"/>
  <c r="BL38" i="8"/>
  <c r="BM38" i="8"/>
  <c r="BN38" i="8"/>
  <c r="BK39" i="8"/>
  <c r="BL39" i="8"/>
  <c r="BM39" i="8"/>
  <c r="BN39" i="8"/>
  <c r="BK40" i="8"/>
  <c r="BL40" i="8"/>
  <c r="BM40" i="8"/>
  <c r="BN40" i="8"/>
  <c r="BK41" i="8"/>
  <c r="BL41" i="8"/>
  <c r="BM41" i="8"/>
  <c r="BN41" i="8"/>
  <c r="BK42" i="8"/>
  <c r="BL42" i="8"/>
  <c r="BM42" i="8"/>
  <c r="BN42" i="8"/>
  <c r="BK43" i="8"/>
  <c r="BL43" i="8"/>
  <c r="BM43" i="8"/>
  <c r="BN43" i="8"/>
  <c r="BK44" i="8"/>
  <c r="BL44" i="8"/>
  <c r="BM44" i="8"/>
  <c r="BN44" i="8"/>
  <c r="BK45" i="8"/>
  <c r="BL45" i="8"/>
  <c r="BM45" i="8"/>
  <c r="BN45" i="8"/>
  <c r="BL3" i="8"/>
  <c r="BM3" i="8"/>
  <c r="BN3" i="8"/>
  <c r="BK3" i="8"/>
  <c r="BK46" i="7"/>
  <c r="BL46" i="7"/>
  <c r="BM46" i="7"/>
  <c r="BN46" i="7"/>
  <c r="BK47" i="7"/>
  <c r="BL47" i="7"/>
  <c r="BM47" i="7"/>
  <c r="BN47" i="7"/>
  <c r="BK48" i="7"/>
  <c r="BL48" i="7"/>
  <c r="BM48" i="7"/>
  <c r="BN48" i="7"/>
  <c r="BK49" i="7"/>
  <c r="BL49" i="7"/>
  <c r="BM49" i="7"/>
  <c r="BN49" i="7"/>
  <c r="BK50" i="7"/>
  <c r="BL50" i="7"/>
  <c r="BM50" i="7"/>
  <c r="BN50" i="7"/>
  <c r="BK51" i="7"/>
  <c r="BL51" i="7"/>
  <c r="BM51" i="7"/>
  <c r="BN51" i="7"/>
  <c r="BK52" i="7"/>
  <c r="BL52" i="7"/>
  <c r="BM52" i="7"/>
  <c r="BN52" i="7"/>
  <c r="BK53" i="7"/>
  <c r="BL53" i="7"/>
  <c r="BM53" i="7"/>
  <c r="BN53" i="7"/>
  <c r="BK54" i="7"/>
  <c r="BL54" i="7"/>
  <c r="BM54" i="7"/>
  <c r="BN54" i="7"/>
  <c r="BK55" i="7"/>
  <c r="BL55" i="7"/>
  <c r="BM55" i="7"/>
  <c r="BN55" i="7"/>
  <c r="BK56" i="7"/>
  <c r="BL56" i="7"/>
  <c r="BM56" i="7"/>
  <c r="BN56" i="7"/>
  <c r="BK57" i="7"/>
  <c r="BL57" i="7"/>
  <c r="BM57" i="7"/>
  <c r="BN57" i="7"/>
  <c r="BK58" i="7"/>
  <c r="BL58" i="7"/>
  <c r="BM58" i="7"/>
  <c r="BN58" i="7"/>
  <c r="BK59" i="7"/>
  <c r="BL59" i="7"/>
  <c r="BM59" i="7"/>
  <c r="BN59" i="7"/>
  <c r="BK60" i="7"/>
  <c r="BL60" i="7"/>
  <c r="BM60" i="7"/>
  <c r="BN60" i="7"/>
  <c r="BK61" i="7"/>
  <c r="BL61" i="7"/>
  <c r="BM61" i="7"/>
  <c r="BN61" i="7"/>
  <c r="BK62" i="7"/>
  <c r="BL62" i="7"/>
  <c r="BM62" i="7"/>
  <c r="BN62" i="7"/>
  <c r="BK63" i="7"/>
  <c r="BL63" i="7"/>
  <c r="BM63" i="7"/>
  <c r="BN63" i="7"/>
  <c r="BK64" i="7"/>
  <c r="BL64" i="7"/>
  <c r="BM64" i="7"/>
  <c r="BN64" i="7"/>
  <c r="BK65" i="7"/>
  <c r="BL65" i="7"/>
  <c r="BM65" i="7"/>
  <c r="BN65" i="7"/>
  <c r="BK66" i="7"/>
  <c r="BL66" i="7"/>
  <c r="BM66" i="7"/>
  <c r="BN66" i="7"/>
  <c r="BK67" i="7"/>
  <c r="BL67" i="7"/>
  <c r="BM67" i="7"/>
  <c r="BN67" i="7"/>
  <c r="BK68" i="7"/>
  <c r="BL68" i="7"/>
  <c r="BM68" i="7"/>
  <c r="BN68" i="7"/>
  <c r="BK69" i="7"/>
  <c r="BL69" i="7"/>
  <c r="BM69" i="7"/>
  <c r="BN69" i="7"/>
  <c r="BK70" i="7"/>
  <c r="BL70" i="7"/>
  <c r="BM70" i="7"/>
  <c r="BN70" i="7"/>
  <c r="BK71" i="7"/>
  <c r="BL71" i="7"/>
  <c r="BM71" i="7"/>
  <c r="BN71" i="7"/>
  <c r="BK72" i="7"/>
  <c r="BL72" i="7"/>
  <c r="BM72" i="7"/>
  <c r="BN72" i="7"/>
  <c r="BK73" i="7"/>
  <c r="BL73" i="7"/>
  <c r="BM73" i="7"/>
  <c r="BN73" i="7"/>
  <c r="BK74" i="7"/>
  <c r="BL74" i="7"/>
  <c r="BM74" i="7"/>
  <c r="BN74" i="7"/>
  <c r="BK75" i="7"/>
  <c r="BL75" i="7"/>
  <c r="BM75" i="7"/>
  <c r="BN75" i="7"/>
  <c r="BK76" i="7"/>
  <c r="BL76" i="7"/>
  <c r="BM76" i="7"/>
  <c r="BN76" i="7"/>
  <c r="BK77" i="7"/>
  <c r="BL77" i="7"/>
  <c r="BM77" i="7"/>
  <c r="BN77" i="7"/>
  <c r="BK78" i="7"/>
  <c r="BL78" i="7"/>
  <c r="BM78" i="7"/>
  <c r="BN78" i="7"/>
  <c r="BK79" i="7"/>
  <c r="BL79" i="7"/>
  <c r="BM79" i="7"/>
  <c r="BN79" i="7"/>
  <c r="BK80" i="7"/>
  <c r="BL80" i="7"/>
  <c r="BM80" i="7"/>
  <c r="BN80" i="7"/>
  <c r="BK81" i="7"/>
  <c r="BL81" i="7"/>
  <c r="BM81" i="7"/>
  <c r="BN81" i="7"/>
  <c r="BK82" i="7"/>
  <c r="BL82" i="7"/>
  <c r="BM82" i="7"/>
  <c r="BN82" i="7"/>
  <c r="BK83" i="7"/>
  <c r="BL83" i="7"/>
  <c r="BM83" i="7"/>
  <c r="BN83" i="7"/>
  <c r="BK84" i="7"/>
  <c r="BL84" i="7"/>
  <c r="BM84" i="7"/>
  <c r="BN84" i="7"/>
  <c r="BK85" i="7"/>
  <c r="BL85" i="7"/>
  <c r="BM85" i="7"/>
  <c r="BN85" i="7"/>
  <c r="BK86" i="7"/>
  <c r="BL86" i="7"/>
  <c r="BM86" i="7"/>
  <c r="BN86" i="7"/>
  <c r="BK87" i="7"/>
  <c r="BL87" i="7"/>
  <c r="BM87" i="7"/>
  <c r="BN87" i="7"/>
  <c r="BK88" i="7"/>
  <c r="BL88" i="7"/>
  <c r="BM88" i="7"/>
  <c r="BN88" i="7"/>
  <c r="BK89" i="7"/>
  <c r="BL89" i="7"/>
  <c r="BM89" i="7"/>
  <c r="BN89" i="7"/>
  <c r="BK90" i="7"/>
  <c r="BL90" i="7"/>
  <c r="BM90" i="7"/>
  <c r="BN90" i="7"/>
  <c r="BK91" i="7"/>
  <c r="BL91" i="7"/>
  <c r="BM91" i="7"/>
  <c r="BN91" i="7"/>
  <c r="BK92" i="7"/>
  <c r="BL92" i="7"/>
  <c r="BM92" i="7"/>
  <c r="BN92" i="7"/>
  <c r="BK93" i="7"/>
  <c r="BL93" i="7"/>
  <c r="BM93" i="7"/>
  <c r="BN93" i="7"/>
  <c r="BK94" i="7"/>
  <c r="BL94" i="7"/>
  <c r="BM94" i="7"/>
  <c r="BN94" i="7"/>
  <c r="BK95" i="7"/>
  <c r="BL95" i="7"/>
  <c r="BM95" i="7"/>
  <c r="BN95" i="7"/>
  <c r="BK96" i="7"/>
  <c r="BL96" i="7"/>
  <c r="BM96" i="7"/>
  <c r="BN96" i="7"/>
  <c r="BK97" i="7"/>
  <c r="BL97" i="7"/>
  <c r="BM97" i="7"/>
  <c r="BN97" i="7"/>
  <c r="BK98" i="7"/>
  <c r="BL98" i="7"/>
  <c r="BM98" i="7"/>
  <c r="BN98" i="7"/>
  <c r="BK99" i="7"/>
  <c r="BL99" i="7"/>
  <c r="BM99" i="7"/>
  <c r="BN99" i="7"/>
  <c r="BK100" i="7"/>
  <c r="BL100" i="7"/>
  <c r="BM100" i="7"/>
  <c r="BN100" i="7"/>
  <c r="BK4" i="7"/>
  <c r="BL4" i="7"/>
  <c r="BM4" i="7"/>
  <c r="BN4" i="7"/>
  <c r="BK5" i="7"/>
  <c r="BL5" i="7"/>
  <c r="BM5" i="7"/>
  <c r="BN5" i="7"/>
  <c r="BK6" i="7"/>
  <c r="BL6" i="7"/>
  <c r="BM6" i="7"/>
  <c r="BN6" i="7"/>
  <c r="BK7" i="7"/>
  <c r="BL7" i="7"/>
  <c r="BM7" i="7"/>
  <c r="BN7" i="7"/>
  <c r="BK8" i="7"/>
  <c r="BL8" i="7"/>
  <c r="BM8" i="7"/>
  <c r="BN8" i="7"/>
  <c r="BK9" i="7"/>
  <c r="BL9" i="7"/>
  <c r="BM9" i="7"/>
  <c r="BN9" i="7"/>
  <c r="BK10" i="7"/>
  <c r="BL10" i="7"/>
  <c r="BM10" i="7"/>
  <c r="BN10" i="7"/>
  <c r="BK11" i="7"/>
  <c r="BL11" i="7"/>
  <c r="BM11" i="7"/>
  <c r="BN11" i="7"/>
  <c r="BK12" i="7"/>
  <c r="BL12" i="7"/>
  <c r="BM12" i="7"/>
  <c r="BN12" i="7"/>
  <c r="BK13" i="7"/>
  <c r="BL13" i="7"/>
  <c r="BM13" i="7"/>
  <c r="BN13" i="7"/>
  <c r="BK14" i="7"/>
  <c r="BL14" i="7"/>
  <c r="BM14" i="7"/>
  <c r="BN14" i="7"/>
  <c r="BK15" i="7"/>
  <c r="BL15" i="7"/>
  <c r="BM15" i="7"/>
  <c r="BN15" i="7"/>
  <c r="BK16" i="7"/>
  <c r="BL16" i="7"/>
  <c r="BM16" i="7"/>
  <c r="BN16" i="7"/>
  <c r="BK17" i="7"/>
  <c r="BL17" i="7"/>
  <c r="BM17" i="7"/>
  <c r="BN17" i="7"/>
  <c r="BK18" i="7"/>
  <c r="BL18" i="7"/>
  <c r="BM18" i="7"/>
  <c r="BN18" i="7"/>
  <c r="BK19" i="7"/>
  <c r="BL19" i="7"/>
  <c r="BM19" i="7"/>
  <c r="BN19" i="7"/>
  <c r="BK20" i="7"/>
  <c r="BL20" i="7"/>
  <c r="BM20" i="7"/>
  <c r="BN20" i="7"/>
  <c r="BK21" i="7"/>
  <c r="BL21" i="7"/>
  <c r="BM21" i="7"/>
  <c r="BN21" i="7"/>
  <c r="BK22" i="7"/>
  <c r="BL22" i="7"/>
  <c r="BM22" i="7"/>
  <c r="BN22" i="7"/>
  <c r="BK23" i="7"/>
  <c r="BL23" i="7"/>
  <c r="BM23" i="7"/>
  <c r="BN23" i="7"/>
  <c r="BK24" i="7"/>
  <c r="BL24" i="7"/>
  <c r="BM24" i="7"/>
  <c r="BN24" i="7"/>
  <c r="BK25" i="7"/>
  <c r="BL25" i="7"/>
  <c r="BM25" i="7"/>
  <c r="BN25" i="7"/>
  <c r="BK26" i="7"/>
  <c r="BL26" i="7"/>
  <c r="BM26" i="7"/>
  <c r="BN26" i="7"/>
  <c r="BK27" i="7"/>
  <c r="BL27" i="7"/>
  <c r="BM27" i="7"/>
  <c r="BN27" i="7"/>
  <c r="BK28" i="7"/>
  <c r="BL28" i="7"/>
  <c r="BM28" i="7"/>
  <c r="BN28" i="7"/>
  <c r="BK29" i="7"/>
  <c r="BL29" i="7"/>
  <c r="BM29" i="7"/>
  <c r="BN29" i="7"/>
  <c r="BK30" i="7"/>
  <c r="BL30" i="7"/>
  <c r="BM30" i="7"/>
  <c r="BN30" i="7"/>
  <c r="BK31" i="7"/>
  <c r="BL31" i="7"/>
  <c r="BM31" i="7"/>
  <c r="BN31" i="7"/>
  <c r="BK32" i="7"/>
  <c r="BL32" i="7"/>
  <c r="BM32" i="7"/>
  <c r="BN32" i="7"/>
  <c r="BK33" i="7"/>
  <c r="BL33" i="7"/>
  <c r="BM33" i="7"/>
  <c r="BN33" i="7"/>
  <c r="BK34" i="7"/>
  <c r="BL34" i="7"/>
  <c r="BM34" i="7"/>
  <c r="BN34" i="7"/>
  <c r="BK35" i="7"/>
  <c r="BL35" i="7"/>
  <c r="BM35" i="7"/>
  <c r="BN35" i="7"/>
  <c r="BK36" i="7"/>
  <c r="BL36" i="7"/>
  <c r="BM36" i="7"/>
  <c r="BN36" i="7"/>
  <c r="BK37" i="7"/>
  <c r="BL37" i="7"/>
  <c r="BM37" i="7"/>
  <c r="BN37" i="7"/>
  <c r="BK38" i="7"/>
  <c r="BL38" i="7"/>
  <c r="BM38" i="7"/>
  <c r="BN38" i="7"/>
  <c r="BK39" i="7"/>
  <c r="BL39" i="7"/>
  <c r="BM39" i="7"/>
  <c r="BN39" i="7"/>
  <c r="BK40" i="7"/>
  <c r="BL40" i="7"/>
  <c r="BM40" i="7"/>
  <c r="BN40" i="7"/>
  <c r="BK41" i="7"/>
  <c r="BL41" i="7"/>
  <c r="BM41" i="7"/>
  <c r="BN41" i="7"/>
  <c r="BK42" i="7"/>
  <c r="BL42" i="7"/>
  <c r="BM42" i="7"/>
  <c r="BN42" i="7"/>
  <c r="BK43" i="7"/>
  <c r="BL43" i="7"/>
  <c r="BM43" i="7"/>
  <c r="BN43" i="7"/>
  <c r="BK44" i="7"/>
  <c r="BL44" i="7"/>
  <c r="BM44" i="7"/>
  <c r="BN44" i="7"/>
  <c r="BK45" i="7"/>
  <c r="BL45" i="7"/>
  <c r="BM45" i="7"/>
  <c r="BN45" i="7"/>
  <c r="BL3" i="7"/>
  <c r="BM3" i="7"/>
  <c r="BN3" i="7"/>
  <c r="BK3" i="7"/>
  <c r="BK46" i="6"/>
  <c r="BL46" i="6"/>
  <c r="BM46" i="6"/>
  <c r="BN46" i="6"/>
  <c r="BK47" i="6"/>
  <c r="BL47" i="6"/>
  <c r="BM47" i="6"/>
  <c r="BN47" i="6"/>
  <c r="BK48" i="6"/>
  <c r="BL48" i="6"/>
  <c r="BM48" i="6"/>
  <c r="BN48" i="6"/>
  <c r="BK49" i="6"/>
  <c r="BL49" i="6"/>
  <c r="BM49" i="6"/>
  <c r="BN49" i="6"/>
  <c r="BK50" i="6"/>
  <c r="BL50" i="6"/>
  <c r="BM50" i="6"/>
  <c r="BN50" i="6"/>
  <c r="BK51" i="6"/>
  <c r="BL51" i="6"/>
  <c r="BM51" i="6"/>
  <c r="BN51" i="6"/>
  <c r="BK52" i="6"/>
  <c r="BL52" i="6"/>
  <c r="BM52" i="6"/>
  <c r="BN52" i="6"/>
  <c r="BK53" i="6"/>
  <c r="BL53" i="6"/>
  <c r="BM53" i="6"/>
  <c r="BN53" i="6"/>
  <c r="BK54" i="6"/>
  <c r="BL54" i="6"/>
  <c r="BM54" i="6"/>
  <c r="BN54" i="6"/>
  <c r="BK55" i="6"/>
  <c r="BL55" i="6"/>
  <c r="BM55" i="6"/>
  <c r="BN55" i="6"/>
  <c r="BK56" i="6"/>
  <c r="BL56" i="6"/>
  <c r="BM56" i="6"/>
  <c r="BN56" i="6"/>
  <c r="BK57" i="6"/>
  <c r="BL57" i="6"/>
  <c r="BM57" i="6"/>
  <c r="BN57" i="6"/>
  <c r="BK58" i="6"/>
  <c r="BL58" i="6"/>
  <c r="BM58" i="6"/>
  <c r="BN58" i="6"/>
  <c r="BK59" i="6"/>
  <c r="BL59" i="6"/>
  <c r="BM59" i="6"/>
  <c r="BN59" i="6"/>
  <c r="BK60" i="6"/>
  <c r="BL60" i="6"/>
  <c r="BM60" i="6"/>
  <c r="BN60" i="6"/>
  <c r="BK61" i="6"/>
  <c r="BL61" i="6"/>
  <c r="BM61" i="6"/>
  <c r="BN61" i="6"/>
  <c r="BK62" i="6"/>
  <c r="BL62" i="6"/>
  <c r="BM62" i="6"/>
  <c r="BN62" i="6"/>
  <c r="BK63" i="6"/>
  <c r="BL63" i="6"/>
  <c r="BM63" i="6"/>
  <c r="BN63" i="6"/>
  <c r="BK64" i="6"/>
  <c r="BL64" i="6"/>
  <c r="BM64" i="6"/>
  <c r="BN64" i="6"/>
  <c r="BK65" i="6"/>
  <c r="BL65" i="6"/>
  <c r="BM65" i="6"/>
  <c r="BN65" i="6"/>
  <c r="BK66" i="6"/>
  <c r="BL66" i="6"/>
  <c r="BM66" i="6"/>
  <c r="BN66" i="6"/>
  <c r="BK67" i="6"/>
  <c r="BL67" i="6"/>
  <c r="BM67" i="6"/>
  <c r="BN67" i="6"/>
  <c r="BK68" i="6"/>
  <c r="BL68" i="6"/>
  <c r="BM68" i="6"/>
  <c r="BN68" i="6"/>
  <c r="BK69" i="6"/>
  <c r="BL69" i="6"/>
  <c r="BM69" i="6"/>
  <c r="BN69" i="6"/>
  <c r="BK70" i="6"/>
  <c r="BL70" i="6"/>
  <c r="BM70" i="6"/>
  <c r="BN70" i="6"/>
  <c r="BK71" i="6"/>
  <c r="BL71" i="6"/>
  <c r="BM71" i="6"/>
  <c r="BN71" i="6"/>
  <c r="BK72" i="6"/>
  <c r="BL72" i="6"/>
  <c r="BM72" i="6"/>
  <c r="BN72" i="6"/>
  <c r="BK73" i="6"/>
  <c r="BL73" i="6"/>
  <c r="BM73" i="6"/>
  <c r="BN73" i="6"/>
  <c r="BK74" i="6"/>
  <c r="BL74" i="6"/>
  <c r="BM74" i="6"/>
  <c r="BN74" i="6"/>
  <c r="BK75" i="6"/>
  <c r="BL75" i="6"/>
  <c r="BM75" i="6"/>
  <c r="BN75" i="6"/>
  <c r="BK76" i="6"/>
  <c r="BL76" i="6"/>
  <c r="BM76" i="6"/>
  <c r="BN76" i="6"/>
  <c r="BK77" i="6"/>
  <c r="BL77" i="6"/>
  <c r="BM77" i="6"/>
  <c r="BN77" i="6"/>
  <c r="BK78" i="6"/>
  <c r="BL78" i="6"/>
  <c r="BM78" i="6"/>
  <c r="BN78" i="6"/>
  <c r="BK79" i="6"/>
  <c r="BL79" i="6"/>
  <c r="BM79" i="6"/>
  <c r="BN79" i="6"/>
  <c r="BK80" i="6"/>
  <c r="BL80" i="6"/>
  <c r="BM80" i="6"/>
  <c r="BN80" i="6"/>
  <c r="BK81" i="6"/>
  <c r="BL81" i="6"/>
  <c r="BM81" i="6"/>
  <c r="BN81" i="6"/>
  <c r="BK82" i="6"/>
  <c r="BL82" i="6"/>
  <c r="BM82" i="6"/>
  <c r="BN82" i="6"/>
  <c r="BK83" i="6"/>
  <c r="BL83" i="6"/>
  <c r="BM83" i="6"/>
  <c r="BN83" i="6"/>
  <c r="BK84" i="6"/>
  <c r="BL84" i="6"/>
  <c r="BM84" i="6"/>
  <c r="BN84" i="6"/>
  <c r="BK85" i="6"/>
  <c r="BL85" i="6"/>
  <c r="BM85" i="6"/>
  <c r="BN85" i="6"/>
  <c r="BK86" i="6"/>
  <c r="BL86" i="6"/>
  <c r="BM86" i="6"/>
  <c r="BN86" i="6"/>
  <c r="BK87" i="6"/>
  <c r="BL87" i="6"/>
  <c r="BM87" i="6"/>
  <c r="BN87" i="6"/>
  <c r="BK88" i="6"/>
  <c r="BL88" i="6"/>
  <c r="BM88" i="6"/>
  <c r="BN88" i="6"/>
  <c r="BK89" i="6"/>
  <c r="BL89" i="6"/>
  <c r="BM89" i="6"/>
  <c r="BN89" i="6"/>
  <c r="BK90" i="6"/>
  <c r="BL90" i="6"/>
  <c r="BM90" i="6"/>
  <c r="BN90" i="6"/>
  <c r="BK91" i="6"/>
  <c r="BL91" i="6"/>
  <c r="BM91" i="6"/>
  <c r="BN91" i="6"/>
  <c r="BK92" i="6"/>
  <c r="BL92" i="6"/>
  <c r="BM92" i="6"/>
  <c r="BN92" i="6"/>
  <c r="BK93" i="6"/>
  <c r="BL93" i="6"/>
  <c r="BM93" i="6"/>
  <c r="BN93" i="6"/>
  <c r="BK94" i="6"/>
  <c r="BL94" i="6"/>
  <c r="BM94" i="6"/>
  <c r="BN94" i="6"/>
  <c r="BK95" i="6"/>
  <c r="BL95" i="6"/>
  <c r="BM95" i="6"/>
  <c r="BN95" i="6"/>
  <c r="BK96" i="6"/>
  <c r="BL96" i="6"/>
  <c r="BM96" i="6"/>
  <c r="BN96" i="6"/>
  <c r="BK97" i="6"/>
  <c r="BL97" i="6"/>
  <c r="BM97" i="6"/>
  <c r="BN97" i="6"/>
  <c r="BK98" i="6"/>
  <c r="BL98" i="6"/>
  <c r="BM98" i="6"/>
  <c r="BN98" i="6"/>
  <c r="BK99" i="6"/>
  <c r="BL99" i="6"/>
  <c r="BM99" i="6"/>
  <c r="BN99" i="6"/>
  <c r="BK100" i="6"/>
  <c r="BL100" i="6"/>
  <c r="BM100" i="6"/>
  <c r="BN100" i="6"/>
  <c r="BK101" i="6"/>
  <c r="BL101" i="6"/>
  <c r="BM101" i="6"/>
  <c r="BN101" i="6"/>
  <c r="BK102" i="6"/>
  <c r="BL102" i="6"/>
  <c r="BM102" i="6"/>
  <c r="BN102" i="6"/>
  <c r="BK103" i="6"/>
  <c r="BL103" i="6"/>
  <c r="BM103" i="6"/>
  <c r="BN103" i="6"/>
  <c r="BK104" i="6"/>
  <c r="BL104" i="6"/>
  <c r="BM104" i="6"/>
  <c r="BN104" i="6"/>
  <c r="BK105" i="6"/>
  <c r="BL105" i="6"/>
  <c r="BM105" i="6"/>
  <c r="BN105" i="6"/>
  <c r="BK106" i="6"/>
  <c r="BL106" i="6"/>
  <c r="BM106" i="6"/>
  <c r="BN106" i="6"/>
  <c r="BK107" i="6"/>
  <c r="BL107" i="6"/>
  <c r="BM107" i="6"/>
  <c r="BN107" i="6"/>
  <c r="BK108" i="6"/>
  <c r="BL108" i="6"/>
  <c r="BM108" i="6"/>
  <c r="BN108" i="6"/>
  <c r="BK109" i="6"/>
  <c r="BL109" i="6"/>
  <c r="BM109" i="6"/>
  <c r="BN109" i="6"/>
  <c r="BK110" i="6"/>
  <c r="BL110" i="6"/>
  <c r="BM110" i="6"/>
  <c r="BN110" i="6"/>
  <c r="BK111" i="6"/>
  <c r="BL111" i="6"/>
  <c r="BM111" i="6"/>
  <c r="BN111" i="6"/>
  <c r="BK112" i="6"/>
  <c r="BL112" i="6"/>
  <c r="BM112" i="6"/>
  <c r="BN112" i="6"/>
  <c r="BK113" i="6"/>
  <c r="BL113" i="6"/>
  <c r="BM113" i="6"/>
  <c r="BN113" i="6"/>
  <c r="BK114" i="6"/>
  <c r="BL114" i="6"/>
  <c r="BM114" i="6"/>
  <c r="BN114" i="6"/>
  <c r="BK115" i="6"/>
  <c r="BL115" i="6"/>
  <c r="BM115" i="6"/>
  <c r="BN115" i="6"/>
  <c r="BK116" i="6"/>
  <c r="BL116" i="6"/>
  <c r="BM116" i="6"/>
  <c r="BN116" i="6"/>
  <c r="BK117" i="6"/>
  <c r="BL117" i="6"/>
  <c r="BM117" i="6"/>
  <c r="BN117" i="6"/>
  <c r="BK118" i="6"/>
  <c r="BL118" i="6"/>
  <c r="BM118" i="6"/>
  <c r="BN118" i="6"/>
  <c r="BK119" i="6"/>
  <c r="BL119" i="6"/>
  <c r="BM119" i="6"/>
  <c r="BN119" i="6"/>
  <c r="BK120" i="6"/>
  <c r="BL120" i="6"/>
  <c r="BM120" i="6"/>
  <c r="BN120" i="6"/>
  <c r="BK121" i="6"/>
  <c r="BL121" i="6"/>
  <c r="BM121" i="6"/>
  <c r="BN121" i="6"/>
  <c r="BK122" i="6"/>
  <c r="BL122" i="6"/>
  <c r="BM122" i="6"/>
  <c r="BN122" i="6"/>
  <c r="BK123" i="6"/>
  <c r="BL123" i="6"/>
  <c r="BM123" i="6"/>
  <c r="BN123" i="6"/>
  <c r="BK124" i="6"/>
  <c r="BL124" i="6"/>
  <c r="BM124" i="6"/>
  <c r="BN124" i="6"/>
  <c r="BK125" i="6"/>
  <c r="BL125" i="6"/>
  <c r="BM125" i="6"/>
  <c r="BN125" i="6"/>
  <c r="BK126" i="6"/>
  <c r="BL126" i="6"/>
  <c r="BM126" i="6"/>
  <c r="BN126" i="6"/>
  <c r="BK127" i="6"/>
  <c r="BL127" i="6"/>
  <c r="BM127" i="6"/>
  <c r="BN127" i="6"/>
  <c r="BK128" i="6"/>
  <c r="BL128" i="6"/>
  <c r="BM128" i="6"/>
  <c r="BN128" i="6"/>
  <c r="BK129" i="6"/>
  <c r="BL129" i="6"/>
  <c r="BM129" i="6"/>
  <c r="BN129" i="6"/>
  <c r="BK4" i="6"/>
  <c r="BL4" i="6"/>
  <c r="BM4" i="6"/>
  <c r="BN4" i="6"/>
  <c r="BK5" i="6"/>
  <c r="BL5" i="6"/>
  <c r="BM5" i="6"/>
  <c r="BN5" i="6"/>
  <c r="BK6" i="6"/>
  <c r="BL6" i="6"/>
  <c r="BM6" i="6"/>
  <c r="BN6" i="6"/>
  <c r="BK7" i="6"/>
  <c r="BL7" i="6"/>
  <c r="BM7" i="6"/>
  <c r="BN7" i="6"/>
  <c r="BK8" i="6"/>
  <c r="BL8" i="6"/>
  <c r="BM8" i="6"/>
  <c r="BN8" i="6"/>
  <c r="BK9" i="6"/>
  <c r="BL9" i="6"/>
  <c r="BM9" i="6"/>
  <c r="BN9" i="6"/>
  <c r="BK10" i="6"/>
  <c r="BL10" i="6"/>
  <c r="BM10" i="6"/>
  <c r="BN10" i="6"/>
  <c r="BK11" i="6"/>
  <c r="BL11" i="6"/>
  <c r="BM11" i="6"/>
  <c r="BN11" i="6"/>
  <c r="BK12" i="6"/>
  <c r="BL12" i="6"/>
  <c r="BM12" i="6"/>
  <c r="BN12" i="6"/>
  <c r="BK13" i="6"/>
  <c r="BL13" i="6"/>
  <c r="BM13" i="6"/>
  <c r="BN13" i="6"/>
  <c r="BK14" i="6"/>
  <c r="BL14" i="6"/>
  <c r="BM14" i="6"/>
  <c r="BN14" i="6"/>
  <c r="BK15" i="6"/>
  <c r="BL15" i="6"/>
  <c r="BM15" i="6"/>
  <c r="BN15" i="6"/>
  <c r="BK16" i="6"/>
  <c r="BL16" i="6"/>
  <c r="BM16" i="6"/>
  <c r="BN16" i="6"/>
  <c r="BK17" i="6"/>
  <c r="BL17" i="6"/>
  <c r="BM17" i="6"/>
  <c r="BN17" i="6"/>
  <c r="BK18" i="6"/>
  <c r="BL18" i="6"/>
  <c r="BM18" i="6"/>
  <c r="BN18" i="6"/>
  <c r="BK19" i="6"/>
  <c r="BL19" i="6"/>
  <c r="BM19" i="6"/>
  <c r="BN19" i="6"/>
  <c r="BK20" i="6"/>
  <c r="BL20" i="6"/>
  <c r="BM20" i="6"/>
  <c r="BN20" i="6"/>
  <c r="BK21" i="6"/>
  <c r="BL21" i="6"/>
  <c r="BM21" i="6"/>
  <c r="BN21" i="6"/>
  <c r="BK22" i="6"/>
  <c r="BL22" i="6"/>
  <c r="BM22" i="6"/>
  <c r="BN22" i="6"/>
  <c r="BK23" i="6"/>
  <c r="BL23" i="6"/>
  <c r="BM23" i="6"/>
  <c r="BN23" i="6"/>
  <c r="BK24" i="6"/>
  <c r="BL24" i="6"/>
  <c r="BM24" i="6"/>
  <c r="BN24" i="6"/>
  <c r="BK25" i="6"/>
  <c r="BL25" i="6"/>
  <c r="BM25" i="6"/>
  <c r="BN25" i="6"/>
  <c r="BK26" i="6"/>
  <c r="BL26" i="6"/>
  <c r="BM26" i="6"/>
  <c r="BN26" i="6"/>
  <c r="BK27" i="6"/>
  <c r="BL27" i="6"/>
  <c r="BM27" i="6"/>
  <c r="BN27" i="6"/>
  <c r="BK28" i="6"/>
  <c r="BL28" i="6"/>
  <c r="BM28" i="6"/>
  <c r="BN28" i="6"/>
  <c r="BK29" i="6"/>
  <c r="BL29" i="6"/>
  <c r="BM29" i="6"/>
  <c r="BN29" i="6"/>
  <c r="BK30" i="6"/>
  <c r="BL30" i="6"/>
  <c r="BM30" i="6"/>
  <c r="BN30" i="6"/>
  <c r="BK31" i="6"/>
  <c r="BL31" i="6"/>
  <c r="BM31" i="6"/>
  <c r="BN31" i="6"/>
  <c r="BK32" i="6"/>
  <c r="BL32" i="6"/>
  <c r="BM32" i="6"/>
  <c r="BN32" i="6"/>
  <c r="BK33" i="6"/>
  <c r="BL33" i="6"/>
  <c r="BM33" i="6"/>
  <c r="BN33" i="6"/>
  <c r="BK34" i="6"/>
  <c r="BL34" i="6"/>
  <c r="BM34" i="6"/>
  <c r="BN34" i="6"/>
  <c r="BK35" i="6"/>
  <c r="BL35" i="6"/>
  <c r="BM35" i="6"/>
  <c r="BN35" i="6"/>
  <c r="BK36" i="6"/>
  <c r="BL36" i="6"/>
  <c r="BM36" i="6"/>
  <c r="BN36" i="6"/>
  <c r="BK37" i="6"/>
  <c r="BL37" i="6"/>
  <c r="BM37" i="6"/>
  <c r="BN37" i="6"/>
  <c r="BK38" i="6"/>
  <c r="BL38" i="6"/>
  <c r="BM38" i="6"/>
  <c r="BN38" i="6"/>
  <c r="BK39" i="6"/>
  <c r="BL39" i="6"/>
  <c r="BM39" i="6"/>
  <c r="BN39" i="6"/>
  <c r="BK40" i="6"/>
  <c r="BL40" i="6"/>
  <c r="BM40" i="6"/>
  <c r="BN40" i="6"/>
  <c r="BK41" i="6"/>
  <c r="BL41" i="6"/>
  <c r="BM41" i="6"/>
  <c r="BN41" i="6"/>
  <c r="BK42" i="6"/>
  <c r="BL42" i="6"/>
  <c r="BM42" i="6"/>
  <c r="BN42" i="6"/>
  <c r="BK43" i="6"/>
  <c r="BL43" i="6"/>
  <c r="BM43" i="6"/>
  <c r="BN43" i="6"/>
  <c r="BK44" i="6"/>
  <c r="BL44" i="6"/>
  <c r="BM44" i="6"/>
  <c r="BN44" i="6"/>
  <c r="BK45" i="6"/>
  <c r="BL45" i="6"/>
  <c r="BM45" i="6"/>
  <c r="BN45" i="6"/>
  <c r="BL3" i="6"/>
  <c r="BM3" i="6"/>
  <c r="BN3" i="6"/>
  <c r="BK3" i="6"/>
  <c r="C59" i="17"/>
  <c r="C55" i="17"/>
  <c r="C56" i="17"/>
  <c r="C57" i="17"/>
  <c r="C58" i="17"/>
  <c r="C3" i="17"/>
  <c r="C4" i="17"/>
  <c r="C5" i="17"/>
  <c r="C6" i="17"/>
  <c r="C7" i="17"/>
  <c r="C8" i="17"/>
  <c r="C9" i="17"/>
  <c r="C10" i="17"/>
  <c r="BM12" i="4" s="1"/>
  <c r="C11" i="17"/>
  <c r="C12" i="17"/>
  <c r="C13" i="17"/>
  <c r="C14" i="17"/>
  <c r="C15" i="17"/>
  <c r="C16" i="17"/>
  <c r="C17" i="17"/>
  <c r="C18" i="17"/>
  <c r="BM20" i="4" s="1"/>
  <c r="C19" i="17"/>
  <c r="C20" i="17"/>
  <c r="C21" i="17"/>
  <c r="C22" i="17"/>
  <c r="C23" i="17"/>
  <c r="C24" i="17"/>
  <c r="C25" i="17"/>
  <c r="C26" i="17"/>
  <c r="BM28" i="4" s="1"/>
  <c r="C27" i="17"/>
  <c r="C28" i="17"/>
  <c r="C29" i="17"/>
  <c r="C30" i="17"/>
  <c r="C31" i="17"/>
  <c r="C32" i="17"/>
  <c r="C33" i="17"/>
  <c r="C34" i="17"/>
  <c r="BM36" i="4" s="1"/>
  <c r="C35" i="17"/>
  <c r="C36" i="17"/>
  <c r="C37" i="17"/>
  <c r="C38" i="17"/>
  <c r="C39" i="17"/>
  <c r="C40" i="17"/>
  <c r="C41" i="17"/>
  <c r="C42" i="17"/>
  <c r="BM44" i="4" s="1"/>
  <c r="C43" i="17"/>
  <c r="C44" i="17"/>
  <c r="BM46" i="12" s="1"/>
  <c r="C45" i="17"/>
  <c r="C46" i="17"/>
  <c r="C47" i="17"/>
  <c r="C48" i="17"/>
  <c r="BM50" i="12" s="1"/>
  <c r="C49" i="17"/>
  <c r="C50" i="17"/>
  <c r="BM52" i="4" s="1"/>
  <c r="C51" i="17"/>
  <c r="C52" i="17"/>
  <c r="BM54" i="12" s="1"/>
  <c r="C53" i="17"/>
  <c r="C54" i="17"/>
  <c r="C2" i="17"/>
  <c r="BM4" i="12" s="1"/>
  <c r="X116" i="12"/>
  <c r="W116" i="12"/>
  <c r="X115" i="12"/>
  <c r="W115" i="12"/>
  <c r="X114" i="12"/>
  <c r="W114" i="12"/>
  <c r="X11" i="12"/>
  <c r="W11" i="12"/>
  <c r="X10" i="12"/>
  <c r="W10" i="12"/>
  <c r="BK46" i="12"/>
  <c r="BL46" i="12"/>
  <c r="BN46" i="12"/>
  <c r="BK47" i="12"/>
  <c r="BL47" i="12"/>
  <c r="BM47" i="12"/>
  <c r="BN47" i="12"/>
  <c r="BK48" i="12"/>
  <c r="BL48" i="12"/>
  <c r="BM48" i="12"/>
  <c r="BN48" i="12"/>
  <c r="BK49" i="12"/>
  <c r="BL49" i="12"/>
  <c r="BM49" i="12"/>
  <c r="BN49" i="12"/>
  <c r="BK50" i="12"/>
  <c r="BL50" i="12"/>
  <c r="BN50" i="12"/>
  <c r="BK51" i="12"/>
  <c r="BL51" i="12"/>
  <c r="BM51" i="12"/>
  <c r="BN51" i="12"/>
  <c r="BK52" i="12"/>
  <c r="BL52" i="12"/>
  <c r="BN52" i="12"/>
  <c r="BK53" i="12"/>
  <c r="BL53" i="12"/>
  <c r="BM53" i="12"/>
  <c r="BN53" i="12"/>
  <c r="BK54" i="12"/>
  <c r="BL54" i="12"/>
  <c r="BN54" i="12"/>
  <c r="BK55" i="12"/>
  <c r="BL55" i="12"/>
  <c r="BM55" i="12"/>
  <c r="BN55" i="12"/>
  <c r="BK56" i="12"/>
  <c r="BL56" i="12"/>
  <c r="BM56" i="12"/>
  <c r="BN56" i="12"/>
  <c r="BK57" i="12"/>
  <c r="BL57" i="12"/>
  <c r="BM57" i="12"/>
  <c r="BN57" i="12"/>
  <c r="BK58" i="12"/>
  <c r="BL58" i="12"/>
  <c r="BM58" i="12"/>
  <c r="BN58" i="12"/>
  <c r="BK59" i="12"/>
  <c r="BL59" i="12"/>
  <c r="BM59" i="12"/>
  <c r="BN59" i="12"/>
  <c r="BK60" i="12"/>
  <c r="BL60" i="12"/>
  <c r="BM60" i="12"/>
  <c r="BN60" i="12"/>
  <c r="BK61" i="12"/>
  <c r="BL61" i="12"/>
  <c r="BM61" i="12"/>
  <c r="BN61" i="12"/>
  <c r="BK62" i="12"/>
  <c r="BL62" i="12"/>
  <c r="BM62" i="12"/>
  <c r="BN62" i="12"/>
  <c r="BK63" i="12"/>
  <c r="BL63" i="12"/>
  <c r="BM63" i="12"/>
  <c r="BN63" i="12"/>
  <c r="BK64" i="12"/>
  <c r="BL64" i="12"/>
  <c r="BM64" i="12"/>
  <c r="BN64" i="12"/>
  <c r="BK65" i="12"/>
  <c r="BL65" i="12"/>
  <c r="BM65" i="12"/>
  <c r="BN65" i="12"/>
  <c r="BK66" i="12"/>
  <c r="BL66" i="12"/>
  <c r="BM66" i="12"/>
  <c r="BN66" i="12"/>
  <c r="BK67" i="12"/>
  <c r="BL67" i="12"/>
  <c r="BM67" i="12"/>
  <c r="BN67" i="12"/>
  <c r="BK68" i="12"/>
  <c r="BL68" i="12"/>
  <c r="BM68" i="12"/>
  <c r="BN68" i="12"/>
  <c r="BK69" i="12"/>
  <c r="BL69" i="12"/>
  <c r="BM69" i="12"/>
  <c r="BN69" i="12"/>
  <c r="BK70" i="12"/>
  <c r="BL70" i="12"/>
  <c r="BM70" i="12"/>
  <c r="BN70" i="12"/>
  <c r="BK71" i="12"/>
  <c r="BL71" i="12"/>
  <c r="BM71" i="12"/>
  <c r="BN71" i="12"/>
  <c r="BK72" i="12"/>
  <c r="BL72" i="12"/>
  <c r="BM72" i="12"/>
  <c r="BN72" i="12"/>
  <c r="BK73" i="12"/>
  <c r="BL73" i="12"/>
  <c r="BM73" i="12"/>
  <c r="BN73" i="12"/>
  <c r="BK74" i="12"/>
  <c r="BL74" i="12"/>
  <c r="BM74" i="12"/>
  <c r="BN74" i="12"/>
  <c r="BK75" i="12"/>
  <c r="BL75" i="12"/>
  <c r="BM75" i="12"/>
  <c r="BN75" i="12"/>
  <c r="BK76" i="12"/>
  <c r="BL76" i="12"/>
  <c r="BM76" i="12"/>
  <c r="BN76" i="12"/>
  <c r="BK77" i="12"/>
  <c r="BL77" i="12"/>
  <c r="BM77" i="12"/>
  <c r="BN77" i="12"/>
  <c r="BK78" i="12"/>
  <c r="BL78" i="12"/>
  <c r="BM78" i="12"/>
  <c r="BN78" i="12"/>
  <c r="BK79" i="12"/>
  <c r="BL79" i="12"/>
  <c r="BM79" i="12"/>
  <c r="BN79" i="12"/>
  <c r="BK80" i="12"/>
  <c r="BL80" i="12"/>
  <c r="BM80" i="12"/>
  <c r="BN80" i="12"/>
  <c r="BK81" i="12"/>
  <c r="BL81" i="12"/>
  <c r="BM81" i="12"/>
  <c r="BN81" i="12"/>
  <c r="BK82" i="12"/>
  <c r="BL82" i="12"/>
  <c r="BM82" i="12"/>
  <c r="BN82" i="12"/>
  <c r="BK83" i="12"/>
  <c r="BL83" i="12"/>
  <c r="BM83" i="12"/>
  <c r="BN83" i="12"/>
  <c r="BK84" i="12"/>
  <c r="BL84" i="12"/>
  <c r="BM84" i="12"/>
  <c r="BN84" i="12"/>
  <c r="BK85" i="12"/>
  <c r="BL85" i="12"/>
  <c r="BM85" i="12"/>
  <c r="BN85" i="12"/>
  <c r="BK86" i="12"/>
  <c r="BL86" i="12"/>
  <c r="BM86" i="12"/>
  <c r="BN86" i="12"/>
  <c r="BK87" i="12"/>
  <c r="BL87" i="12"/>
  <c r="BM87" i="12"/>
  <c r="BN87" i="12"/>
  <c r="BK88" i="12"/>
  <c r="BL88" i="12"/>
  <c r="BM88" i="12"/>
  <c r="BN88" i="12"/>
  <c r="BK89" i="12"/>
  <c r="BL89" i="12"/>
  <c r="BM89" i="12"/>
  <c r="BN89" i="12"/>
  <c r="BK90" i="12"/>
  <c r="BL90" i="12"/>
  <c r="BM90" i="12"/>
  <c r="BN90" i="12"/>
  <c r="BK91" i="12"/>
  <c r="BL91" i="12"/>
  <c r="BM91" i="12"/>
  <c r="BN91" i="12"/>
  <c r="BK92" i="12"/>
  <c r="BL92" i="12"/>
  <c r="BM92" i="12"/>
  <c r="BN92" i="12"/>
  <c r="BK93" i="12"/>
  <c r="BL93" i="12"/>
  <c r="BM93" i="12"/>
  <c r="BN93" i="12"/>
  <c r="BK94" i="12"/>
  <c r="BL94" i="12"/>
  <c r="BM94" i="12"/>
  <c r="BN94" i="12"/>
  <c r="BK95" i="12"/>
  <c r="BL95" i="12"/>
  <c r="BM95" i="12"/>
  <c r="BN95" i="12"/>
  <c r="BK96" i="12"/>
  <c r="BL96" i="12"/>
  <c r="BM96" i="12"/>
  <c r="BN96" i="12"/>
  <c r="BK97" i="12"/>
  <c r="BL97" i="12"/>
  <c r="BM97" i="12"/>
  <c r="BN97" i="12"/>
  <c r="BK98" i="12"/>
  <c r="BL98" i="12"/>
  <c r="BM98" i="12"/>
  <c r="BN98" i="12"/>
  <c r="BK99" i="12"/>
  <c r="BL99" i="12"/>
  <c r="BM99" i="12"/>
  <c r="BN99" i="12"/>
  <c r="BK100" i="12"/>
  <c r="BL100" i="12"/>
  <c r="BM100" i="12"/>
  <c r="BN100" i="12"/>
  <c r="BK101" i="12"/>
  <c r="BL101" i="12"/>
  <c r="BM101" i="12"/>
  <c r="BN101" i="12"/>
  <c r="BK102" i="12"/>
  <c r="BL102" i="12"/>
  <c r="BM102" i="12"/>
  <c r="BN102" i="12"/>
  <c r="BK103" i="12"/>
  <c r="BL103" i="12"/>
  <c r="BM103" i="12"/>
  <c r="BN103" i="12"/>
  <c r="BK104" i="12"/>
  <c r="BL104" i="12"/>
  <c r="BM104" i="12"/>
  <c r="BN104" i="12"/>
  <c r="BK105" i="12"/>
  <c r="BL105" i="12"/>
  <c r="BM105" i="12"/>
  <c r="BN105" i="12"/>
  <c r="BK106" i="12"/>
  <c r="BL106" i="12"/>
  <c r="BM106" i="12"/>
  <c r="BN106" i="12"/>
  <c r="BK107" i="12"/>
  <c r="BL107" i="12"/>
  <c r="BM107" i="12"/>
  <c r="BN107" i="12"/>
  <c r="BK108" i="12"/>
  <c r="BL108" i="12"/>
  <c r="BM108" i="12"/>
  <c r="BN108" i="12"/>
  <c r="BK109" i="12"/>
  <c r="BL109" i="12"/>
  <c r="BM109" i="12"/>
  <c r="BN109" i="12"/>
  <c r="BK110" i="12"/>
  <c r="BL110" i="12"/>
  <c r="BM110" i="12"/>
  <c r="BN110" i="12"/>
  <c r="BK111" i="12"/>
  <c r="BL111" i="12"/>
  <c r="BM111" i="12"/>
  <c r="BN111" i="12"/>
  <c r="BK112" i="12"/>
  <c r="BL112" i="12"/>
  <c r="BM112" i="12"/>
  <c r="BN112" i="12"/>
  <c r="BK113" i="12"/>
  <c r="BL113" i="12"/>
  <c r="BM113" i="12"/>
  <c r="BN113" i="12"/>
  <c r="BK114" i="12"/>
  <c r="BL114" i="12"/>
  <c r="BM114" i="12"/>
  <c r="BN114" i="12"/>
  <c r="BK115" i="12"/>
  <c r="BL115" i="12"/>
  <c r="BM115" i="12"/>
  <c r="BN115" i="12"/>
  <c r="BK116" i="12"/>
  <c r="BL116" i="12"/>
  <c r="BM116" i="12"/>
  <c r="BN116" i="12"/>
  <c r="BK117" i="12"/>
  <c r="BL117" i="12"/>
  <c r="BM117" i="12"/>
  <c r="BN117" i="12"/>
  <c r="BK118" i="12"/>
  <c r="BL118" i="12"/>
  <c r="BM118" i="12"/>
  <c r="BN118" i="12"/>
  <c r="BK119" i="12"/>
  <c r="BL119" i="12"/>
  <c r="BM119" i="12"/>
  <c r="BN119" i="12"/>
  <c r="BK120" i="12"/>
  <c r="BL120" i="12"/>
  <c r="BM120" i="12"/>
  <c r="BN120" i="12"/>
  <c r="BK121" i="12"/>
  <c r="BL121" i="12"/>
  <c r="BM121" i="12"/>
  <c r="BN121" i="12"/>
  <c r="BK122" i="12"/>
  <c r="BL122" i="12"/>
  <c r="BM122" i="12"/>
  <c r="BN122" i="12"/>
  <c r="BK123" i="12"/>
  <c r="BL123" i="12"/>
  <c r="BM123" i="12"/>
  <c r="BN123" i="12"/>
  <c r="BK124" i="12"/>
  <c r="BL124" i="12"/>
  <c r="BM124" i="12"/>
  <c r="BN124" i="12"/>
  <c r="BK125" i="12"/>
  <c r="BL125" i="12"/>
  <c r="BM125" i="12"/>
  <c r="BN125" i="12"/>
  <c r="BK126" i="12"/>
  <c r="BL126" i="12"/>
  <c r="BM126" i="12"/>
  <c r="BN126" i="12"/>
  <c r="BK127" i="12"/>
  <c r="BL127" i="12"/>
  <c r="BM127" i="12"/>
  <c r="BN127" i="12"/>
  <c r="BK4" i="12"/>
  <c r="BL4" i="12"/>
  <c r="BN4" i="12"/>
  <c r="BK5" i="12"/>
  <c r="BL5" i="12"/>
  <c r="BM5" i="12"/>
  <c r="BN5" i="12"/>
  <c r="BK6" i="12"/>
  <c r="BL6" i="12"/>
  <c r="BM6" i="12"/>
  <c r="BN6" i="12"/>
  <c r="BK7" i="12"/>
  <c r="BL7" i="12"/>
  <c r="BM7" i="12"/>
  <c r="BN7" i="12"/>
  <c r="BK8" i="12"/>
  <c r="BL8" i="12"/>
  <c r="BM8" i="12"/>
  <c r="BN8" i="12"/>
  <c r="BK9" i="12"/>
  <c r="BL9" i="12"/>
  <c r="BM9" i="12"/>
  <c r="BN9" i="12"/>
  <c r="BK10" i="12"/>
  <c r="BL10" i="12"/>
  <c r="BM10" i="12"/>
  <c r="BN10" i="12"/>
  <c r="BK11" i="12"/>
  <c r="BL11" i="12"/>
  <c r="BM11" i="12"/>
  <c r="BN11" i="12"/>
  <c r="BK12" i="12"/>
  <c r="BL12" i="12"/>
  <c r="BN12" i="12"/>
  <c r="BK13" i="12"/>
  <c r="BL13" i="12"/>
  <c r="BM13" i="12"/>
  <c r="BN13" i="12"/>
  <c r="BK14" i="12"/>
  <c r="BL14" i="12"/>
  <c r="BM14" i="12"/>
  <c r="BN14" i="12"/>
  <c r="BK15" i="12"/>
  <c r="BL15" i="12"/>
  <c r="BM15" i="12"/>
  <c r="BN15" i="12"/>
  <c r="BK16" i="12"/>
  <c r="BL16" i="12"/>
  <c r="BM16" i="12"/>
  <c r="BN16" i="12"/>
  <c r="BK17" i="12"/>
  <c r="BL17" i="12"/>
  <c r="BM17" i="12"/>
  <c r="BN17" i="12"/>
  <c r="BK18" i="12"/>
  <c r="BL18" i="12"/>
  <c r="BM18" i="12"/>
  <c r="BN18" i="12"/>
  <c r="BK19" i="12"/>
  <c r="BL19" i="12"/>
  <c r="BM19" i="12"/>
  <c r="BN19" i="12"/>
  <c r="BK20" i="12"/>
  <c r="BL20" i="12"/>
  <c r="BN20" i="12"/>
  <c r="BK21" i="12"/>
  <c r="BL21" i="12"/>
  <c r="BM21" i="12"/>
  <c r="BN21" i="12"/>
  <c r="BK22" i="12"/>
  <c r="BL22" i="12"/>
  <c r="BM22" i="12"/>
  <c r="BN22" i="12"/>
  <c r="BK23" i="12"/>
  <c r="BL23" i="12"/>
  <c r="BM23" i="12"/>
  <c r="BN23" i="12"/>
  <c r="BK24" i="12"/>
  <c r="BL24" i="12"/>
  <c r="BM24" i="12"/>
  <c r="BN24" i="12"/>
  <c r="BK25" i="12"/>
  <c r="BL25" i="12"/>
  <c r="BM25" i="12"/>
  <c r="BN25" i="12"/>
  <c r="BK26" i="12"/>
  <c r="BL26" i="12"/>
  <c r="BM26" i="12"/>
  <c r="BN26" i="12"/>
  <c r="BK27" i="12"/>
  <c r="BL27" i="12"/>
  <c r="BM27" i="12"/>
  <c r="BN27" i="12"/>
  <c r="BK28" i="12"/>
  <c r="BL28" i="12"/>
  <c r="BN28" i="12"/>
  <c r="BK29" i="12"/>
  <c r="BL29" i="12"/>
  <c r="BM29" i="12"/>
  <c r="BN29" i="12"/>
  <c r="BK30" i="12"/>
  <c r="BL30" i="12"/>
  <c r="BM30" i="12"/>
  <c r="BN30" i="12"/>
  <c r="BK31" i="12"/>
  <c r="BL31" i="12"/>
  <c r="BM31" i="12"/>
  <c r="BN31" i="12"/>
  <c r="BK32" i="12"/>
  <c r="BL32" i="12"/>
  <c r="BM32" i="12"/>
  <c r="BN32" i="12"/>
  <c r="BK33" i="12"/>
  <c r="BL33" i="12"/>
  <c r="BM33" i="12"/>
  <c r="BN33" i="12"/>
  <c r="BK34" i="12"/>
  <c r="BL34" i="12"/>
  <c r="BM34" i="12"/>
  <c r="BN34" i="12"/>
  <c r="BK35" i="12"/>
  <c r="BL35" i="12"/>
  <c r="BM35" i="12"/>
  <c r="BN35" i="12"/>
  <c r="BK36" i="12"/>
  <c r="BL36" i="12"/>
  <c r="BN36" i="12"/>
  <c r="BK37" i="12"/>
  <c r="BL37" i="12"/>
  <c r="BM37" i="12"/>
  <c r="BN37" i="12"/>
  <c r="BK38" i="12"/>
  <c r="BL38" i="12"/>
  <c r="BM38" i="12"/>
  <c r="BN38" i="12"/>
  <c r="BK39" i="12"/>
  <c r="BL39" i="12"/>
  <c r="BM39" i="12"/>
  <c r="BN39" i="12"/>
  <c r="BK40" i="12"/>
  <c r="BL40" i="12"/>
  <c r="BM40" i="12"/>
  <c r="BN40" i="12"/>
  <c r="BK41" i="12"/>
  <c r="BL41" i="12"/>
  <c r="BM41" i="12"/>
  <c r="BN41" i="12"/>
  <c r="BK42" i="12"/>
  <c r="BL42" i="12"/>
  <c r="BM42" i="12"/>
  <c r="BN42" i="12"/>
  <c r="BK43" i="12"/>
  <c r="BL43" i="12"/>
  <c r="BM43" i="12"/>
  <c r="BN43" i="12"/>
  <c r="BK44" i="12"/>
  <c r="BL44" i="12"/>
  <c r="BN44" i="12"/>
  <c r="BK45" i="12"/>
  <c r="BL45" i="12"/>
  <c r="BM45" i="12"/>
  <c r="BN45" i="12"/>
  <c r="BL3" i="12"/>
  <c r="BM3" i="12"/>
  <c r="BN3" i="12"/>
  <c r="BK3" i="12"/>
  <c r="BP110" i="4"/>
  <c r="BQ110" i="4"/>
  <c r="BP111" i="4"/>
  <c r="BQ111" i="4"/>
  <c r="BP112" i="4"/>
  <c r="BQ112" i="4"/>
  <c r="BP113" i="4"/>
  <c r="BQ113" i="4"/>
  <c r="BP114" i="4"/>
  <c r="BQ114" i="4"/>
  <c r="BP115" i="4"/>
  <c r="BQ115" i="4"/>
  <c r="BP116" i="4"/>
  <c r="BQ116" i="4"/>
  <c r="BP117" i="4"/>
  <c r="BQ117" i="4"/>
  <c r="BP118" i="4"/>
  <c r="BQ118" i="4"/>
  <c r="BP119" i="4"/>
  <c r="BQ119" i="4"/>
  <c r="BP120" i="4"/>
  <c r="BQ120" i="4"/>
  <c r="BP121" i="4"/>
  <c r="BQ121" i="4"/>
  <c r="BP122" i="4"/>
  <c r="BQ122" i="4"/>
  <c r="BP123" i="4"/>
  <c r="BQ123" i="4"/>
  <c r="BP124" i="4"/>
  <c r="BQ124" i="4"/>
  <c r="BP125" i="4"/>
  <c r="BQ125" i="4"/>
  <c r="BP126" i="4"/>
  <c r="BQ126" i="4"/>
  <c r="BP127" i="4"/>
  <c r="BQ127" i="4"/>
  <c r="BP128" i="4"/>
  <c r="BQ128" i="4"/>
  <c r="BP129" i="4"/>
  <c r="BQ129" i="4"/>
  <c r="BP130" i="4"/>
  <c r="BQ130" i="4"/>
  <c r="BP131" i="4"/>
  <c r="BQ131" i="4"/>
  <c r="BP132" i="4"/>
  <c r="BQ132" i="4"/>
  <c r="BP133" i="4"/>
  <c r="BQ133" i="4"/>
  <c r="BP134" i="4"/>
  <c r="BQ134" i="4"/>
  <c r="BP135" i="4"/>
  <c r="BQ135" i="4"/>
  <c r="BP136" i="4"/>
  <c r="BQ136" i="4"/>
  <c r="BP137" i="4"/>
  <c r="BQ137" i="4"/>
  <c r="BP138" i="4"/>
  <c r="BQ138" i="4"/>
  <c r="BP139" i="4"/>
  <c r="BQ139" i="4"/>
  <c r="BP140" i="4"/>
  <c r="BQ140" i="4"/>
  <c r="BP141" i="4"/>
  <c r="BQ141" i="4"/>
  <c r="BP142" i="4"/>
  <c r="BQ142" i="4"/>
  <c r="BP143" i="4"/>
  <c r="BQ143" i="4"/>
  <c r="BP144" i="4"/>
  <c r="BQ144" i="4"/>
  <c r="BP145" i="4"/>
  <c r="BQ145" i="4"/>
  <c r="BP146" i="4"/>
  <c r="BQ146" i="4"/>
  <c r="BP147" i="4"/>
  <c r="BQ147" i="4"/>
  <c r="BP148" i="4"/>
  <c r="BQ148" i="4"/>
  <c r="BP149" i="4"/>
  <c r="BQ149" i="4"/>
  <c r="BP150" i="4"/>
  <c r="BQ150" i="4"/>
  <c r="BP151" i="4"/>
  <c r="BQ151" i="4"/>
  <c r="BP152" i="4"/>
  <c r="BQ152" i="4"/>
  <c r="BP153" i="4"/>
  <c r="BQ153" i="4"/>
  <c r="BP154" i="4"/>
  <c r="BQ154" i="4"/>
  <c r="BP155" i="4"/>
  <c r="BQ155" i="4"/>
  <c r="BP156" i="4"/>
  <c r="BQ156" i="4"/>
  <c r="BP157" i="4"/>
  <c r="BQ157" i="4"/>
  <c r="BP158" i="4"/>
  <c r="BQ158" i="4"/>
  <c r="BP159" i="4"/>
  <c r="BQ159" i="4"/>
  <c r="BP160" i="4"/>
  <c r="BQ160" i="4"/>
  <c r="BP161" i="4"/>
  <c r="BQ161" i="4"/>
  <c r="BP162" i="4"/>
  <c r="BQ162" i="4"/>
  <c r="BP163" i="4"/>
  <c r="BQ163" i="4"/>
  <c r="BP164" i="4"/>
  <c r="BQ164" i="4"/>
  <c r="BP165" i="4"/>
  <c r="BQ165" i="4"/>
  <c r="BP166" i="4"/>
  <c r="BQ166" i="4"/>
  <c r="BP167" i="4"/>
  <c r="BQ167" i="4"/>
  <c r="BP168" i="4"/>
  <c r="BQ168" i="4"/>
  <c r="BP169" i="4"/>
  <c r="BQ169" i="4"/>
  <c r="BP170" i="4"/>
  <c r="BQ170" i="4"/>
  <c r="BP171" i="4"/>
  <c r="BQ171" i="4"/>
  <c r="BP172" i="4"/>
  <c r="BQ172" i="4"/>
  <c r="BP173" i="4"/>
  <c r="BQ173" i="4"/>
  <c r="BP174" i="4"/>
  <c r="BQ174" i="4"/>
  <c r="BP175" i="4"/>
  <c r="BQ175" i="4"/>
  <c r="BP176" i="4"/>
  <c r="BQ176" i="4"/>
  <c r="BP177" i="4"/>
  <c r="BQ177" i="4"/>
  <c r="BP178" i="4"/>
  <c r="BQ178" i="4"/>
  <c r="BP179" i="4"/>
  <c r="BQ179" i="4"/>
  <c r="BP180" i="4"/>
  <c r="BQ180" i="4"/>
  <c r="BP181" i="4"/>
  <c r="BQ181" i="4"/>
  <c r="BP182" i="4"/>
  <c r="BQ182" i="4"/>
  <c r="BP183" i="4"/>
  <c r="BQ183" i="4"/>
  <c r="BP184" i="4"/>
  <c r="BQ184" i="4"/>
  <c r="BP185" i="4"/>
  <c r="BQ185" i="4"/>
  <c r="BP186" i="4"/>
  <c r="BQ186" i="4"/>
  <c r="BP187" i="4"/>
  <c r="BQ187" i="4"/>
  <c r="BP188" i="4"/>
  <c r="BQ188" i="4"/>
  <c r="BP189" i="4"/>
  <c r="BQ189" i="4"/>
  <c r="BP190" i="4"/>
  <c r="BQ190" i="4"/>
  <c r="BP191" i="4"/>
  <c r="BQ191" i="4"/>
  <c r="BP192" i="4"/>
  <c r="BQ192" i="4"/>
  <c r="BP193" i="4"/>
  <c r="BQ193" i="4"/>
  <c r="BP194" i="4"/>
  <c r="BQ194" i="4"/>
  <c r="BP195" i="4"/>
  <c r="BQ195" i="4"/>
  <c r="BP196" i="4"/>
  <c r="BQ196" i="4"/>
  <c r="BP197" i="4"/>
  <c r="BQ197" i="4"/>
  <c r="BP198" i="4"/>
  <c r="BQ198" i="4"/>
  <c r="BP199" i="4"/>
  <c r="BQ199" i="4"/>
  <c r="BP200" i="4"/>
  <c r="BQ200" i="4"/>
  <c r="BP201" i="4"/>
  <c r="BQ201" i="4"/>
  <c r="BP202" i="4"/>
  <c r="BQ202" i="4"/>
  <c r="BP203" i="4"/>
  <c r="BQ203" i="4"/>
  <c r="BP204" i="4"/>
  <c r="BQ204" i="4"/>
  <c r="BP205" i="4"/>
  <c r="BQ205" i="4"/>
  <c r="BP206" i="4"/>
  <c r="BQ206" i="4"/>
  <c r="BP207" i="4"/>
  <c r="BQ207" i="4"/>
  <c r="BP208" i="4"/>
  <c r="BQ208" i="4"/>
  <c r="BP209" i="4"/>
  <c r="BQ209" i="4"/>
  <c r="BP210" i="4"/>
  <c r="BQ210" i="4"/>
  <c r="BP211" i="4"/>
  <c r="BQ211" i="4"/>
  <c r="BP212" i="4"/>
  <c r="BQ212" i="4"/>
  <c r="BP213" i="4"/>
  <c r="BQ213" i="4"/>
  <c r="BP214" i="4"/>
  <c r="BQ214" i="4"/>
  <c r="BP215" i="4"/>
  <c r="BQ215" i="4"/>
  <c r="BP216" i="4"/>
  <c r="BQ216" i="4"/>
  <c r="BP217" i="4"/>
  <c r="BQ217" i="4"/>
  <c r="BP218" i="4"/>
  <c r="BQ218" i="4"/>
  <c r="BP219" i="4"/>
  <c r="BQ219" i="4"/>
  <c r="BP220" i="4"/>
  <c r="BQ220" i="4"/>
  <c r="BP221" i="4"/>
  <c r="BQ221" i="4"/>
  <c r="BP222" i="4"/>
  <c r="BQ222" i="4"/>
  <c r="BP223" i="4"/>
  <c r="BQ223" i="4"/>
  <c r="BP224" i="4"/>
  <c r="BQ224" i="4"/>
  <c r="BP225" i="4"/>
  <c r="BQ225" i="4"/>
  <c r="BP226" i="4"/>
  <c r="BQ226" i="4"/>
  <c r="BP227" i="4"/>
  <c r="BQ227" i="4"/>
  <c r="BP228" i="4"/>
  <c r="BQ228" i="4"/>
  <c r="BP229" i="4"/>
  <c r="BQ229" i="4"/>
  <c r="BP230" i="4"/>
  <c r="BQ230" i="4"/>
  <c r="BP231" i="4"/>
  <c r="BQ231" i="4"/>
  <c r="BP232" i="4"/>
  <c r="BQ232" i="4"/>
  <c r="BP233" i="4"/>
  <c r="BQ233" i="4"/>
  <c r="BP234" i="4"/>
  <c r="BQ234" i="4"/>
  <c r="BP235" i="4"/>
  <c r="BQ235" i="4"/>
  <c r="BP236" i="4"/>
  <c r="BQ236" i="4"/>
  <c r="BP237" i="4"/>
  <c r="BQ237" i="4"/>
  <c r="BP238" i="4"/>
  <c r="BQ238" i="4"/>
  <c r="BP239" i="4"/>
  <c r="BQ239" i="4"/>
  <c r="BP240" i="4"/>
  <c r="BQ240" i="4"/>
  <c r="BP241" i="4"/>
  <c r="BQ241" i="4"/>
  <c r="BP242" i="4"/>
  <c r="BQ242" i="4"/>
  <c r="BP243" i="4"/>
  <c r="BQ243" i="4"/>
  <c r="BP244" i="4"/>
  <c r="BQ244" i="4"/>
  <c r="BP245" i="4"/>
  <c r="BQ245" i="4"/>
  <c r="BP246" i="4"/>
  <c r="BQ246" i="4"/>
  <c r="BP247" i="4"/>
  <c r="BQ247" i="4"/>
  <c r="BP248" i="4"/>
  <c r="BQ248" i="4"/>
  <c r="BP249" i="4"/>
  <c r="BQ249" i="4"/>
  <c r="BP250" i="4"/>
  <c r="BQ250" i="4"/>
  <c r="BP251" i="4"/>
  <c r="BQ251" i="4"/>
  <c r="BP252" i="4"/>
  <c r="BQ252" i="4"/>
  <c r="BP253" i="4"/>
  <c r="BQ253" i="4"/>
  <c r="BP254" i="4"/>
  <c r="BQ254" i="4"/>
  <c r="BP255" i="4"/>
  <c r="BQ255" i="4"/>
  <c r="BP256" i="4"/>
  <c r="BQ256" i="4"/>
  <c r="BP257" i="4"/>
  <c r="BQ257" i="4"/>
  <c r="BP258" i="4"/>
  <c r="BQ258" i="4"/>
  <c r="BP259" i="4"/>
  <c r="BQ259" i="4"/>
  <c r="BP260" i="4"/>
  <c r="BQ260" i="4"/>
  <c r="BP261" i="4"/>
  <c r="BQ261" i="4"/>
  <c r="BP262" i="4"/>
  <c r="BQ262" i="4"/>
  <c r="BP263" i="4"/>
  <c r="BQ263" i="4"/>
  <c r="BP264" i="4"/>
  <c r="BQ264" i="4"/>
  <c r="BP265" i="4"/>
  <c r="BQ265" i="4"/>
  <c r="BP266" i="4"/>
  <c r="BQ266" i="4"/>
  <c r="BP267" i="4"/>
  <c r="BQ267" i="4"/>
  <c r="BP268" i="4"/>
  <c r="BQ268" i="4"/>
  <c r="BP269" i="4"/>
  <c r="BQ269" i="4"/>
  <c r="BP270" i="4"/>
  <c r="BQ270" i="4"/>
  <c r="BP271" i="4"/>
  <c r="BQ271" i="4"/>
  <c r="BP272" i="4"/>
  <c r="BQ272" i="4"/>
  <c r="BP273" i="4"/>
  <c r="BQ273" i="4"/>
  <c r="BP274" i="4"/>
  <c r="BQ274" i="4"/>
  <c r="BP275" i="4"/>
  <c r="BQ275" i="4"/>
  <c r="BP276" i="4"/>
  <c r="BQ276" i="4"/>
  <c r="BP277" i="4"/>
  <c r="BQ277" i="4"/>
  <c r="BP278" i="4"/>
  <c r="BQ278" i="4"/>
  <c r="BP279" i="4"/>
  <c r="BQ279" i="4"/>
  <c r="BP280" i="4"/>
  <c r="BQ280" i="4"/>
  <c r="BP281" i="4"/>
  <c r="BQ281" i="4"/>
  <c r="BP282" i="4"/>
  <c r="BQ282" i="4"/>
  <c r="BP4" i="4"/>
  <c r="BQ4" i="4"/>
  <c r="BP5" i="4"/>
  <c r="BQ5" i="4"/>
  <c r="BP6" i="4"/>
  <c r="BQ6" i="4"/>
  <c r="BP7" i="4"/>
  <c r="BQ7" i="4"/>
  <c r="BP8" i="4"/>
  <c r="BQ8" i="4"/>
  <c r="BP9" i="4"/>
  <c r="BQ9" i="4"/>
  <c r="BP10" i="4"/>
  <c r="BQ10" i="4"/>
  <c r="BP11" i="4"/>
  <c r="BQ11" i="4"/>
  <c r="BP12" i="4"/>
  <c r="BQ12" i="4"/>
  <c r="BP13" i="4"/>
  <c r="BQ13" i="4"/>
  <c r="BP14" i="4"/>
  <c r="BQ14" i="4"/>
  <c r="BP15" i="4"/>
  <c r="BQ15" i="4"/>
  <c r="BP16" i="4"/>
  <c r="BQ16" i="4"/>
  <c r="BP17" i="4"/>
  <c r="BQ17" i="4"/>
  <c r="BP18" i="4"/>
  <c r="BQ18" i="4"/>
  <c r="BP19" i="4"/>
  <c r="BQ19" i="4"/>
  <c r="BP20" i="4"/>
  <c r="BQ20" i="4"/>
  <c r="BP21" i="4"/>
  <c r="BQ21" i="4"/>
  <c r="BP22" i="4"/>
  <c r="BQ22" i="4"/>
  <c r="BP23" i="4"/>
  <c r="BQ23" i="4"/>
  <c r="BP24" i="4"/>
  <c r="BQ24" i="4"/>
  <c r="BP25" i="4"/>
  <c r="BQ25" i="4"/>
  <c r="BP26" i="4"/>
  <c r="BQ26" i="4"/>
  <c r="BP27" i="4"/>
  <c r="BQ27" i="4"/>
  <c r="BP28" i="4"/>
  <c r="BQ28" i="4"/>
  <c r="BP29" i="4"/>
  <c r="BQ29" i="4"/>
  <c r="BP30" i="4"/>
  <c r="BQ30" i="4"/>
  <c r="BP31" i="4"/>
  <c r="BQ31" i="4"/>
  <c r="BP32" i="4"/>
  <c r="BQ32" i="4"/>
  <c r="BP33" i="4"/>
  <c r="BQ33" i="4"/>
  <c r="BP34" i="4"/>
  <c r="BQ34" i="4"/>
  <c r="BP35" i="4"/>
  <c r="BQ35" i="4"/>
  <c r="BP36" i="4"/>
  <c r="BQ36" i="4"/>
  <c r="BP37" i="4"/>
  <c r="BQ37" i="4"/>
  <c r="BP38" i="4"/>
  <c r="BQ38" i="4"/>
  <c r="BP39" i="4"/>
  <c r="BQ39" i="4"/>
  <c r="BP40" i="4"/>
  <c r="BQ40" i="4"/>
  <c r="BP41" i="4"/>
  <c r="BQ41" i="4"/>
  <c r="BP42" i="4"/>
  <c r="BQ42" i="4"/>
  <c r="BP43" i="4"/>
  <c r="BQ43" i="4"/>
  <c r="BP44" i="4"/>
  <c r="BQ44" i="4"/>
  <c r="BP45" i="4"/>
  <c r="BQ45" i="4"/>
  <c r="BP46" i="4"/>
  <c r="BQ46" i="4"/>
  <c r="BP47" i="4"/>
  <c r="BQ47" i="4"/>
  <c r="BP48" i="4"/>
  <c r="BQ48" i="4"/>
  <c r="BP49" i="4"/>
  <c r="BQ49" i="4"/>
  <c r="BP50" i="4"/>
  <c r="BQ50" i="4"/>
  <c r="BP51" i="4"/>
  <c r="BQ51" i="4"/>
  <c r="BP52" i="4"/>
  <c r="BQ52" i="4"/>
  <c r="BP53" i="4"/>
  <c r="BQ53" i="4"/>
  <c r="BP54" i="4"/>
  <c r="BQ54" i="4"/>
  <c r="BP55" i="4"/>
  <c r="BQ55" i="4"/>
  <c r="BP56" i="4"/>
  <c r="BQ56" i="4"/>
  <c r="BP57" i="4"/>
  <c r="BQ57" i="4"/>
  <c r="BP58" i="4"/>
  <c r="BQ58" i="4"/>
  <c r="BP59" i="4"/>
  <c r="BQ59" i="4"/>
  <c r="BP60" i="4"/>
  <c r="BQ60" i="4"/>
  <c r="BP61" i="4"/>
  <c r="BQ61" i="4"/>
  <c r="BP62" i="4"/>
  <c r="BQ62" i="4"/>
  <c r="BP63" i="4"/>
  <c r="BQ63" i="4"/>
  <c r="BP64" i="4"/>
  <c r="BQ64" i="4"/>
  <c r="BP65" i="4"/>
  <c r="BQ65" i="4"/>
  <c r="BP66" i="4"/>
  <c r="BQ66" i="4"/>
  <c r="BP67" i="4"/>
  <c r="BQ67" i="4"/>
  <c r="BP68" i="4"/>
  <c r="BQ68" i="4"/>
  <c r="BP69" i="4"/>
  <c r="BQ69" i="4"/>
  <c r="BP70" i="4"/>
  <c r="BQ70" i="4"/>
  <c r="BP71" i="4"/>
  <c r="BQ71" i="4"/>
  <c r="BP72" i="4"/>
  <c r="BQ72" i="4"/>
  <c r="BP73" i="4"/>
  <c r="BQ73" i="4"/>
  <c r="BP74" i="4"/>
  <c r="BQ74" i="4"/>
  <c r="BP75" i="4"/>
  <c r="BQ75" i="4"/>
  <c r="BP76" i="4"/>
  <c r="BQ76" i="4"/>
  <c r="BP77" i="4"/>
  <c r="BQ77" i="4"/>
  <c r="BP78" i="4"/>
  <c r="BQ78" i="4"/>
  <c r="BP79" i="4"/>
  <c r="BQ79" i="4"/>
  <c r="BP80" i="4"/>
  <c r="BQ80" i="4"/>
  <c r="BP81" i="4"/>
  <c r="BQ81" i="4"/>
  <c r="BP82" i="4"/>
  <c r="BQ82" i="4"/>
  <c r="BP83" i="4"/>
  <c r="BQ83" i="4"/>
  <c r="BP84" i="4"/>
  <c r="BQ84" i="4"/>
  <c r="BP85" i="4"/>
  <c r="BQ85" i="4"/>
  <c r="BP86" i="4"/>
  <c r="BQ86" i="4"/>
  <c r="BP87" i="4"/>
  <c r="BQ87" i="4"/>
  <c r="BP88" i="4"/>
  <c r="BQ88" i="4"/>
  <c r="BP89" i="4"/>
  <c r="BQ89" i="4"/>
  <c r="BP90" i="4"/>
  <c r="BQ90" i="4"/>
  <c r="BP91" i="4"/>
  <c r="BQ91" i="4"/>
  <c r="BP92" i="4"/>
  <c r="BQ92" i="4"/>
  <c r="BP93" i="4"/>
  <c r="BQ93" i="4"/>
  <c r="BP94" i="4"/>
  <c r="BQ94" i="4"/>
  <c r="BP95" i="4"/>
  <c r="BQ95" i="4"/>
  <c r="BP96" i="4"/>
  <c r="BQ96" i="4"/>
  <c r="BP97" i="4"/>
  <c r="BQ97" i="4"/>
  <c r="BP98" i="4"/>
  <c r="BQ98" i="4"/>
  <c r="BP99" i="4"/>
  <c r="BQ99" i="4"/>
  <c r="BP100" i="4"/>
  <c r="BQ100" i="4"/>
  <c r="BP101" i="4"/>
  <c r="BQ101" i="4"/>
  <c r="BP102" i="4"/>
  <c r="BQ102" i="4"/>
  <c r="BP103" i="4"/>
  <c r="BQ103" i="4"/>
  <c r="BP104" i="4"/>
  <c r="BQ104" i="4"/>
  <c r="BP105" i="4"/>
  <c r="BQ105" i="4"/>
  <c r="BP106" i="4"/>
  <c r="BQ106" i="4"/>
  <c r="BP107" i="4"/>
  <c r="BQ107" i="4"/>
  <c r="BP108" i="4"/>
  <c r="BQ108" i="4"/>
  <c r="BP109" i="4"/>
  <c r="BQ109" i="4"/>
  <c r="BQ3" i="4"/>
  <c r="BP3" i="4"/>
  <c r="BK56" i="4"/>
  <c r="BL56" i="4"/>
  <c r="BM56" i="4"/>
  <c r="BN56" i="4"/>
  <c r="BK57" i="4"/>
  <c r="BL57" i="4"/>
  <c r="BM57" i="4"/>
  <c r="BN57" i="4"/>
  <c r="BK58" i="4"/>
  <c r="BL58" i="4"/>
  <c r="BM58" i="4"/>
  <c r="BN58" i="4"/>
  <c r="BK59" i="4"/>
  <c r="BL59" i="4"/>
  <c r="BM59" i="4"/>
  <c r="BN59" i="4"/>
  <c r="BK60" i="4"/>
  <c r="BL60" i="4"/>
  <c r="BM60" i="4"/>
  <c r="BN60" i="4"/>
  <c r="BK61" i="4"/>
  <c r="BL61" i="4"/>
  <c r="BM61" i="4"/>
  <c r="BN61" i="4"/>
  <c r="BK62" i="4"/>
  <c r="BL62" i="4"/>
  <c r="BM62" i="4"/>
  <c r="BN62" i="4"/>
  <c r="BK63" i="4"/>
  <c r="BL63" i="4"/>
  <c r="BM63" i="4"/>
  <c r="BN63" i="4"/>
  <c r="BK64" i="4"/>
  <c r="BL64" i="4"/>
  <c r="BM64" i="4"/>
  <c r="BN64" i="4"/>
  <c r="BK65" i="4"/>
  <c r="BL65" i="4"/>
  <c r="BM65" i="4"/>
  <c r="BN65" i="4"/>
  <c r="BK66" i="4"/>
  <c r="BL66" i="4"/>
  <c r="BM66" i="4"/>
  <c r="BN66" i="4"/>
  <c r="BK67" i="4"/>
  <c r="BL67" i="4"/>
  <c r="BM67" i="4"/>
  <c r="BN67" i="4"/>
  <c r="BK68" i="4"/>
  <c r="BL68" i="4"/>
  <c r="BM68" i="4"/>
  <c r="BN68" i="4"/>
  <c r="BK69" i="4"/>
  <c r="BL69" i="4"/>
  <c r="BM69" i="4"/>
  <c r="BN69" i="4"/>
  <c r="BK70" i="4"/>
  <c r="BL70" i="4"/>
  <c r="BM70" i="4"/>
  <c r="BN70" i="4"/>
  <c r="BK71" i="4"/>
  <c r="BL71" i="4"/>
  <c r="BM71" i="4"/>
  <c r="BN71" i="4"/>
  <c r="BK72" i="4"/>
  <c r="BL72" i="4"/>
  <c r="BM72" i="4"/>
  <c r="BN72" i="4"/>
  <c r="BK73" i="4"/>
  <c r="BL73" i="4"/>
  <c r="BM73" i="4"/>
  <c r="BN73" i="4"/>
  <c r="BK74" i="4"/>
  <c r="BL74" i="4"/>
  <c r="BM74" i="4"/>
  <c r="BN74" i="4"/>
  <c r="BK75" i="4"/>
  <c r="BL75" i="4"/>
  <c r="BM75" i="4"/>
  <c r="BN75" i="4"/>
  <c r="BK76" i="4"/>
  <c r="BL76" i="4"/>
  <c r="BM76" i="4"/>
  <c r="BN76" i="4"/>
  <c r="BK77" i="4"/>
  <c r="BL77" i="4"/>
  <c r="BM77" i="4"/>
  <c r="BN77" i="4"/>
  <c r="BK78" i="4"/>
  <c r="BL78" i="4"/>
  <c r="BM78" i="4"/>
  <c r="BN78" i="4"/>
  <c r="BK79" i="4"/>
  <c r="BL79" i="4"/>
  <c r="BM79" i="4"/>
  <c r="BN79" i="4"/>
  <c r="BK80" i="4"/>
  <c r="BL80" i="4"/>
  <c r="BM80" i="4"/>
  <c r="BN80" i="4"/>
  <c r="BK81" i="4"/>
  <c r="BL81" i="4"/>
  <c r="BM81" i="4"/>
  <c r="BN81" i="4"/>
  <c r="BK82" i="4"/>
  <c r="BL82" i="4"/>
  <c r="BM82" i="4"/>
  <c r="BN82" i="4"/>
  <c r="BK83" i="4"/>
  <c r="BL83" i="4"/>
  <c r="BM83" i="4"/>
  <c r="BN83" i="4"/>
  <c r="BK84" i="4"/>
  <c r="BL84" i="4"/>
  <c r="BM84" i="4"/>
  <c r="BN84" i="4"/>
  <c r="BK85" i="4"/>
  <c r="BL85" i="4"/>
  <c r="BM85" i="4"/>
  <c r="BN85" i="4"/>
  <c r="BK86" i="4"/>
  <c r="BL86" i="4"/>
  <c r="BM86" i="4"/>
  <c r="BN86" i="4"/>
  <c r="BK87" i="4"/>
  <c r="BL87" i="4"/>
  <c r="BM87" i="4"/>
  <c r="BN87" i="4"/>
  <c r="BK88" i="4"/>
  <c r="BL88" i="4"/>
  <c r="BM88" i="4"/>
  <c r="BN88" i="4"/>
  <c r="BK89" i="4"/>
  <c r="BL89" i="4"/>
  <c r="BM89" i="4"/>
  <c r="BN89" i="4"/>
  <c r="BK90" i="4"/>
  <c r="BL90" i="4"/>
  <c r="BM90" i="4"/>
  <c r="BN90" i="4"/>
  <c r="BK91" i="4"/>
  <c r="BL91" i="4"/>
  <c r="BM91" i="4"/>
  <c r="BN91" i="4"/>
  <c r="BK92" i="4"/>
  <c r="BL92" i="4"/>
  <c r="BM92" i="4"/>
  <c r="BN92" i="4"/>
  <c r="BK93" i="4"/>
  <c r="BL93" i="4"/>
  <c r="BM93" i="4"/>
  <c r="BN93" i="4"/>
  <c r="BK94" i="4"/>
  <c r="BL94" i="4"/>
  <c r="BM94" i="4"/>
  <c r="BN94" i="4"/>
  <c r="BK95" i="4"/>
  <c r="BL95" i="4"/>
  <c r="BM95" i="4"/>
  <c r="BN95" i="4"/>
  <c r="BK96" i="4"/>
  <c r="BL96" i="4"/>
  <c r="BM96" i="4"/>
  <c r="BN96" i="4"/>
  <c r="BK97" i="4"/>
  <c r="BL97" i="4"/>
  <c r="BM97" i="4"/>
  <c r="BN97" i="4"/>
  <c r="BK98" i="4"/>
  <c r="BL98" i="4"/>
  <c r="BM98" i="4"/>
  <c r="BN98" i="4"/>
  <c r="BK99" i="4"/>
  <c r="BL99" i="4"/>
  <c r="BM99" i="4"/>
  <c r="BN99" i="4"/>
  <c r="BK100" i="4"/>
  <c r="BL100" i="4"/>
  <c r="BM100" i="4"/>
  <c r="BN100" i="4"/>
  <c r="BK101" i="4"/>
  <c r="BL101" i="4"/>
  <c r="BM101" i="4"/>
  <c r="BN101" i="4"/>
  <c r="BK102" i="4"/>
  <c r="BL102" i="4"/>
  <c r="BM102" i="4"/>
  <c r="BN102" i="4"/>
  <c r="BK103" i="4"/>
  <c r="BL103" i="4"/>
  <c r="BM103" i="4"/>
  <c r="BN103" i="4"/>
  <c r="BK104" i="4"/>
  <c r="BL104" i="4"/>
  <c r="BM104" i="4"/>
  <c r="BN104" i="4"/>
  <c r="BK105" i="4"/>
  <c r="BL105" i="4"/>
  <c r="BM105" i="4"/>
  <c r="BN105" i="4"/>
  <c r="BK106" i="4"/>
  <c r="BL106" i="4"/>
  <c r="BM106" i="4"/>
  <c r="BN106" i="4"/>
  <c r="BK107" i="4"/>
  <c r="BL107" i="4"/>
  <c r="BM107" i="4"/>
  <c r="BN107" i="4"/>
  <c r="BK108" i="4"/>
  <c r="BL108" i="4"/>
  <c r="BM108" i="4"/>
  <c r="BN108" i="4"/>
  <c r="BK109" i="4"/>
  <c r="BL109" i="4"/>
  <c r="BM109" i="4"/>
  <c r="BN109" i="4"/>
  <c r="BK110" i="4"/>
  <c r="BL110" i="4"/>
  <c r="BM110" i="4"/>
  <c r="BN110" i="4"/>
  <c r="BK111" i="4"/>
  <c r="BL111" i="4"/>
  <c r="BM111" i="4"/>
  <c r="BN111" i="4"/>
  <c r="BK112" i="4"/>
  <c r="BL112" i="4"/>
  <c r="BM112" i="4"/>
  <c r="BN112" i="4"/>
  <c r="BK113" i="4"/>
  <c r="BL113" i="4"/>
  <c r="BM113" i="4"/>
  <c r="BN113" i="4"/>
  <c r="BK114" i="4"/>
  <c r="BL114" i="4"/>
  <c r="BM114" i="4"/>
  <c r="BN114" i="4"/>
  <c r="BK115" i="4"/>
  <c r="BL115" i="4"/>
  <c r="BM115" i="4"/>
  <c r="BN115" i="4"/>
  <c r="BK116" i="4"/>
  <c r="BL116" i="4"/>
  <c r="BM116" i="4"/>
  <c r="BN116" i="4"/>
  <c r="BK117" i="4"/>
  <c r="BL117" i="4"/>
  <c r="BM117" i="4"/>
  <c r="BN117" i="4"/>
  <c r="BK118" i="4"/>
  <c r="BL118" i="4"/>
  <c r="BM118" i="4"/>
  <c r="BN118" i="4"/>
  <c r="BK119" i="4"/>
  <c r="BL119" i="4"/>
  <c r="BM119" i="4"/>
  <c r="BN119" i="4"/>
  <c r="BK120" i="4"/>
  <c r="BL120" i="4"/>
  <c r="BM120" i="4"/>
  <c r="BN120" i="4"/>
  <c r="BK121" i="4"/>
  <c r="BL121" i="4"/>
  <c r="BM121" i="4"/>
  <c r="BN121" i="4"/>
  <c r="BK122" i="4"/>
  <c r="BL122" i="4"/>
  <c r="BM122" i="4"/>
  <c r="BN122" i="4"/>
  <c r="BK123" i="4"/>
  <c r="BL123" i="4"/>
  <c r="BM123" i="4"/>
  <c r="BN123" i="4"/>
  <c r="BK124" i="4"/>
  <c r="BL124" i="4"/>
  <c r="BM124" i="4"/>
  <c r="BN124" i="4"/>
  <c r="BK125" i="4"/>
  <c r="BL125" i="4"/>
  <c r="BM125" i="4"/>
  <c r="BN125" i="4"/>
  <c r="BK126" i="4"/>
  <c r="BL126" i="4"/>
  <c r="BM126" i="4"/>
  <c r="BN126" i="4"/>
  <c r="BK127" i="4"/>
  <c r="BL127" i="4"/>
  <c r="BM127" i="4"/>
  <c r="BN127" i="4"/>
  <c r="BK128" i="4"/>
  <c r="BL128" i="4"/>
  <c r="BM128" i="4"/>
  <c r="BN128" i="4"/>
  <c r="BK129" i="4"/>
  <c r="BL129" i="4"/>
  <c r="BM129" i="4"/>
  <c r="BN129" i="4"/>
  <c r="BK130" i="4"/>
  <c r="BL130" i="4"/>
  <c r="BM130" i="4"/>
  <c r="BN130" i="4"/>
  <c r="BK131" i="4"/>
  <c r="BL131" i="4"/>
  <c r="BM131" i="4"/>
  <c r="BN131" i="4"/>
  <c r="BK132" i="4"/>
  <c r="BL132" i="4"/>
  <c r="BM132" i="4"/>
  <c r="BN132" i="4"/>
  <c r="BK133" i="4"/>
  <c r="BL133" i="4"/>
  <c r="BM133" i="4"/>
  <c r="BN133" i="4"/>
  <c r="BK134" i="4"/>
  <c r="BL134" i="4"/>
  <c r="BM134" i="4"/>
  <c r="BN134" i="4"/>
  <c r="BK135" i="4"/>
  <c r="BL135" i="4"/>
  <c r="BM135" i="4"/>
  <c r="BN135" i="4"/>
  <c r="BK136" i="4"/>
  <c r="BL136" i="4"/>
  <c r="BM136" i="4"/>
  <c r="BN136" i="4"/>
  <c r="BK137" i="4"/>
  <c r="BL137" i="4"/>
  <c r="BM137" i="4"/>
  <c r="BN137" i="4"/>
  <c r="BK138" i="4"/>
  <c r="BL138" i="4"/>
  <c r="BM138" i="4"/>
  <c r="BN138" i="4"/>
  <c r="BK139" i="4"/>
  <c r="BL139" i="4"/>
  <c r="BM139" i="4"/>
  <c r="BN139" i="4"/>
  <c r="BK140" i="4"/>
  <c r="BL140" i="4"/>
  <c r="BM140" i="4"/>
  <c r="BN140" i="4"/>
  <c r="BK141" i="4"/>
  <c r="BL141" i="4"/>
  <c r="BM141" i="4"/>
  <c r="BN141" i="4"/>
  <c r="BK142" i="4"/>
  <c r="BL142" i="4"/>
  <c r="BM142" i="4"/>
  <c r="BN142" i="4"/>
  <c r="BK143" i="4"/>
  <c r="BL143" i="4"/>
  <c r="BM143" i="4"/>
  <c r="BN143" i="4"/>
  <c r="BK144" i="4"/>
  <c r="BL144" i="4"/>
  <c r="BM144" i="4"/>
  <c r="BN144" i="4"/>
  <c r="BK145" i="4"/>
  <c r="BL145" i="4"/>
  <c r="BM145" i="4"/>
  <c r="BN145" i="4"/>
  <c r="BK146" i="4"/>
  <c r="BL146" i="4"/>
  <c r="BM146" i="4"/>
  <c r="BN146" i="4"/>
  <c r="BK147" i="4"/>
  <c r="BL147" i="4"/>
  <c r="BM147" i="4"/>
  <c r="BN147" i="4"/>
  <c r="BK148" i="4"/>
  <c r="BL148" i="4"/>
  <c r="BM148" i="4"/>
  <c r="BN148" i="4"/>
  <c r="BK149" i="4"/>
  <c r="BL149" i="4"/>
  <c r="BM149" i="4"/>
  <c r="BN149" i="4"/>
  <c r="BK150" i="4"/>
  <c r="BL150" i="4"/>
  <c r="BM150" i="4"/>
  <c r="BN150" i="4"/>
  <c r="BK151" i="4"/>
  <c r="BL151" i="4"/>
  <c r="BM151" i="4"/>
  <c r="BN151" i="4"/>
  <c r="BK152" i="4"/>
  <c r="BL152" i="4"/>
  <c r="BM152" i="4"/>
  <c r="BN152" i="4"/>
  <c r="BK153" i="4"/>
  <c r="BL153" i="4"/>
  <c r="BM153" i="4"/>
  <c r="BN153" i="4"/>
  <c r="BK154" i="4"/>
  <c r="BL154" i="4"/>
  <c r="BM154" i="4"/>
  <c r="BN154" i="4"/>
  <c r="BK155" i="4"/>
  <c r="BL155" i="4"/>
  <c r="BM155" i="4"/>
  <c r="BN155" i="4"/>
  <c r="BK156" i="4"/>
  <c r="BL156" i="4"/>
  <c r="BM156" i="4"/>
  <c r="BN156" i="4"/>
  <c r="BK157" i="4"/>
  <c r="BL157" i="4"/>
  <c r="BM157" i="4"/>
  <c r="BN157" i="4"/>
  <c r="BK158" i="4"/>
  <c r="BL158" i="4"/>
  <c r="BM158" i="4"/>
  <c r="BN158" i="4"/>
  <c r="BK159" i="4"/>
  <c r="BL159" i="4"/>
  <c r="BM159" i="4"/>
  <c r="BN159" i="4"/>
  <c r="BK160" i="4"/>
  <c r="BL160" i="4"/>
  <c r="BM160" i="4"/>
  <c r="BN160" i="4"/>
  <c r="BK161" i="4"/>
  <c r="BL161" i="4"/>
  <c r="BM161" i="4"/>
  <c r="BN161" i="4"/>
  <c r="BK162" i="4"/>
  <c r="BL162" i="4"/>
  <c r="BM162" i="4"/>
  <c r="BN162" i="4"/>
  <c r="BK163" i="4"/>
  <c r="BL163" i="4"/>
  <c r="BM163" i="4"/>
  <c r="BN163" i="4"/>
  <c r="BK164" i="4"/>
  <c r="BL164" i="4"/>
  <c r="BM164" i="4"/>
  <c r="BN164" i="4"/>
  <c r="BK165" i="4"/>
  <c r="BL165" i="4"/>
  <c r="BM165" i="4"/>
  <c r="BN165" i="4"/>
  <c r="BK166" i="4"/>
  <c r="BL166" i="4"/>
  <c r="BM166" i="4"/>
  <c r="BN166" i="4"/>
  <c r="BK167" i="4"/>
  <c r="BL167" i="4"/>
  <c r="BM167" i="4"/>
  <c r="BN167" i="4"/>
  <c r="BK168" i="4"/>
  <c r="BL168" i="4"/>
  <c r="BM168" i="4"/>
  <c r="BN168" i="4"/>
  <c r="BK169" i="4"/>
  <c r="BL169" i="4"/>
  <c r="BM169" i="4"/>
  <c r="BN169" i="4"/>
  <c r="BK170" i="4"/>
  <c r="BL170" i="4"/>
  <c r="BM170" i="4"/>
  <c r="BN170" i="4"/>
  <c r="BK171" i="4"/>
  <c r="BL171" i="4"/>
  <c r="BM171" i="4"/>
  <c r="BN171" i="4"/>
  <c r="BK172" i="4"/>
  <c r="BL172" i="4"/>
  <c r="BM172" i="4"/>
  <c r="BN172" i="4"/>
  <c r="BK173" i="4"/>
  <c r="BL173" i="4"/>
  <c r="BM173" i="4"/>
  <c r="BN173" i="4"/>
  <c r="BK174" i="4"/>
  <c r="BL174" i="4"/>
  <c r="BM174" i="4"/>
  <c r="BN174" i="4"/>
  <c r="BK175" i="4"/>
  <c r="BL175" i="4"/>
  <c r="BM175" i="4"/>
  <c r="BN175" i="4"/>
  <c r="BK176" i="4"/>
  <c r="BL176" i="4"/>
  <c r="BM176" i="4"/>
  <c r="BN176" i="4"/>
  <c r="BK177" i="4"/>
  <c r="BL177" i="4"/>
  <c r="BM177" i="4"/>
  <c r="BN177" i="4"/>
  <c r="BK178" i="4"/>
  <c r="BL178" i="4"/>
  <c r="BM178" i="4"/>
  <c r="BN178" i="4"/>
  <c r="BK179" i="4"/>
  <c r="BL179" i="4"/>
  <c r="BM179" i="4"/>
  <c r="BN179" i="4"/>
  <c r="BK180" i="4"/>
  <c r="BL180" i="4"/>
  <c r="BM180" i="4"/>
  <c r="BN180" i="4"/>
  <c r="BK181" i="4"/>
  <c r="BL181" i="4"/>
  <c r="BM181" i="4"/>
  <c r="BN181" i="4"/>
  <c r="BK182" i="4"/>
  <c r="BL182" i="4"/>
  <c r="BM182" i="4"/>
  <c r="BN182" i="4"/>
  <c r="BK183" i="4"/>
  <c r="BL183" i="4"/>
  <c r="BM183" i="4"/>
  <c r="BN183" i="4"/>
  <c r="BK184" i="4"/>
  <c r="BL184" i="4"/>
  <c r="BM184" i="4"/>
  <c r="BN184" i="4"/>
  <c r="BK185" i="4"/>
  <c r="BL185" i="4"/>
  <c r="BM185" i="4"/>
  <c r="BN185" i="4"/>
  <c r="BK186" i="4"/>
  <c r="BL186" i="4"/>
  <c r="BM186" i="4"/>
  <c r="BN186" i="4"/>
  <c r="BK187" i="4"/>
  <c r="BL187" i="4"/>
  <c r="BM187" i="4"/>
  <c r="BN187" i="4"/>
  <c r="BK188" i="4"/>
  <c r="BL188" i="4"/>
  <c r="BM188" i="4"/>
  <c r="BN188" i="4"/>
  <c r="BK189" i="4"/>
  <c r="BL189" i="4"/>
  <c r="BM189" i="4"/>
  <c r="BN189" i="4"/>
  <c r="BK190" i="4"/>
  <c r="BL190" i="4"/>
  <c r="BM190" i="4"/>
  <c r="BN190" i="4"/>
  <c r="BK191" i="4"/>
  <c r="BL191" i="4"/>
  <c r="BM191" i="4"/>
  <c r="BN191" i="4"/>
  <c r="BK192" i="4"/>
  <c r="BL192" i="4"/>
  <c r="BM192" i="4"/>
  <c r="BN192" i="4"/>
  <c r="BK193" i="4"/>
  <c r="BL193" i="4"/>
  <c r="BM193" i="4"/>
  <c r="BN193" i="4"/>
  <c r="BK194" i="4"/>
  <c r="BL194" i="4"/>
  <c r="BM194" i="4"/>
  <c r="BN194" i="4"/>
  <c r="BK195" i="4"/>
  <c r="BL195" i="4"/>
  <c r="BM195" i="4"/>
  <c r="BN195" i="4"/>
  <c r="BK196" i="4"/>
  <c r="BL196" i="4"/>
  <c r="BM196" i="4"/>
  <c r="BN196" i="4"/>
  <c r="BK197" i="4"/>
  <c r="BL197" i="4"/>
  <c r="BM197" i="4"/>
  <c r="BN197" i="4"/>
  <c r="BK198" i="4"/>
  <c r="BL198" i="4"/>
  <c r="BM198" i="4"/>
  <c r="BN198" i="4"/>
  <c r="BK199" i="4"/>
  <c r="BL199" i="4"/>
  <c r="BM199" i="4"/>
  <c r="BN199" i="4"/>
  <c r="BK200" i="4"/>
  <c r="BL200" i="4"/>
  <c r="BM200" i="4"/>
  <c r="BN200" i="4"/>
  <c r="BK201" i="4"/>
  <c r="BL201" i="4"/>
  <c r="BM201" i="4"/>
  <c r="BN201" i="4"/>
  <c r="BK202" i="4"/>
  <c r="BL202" i="4"/>
  <c r="BM202" i="4"/>
  <c r="BN202" i="4"/>
  <c r="BK203" i="4"/>
  <c r="BL203" i="4"/>
  <c r="BM203" i="4"/>
  <c r="BN203" i="4"/>
  <c r="BK204" i="4"/>
  <c r="BL204" i="4"/>
  <c r="BM204" i="4"/>
  <c r="BN204" i="4"/>
  <c r="BK205" i="4"/>
  <c r="BL205" i="4"/>
  <c r="BM205" i="4"/>
  <c r="BN205" i="4"/>
  <c r="BK206" i="4"/>
  <c r="BL206" i="4"/>
  <c r="BM206" i="4"/>
  <c r="BN206" i="4"/>
  <c r="BK207" i="4"/>
  <c r="BL207" i="4"/>
  <c r="BM207" i="4"/>
  <c r="BN207" i="4"/>
  <c r="BK208" i="4"/>
  <c r="BL208" i="4"/>
  <c r="BM208" i="4"/>
  <c r="BN208" i="4"/>
  <c r="BK209" i="4"/>
  <c r="BL209" i="4"/>
  <c r="BM209" i="4"/>
  <c r="BN209" i="4"/>
  <c r="BK210" i="4"/>
  <c r="BL210" i="4"/>
  <c r="BM210" i="4"/>
  <c r="BN210" i="4"/>
  <c r="BK211" i="4"/>
  <c r="BL211" i="4"/>
  <c r="BM211" i="4"/>
  <c r="BN211" i="4"/>
  <c r="BK212" i="4"/>
  <c r="BL212" i="4"/>
  <c r="BM212" i="4"/>
  <c r="BN212" i="4"/>
  <c r="BK213" i="4"/>
  <c r="BL213" i="4"/>
  <c r="BM213" i="4"/>
  <c r="BN213" i="4"/>
  <c r="BK214" i="4"/>
  <c r="BL214" i="4"/>
  <c r="BM214" i="4"/>
  <c r="BN214" i="4"/>
  <c r="BK215" i="4"/>
  <c r="BL215" i="4"/>
  <c r="BM215" i="4"/>
  <c r="BN215" i="4"/>
  <c r="BK216" i="4"/>
  <c r="BL216" i="4"/>
  <c r="BM216" i="4"/>
  <c r="BN216" i="4"/>
  <c r="BK217" i="4"/>
  <c r="BL217" i="4"/>
  <c r="BM217" i="4"/>
  <c r="BN217" i="4"/>
  <c r="BK218" i="4"/>
  <c r="BL218" i="4"/>
  <c r="BM218" i="4"/>
  <c r="BN218" i="4"/>
  <c r="BK219" i="4"/>
  <c r="BL219" i="4"/>
  <c r="BM219" i="4"/>
  <c r="BN219" i="4"/>
  <c r="BK220" i="4"/>
  <c r="BL220" i="4"/>
  <c r="BM220" i="4"/>
  <c r="BN220" i="4"/>
  <c r="BK221" i="4"/>
  <c r="BL221" i="4"/>
  <c r="BM221" i="4"/>
  <c r="BN221" i="4"/>
  <c r="BK222" i="4"/>
  <c r="BL222" i="4"/>
  <c r="BM222" i="4"/>
  <c r="BN222" i="4"/>
  <c r="BK223" i="4"/>
  <c r="BL223" i="4"/>
  <c r="BM223" i="4"/>
  <c r="BN223" i="4"/>
  <c r="BK224" i="4"/>
  <c r="BL224" i="4"/>
  <c r="BM224" i="4"/>
  <c r="BN224" i="4"/>
  <c r="BK225" i="4"/>
  <c r="BL225" i="4"/>
  <c r="BM225" i="4"/>
  <c r="BN225" i="4"/>
  <c r="BK226" i="4"/>
  <c r="BL226" i="4"/>
  <c r="BM226" i="4"/>
  <c r="BN226" i="4"/>
  <c r="BK227" i="4"/>
  <c r="BL227" i="4"/>
  <c r="BM227" i="4"/>
  <c r="BN227" i="4"/>
  <c r="BK228" i="4"/>
  <c r="BL228" i="4"/>
  <c r="BM228" i="4"/>
  <c r="BN228" i="4"/>
  <c r="BK229" i="4"/>
  <c r="BL229" i="4"/>
  <c r="BM229" i="4"/>
  <c r="BN229" i="4"/>
  <c r="BK230" i="4"/>
  <c r="BL230" i="4"/>
  <c r="BM230" i="4"/>
  <c r="BN230" i="4"/>
  <c r="BK231" i="4"/>
  <c r="BL231" i="4"/>
  <c r="BM231" i="4"/>
  <c r="BN231" i="4"/>
  <c r="BK232" i="4"/>
  <c r="BL232" i="4"/>
  <c r="BM232" i="4"/>
  <c r="BN232" i="4"/>
  <c r="BK233" i="4"/>
  <c r="BL233" i="4"/>
  <c r="BM233" i="4"/>
  <c r="BN233" i="4"/>
  <c r="BK234" i="4"/>
  <c r="BL234" i="4"/>
  <c r="BM234" i="4"/>
  <c r="BN234" i="4"/>
  <c r="BK235" i="4"/>
  <c r="BL235" i="4"/>
  <c r="BM235" i="4"/>
  <c r="BN235" i="4"/>
  <c r="BK236" i="4"/>
  <c r="BL236" i="4"/>
  <c r="BM236" i="4"/>
  <c r="BN236" i="4"/>
  <c r="BK237" i="4"/>
  <c r="BL237" i="4"/>
  <c r="BM237" i="4"/>
  <c r="BN237" i="4"/>
  <c r="BK238" i="4"/>
  <c r="BL238" i="4"/>
  <c r="BM238" i="4"/>
  <c r="BN238" i="4"/>
  <c r="BK239" i="4"/>
  <c r="BL239" i="4"/>
  <c r="BM239" i="4"/>
  <c r="BN239" i="4"/>
  <c r="BK240" i="4"/>
  <c r="BL240" i="4"/>
  <c r="BM240" i="4"/>
  <c r="BN240" i="4"/>
  <c r="BK241" i="4"/>
  <c r="BL241" i="4"/>
  <c r="BM241" i="4"/>
  <c r="BN241" i="4"/>
  <c r="BK242" i="4"/>
  <c r="BL242" i="4"/>
  <c r="BM242" i="4"/>
  <c r="BN242" i="4"/>
  <c r="BK243" i="4"/>
  <c r="BL243" i="4"/>
  <c r="BM243" i="4"/>
  <c r="BN243" i="4"/>
  <c r="BK244" i="4"/>
  <c r="BL244" i="4"/>
  <c r="BM244" i="4"/>
  <c r="BN244" i="4"/>
  <c r="BK245" i="4"/>
  <c r="BL245" i="4"/>
  <c r="BM245" i="4"/>
  <c r="BN245" i="4"/>
  <c r="BK246" i="4"/>
  <c r="BL246" i="4"/>
  <c r="BM246" i="4"/>
  <c r="BN246" i="4"/>
  <c r="BK247" i="4"/>
  <c r="BL247" i="4"/>
  <c r="BM247" i="4"/>
  <c r="BN247" i="4"/>
  <c r="BK248" i="4"/>
  <c r="BL248" i="4"/>
  <c r="BM248" i="4"/>
  <c r="BN248" i="4"/>
  <c r="BK249" i="4"/>
  <c r="BL249" i="4"/>
  <c r="BM249" i="4"/>
  <c r="BN249" i="4"/>
  <c r="BK250" i="4"/>
  <c r="BL250" i="4"/>
  <c r="BM250" i="4"/>
  <c r="BN250" i="4"/>
  <c r="BK251" i="4"/>
  <c r="BL251" i="4"/>
  <c r="BM251" i="4"/>
  <c r="BN251" i="4"/>
  <c r="BK252" i="4"/>
  <c r="BL252" i="4"/>
  <c r="BM252" i="4"/>
  <c r="BN252" i="4"/>
  <c r="BK253" i="4"/>
  <c r="BL253" i="4"/>
  <c r="BM253" i="4"/>
  <c r="BN253" i="4"/>
  <c r="BK254" i="4"/>
  <c r="BL254" i="4"/>
  <c r="BM254" i="4"/>
  <c r="BN254" i="4"/>
  <c r="BK255" i="4"/>
  <c r="BL255" i="4"/>
  <c r="BM255" i="4"/>
  <c r="BN255" i="4"/>
  <c r="BK256" i="4"/>
  <c r="BL256" i="4"/>
  <c r="BM256" i="4"/>
  <c r="BN256" i="4"/>
  <c r="BK257" i="4"/>
  <c r="BL257" i="4"/>
  <c r="BM257" i="4"/>
  <c r="BN257" i="4"/>
  <c r="BK258" i="4"/>
  <c r="BL258" i="4"/>
  <c r="BM258" i="4"/>
  <c r="BN258" i="4"/>
  <c r="BK259" i="4"/>
  <c r="BL259" i="4"/>
  <c r="BM259" i="4"/>
  <c r="BN259" i="4"/>
  <c r="BK260" i="4"/>
  <c r="BL260" i="4"/>
  <c r="BM260" i="4"/>
  <c r="BN260" i="4"/>
  <c r="BK261" i="4"/>
  <c r="BL261" i="4"/>
  <c r="BM261" i="4"/>
  <c r="BN261" i="4"/>
  <c r="BK262" i="4"/>
  <c r="BL262" i="4"/>
  <c r="BM262" i="4"/>
  <c r="BN262" i="4"/>
  <c r="BK263" i="4"/>
  <c r="BL263" i="4"/>
  <c r="BM263" i="4"/>
  <c r="BN263" i="4"/>
  <c r="BK264" i="4"/>
  <c r="BL264" i="4"/>
  <c r="BM264" i="4"/>
  <c r="BN264" i="4"/>
  <c r="BK265" i="4"/>
  <c r="BL265" i="4"/>
  <c r="BM265" i="4"/>
  <c r="BN265" i="4"/>
  <c r="BK266" i="4"/>
  <c r="BL266" i="4"/>
  <c r="BM266" i="4"/>
  <c r="BN266" i="4"/>
  <c r="BK267" i="4"/>
  <c r="BL267" i="4"/>
  <c r="BM267" i="4"/>
  <c r="BN267" i="4"/>
  <c r="BK268" i="4"/>
  <c r="BL268" i="4"/>
  <c r="BM268" i="4"/>
  <c r="BN268" i="4"/>
  <c r="BK269" i="4"/>
  <c r="BL269" i="4"/>
  <c r="BM269" i="4"/>
  <c r="BN269" i="4"/>
  <c r="BK270" i="4"/>
  <c r="BL270" i="4"/>
  <c r="BM270" i="4"/>
  <c r="BN270" i="4"/>
  <c r="BK271" i="4"/>
  <c r="BL271" i="4"/>
  <c r="BM271" i="4"/>
  <c r="BN271" i="4"/>
  <c r="BK272" i="4"/>
  <c r="BL272" i="4"/>
  <c r="BM272" i="4"/>
  <c r="BN272" i="4"/>
  <c r="BK273" i="4"/>
  <c r="BL273" i="4"/>
  <c r="BM273" i="4"/>
  <c r="BN273" i="4"/>
  <c r="BK274" i="4"/>
  <c r="BL274" i="4"/>
  <c r="BM274" i="4"/>
  <c r="BN274" i="4"/>
  <c r="BK275" i="4"/>
  <c r="BL275" i="4"/>
  <c r="BM275" i="4"/>
  <c r="BN275" i="4"/>
  <c r="BK276" i="4"/>
  <c r="BL276" i="4"/>
  <c r="BM276" i="4"/>
  <c r="BN276" i="4"/>
  <c r="BK277" i="4"/>
  <c r="BL277" i="4"/>
  <c r="BM277" i="4"/>
  <c r="BN277" i="4"/>
  <c r="BK278" i="4"/>
  <c r="BL278" i="4"/>
  <c r="BM278" i="4"/>
  <c r="BN278" i="4"/>
  <c r="BK279" i="4"/>
  <c r="BL279" i="4"/>
  <c r="BM279" i="4"/>
  <c r="BN279" i="4"/>
  <c r="BK280" i="4"/>
  <c r="BL280" i="4"/>
  <c r="BM280" i="4"/>
  <c r="BN280" i="4"/>
  <c r="BK281" i="4"/>
  <c r="BL281" i="4"/>
  <c r="BM281" i="4"/>
  <c r="BN281" i="4"/>
  <c r="BK282" i="4"/>
  <c r="BL282" i="4"/>
  <c r="BM282" i="4"/>
  <c r="BN282" i="4"/>
  <c r="BK4" i="4"/>
  <c r="BL4" i="4"/>
  <c r="BN4" i="4"/>
  <c r="BK5" i="4"/>
  <c r="BL5" i="4"/>
  <c r="BM5" i="4"/>
  <c r="BN5" i="4"/>
  <c r="BK6" i="4"/>
  <c r="BL6" i="4"/>
  <c r="BM6" i="4"/>
  <c r="BN6" i="4"/>
  <c r="BK7" i="4"/>
  <c r="BL7" i="4"/>
  <c r="BM7" i="4"/>
  <c r="BN7" i="4"/>
  <c r="BK8" i="4"/>
  <c r="BL8" i="4"/>
  <c r="BM8" i="4"/>
  <c r="BN8" i="4"/>
  <c r="BK9" i="4"/>
  <c r="BL9" i="4"/>
  <c r="BM9" i="4"/>
  <c r="BN9" i="4"/>
  <c r="BK10" i="4"/>
  <c r="BL10" i="4"/>
  <c r="BM10" i="4"/>
  <c r="BN10" i="4"/>
  <c r="BK11" i="4"/>
  <c r="BL11" i="4"/>
  <c r="BM11" i="4"/>
  <c r="BN11" i="4"/>
  <c r="BK12" i="4"/>
  <c r="BL12" i="4"/>
  <c r="BN12" i="4"/>
  <c r="BK13" i="4"/>
  <c r="BL13" i="4"/>
  <c r="BM13" i="4"/>
  <c r="BN13" i="4"/>
  <c r="BK14" i="4"/>
  <c r="BL14" i="4"/>
  <c r="BM14" i="4"/>
  <c r="BN14" i="4"/>
  <c r="BK15" i="4"/>
  <c r="BL15" i="4"/>
  <c r="BM15" i="4"/>
  <c r="BN15" i="4"/>
  <c r="BK16" i="4"/>
  <c r="BL16" i="4"/>
  <c r="BM16" i="4"/>
  <c r="BN16" i="4"/>
  <c r="BK17" i="4"/>
  <c r="BL17" i="4"/>
  <c r="BM17" i="4"/>
  <c r="BN17" i="4"/>
  <c r="BK18" i="4"/>
  <c r="BL18" i="4"/>
  <c r="BM18" i="4"/>
  <c r="BN18" i="4"/>
  <c r="BK19" i="4"/>
  <c r="BL19" i="4"/>
  <c r="BM19" i="4"/>
  <c r="BN19" i="4"/>
  <c r="BK20" i="4"/>
  <c r="BL20" i="4"/>
  <c r="BN20" i="4"/>
  <c r="BK21" i="4"/>
  <c r="BL21" i="4"/>
  <c r="BM21" i="4"/>
  <c r="BN21" i="4"/>
  <c r="BK22" i="4"/>
  <c r="BL22" i="4"/>
  <c r="BM22" i="4"/>
  <c r="BN22" i="4"/>
  <c r="BK23" i="4"/>
  <c r="BL23" i="4"/>
  <c r="BM23" i="4"/>
  <c r="BN23" i="4"/>
  <c r="BK24" i="4"/>
  <c r="BL24" i="4"/>
  <c r="BM24" i="4"/>
  <c r="BN24" i="4"/>
  <c r="BK25" i="4"/>
  <c r="BL25" i="4"/>
  <c r="BM25" i="4"/>
  <c r="BN25" i="4"/>
  <c r="BK26" i="4"/>
  <c r="BL26" i="4"/>
  <c r="BM26" i="4"/>
  <c r="BN26" i="4"/>
  <c r="BK27" i="4"/>
  <c r="BL27" i="4"/>
  <c r="BM27" i="4"/>
  <c r="BN27" i="4"/>
  <c r="BK28" i="4"/>
  <c r="BL28" i="4"/>
  <c r="BN28" i="4"/>
  <c r="BK29" i="4"/>
  <c r="BL29" i="4"/>
  <c r="BM29" i="4"/>
  <c r="BN29" i="4"/>
  <c r="BK30" i="4"/>
  <c r="BL30" i="4"/>
  <c r="BM30" i="4"/>
  <c r="BN30" i="4"/>
  <c r="BK31" i="4"/>
  <c r="BL31" i="4"/>
  <c r="BM31" i="4"/>
  <c r="BN31" i="4"/>
  <c r="BK32" i="4"/>
  <c r="BL32" i="4"/>
  <c r="BM32" i="4"/>
  <c r="BN32" i="4"/>
  <c r="BK33" i="4"/>
  <c r="BL33" i="4"/>
  <c r="BM33" i="4"/>
  <c r="BN33" i="4"/>
  <c r="BK34" i="4"/>
  <c r="BL34" i="4"/>
  <c r="BM34" i="4"/>
  <c r="BN34" i="4"/>
  <c r="BK35" i="4"/>
  <c r="BL35" i="4"/>
  <c r="BM35" i="4"/>
  <c r="BN35" i="4"/>
  <c r="BK36" i="4"/>
  <c r="BL36" i="4"/>
  <c r="BN36" i="4"/>
  <c r="BK37" i="4"/>
  <c r="BL37" i="4"/>
  <c r="BM37" i="4"/>
  <c r="BN37" i="4"/>
  <c r="BK38" i="4"/>
  <c r="BL38" i="4"/>
  <c r="BM38" i="4"/>
  <c r="BN38" i="4"/>
  <c r="BK39" i="4"/>
  <c r="BL39" i="4"/>
  <c r="BM39" i="4"/>
  <c r="BN39" i="4"/>
  <c r="BK40" i="4"/>
  <c r="BL40" i="4"/>
  <c r="BM40" i="4"/>
  <c r="BN40" i="4"/>
  <c r="BK41" i="4"/>
  <c r="BL41" i="4"/>
  <c r="BM41" i="4"/>
  <c r="BN41" i="4"/>
  <c r="BK42" i="4"/>
  <c r="BL42" i="4"/>
  <c r="BM42" i="4"/>
  <c r="BN42" i="4"/>
  <c r="BK43" i="4"/>
  <c r="BL43" i="4"/>
  <c r="BM43" i="4"/>
  <c r="BN43" i="4"/>
  <c r="BK44" i="4"/>
  <c r="BL44" i="4"/>
  <c r="BN44" i="4"/>
  <c r="BK45" i="4"/>
  <c r="BL45" i="4"/>
  <c r="BM45" i="4"/>
  <c r="BN45" i="4"/>
  <c r="BK46" i="4"/>
  <c r="BL46" i="4"/>
  <c r="BM46" i="4"/>
  <c r="BN46" i="4"/>
  <c r="BK47" i="4"/>
  <c r="BL47" i="4"/>
  <c r="BM47" i="4"/>
  <c r="BN47" i="4"/>
  <c r="BK48" i="4"/>
  <c r="BL48" i="4"/>
  <c r="BM48" i="4"/>
  <c r="BN48" i="4"/>
  <c r="BK49" i="4"/>
  <c r="BL49" i="4"/>
  <c r="BM49" i="4"/>
  <c r="BN49" i="4"/>
  <c r="BK50" i="4"/>
  <c r="BL50" i="4"/>
  <c r="BM50" i="4"/>
  <c r="BN50" i="4"/>
  <c r="BK51" i="4"/>
  <c r="BL51" i="4"/>
  <c r="BM51" i="4"/>
  <c r="BN51" i="4"/>
  <c r="BK52" i="4"/>
  <c r="BL52" i="4"/>
  <c r="BN52" i="4"/>
  <c r="BK53" i="4"/>
  <c r="BL53" i="4"/>
  <c r="BM53" i="4"/>
  <c r="BN53" i="4"/>
  <c r="BK54" i="4"/>
  <c r="BL54" i="4"/>
  <c r="BM54" i="4"/>
  <c r="BN54" i="4"/>
  <c r="BK55" i="4"/>
  <c r="BL55" i="4"/>
  <c r="BM55" i="4"/>
  <c r="BN55" i="4"/>
  <c r="BN3" i="4"/>
  <c r="BM3" i="4"/>
  <c r="BL3" i="4"/>
  <c r="BK3" i="4"/>
  <c r="X11" i="4"/>
  <c r="X114" i="4"/>
  <c r="X115" i="4"/>
  <c r="X116" i="4"/>
  <c r="X10" i="4"/>
  <c r="W114" i="4"/>
  <c r="W115" i="4"/>
  <c r="W116" i="4"/>
  <c r="W10" i="4"/>
  <c r="W11" i="4"/>
  <c r="CV111" i="16"/>
  <c r="CV112" i="16"/>
  <c r="CV113" i="16"/>
  <c r="BM52" i="12" l="1"/>
  <c r="BM44" i="12"/>
  <c r="BM36" i="12"/>
  <c r="BM28" i="12"/>
  <c r="BM20" i="12"/>
  <c r="BM12" i="12"/>
  <c r="BM4" i="4"/>
  <c r="BG11" i="4" s="1"/>
  <c r="DG113" i="16" l="1"/>
  <c r="DG112" i="16"/>
  <c r="DG111" i="16"/>
  <c r="DG110" i="16"/>
  <c r="B109" i="15" l="1"/>
  <c r="B108" i="15"/>
  <c r="B107" i="15"/>
  <c r="B106" i="15"/>
  <c r="B105" i="15"/>
  <c r="B104" i="15"/>
  <c r="B103" i="15"/>
  <c r="B102" i="15"/>
  <c r="B101" i="15"/>
  <c r="B100" i="15"/>
  <c r="B99" i="15"/>
  <c r="B98" i="15"/>
  <c r="B97" i="15"/>
  <c r="B96" i="15"/>
  <c r="B95" i="15"/>
  <c r="B94" i="15"/>
  <c r="B93" i="15"/>
  <c r="B92" i="15"/>
  <c r="B91" i="15"/>
  <c r="B90" i="15"/>
  <c r="B89" i="15"/>
  <c r="B88" i="15"/>
  <c r="B87" i="15"/>
  <c r="B86" i="15"/>
  <c r="B85" i="15"/>
  <c r="B84" i="15"/>
  <c r="B83" i="15"/>
  <c r="B82" i="15"/>
  <c r="B81" i="15"/>
  <c r="B80" i="15"/>
  <c r="B79" i="15"/>
  <c r="B78" i="15"/>
  <c r="B77" i="15"/>
  <c r="B76" i="15"/>
  <c r="B75" i="15"/>
  <c r="B74" i="15"/>
  <c r="B73" i="15"/>
  <c r="B72" i="15"/>
  <c r="B71" i="15"/>
  <c r="B70" i="15"/>
  <c r="B69" i="15"/>
  <c r="B68" i="15"/>
  <c r="B67" i="15"/>
  <c r="B66" i="15"/>
  <c r="B65" i="15"/>
  <c r="B64" i="15"/>
  <c r="B63" i="15"/>
  <c r="B62" i="15"/>
  <c r="B61" i="15"/>
  <c r="B60" i="15"/>
  <c r="B59" i="15"/>
  <c r="B58" i="15"/>
  <c r="B57" i="15"/>
  <c r="B56" i="15"/>
  <c r="B55" i="15"/>
  <c r="B54" i="15"/>
  <c r="B53" i="15"/>
  <c r="B52" i="15"/>
  <c r="B51" i="15"/>
  <c r="B50" i="15"/>
  <c r="B49" i="15"/>
  <c r="B48" i="15"/>
  <c r="B47" i="15"/>
  <c r="B46" i="15"/>
  <c r="B45" i="15"/>
  <c r="B44" i="15"/>
  <c r="B43" i="15"/>
  <c r="B42" i="15"/>
  <c r="B41" i="15"/>
  <c r="B40" i="15"/>
  <c r="B39" i="15"/>
  <c r="B38" i="15"/>
  <c r="B37" i="15"/>
  <c r="B36" i="15"/>
  <c r="B35" i="15"/>
  <c r="B34" i="15"/>
  <c r="B33" i="15"/>
  <c r="B32" i="15"/>
  <c r="B31" i="15"/>
  <c r="B30" i="15"/>
  <c r="B29" i="15"/>
  <c r="B28" i="15"/>
  <c r="B27" i="15"/>
  <c r="B26" i="15"/>
  <c r="B25" i="15"/>
  <c r="B24" i="15"/>
  <c r="B23" i="15"/>
  <c r="B22" i="15"/>
  <c r="B21" i="15"/>
  <c r="B20" i="15"/>
  <c r="B19" i="15"/>
  <c r="B18" i="15"/>
  <c r="B17" i="15"/>
  <c r="B16" i="15"/>
  <c r="B15" i="15"/>
  <c r="B14" i="15"/>
  <c r="B13" i="15"/>
  <c r="B12" i="15"/>
  <c r="B11" i="15"/>
  <c r="B3" i="14" l="1"/>
  <c r="AT109" i="14"/>
  <c r="H109" i="14"/>
  <c r="AT108" i="14"/>
  <c r="H108" i="14"/>
  <c r="AT107" i="14"/>
  <c r="H107" i="14"/>
  <c r="AT106" i="14"/>
  <c r="H106" i="14"/>
  <c r="AT105" i="14"/>
  <c r="H105" i="14"/>
  <c r="AT104" i="14"/>
  <c r="H104" i="14"/>
  <c r="AT103" i="14"/>
  <c r="H103" i="14"/>
  <c r="AT102" i="14"/>
  <c r="H102" i="14"/>
  <c r="AT101" i="14"/>
  <c r="H101" i="14"/>
  <c r="AT100" i="14"/>
  <c r="H100" i="14"/>
  <c r="AT99" i="14"/>
  <c r="H99" i="14"/>
  <c r="AT98" i="14"/>
  <c r="H98" i="14"/>
  <c r="AT97" i="14"/>
  <c r="H97" i="14"/>
  <c r="AT96" i="14"/>
  <c r="H96" i="14"/>
  <c r="AT95" i="14"/>
  <c r="H95" i="14"/>
  <c r="AT94" i="14"/>
  <c r="H94" i="14"/>
  <c r="AT93" i="14"/>
  <c r="H93" i="14"/>
  <c r="AT92" i="14"/>
  <c r="H92" i="14"/>
  <c r="AT91" i="14"/>
  <c r="H91" i="14"/>
  <c r="AT90" i="14"/>
  <c r="H90" i="14"/>
  <c r="AT89" i="14"/>
  <c r="H89" i="14"/>
  <c r="AT88" i="14"/>
  <c r="H88" i="14"/>
  <c r="AT87" i="14"/>
  <c r="H87" i="14"/>
  <c r="AT86" i="14"/>
  <c r="H86" i="14"/>
  <c r="AT85" i="14"/>
  <c r="H85" i="14"/>
  <c r="AT84" i="14"/>
  <c r="H84" i="14"/>
  <c r="AT83" i="14"/>
  <c r="H83" i="14"/>
  <c r="AT82" i="14"/>
  <c r="H82" i="14"/>
  <c r="AT81" i="14"/>
  <c r="H81" i="14"/>
  <c r="AT80" i="14"/>
  <c r="H80" i="14"/>
  <c r="AT79" i="14"/>
  <c r="H79" i="14"/>
  <c r="AT78" i="14"/>
  <c r="H78" i="14"/>
  <c r="AT77" i="14"/>
  <c r="H77" i="14"/>
  <c r="AT76" i="14"/>
  <c r="H76" i="14"/>
  <c r="AT75" i="14"/>
  <c r="H75" i="14"/>
  <c r="AT74" i="14"/>
  <c r="H74" i="14"/>
  <c r="AT73" i="14"/>
  <c r="H73" i="14"/>
  <c r="AT72" i="14"/>
  <c r="H72" i="14"/>
  <c r="AT71" i="14"/>
  <c r="H71" i="14"/>
  <c r="AT70" i="14"/>
  <c r="H70" i="14"/>
  <c r="AT69" i="14"/>
  <c r="H69" i="14"/>
  <c r="AT68" i="14"/>
  <c r="H68" i="14"/>
  <c r="AT67" i="14"/>
  <c r="H67" i="14"/>
  <c r="AT66" i="14"/>
  <c r="H66" i="14"/>
  <c r="AT65" i="14"/>
  <c r="H65" i="14"/>
  <c r="AT64" i="14"/>
  <c r="H64" i="14"/>
  <c r="AT63" i="14"/>
  <c r="H63" i="14"/>
  <c r="AT62" i="14"/>
  <c r="H62" i="14"/>
  <c r="AT61" i="14"/>
  <c r="H61" i="14"/>
  <c r="AT60" i="14"/>
  <c r="H60" i="14"/>
  <c r="AT59" i="14"/>
  <c r="H59" i="14"/>
  <c r="AT58" i="14"/>
  <c r="H58" i="14"/>
  <c r="AT57" i="14"/>
  <c r="H57" i="14"/>
  <c r="AT56" i="14"/>
  <c r="H56" i="14"/>
  <c r="AT55" i="14"/>
  <c r="H55" i="14"/>
  <c r="AT54" i="14"/>
  <c r="H54" i="14"/>
  <c r="AT53" i="14"/>
  <c r="H53" i="14"/>
  <c r="AT52" i="14"/>
  <c r="H52" i="14"/>
  <c r="AT51" i="14"/>
  <c r="H51" i="14"/>
  <c r="AT50" i="14"/>
  <c r="H50" i="14"/>
  <c r="AT49" i="14"/>
  <c r="H49" i="14"/>
  <c r="AT48" i="14"/>
  <c r="H48" i="14"/>
  <c r="H47" i="14"/>
  <c r="H46" i="14"/>
  <c r="H45" i="14"/>
  <c r="H44" i="14"/>
  <c r="H43" i="14"/>
  <c r="H42" i="14"/>
  <c r="AT41" i="14"/>
  <c r="AT42" i="14" s="1"/>
  <c r="AT43" i="14" s="1"/>
  <c r="AT44" i="14" s="1"/>
  <c r="AT45" i="14" s="1"/>
  <c r="AT46" i="14" s="1"/>
  <c r="AT47" i="14" s="1"/>
  <c r="H41" i="14"/>
  <c r="H40" i="14"/>
  <c r="H39" i="14"/>
  <c r="H38" i="14"/>
  <c r="H37" i="14"/>
  <c r="H36" i="14"/>
  <c r="H35" i="14"/>
  <c r="H34" i="14"/>
  <c r="H33" i="14"/>
  <c r="AT32" i="14"/>
  <c r="AT33" i="14" s="1"/>
  <c r="AT34" i="14" s="1"/>
  <c r="AT35" i="14" s="1"/>
  <c r="AT36" i="14" s="1"/>
  <c r="AT37" i="14" s="1"/>
  <c r="AT38" i="14" s="1"/>
  <c r="AT39" i="14" s="1"/>
  <c r="AT40" i="14" s="1"/>
  <c r="H32" i="14"/>
  <c r="H31" i="14"/>
  <c r="H30" i="14"/>
  <c r="AU29" i="14"/>
  <c r="AU30" i="14" s="1"/>
  <c r="AU31" i="14" s="1"/>
  <c r="AU32" i="14" s="1"/>
  <c r="AU33" i="14" s="1"/>
  <c r="AU34" i="14" s="1"/>
  <c r="AU35" i="14" s="1"/>
  <c r="AU36" i="14" s="1"/>
  <c r="AU37" i="14" s="1"/>
  <c r="AU38" i="14" s="1"/>
  <c r="AU39" i="14" s="1"/>
  <c r="AU40" i="14" s="1"/>
  <c r="AU41" i="14" s="1"/>
  <c r="AU42" i="14" s="1"/>
  <c r="AU43" i="14" s="1"/>
  <c r="AU44" i="14" s="1"/>
  <c r="AU45" i="14" s="1"/>
  <c r="AU46" i="14" s="1"/>
  <c r="AU47" i="14" s="1"/>
  <c r="AU48" i="14" s="1"/>
  <c r="AU49" i="14" s="1"/>
  <c r="AU50" i="14" s="1"/>
  <c r="AU51" i="14" s="1"/>
  <c r="AU52" i="14" s="1"/>
  <c r="AU53" i="14" s="1"/>
  <c r="AU54" i="14" s="1"/>
  <c r="AU55" i="14" s="1"/>
  <c r="AU56" i="14" s="1"/>
  <c r="AU57" i="14" s="1"/>
  <c r="AU58" i="14" s="1"/>
  <c r="AU59" i="14" s="1"/>
  <c r="AU60" i="14" s="1"/>
  <c r="AU61" i="14" s="1"/>
  <c r="AU62" i="14" s="1"/>
  <c r="AU63" i="14" s="1"/>
  <c r="AU64" i="14" s="1"/>
  <c r="AU65" i="14" s="1"/>
  <c r="AU66" i="14" s="1"/>
  <c r="AU67" i="14" s="1"/>
  <c r="AU68" i="14" s="1"/>
  <c r="AU69" i="14" s="1"/>
  <c r="AU70" i="14" s="1"/>
  <c r="AU71" i="14" s="1"/>
  <c r="AU72" i="14" s="1"/>
  <c r="AU73" i="14" s="1"/>
  <c r="AU74" i="14" s="1"/>
  <c r="AU75" i="14" s="1"/>
  <c r="AU76" i="14" s="1"/>
  <c r="AU77" i="14" s="1"/>
  <c r="AU78" i="14" s="1"/>
  <c r="AU79" i="14" s="1"/>
  <c r="AU80" i="14" s="1"/>
  <c r="AU81" i="14" s="1"/>
  <c r="AU82" i="14" s="1"/>
  <c r="AU83" i="14" s="1"/>
  <c r="AU84" i="14" s="1"/>
  <c r="AU85" i="14" s="1"/>
  <c r="AU86" i="14" s="1"/>
  <c r="AU87" i="14" s="1"/>
  <c r="AU88" i="14" s="1"/>
  <c r="AU89" i="14" s="1"/>
  <c r="AU90" i="14" s="1"/>
  <c r="AU91" i="14" s="1"/>
  <c r="AU92" i="14" s="1"/>
  <c r="AU93" i="14" s="1"/>
  <c r="AU94" i="14" s="1"/>
  <c r="AU95" i="14" s="1"/>
  <c r="AU96" i="14" s="1"/>
  <c r="AU97" i="14" s="1"/>
  <c r="AU98" i="14" s="1"/>
  <c r="AU99" i="14" s="1"/>
  <c r="AU100" i="14" s="1"/>
  <c r="AU101" i="14" s="1"/>
  <c r="AU102" i="14" s="1"/>
  <c r="AU103" i="14" s="1"/>
  <c r="AU104" i="14" s="1"/>
  <c r="AU105" i="14" s="1"/>
  <c r="AU106" i="14" s="1"/>
  <c r="AU107" i="14" s="1"/>
  <c r="AU108" i="14" s="1"/>
  <c r="AU109" i="14" s="1"/>
  <c r="H29" i="14"/>
  <c r="H28" i="14"/>
  <c r="H27" i="14"/>
  <c r="H26" i="14"/>
  <c r="H25" i="14"/>
  <c r="AT24" i="14"/>
  <c r="AT25" i="14" s="1"/>
  <c r="AT26" i="14" s="1"/>
  <c r="AT27" i="14" s="1"/>
  <c r="AT28" i="14" s="1"/>
  <c r="AT29" i="14" s="1"/>
  <c r="AT30" i="14" s="1"/>
  <c r="AT31" i="14" s="1"/>
  <c r="H24" i="14"/>
  <c r="H23" i="14"/>
  <c r="H22" i="14"/>
  <c r="AU21" i="14"/>
  <c r="AU22" i="14" s="1"/>
  <c r="AU23" i="14" s="1"/>
  <c r="AU24" i="14" s="1"/>
  <c r="AU25" i="14" s="1"/>
  <c r="AU26" i="14" s="1"/>
  <c r="AU27" i="14" s="1"/>
  <c r="AU28" i="14" s="1"/>
  <c r="H21" i="14"/>
  <c r="H20" i="14"/>
  <c r="H19" i="14"/>
  <c r="H18" i="14"/>
  <c r="H17" i="14"/>
  <c r="AU16" i="14"/>
  <c r="AU17" i="14" s="1"/>
  <c r="AU18" i="14" s="1"/>
  <c r="AU19" i="14" s="1"/>
  <c r="AU20" i="14" s="1"/>
  <c r="H16" i="14"/>
  <c r="H15" i="14"/>
  <c r="H14" i="14"/>
  <c r="AT13" i="14"/>
  <c r="H13" i="14"/>
  <c r="H12" i="14"/>
  <c r="H11" i="14"/>
  <c r="BF10" i="14"/>
  <c r="BC10" i="14"/>
  <c r="BE10" i="14"/>
  <c r="BA10" i="14"/>
  <c r="AU10" i="14"/>
  <c r="H10" i="14"/>
  <c r="AU9" i="14"/>
  <c r="AP9" i="14"/>
  <c r="H9" i="14"/>
  <c r="AP8" i="14"/>
  <c r="H8" i="14"/>
  <c r="AP7" i="14"/>
  <c r="H7" i="14"/>
  <c r="AP6" i="14"/>
  <c r="H6" i="14"/>
  <c r="AU5" i="14"/>
  <c r="AU6" i="14" s="1"/>
  <c r="AU7" i="14" s="1"/>
  <c r="AU8" i="14" s="1"/>
  <c r="AT5" i="14"/>
  <c r="AT6" i="14" s="1"/>
  <c r="AT7" i="14" s="1"/>
  <c r="AS5" i="14"/>
  <c r="AR5" i="14"/>
  <c r="AP5" i="14"/>
  <c r="T5" i="14"/>
  <c r="T6" i="14" s="1"/>
  <c r="Q5" i="14"/>
  <c r="H5" i="14"/>
  <c r="AR6" i="14" s="1"/>
  <c r="C6" i="14" s="1"/>
  <c r="B3" i="13"/>
  <c r="AT109" i="13"/>
  <c r="H109" i="13"/>
  <c r="AT108" i="13"/>
  <c r="H108" i="13"/>
  <c r="AT107" i="13"/>
  <c r="H107" i="13"/>
  <c r="AT106" i="13"/>
  <c r="H106" i="13"/>
  <c r="AT105" i="13"/>
  <c r="H105" i="13"/>
  <c r="AT104" i="13"/>
  <c r="H104" i="13"/>
  <c r="AT103" i="13"/>
  <c r="H103" i="13"/>
  <c r="AT102" i="13"/>
  <c r="H102" i="13"/>
  <c r="AT101" i="13"/>
  <c r="H101" i="13"/>
  <c r="AT100" i="13"/>
  <c r="H100" i="13"/>
  <c r="AT99" i="13"/>
  <c r="H99" i="13"/>
  <c r="AT98" i="13"/>
  <c r="H98" i="13"/>
  <c r="AT97" i="13"/>
  <c r="H97" i="13"/>
  <c r="AT96" i="13"/>
  <c r="H96" i="13"/>
  <c r="AT95" i="13"/>
  <c r="H95" i="13"/>
  <c r="AT94" i="13"/>
  <c r="H94" i="13"/>
  <c r="AT93" i="13"/>
  <c r="H93" i="13"/>
  <c r="AT92" i="13"/>
  <c r="H92" i="13"/>
  <c r="AT91" i="13"/>
  <c r="H91" i="13"/>
  <c r="AT90" i="13"/>
  <c r="H90" i="13"/>
  <c r="AT89" i="13"/>
  <c r="H89" i="13"/>
  <c r="AT88" i="13"/>
  <c r="H88" i="13"/>
  <c r="AT87" i="13"/>
  <c r="H87" i="13"/>
  <c r="AT86" i="13"/>
  <c r="H86" i="13"/>
  <c r="AT85" i="13"/>
  <c r="H85" i="13"/>
  <c r="AT84" i="13"/>
  <c r="H84" i="13"/>
  <c r="AT83" i="13"/>
  <c r="H83" i="13"/>
  <c r="AT82" i="13"/>
  <c r="H82" i="13"/>
  <c r="AT81" i="13"/>
  <c r="H81" i="13"/>
  <c r="AT80" i="13"/>
  <c r="H80" i="13"/>
  <c r="AT79" i="13"/>
  <c r="H79" i="13"/>
  <c r="AT78" i="13"/>
  <c r="H78" i="13"/>
  <c r="AT77" i="13"/>
  <c r="H77" i="13"/>
  <c r="AT76" i="13"/>
  <c r="H76" i="13"/>
  <c r="AT75" i="13"/>
  <c r="H75" i="13"/>
  <c r="AT74" i="13"/>
  <c r="H74" i="13"/>
  <c r="AT73" i="13"/>
  <c r="H73" i="13"/>
  <c r="AT72" i="13"/>
  <c r="H72" i="13"/>
  <c r="AT71" i="13"/>
  <c r="H71" i="13"/>
  <c r="AT70" i="13"/>
  <c r="H70" i="13"/>
  <c r="AT69" i="13"/>
  <c r="H69" i="13"/>
  <c r="AT68" i="13"/>
  <c r="H68" i="13"/>
  <c r="AT67" i="13"/>
  <c r="H67" i="13"/>
  <c r="AT66" i="13"/>
  <c r="H66" i="13"/>
  <c r="AT65" i="13"/>
  <c r="H65" i="13"/>
  <c r="AT64" i="13"/>
  <c r="H64" i="13"/>
  <c r="AT63" i="13"/>
  <c r="H63" i="13"/>
  <c r="AT62" i="13"/>
  <c r="H62" i="13"/>
  <c r="AT61" i="13"/>
  <c r="H61" i="13"/>
  <c r="AT60" i="13"/>
  <c r="H60" i="13"/>
  <c r="AT59" i="13"/>
  <c r="H59" i="13"/>
  <c r="AT58" i="13"/>
  <c r="H58" i="13"/>
  <c r="AT57" i="13"/>
  <c r="H57" i="13"/>
  <c r="AT56" i="13"/>
  <c r="H56" i="13"/>
  <c r="AT55" i="13"/>
  <c r="H55" i="13"/>
  <c r="AT54" i="13"/>
  <c r="H54" i="13"/>
  <c r="AT53" i="13"/>
  <c r="H53" i="13"/>
  <c r="AT52" i="13"/>
  <c r="H52" i="13"/>
  <c r="AT51" i="13"/>
  <c r="H51" i="13"/>
  <c r="AT50" i="13"/>
  <c r="H50" i="13"/>
  <c r="AT49" i="13"/>
  <c r="H49" i="13"/>
  <c r="AT48" i="13"/>
  <c r="H48" i="13"/>
  <c r="H47" i="13"/>
  <c r="H46" i="13"/>
  <c r="H45" i="13"/>
  <c r="H44" i="13"/>
  <c r="H43" i="13"/>
  <c r="H42" i="13"/>
  <c r="AT41" i="13"/>
  <c r="AT42" i="13" s="1"/>
  <c r="AT43" i="13" s="1"/>
  <c r="AT44" i="13" s="1"/>
  <c r="AT45" i="13" s="1"/>
  <c r="AT46" i="13" s="1"/>
  <c r="AT47" i="13" s="1"/>
  <c r="H41" i="13"/>
  <c r="H40" i="13"/>
  <c r="H39" i="13"/>
  <c r="H38" i="13"/>
  <c r="H37" i="13"/>
  <c r="H36" i="13"/>
  <c r="H35" i="13"/>
  <c r="H34" i="13"/>
  <c r="H33" i="13"/>
  <c r="AT32" i="13"/>
  <c r="AT33" i="13" s="1"/>
  <c r="AT34" i="13" s="1"/>
  <c r="AT35" i="13" s="1"/>
  <c r="AT36" i="13" s="1"/>
  <c r="AT37" i="13" s="1"/>
  <c r="AT38" i="13" s="1"/>
  <c r="AT39" i="13" s="1"/>
  <c r="AT40" i="13" s="1"/>
  <c r="H32" i="13"/>
  <c r="H31" i="13"/>
  <c r="H30" i="13"/>
  <c r="AU29" i="13"/>
  <c r="AU30" i="13" s="1"/>
  <c r="AU31" i="13" s="1"/>
  <c r="AU32" i="13" s="1"/>
  <c r="AU33" i="13" s="1"/>
  <c r="AU34" i="13" s="1"/>
  <c r="AU35" i="13" s="1"/>
  <c r="AU36" i="13" s="1"/>
  <c r="AU37" i="13" s="1"/>
  <c r="AU38" i="13" s="1"/>
  <c r="AU39" i="13" s="1"/>
  <c r="AU40" i="13" s="1"/>
  <c r="AU41" i="13" s="1"/>
  <c r="AU42" i="13" s="1"/>
  <c r="AU43" i="13" s="1"/>
  <c r="AU44" i="13" s="1"/>
  <c r="AU45" i="13" s="1"/>
  <c r="AU46" i="13" s="1"/>
  <c r="AU47" i="13" s="1"/>
  <c r="AU48" i="13" s="1"/>
  <c r="AU49" i="13" s="1"/>
  <c r="AU50" i="13" s="1"/>
  <c r="AU51" i="13" s="1"/>
  <c r="AU52" i="13" s="1"/>
  <c r="AU53" i="13" s="1"/>
  <c r="AU54" i="13" s="1"/>
  <c r="AU55" i="13" s="1"/>
  <c r="AU56" i="13" s="1"/>
  <c r="AU57" i="13" s="1"/>
  <c r="AU58" i="13" s="1"/>
  <c r="AU59" i="13" s="1"/>
  <c r="AU60" i="13" s="1"/>
  <c r="AU61" i="13" s="1"/>
  <c r="AU62" i="13" s="1"/>
  <c r="AU63" i="13" s="1"/>
  <c r="AU64" i="13" s="1"/>
  <c r="AU65" i="13" s="1"/>
  <c r="AU66" i="13" s="1"/>
  <c r="AU67" i="13" s="1"/>
  <c r="AU68" i="13" s="1"/>
  <c r="AU69" i="13" s="1"/>
  <c r="AU70" i="13" s="1"/>
  <c r="AU71" i="13" s="1"/>
  <c r="AU72" i="13" s="1"/>
  <c r="AU73" i="13" s="1"/>
  <c r="AU74" i="13" s="1"/>
  <c r="AU75" i="13" s="1"/>
  <c r="AU76" i="13" s="1"/>
  <c r="AU77" i="13" s="1"/>
  <c r="AU78" i="13" s="1"/>
  <c r="AU79" i="13" s="1"/>
  <c r="AU80" i="13" s="1"/>
  <c r="AU81" i="13" s="1"/>
  <c r="AU82" i="13" s="1"/>
  <c r="AU83" i="13" s="1"/>
  <c r="AU84" i="13" s="1"/>
  <c r="AU85" i="13" s="1"/>
  <c r="AU86" i="13" s="1"/>
  <c r="AU87" i="13" s="1"/>
  <c r="AU88" i="13" s="1"/>
  <c r="AU89" i="13" s="1"/>
  <c r="AU90" i="13" s="1"/>
  <c r="AU91" i="13" s="1"/>
  <c r="AU92" i="13" s="1"/>
  <c r="AU93" i="13" s="1"/>
  <c r="AU94" i="13" s="1"/>
  <c r="AU95" i="13" s="1"/>
  <c r="AU96" i="13" s="1"/>
  <c r="AU97" i="13" s="1"/>
  <c r="AU98" i="13" s="1"/>
  <c r="AU99" i="13" s="1"/>
  <c r="AU100" i="13" s="1"/>
  <c r="AU101" i="13" s="1"/>
  <c r="AU102" i="13" s="1"/>
  <c r="AU103" i="13" s="1"/>
  <c r="AU104" i="13" s="1"/>
  <c r="AU105" i="13" s="1"/>
  <c r="AU106" i="13" s="1"/>
  <c r="AU107" i="13" s="1"/>
  <c r="AU108" i="13" s="1"/>
  <c r="AU109" i="13" s="1"/>
  <c r="H29" i="13"/>
  <c r="H28" i="13"/>
  <c r="H27" i="13"/>
  <c r="H26" i="13"/>
  <c r="H25" i="13"/>
  <c r="AT24" i="13"/>
  <c r="AT25" i="13" s="1"/>
  <c r="AT26" i="13" s="1"/>
  <c r="AT27" i="13" s="1"/>
  <c r="AT28" i="13" s="1"/>
  <c r="AT29" i="13" s="1"/>
  <c r="AT30" i="13" s="1"/>
  <c r="AT31" i="13" s="1"/>
  <c r="H24" i="13"/>
  <c r="H23" i="13"/>
  <c r="H22" i="13"/>
  <c r="AU21" i="13"/>
  <c r="AU22" i="13" s="1"/>
  <c r="AU23" i="13" s="1"/>
  <c r="AU24" i="13" s="1"/>
  <c r="AU25" i="13" s="1"/>
  <c r="AU26" i="13" s="1"/>
  <c r="AU27" i="13" s="1"/>
  <c r="AU28" i="13" s="1"/>
  <c r="H21" i="13"/>
  <c r="H20" i="13"/>
  <c r="H19" i="13"/>
  <c r="H18" i="13"/>
  <c r="H17" i="13"/>
  <c r="AU16" i="13"/>
  <c r="AU17" i="13" s="1"/>
  <c r="AU18" i="13" s="1"/>
  <c r="AU19" i="13" s="1"/>
  <c r="AU20" i="13" s="1"/>
  <c r="H16" i="13"/>
  <c r="H15" i="13"/>
  <c r="H14" i="13"/>
  <c r="AT13" i="13"/>
  <c r="H13" i="13"/>
  <c r="H12" i="13"/>
  <c r="H11" i="13"/>
  <c r="BF10" i="13"/>
  <c r="BC10" i="13"/>
  <c r="BE10" i="13"/>
  <c r="BA10" i="13"/>
  <c r="AU10" i="13"/>
  <c r="H10" i="13"/>
  <c r="AU9" i="13"/>
  <c r="AP9" i="13"/>
  <c r="H9" i="13"/>
  <c r="AP8" i="13"/>
  <c r="H8" i="13"/>
  <c r="AP7" i="13"/>
  <c r="H7" i="13"/>
  <c r="AU6" i="13"/>
  <c r="AU7" i="13" s="1"/>
  <c r="AU8" i="13" s="1"/>
  <c r="AP6" i="13"/>
  <c r="H6" i="13"/>
  <c r="AU5" i="13"/>
  <c r="AT5" i="13"/>
  <c r="AS5" i="13"/>
  <c r="AR5" i="13"/>
  <c r="AP5" i="13"/>
  <c r="T5" i="13"/>
  <c r="T6" i="13" s="1"/>
  <c r="Q5" i="13"/>
  <c r="H5" i="13"/>
  <c r="B3" i="12"/>
  <c r="AT109" i="12"/>
  <c r="H109" i="12"/>
  <c r="AT108" i="12"/>
  <c r="H108" i="12"/>
  <c r="AT107" i="12"/>
  <c r="H107" i="12"/>
  <c r="AT106" i="12"/>
  <c r="H106" i="12"/>
  <c r="AT105" i="12"/>
  <c r="H105" i="12"/>
  <c r="AT104" i="12"/>
  <c r="H104" i="12"/>
  <c r="AT103" i="12"/>
  <c r="H103" i="12"/>
  <c r="AT102" i="12"/>
  <c r="H102" i="12"/>
  <c r="AT101" i="12"/>
  <c r="H101" i="12"/>
  <c r="AT100" i="12"/>
  <c r="H100" i="12"/>
  <c r="AT99" i="12"/>
  <c r="H99" i="12"/>
  <c r="AT98" i="12"/>
  <c r="H98" i="12"/>
  <c r="AT97" i="12"/>
  <c r="H97" i="12"/>
  <c r="AT96" i="12"/>
  <c r="H96" i="12"/>
  <c r="AT95" i="12"/>
  <c r="H95" i="12"/>
  <c r="AT94" i="12"/>
  <c r="H94" i="12"/>
  <c r="AT93" i="12"/>
  <c r="H93" i="12"/>
  <c r="AT92" i="12"/>
  <c r="H92" i="12"/>
  <c r="AT91" i="12"/>
  <c r="H91" i="12"/>
  <c r="AT90" i="12"/>
  <c r="H90" i="12"/>
  <c r="AT89" i="12"/>
  <c r="H89" i="12"/>
  <c r="AT88" i="12"/>
  <c r="H88" i="12"/>
  <c r="AT87" i="12"/>
  <c r="H87" i="12"/>
  <c r="AT86" i="12"/>
  <c r="H86" i="12"/>
  <c r="AT85" i="12"/>
  <c r="H85" i="12"/>
  <c r="AT84" i="12"/>
  <c r="H84" i="12"/>
  <c r="AT83" i="12"/>
  <c r="H83" i="12"/>
  <c r="AT82" i="12"/>
  <c r="H82" i="12"/>
  <c r="AT81" i="12"/>
  <c r="H81" i="12"/>
  <c r="AT80" i="12"/>
  <c r="H80" i="12"/>
  <c r="AT79" i="12"/>
  <c r="H79" i="12"/>
  <c r="AT78" i="12"/>
  <c r="H78" i="12"/>
  <c r="AT77" i="12"/>
  <c r="H77" i="12"/>
  <c r="AT76" i="12"/>
  <c r="H76" i="12"/>
  <c r="AT75" i="12"/>
  <c r="H75" i="12"/>
  <c r="AT74" i="12"/>
  <c r="H74" i="12"/>
  <c r="AT73" i="12"/>
  <c r="H73" i="12"/>
  <c r="AT72" i="12"/>
  <c r="H72" i="12"/>
  <c r="AT71" i="12"/>
  <c r="H71" i="12"/>
  <c r="AT70" i="12"/>
  <c r="H70" i="12"/>
  <c r="AT69" i="12"/>
  <c r="H69" i="12"/>
  <c r="AT68" i="12"/>
  <c r="H68" i="12"/>
  <c r="AT67" i="12"/>
  <c r="H67" i="12"/>
  <c r="AT66" i="12"/>
  <c r="H66" i="12"/>
  <c r="AT65" i="12"/>
  <c r="H65" i="12"/>
  <c r="AT64" i="12"/>
  <c r="H64" i="12"/>
  <c r="AT63" i="12"/>
  <c r="H63" i="12"/>
  <c r="AT62" i="12"/>
  <c r="H62" i="12"/>
  <c r="AT61" i="12"/>
  <c r="H61" i="12"/>
  <c r="AT60" i="12"/>
  <c r="H60" i="12"/>
  <c r="AT59" i="12"/>
  <c r="H59" i="12"/>
  <c r="AT58" i="12"/>
  <c r="H58" i="12"/>
  <c r="AT57" i="12"/>
  <c r="H57" i="12"/>
  <c r="AT56" i="12"/>
  <c r="H56" i="12"/>
  <c r="AT55" i="12"/>
  <c r="H55" i="12"/>
  <c r="AT54" i="12"/>
  <c r="H54" i="12"/>
  <c r="AT53" i="12"/>
  <c r="H53" i="12"/>
  <c r="AT52" i="12"/>
  <c r="H52" i="12"/>
  <c r="AT51" i="12"/>
  <c r="H51" i="12"/>
  <c r="AT50" i="12"/>
  <c r="H50" i="12"/>
  <c r="AT49" i="12"/>
  <c r="H49" i="12"/>
  <c r="AT48" i="12"/>
  <c r="H48" i="12"/>
  <c r="H47" i="12"/>
  <c r="H46" i="12"/>
  <c r="H45" i="12"/>
  <c r="H44" i="12"/>
  <c r="H43" i="12"/>
  <c r="H42" i="12"/>
  <c r="AT41" i="12"/>
  <c r="AT42" i="12" s="1"/>
  <c r="AT43" i="12" s="1"/>
  <c r="AT44" i="12" s="1"/>
  <c r="AT45" i="12" s="1"/>
  <c r="AT46" i="12" s="1"/>
  <c r="AT47" i="12" s="1"/>
  <c r="H41" i="12"/>
  <c r="H40" i="12"/>
  <c r="H39" i="12"/>
  <c r="H38" i="12"/>
  <c r="H37" i="12"/>
  <c r="H36" i="12"/>
  <c r="H35" i="12"/>
  <c r="H34" i="12"/>
  <c r="H33" i="12"/>
  <c r="AT32" i="12"/>
  <c r="AT33" i="12" s="1"/>
  <c r="AT34" i="12" s="1"/>
  <c r="AT35" i="12" s="1"/>
  <c r="AT36" i="12" s="1"/>
  <c r="AT37" i="12" s="1"/>
  <c r="AT38" i="12" s="1"/>
  <c r="AT39" i="12" s="1"/>
  <c r="AT40" i="12" s="1"/>
  <c r="H32" i="12"/>
  <c r="H31" i="12"/>
  <c r="H30" i="12"/>
  <c r="AU29" i="12"/>
  <c r="AU30" i="12" s="1"/>
  <c r="AU31" i="12" s="1"/>
  <c r="AU32" i="12" s="1"/>
  <c r="AU33" i="12" s="1"/>
  <c r="AU34" i="12" s="1"/>
  <c r="AU35" i="12" s="1"/>
  <c r="AU36" i="12" s="1"/>
  <c r="AU37" i="12" s="1"/>
  <c r="AU38" i="12" s="1"/>
  <c r="AU39" i="12" s="1"/>
  <c r="AU40" i="12" s="1"/>
  <c r="AU41" i="12" s="1"/>
  <c r="AU42" i="12" s="1"/>
  <c r="AU43" i="12" s="1"/>
  <c r="AU44" i="12" s="1"/>
  <c r="AU45" i="12" s="1"/>
  <c r="AU46" i="12" s="1"/>
  <c r="AU47" i="12" s="1"/>
  <c r="AU48" i="12" s="1"/>
  <c r="AU49" i="12" s="1"/>
  <c r="AU50" i="12" s="1"/>
  <c r="AU51" i="12" s="1"/>
  <c r="AU52" i="12" s="1"/>
  <c r="AU53" i="12" s="1"/>
  <c r="AU54" i="12" s="1"/>
  <c r="AU55" i="12" s="1"/>
  <c r="AU56" i="12" s="1"/>
  <c r="AU57" i="12" s="1"/>
  <c r="AU58" i="12" s="1"/>
  <c r="AU59" i="12" s="1"/>
  <c r="AU60" i="12" s="1"/>
  <c r="AU61" i="12" s="1"/>
  <c r="AU62" i="12" s="1"/>
  <c r="AU63" i="12" s="1"/>
  <c r="AU64" i="12" s="1"/>
  <c r="AU65" i="12" s="1"/>
  <c r="AU66" i="12" s="1"/>
  <c r="AU67" i="12" s="1"/>
  <c r="AU68" i="12" s="1"/>
  <c r="AU69" i="12" s="1"/>
  <c r="AU70" i="12" s="1"/>
  <c r="AU71" i="12" s="1"/>
  <c r="AU72" i="12" s="1"/>
  <c r="AU73" i="12" s="1"/>
  <c r="AU74" i="12" s="1"/>
  <c r="AU75" i="12" s="1"/>
  <c r="AU76" i="12" s="1"/>
  <c r="AU77" i="12" s="1"/>
  <c r="AU78" i="12" s="1"/>
  <c r="AU79" i="12" s="1"/>
  <c r="AU80" i="12" s="1"/>
  <c r="AU81" i="12" s="1"/>
  <c r="AU82" i="12" s="1"/>
  <c r="AU83" i="12" s="1"/>
  <c r="AU84" i="12" s="1"/>
  <c r="AU85" i="12" s="1"/>
  <c r="AU86" i="12" s="1"/>
  <c r="AU87" i="12" s="1"/>
  <c r="AU88" i="12" s="1"/>
  <c r="AU89" i="12" s="1"/>
  <c r="AU90" i="12" s="1"/>
  <c r="AU91" i="12" s="1"/>
  <c r="AU92" i="12" s="1"/>
  <c r="AU93" i="12" s="1"/>
  <c r="AU94" i="12" s="1"/>
  <c r="AU95" i="12" s="1"/>
  <c r="AU96" i="12" s="1"/>
  <c r="AU97" i="12" s="1"/>
  <c r="AU98" i="12" s="1"/>
  <c r="AU99" i="12" s="1"/>
  <c r="AU100" i="12" s="1"/>
  <c r="AU101" i="12" s="1"/>
  <c r="AU102" i="12" s="1"/>
  <c r="AU103" i="12" s="1"/>
  <c r="AU104" i="12" s="1"/>
  <c r="AU105" i="12" s="1"/>
  <c r="AU106" i="12" s="1"/>
  <c r="AU107" i="12" s="1"/>
  <c r="AU108" i="12" s="1"/>
  <c r="AU109" i="12" s="1"/>
  <c r="H29" i="12"/>
  <c r="H28" i="12"/>
  <c r="H27" i="12"/>
  <c r="H26" i="12"/>
  <c r="H25" i="12"/>
  <c r="AT24" i="12"/>
  <c r="AT25" i="12" s="1"/>
  <c r="AT26" i="12" s="1"/>
  <c r="AT27" i="12" s="1"/>
  <c r="AT28" i="12" s="1"/>
  <c r="AT29" i="12" s="1"/>
  <c r="AT30" i="12" s="1"/>
  <c r="AT31" i="12" s="1"/>
  <c r="H24" i="12"/>
  <c r="H23" i="12"/>
  <c r="H22" i="12"/>
  <c r="AU21" i="12"/>
  <c r="AU22" i="12" s="1"/>
  <c r="AU23" i="12" s="1"/>
  <c r="AU24" i="12" s="1"/>
  <c r="AU25" i="12" s="1"/>
  <c r="AU26" i="12" s="1"/>
  <c r="AU27" i="12" s="1"/>
  <c r="AU28" i="12" s="1"/>
  <c r="H21" i="12"/>
  <c r="H20" i="12"/>
  <c r="H19" i="12"/>
  <c r="H18" i="12"/>
  <c r="H17" i="12"/>
  <c r="AU16" i="12"/>
  <c r="AU17" i="12" s="1"/>
  <c r="AU18" i="12" s="1"/>
  <c r="AU19" i="12" s="1"/>
  <c r="AU20" i="12" s="1"/>
  <c r="H16" i="12"/>
  <c r="H15" i="12"/>
  <c r="H14" i="12"/>
  <c r="AT13" i="12"/>
  <c r="AT14" i="12" s="1"/>
  <c r="AT15" i="12" s="1"/>
  <c r="AT16" i="12" s="1"/>
  <c r="AT17" i="12" s="1"/>
  <c r="AT18" i="12" s="1"/>
  <c r="AT19" i="12" s="1"/>
  <c r="AT20" i="12" s="1"/>
  <c r="AT21" i="12" s="1"/>
  <c r="AT22" i="12" s="1"/>
  <c r="AT23" i="12" s="1"/>
  <c r="H13" i="12"/>
  <c r="H12" i="12"/>
  <c r="H11" i="12"/>
  <c r="BD10" i="12"/>
  <c r="BC10" i="12"/>
  <c r="BE10" i="12"/>
  <c r="BA10" i="12"/>
  <c r="AU10" i="12"/>
  <c r="AU11" i="12" s="1"/>
  <c r="AU12" i="12" s="1"/>
  <c r="AU13" i="12" s="1"/>
  <c r="AU14" i="12" s="1"/>
  <c r="H10" i="12"/>
  <c r="AU9" i="12"/>
  <c r="AP9" i="12"/>
  <c r="H9" i="12"/>
  <c r="AP8" i="12"/>
  <c r="H8" i="12"/>
  <c r="AP7" i="12"/>
  <c r="H7" i="12"/>
  <c r="AU6" i="12"/>
  <c r="AU7" i="12" s="1"/>
  <c r="AU8" i="12" s="1"/>
  <c r="AP6" i="12"/>
  <c r="H6" i="12"/>
  <c r="AU5" i="12"/>
  <c r="AT5" i="12"/>
  <c r="AT6" i="12" s="1"/>
  <c r="AS5" i="12"/>
  <c r="AR5" i="12"/>
  <c r="AP5" i="12"/>
  <c r="T5" i="12"/>
  <c r="T6" i="12" s="1"/>
  <c r="Q5" i="12"/>
  <c r="H5" i="12"/>
  <c r="B3" i="11"/>
  <c r="AT109" i="11"/>
  <c r="H109" i="11"/>
  <c r="AT108" i="11"/>
  <c r="H108" i="11"/>
  <c r="AT107" i="11"/>
  <c r="H107" i="11"/>
  <c r="AT106" i="11"/>
  <c r="H106" i="11"/>
  <c r="AT105" i="11"/>
  <c r="H105" i="11"/>
  <c r="AT104" i="11"/>
  <c r="H104" i="11"/>
  <c r="AT103" i="11"/>
  <c r="H103" i="11"/>
  <c r="AT102" i="11"/>
  <c r="H102" i="11"/>
  <c r="AT101" i="11"/>
  <c r="H101" i="11"/>
  <c r="AT100" i="11"/>
  <c r="H100" i="11"/>
  <c r="AT99" i="11"/>
  <c r="H99" i="11"/>
  <c r="AT98" i="11"/>
  <c r="H98" i="11"/>
  <c r="AT97" i="11"/>
  <c r="H97" i="11"/>
  <c r="AT96" i="11"/>
  <c r="H96" i="11"/>
  <c r="AT95" i="11"/>
  <c r="H95" i="11"/>
  <c r="AT94" i="11"/>
  <c r="H94" i="11"/>
  <c r="AT93" i="11"/>
  <c r="H93" i="11"/>
  <c r="AT92" i="11"/>
  <c r="H92" i="11"/>
  <c r="AT91" i="11"/>
  <c r="H91" i="11"/>
  <c r="AT90" i="11"/>
  <c r="H90" i="11"/>
  <c r="AT89" i="11"/>
  <c r="H89" i="11"/>
  <c r="AT88" i="11"/>
  <c r="H88" i="11"/>
  <c r="AT87" i="11"/>
  <c r="H87" i="11"/>
  <c r="AT86" i="11"/>
  <c r="H86" i="11"/>
  <c r="AT85" i="11"/>
  <c r="H85" i="11"/>
  <c r="AT84" i="11"/>
  <c r="H84" i="11"/>
  <c r="AT83" i="11"/>
  <c r="H83" i="11"/>
  <c r="AT82" i="11"/>
  <c r="H82" i="11"/>
  <c r="AT81" i="11"/>
  <c r="H81" i="11"/>
  <c r="AT80" i="11"/>
  <c r="H80" i="11"/>
  <c r="AT79" i="11"/>
  <c r="H79" i="11"/>
  <c r="AT78" i="11"/>
  <c r="H78" i="11"/>
  <c r="AT77" i="11"/>
  <c r="H77" i="11"/>
  <c r="AT76" i="11"/>
  <c r="H76" i="11"/>
  <c r="AT75" i="11"/>
  <c r="H75" i="11"/>
  <c r="AT74" i="11"/>
  <c r="H74" i="11"/>
  <c r="AT73" i="11"/>
  <c r="H73" i="11"/>
  <c r="AT72" i="11"/>
  <c r="H72" i="11"/>
  <c r="AT71" i="11"/>
  <c r="H71" i="11"/>
  <c r="AT70" i="11"/>
  <c r="H70" i="11"/>
  <c r="AT69" i="11"/>
  <c r="H69" i="11"/>
  <c r="AT68" i="11"/>
  <c r="H68" i="11"/>
  <c r="AT67" i="11"/>
  <c r="H67" i="11"/>
  <c r="AT66" i="11"/>
  <c r="H66" i="11"/>
  <c r="AT65" i="11"/>
  <c r="H65" i="11"/>
  <c r="AT64" i="11"/>
  <c r="H64" i="11"/>
  <c r="AT63" i="11"/>
  <c r="H63" i="11"/>
  <c r="AT62" i="11"/>
  <c r="H62" i="11"/>
  <c r="AT61" i="11"/>
  <c r="H61" i="11"/>
  <c r="AT60" i="11"/>
  <c r="H60" i="11"/>
  <c r="AT59" i="11"/>
  <c r="H59" i="11"/>
  <c r="AT58" i="11"/>
  <c r="H58" i="11"/>
  <c r="AT57" i="11"/>
  <c r="H57" i="11"/>
  <c r="AT56" i="11"/>
  <c r="H56" i="11"/>
  <c r="AT55" i="11"/>
  <c r="H55" i="11"/>
  <c r="AT54" i="11"/>
  <c r="H54" i="11"/>
  <c r="AT53" i="11"/>
  <c r="H53" i="11"/>
  <c r="AT52" i="11"/>
  <c r="H52" i="11"/>
  <c r="AT51" i="11"/>
  <c r="H51" i="11"/>
  <c r="AT50" i="11"/>
  <c r="H50" i="11"/>
  <c r="AT49" i="11"/>
  <c r="H49" i="11"/>
  <c r="AT48" i="11"/>
  <c r="H48" i="11"/>
  <c r="H47" i="11"/>
  <c r="H46" i="11"/>
  <c r="H45" i="11"/>
  <c r="H44" i="11"/>
  <c r="H43" i="11"/>
  <c r="H42" i="11"/>
  <c r="AT41" i="11"/>
  <c r="AT42" i="11" s="1"/>
  <c r="AT43" i="11" s="1"/>
  <c r="AT44" i="11" s="1"/>
  <c r="AT45" i="11" s="1"/>
  <c r="AT46" i="11" s="1"/>
  <c r="AT47" i="11" s="1"/>
  <c r="H41" i="11"/>
  <c r="H40" i="11"/>
  <c r="H39" i="11"/>
  <c r="H38" i="11"/>
  <c r="H37" i="11"/>
  <c r="H36" i="11"/>
  <c r="H35" i="11"/>
  <c r="H34" i="11"/>
  <c r="H33" i="11"/>
  <c r="AT32" i="11"/>
  <c r="AT33" i="11" s="1"/>
  <c r="AT34" i="11" s="1"/>
  <c r="AT35" i="11" s="1"/>
  <c r="AT36" i="11" s="1"/>
  <c r="AT37" i="11" s="1"/>
  <c r="AT38" i="11" s="1"/>
  <c r="AT39" i="11" s="1"/>
  <c r="AT40" i="11" s="1"/>
  <c r="H32" i="11"/>
  <c r="H31" i="11"/>
  <c r="H30" i="11"/>
  <c r="AU29" i="11"/>
  <c r="AU30" i="11" s="1"/>
  <c r="AU31" i="11" s="1"/>
  <c r="AU32" i="11" s="1"/>
  <c r="AU33" i="11" s="1"/>
  <c r="AU34" i="11" s="1"/>
  <c r="AU35" i="11" s="1"/>
  <c r="AU36" i="11" s="1"/>
  <c r="AU37" i="11" s="1"/>
  <c r="AU38" i="11" s="1"/>
  <c r="AU39" i="11" s="1"/>
  <c r="AU40" i="11" s="1"/>
  <c r="AU41" i="11" s="1"/>
  <c r="AU42" i="11" s="1"/>
  <c r="AU43" i="11" s="1"/>
  <c r="AU44" i="11" s="1"/>
  <c r="AU45" i="11" s="1"/>
  <c r="AU46" i="11" s="1"/>
  <c r="AU47" i="11" s="1"/>
  <c r="AU48" i="11" s="1"/>
  <c r="AU49" i="11" s="1"/>
  <c r="AU50" i="11" s="1"/>
  <c r="AU51" i="11" s="1"/>
  <c r="AU52" i="11" s="1"/>
  <c r="AU53" i="11" s="1"/>
  <c r="AU54" i="11" s="1"/>
  <c r="AU55" i="11" s="1"/>
  <c r="AU56" i="11" s="1"/>
  <c r="AU57" i="11" s="1"/>
  <c r="AU58" i="11" s="1"/>
  <c r="AU59" i="11" s="1"/>
  <c r="AU60" i="11" s="1"/>
  <c r="AU61" i="11" s="1"/>
  <c r="AU62" i="11" s="1"/>
  <c r="AU63" i="11" s="1"/>
  <c r="AU64" i="11" s="1"/>
  <c r="AU65" i="11" s="1"/>
  <c r="AU66" i="11" s="1"/>
  <c r="AU67" i="11" s="1"/>
  <c r="AU68" i="11" s="1"/>
  <c r="AU69" i="11" s="1"/>
  <c r="AU70" i="11" s="1"/>
  <c r="AU71" i="11" s="1"/>
  <c r="AU72" i="11" s="1"/>
  <c r="AU73" i="11" s="1"/>
  <c r="AU74" i="11" s="1"/>
  <c r="AU75" i="11" s="1"/>
  <c r="AU76" i="11" s="1"/>
  <c r="AU77" i="11" s="1"/>
  <c r="AU78" i="11" s="1"/>
  <c r="AU79" i="11" s="1"/>
  <c r="AU80" i="11" s="1"/>
  <c r="AU81" i="11" s="1"/>
  <c r="AU82" i="11" s="1"/>
  <c r="AU83" i="11" s="1"/>
  <c r="AU84" i="11" s="1"/>
  <c r="AU85" i="11" s="1"/>
  <c r="AU86" i="11" s="1"/>
  <c r="AU87" i="11" s="1"/>
  <c r="AU88" i="11" s="1"/>
  <c r="AU89" i="11" s="1"/>
  <c r="AU90" i="11" s="1"/>
  <c r="AU91" i="11" s="1"/>
  <c r="AU92" i="11" s="1"/>
  <c r="AU93" i="11" s="1"/>
  <c r="AU94" i="11" s="1"/>
  <c r="AU95" i="11" s="1"/>
  <c r="AU96" i="11" s="1"/>
  <c r="AU97" i="11" s="1"/>
  <c r="AU98" i="11" s="1"/>
  <c r="AU99" i="11" s="1"/>
  <c r="AU100" i="11" s="1"/>
  <c r="AU101" i="11" s="1"/>
  <c r="AU102" i="11" s="1"/>
  <c r="AU103" i="11" s="1"/>
  <c r="AU104" i="11" s="1"/>
  <c r="AU105" i="11" s="1"/>
  <c r="AU106" i="11" s="1"/>
  <c r="AU107" i="11" s="1"/>
  <c r="AU108" i="11" s="1"/>
  <c r="AU109" i="11" s="1"/>
  <c r="H29" i="11"/>
  <c r="H28" i="11"/>
  <c r="H27" i="11"/>
  <c r="H26" i="11"/>
  <c r="H25" i="11"/>
  <c r="AT24" i="11"/>
  <c r="AT25" i="11" s="1"/>
  <c r="AT26" i="11" s="1"/>
  <c r="AT27" i="11" s="1"/>
  <c r="AT28" i="11" s="1"/>
  <c r="AT29" i="11" s="1"/>
  <c r="AT30" i="11" s="1"/>
  <c r="AT31" i="11" s="1"/>
  <c r="H24" i="11"/>
  <c r="H23" i="11"/>
  <c r="H22" i="11"/>
  <c r="AU21" i="11"/>
  <c r="AU22" i="11" s="1"/>
  <c r="AU23" i="11" s="1"/>
  <c r="AU24" i="11" s="1"/>
  <c r="AU25" i="11" s="1"/>
  <c r="AU26" i="11" s="1"/>
  <c r="AU27" i="11" s="1"/>
  <c r="AU28" i="11" s="1"/>
  <c r="H21" i="11"/>
  <c r="H20" i="11"/>
  <c r="H19" i="11"/>
  <c r="H18" i="11"/>
  <c r="H17" i="11"/>
  <c r="AU16" i="11"/>
  <c r="AU17" i="11" s="1"/>
  <c r="AU18" i="11" s="1"/>
  <c r="AU19" i="11" s="1"/>
  <c r="AU20" i="11" s="1"/>
  <c r="H16" i="11"/>
  <c r="H15" i="11"/>
  <c r="H14" i="11"/>
  <c r="AT13" i="11"/>
  <c r="AT14" i="11" s="1"/>
  <c r="AT15" i="11" s="1"/>
  <c r="AT16" i="11" s="1"/>
  <c r="AT17" i="11" s="1"/>
  <c r="AT18" i="11" s="1"/>
  <c r="AT19" i="11" s="1"/>
  <c r="AT20" i="11" s="1"/>
  <c r="AT21" i="11" s="1"/>
  <c r="AT22" i="11" s="1"/>
  <c r="AT23" i="11" s="1"/>
  <c r="H13" i="11"/>
  <c r="H12" i="11"/>
  <c r="H11" i="11"/>
  <c r="BF10" i="11"/>
  <c r="BC10" i="11"/>
  <c r="BE10" i="11"/>
  <c r="BA10" i="11"/>
  <c r="AU10" i="11"/>
  <c r="H10" i="11"/>
  <c r="AU9" i="11"/>
  <c r="AP9" i="11"/>
  <c r="H9" i="11"/>
  <c r="AP8" i="11"/>
  <c r="H8" i="11"/>
  <c r="AP7" i="11"/>
  <c r="H7" i="11"/>
  <c r="AP6" i="11"/>
  <c r="H6" i="11"/>
  <c r="AU5" i="11"/>
  <c r="AU6" i="11" s="1"/>
  <c r="AU7" i="11" s="1"/>
  <c r="AU8" i="11" s="1"/>
  <c r="AT5" i="11"/>
  <c r="AT6" i="11" s="1"/>
  <c r="AS5" i="11"/>
  <c r="AR5" i="11"/>
  <c r="AP5" i="11"/>
  <c r="T5" i="11"/>
  <c r="T6" i="11" s="1"/>
  <c r="Q5" i="11"/>
  <c r="H5" i="11"/>
  <c r="B3" i="10"/>
  <c r="AT109" i="10"/>
  <c r="H109" i="10"/>
  <c r="AT108" i="10"/>
  <c r="H108" i="10"/>
  <c r="AT107" i="10"/>
  <c r="H107" i="10"/>
  <c r="AT106" i="10"/>
  <c r="H106" i="10"/>
  <c r="AT105" i="10"/>
  <c r="H105" i="10"/>
  <c r="AT104" i="10"/>
  <c r="H104" i="10"/>
  <c r="AT103" i="10"/>
  <c r="H103" i="10"/>
  <c r="AT102" i="10"/>
  <c r="H102" i="10"/>
  <c r="AT101" i="10"/>
  <c r="H101" i="10"/>
  <c r="AT100" i="10"/>
  <c r="H100" i="10"/>
  <c r="AT99" i="10"/>
  <c r="H99" i="10"/>
  <c r="AT98" i="10"/>
  <c r="H98" i="10"/>
  <c r="AT97" i="10"/>
  <c r="H97" i="10"/>
  <c r="AT96" i="10"/>
  <c r="H96" i="10"/>
  <c r="AT95" i="10"/>
  <c r="H95" i="10"/>
  <c r="AT94" i="10"/>
  <c r="H94" i="10"/>
  <c r="AT93" i="10"/>
  <c r="H93" i="10"/>
  <c r="AT92" i="10"/>
  <c r="H92" i="10"/>
  <c r="AT91" i="10"/>
  <c r="H91" i="10"/>
  <c r="AT90" i="10"/>
  <c r="H90" i="10"/>
  <c r="AT89" i="10"/>
  <c r="H89" i="10"/>
  <c r="AT88" i="10"/>
  <c r="H88" i="10"/>
  <c r="AT87" i="10"/>
  <c r="H87" i="10"/>
  <c r="AT86" i="10"/>
  <c r="H86" i="10"/>
  <c r="AT85" i="10"/>
  <c r="H85" i="10"/>
  <c r="AT84" i="10"/>
  <c r="H84" i="10"/>
  <c r="AT83" i="10"/>
  <c r="H83" i="10"/>
  <c r="AT82" i="10"/>
  <c r="H82" i="10"/>
  <c r="AT81" i="10"/>
  <c r="H81" i="10"/>
  <c r="AT80" i="10"/>
  <c r="H80" i="10"/>
  <c r="AT79" i="10"/>
  <c r="H79" i="10"/>
  <c r="AT78" i="10"/>
  <c r="H78" i="10"/>
  <c r="AT77" i="10"/>
  <c r="H77" i="10"/>
  <c r="AT76" i="10"/>
  <c r="H76" i="10"/>
  <c r="AT75" i="10"/>
  <c r="H75" i="10"/>
  <c r="AT74" i="10"/>
  <c r="H74" i="10"/>
  <c r="AT73" i="10"/>
  <c r="H73" i="10"/>
  <c r="AT72" i="10"/>
  <c r="H72" i="10"/>
  <c r="AT71" i="10"/>
  <c r="H71" i="10"/>
  <c r="AT70" i="10"/>
  <c r="H70" i="10"/>
  <c r="AT69" i="10"/>
  <c r="H69" i="10"/>
  <c r="AT68" i="10"/>
  <c r="H68" i="10"/>
  <c r="AT67" i="10"/>
  <c r="H67" i="10"/>
  <c r="AT66" i="10"/>
  <c r="H66" i="10"/>
  <c r="AT65" i="10"/>
  <c r="H65" i="10"/>
  <c r="AT64" i="10"/>
  <c r="H64" i="10"/>
  <c r="AT63" i="10"/>
  <c r="H63" i="10"/>
  <c r="AT62" i="10"/>
  <c r="H62" i="10"/>
  <c r="AT61" i="10"/>
  <c r="H61" i="10"/>
  <c r="AT60" i="10"/>
  <c r="H60" i="10"/>
  <c r="AT59" i="10"/>
  <c r="H59" i="10"/>
  <c r="AT58" i="10"/>
  <c r="H58" i="10"/>
  <c r="AT57" i="10"/>
  <c r="H57" i="10"/>
  <c r="AT56" i="10"/>
  <c r="H56" i="10"/>
  <c r="AT55" i="10"/>
  <c r="H55" i="10"/>
  <c r="AT54" i="10"/>
  <c r="H54" i="10"/>
  <c r="AT53" i="10"/>
  <c r="H53" i="10"/>
  <c r="AT52" i="10"/>
  <c r="H52" i="10"/>
  <c r="AT51" i="10"/>
  <c r="H51" i="10"/>
  <c r="AT50" i="10"/>
  <c r="H50" i="10"/>
  <c r="AT49" i="10"/>
  <c r="H49" i="10"/>
  <c r="AT48" i="10"/>
  <c r="H48" i="10"/>
  <c r="H47" i="10"/>
  <c r="H46" i="10"/>
  <c r="H45" i="10"/>
  <c r="H44" i="10"/>
  <c r="H43" i="10"/>
  <c r="H42" i="10"/>
  <c r="AT41" i="10"/>
  <c r="AT42" i="10" s="1"/>
  <c r="AT43" i="10" s="1"/>
  <c r="AT44" i="10" s="1"/>
  <c r="AT45" i="10" s="1"/>
  <c r="AT46" i="10" s="1"/>
  <c r="AT47" i="10" s="1"/>
  <c r="H41" i="10"/>
  <c r="AT40" i="10"/>
  <c r="H40" i="10"/>
  <c r="H39" i="10"/>
  <c r="H38" i="10"/>
  <c r="H37" i="10"/>
  <c r="H36" i="10"/>
  <c r="H35" i="10"/>
  <c r="H34" i="10"/>
  <c r="H33" i="10"/>
  <c r="AT32" i="10"/>
  <c r="AT33" i="10" s="1"/>
  <c r="AT34" i="10" s="1"/>
  <c r="AT35" i="10" s="1"/>
  <c r="AT36" i="10" s="1"/>
  <c r="AT37" i="10" s="1"/>
  <c r="AT38" i="10" s="1"/>
  <c r="AT39" i="10" s="1"/>
  <c r="H32" i="10"/>
  <c r="H31" i="10"/>
  <c r="H30" i="10"/>
  <c r="AU29" i="10"/>
  <c r="AU30" i="10" s="1"/>
  <c r="AU31" i="10" s="1"/>
  <c r="AU32" i="10" s="1"/>
  <c r="AU33" i="10" s="1"/>
  <c r="AU34" i="10" s="1"/>
  <c r="AU35" i="10" s="1"/>
  <c r="AU36" i="10" s="1"/>
  <c r="AU37" i="10" s="1"/>
  <c r="AU38" i="10" s="1"/>
  <c r="AU39" i="10" s="1"/>
  <c r="AU40" i="10" s="1"/>
  <c r="AU41" i="10" s="1"/>
  <c r="AU42" i="10" s="1"/>
  <c r="AU43" i="10" s="1"/>
  <c r="AU44" i="10" s="1"/>
  <c r="AU45" i="10" s="1"/>
  <c r="AU46" i="10" s="1"/>
  <c r="AU47" i="10" s="1"/>
  <c r="AU48" i="10" s="1"/>
  <c r="AU49" i="10" s="1"/>
  <c r="AU50" i="10" s="1"/>
  <c r="AU51" i="10" s="1"/>
  <c r="AU52" i="10" s="1"/>
  <c r="AU53" i="10" s="1"/>
  <c r="AU54" i="10" s="1"/>
  <c r="AU55" i="10" s="1"/>
  <c r="AU56" i="10" s="1"/>
  <c r="AU57" i="10" s="1"/>
  <c r="AU58" i="10" s="1"/>
  <c r="AU59" i="10" s="1"/>
  <c r="AU60" i="10" s="1"/>
  <c r="AU61" i="10" s="1"/>
  <c r="AU62" i="10" s="1"/>
  <c r="AU63" i="10" s="1"/>
  <c r="AU64" i="10" s="1"/>
  <c r="AU65" i="10" s="1"/>
  <c r="AU66" i="10" s="1"/>
  <c r="AU67" i="10" s="1"/>
  <c r="AU68" i="10" s="1"/>
  <c r="AU69" i="10" s="1"/>
  <c r="AU70" i="10" s="1"/>
  <c r="AU71" i="10" s="1"/>
  <c r="AU72" i="10" s="1"/>
  <c r="AU73" i="10" s="1"/>
  <c r="AU74" i="10" s="1"/>
  <c r="AU75" i="10" s="1"/>
  <c r="AU76" i="10" s="1"/>
  <c r="AU77" i="10" s="1"/>
  <c r="AU78" i="10" s="1"/>
  <c r="AU79" i="10" s="1"/>
  <c r="AU80" i="10" s="1"/>
  <c r="AU81" i="10" s="1"/>
  <c r="AU82" i="10" s="1"/>
  <c r="AU83" i="10" s="1"/>
  <c r="AU84" i="10" s="1"/>
  <c r="AU85" i="10" s="1"/>
  <c r="AU86" i="10" s="1"/>
  <c r="AU87" i="10" s="1"/>
  <c r="AU88" i="10" s="1"/>
  <c r="AU89" i="10" s="1"/>
  <c r="AU90" i="10" s="1"/>
  <c r="AU91" i="10" s="1"/>
  <c r="AU92" i="10" s="1"/>
  <c r="AU93" i="10" s="1"/>
  <c r="AU94" i="10" s="1"/>
  <c r="AU95" i="10" s="1"/>
  <c r="AU96" i="10" s="1"/>
  <c r="AU97" i="10" s="1"/>
  <c r="AU98" i="10" s="1"/>
  <c r="AU99" i="10" s="1"/>
  <c r="AU100" i="10" s="1"/>
  <c r="AU101" i="10" s="1"/>
  <c r="AU102" i="10" s="1"/>
  <c r="AU103" i="10" s="1"/>
  <c r="AU104" i="10" s="1"/>
  <c r="AU105" i="10" s="1"/>
  <c r="AU106" i="10" s="1"/>
  <c r="AU107" i="10" s="1"/>
  <c r="AU108" i="10" s="1"/>
  <c r="AU109" i="10" s="1"/>
  <c r="H29" i="10"/>
  <c r="H28" i="10"/>
  <c r="AU27" i="10"/>
  <c r="AU28" i="10" s="1"/>
  <c r="H27" i="10"/>
  <c r="H26" i="10"/>
  <c r="H25" i="10"/>
  <c r="AT24" i="10"/>
  <c r="AT25" i="10" s="1"/>
  <c r="AT26" i="10" s="1"/>
  <c r="AT27" i="10" s="1"/>
  <c r="AT28" i="10" s="1"/>
  <c r="AT29" i="10" s="1"/>
  <c r="AT30" i="10" s="1"/>
  <c r="AT31" i="10" s="1"/>
  <c r="H24" i="10"/>
  <c r="H23" i="10"/>
  <c r="H22" i="10"/>
  <c r="AU21" i="10"/>
  <c r="AU22" i="10" s="1"/>
  <c r="AU23" i="10" s="1"/>
  <c r="AU24" i="10" s="1"/>
  <c r="AU25" i="10" s="1"/>
  <c r="AU26" i="10" s="1"/>
  <c r="H21" i="10"/>
  <c r="H20" i="10"/>
  <c r="H19" i="10"/>
  <c r="H18" i="10"/>
  <c r="H17" i="10"/>
  <c r="AU16" i="10"/>
  <c r="AU17" i="10" s="1"/>
  <c r="AU18" i="10" s="1"/>
  <c r="AU19" i="10" s="1"/>
  <c r="AU20" i="10" s="1"/>
  <c r="H16" i="10"/>
  <c r="H15" i="10"/>
  <c r="H14" i="10"/>
  <c r="AT13" i="10"/>
  <c r="H13" i="10"/>
  <c r="H12" i="10"/>
  <c r="H11" i="10"/>
  <c r="BF10" i="10"/>
  <c r="BC10" i="10"/>
  <c r="BE10" i="10"/>
  <c r="BA10" i="10"/>
  <c r="AU10" i="10"/>
  <c r="AU11" i="10" s="1"/>
  <c r="AU12" i="10" s="1"/>
  <c r="AU13" i="10" s="1"/>
  <c r="AU14" i="10" s="1"/>
  <c r="AU15" i="10" s="1"/>
  <c r="H10" i="10"/>
  <c r="AU9" i="10"/>
  <c r="AP9" i="10"/>
  <c r="H9" i="10"/>
  <c r="AP8" i="10"/>
  <c r="H8" i="10"/>
  <c r="AP7" i="10"/>
  <c r="H7" i="10"/>
  <c r="AP6" i="10"/>
  <c r="H6" i="10"/>
  <c r="AU5" i="10"/>
  <c r="AU6" i="10" s="1"/>
  <c r="AU7" i="10" s="1"/>
  <c r="AU8" i="10" s="1"/>
  <c r="AT5" i="10"/>
  <c r="AS5" i="10"/>
  <c r="AR5" i="10"/>
  <c r="AP5" i="10"/>
  <c r="T5" i="10"/>
  <c r="T6" i="10" s="1"/>
  <c r="Q5" i="10"/>
  <c r="H5" i="10"/>
  <c r="AR6" i="10" s="1"/>
  <c r="B3" i="9"/>
  <c r="AT109" i="9"/>
  <c r="H109" i="9"/>
  <c r="AT108" i="9"/>
  <c r="H108" i="9"/>
  <c r="AT107" i="9"/>
  <c r="H107" i="9"/>
  <c r="AT106" i="9"/>
  <c r="H106" i="9"/>
  <c r="AT105" i="9"/>
  <c r="H105" i="9"/>
  <c r="AT104" i="9"/>
  <c r="H104" i="9"/>
  <c r="AT103" i="9"/>
  <c r="H103" i="9"/>
  <c r="AT102" i="9"/>
  <c r="H102" i="9"/>
  <c r="AT101" i="9"/>
  <c r="H101" i="9"/>
  <c r="AT100" i="9"/>
  <c r="H100" i="9"/>
  <c r="AT99" i="9"/>
  <c r="H99" i="9"/>
  <c r="AT98" i="9"/>
  <c r="H98" i="9"/>
  <c r="AT97" i="9"/>
  <c r="H97" i="9"/>
  <c r="AT96" i="9"/>
  <c r="H96" i="9"/>
  <c r="AT95" i="9"/>
  <c r="H95" i="9"/>
  <c r="AT94" i="9"/>
  <c r="H94" i="9"/>
  <c r="AT93" i="9"/>
  <c r="H93" i="9"/>
  <c r="AT92" i="9"/>
  <c r="H92" i="9"/>
  <c r="AT91" i="9"/>
  <c r="H91" i="9"/>
  <c r="AT90" i="9"/>
  <c r="H90" i="9"/>
  <c r="AT89" i="9"/>
  <c r="H89" i="9"/>
  <c r="AT88" i="9"/>
  <c r="H88" i="9"/>
  <c r="AT87" i="9"/>
  <c r="H87" i="9"/>
  <c r="AT86" i="9"/>
  <c r="H86" i="9"/>
  <c r="AT85" i="9"/>
  <c r="H85" i="9"/>
  <c r="AT84" i="9"/>
  <c r="H84" i="9"/>
  <c r="AT83" i="9"/>
  <c r="H83" i="9"/>
  <c r="AT82" i="9"/>
  <c r="H82" i="9"/>
  <c r="AT81" i="9"/>
  <c r="H81" i="9"/>
  <c r="AT80" i="9"/>
  <c r="H80" i="9"/>
  <c r="AT79" i="9"/>
  <c r="H79" i="9"/>
  <c r="AT78" i="9"/>
  <c r="H78" i="9"/>
  <c r="AT77" i="9"/>
  <c r="H77" i="9"/>
  <c r="AT76" i="9"/>
  <c r="H76" i="9"/>
  <c r="AT75" i="9"/>
  <c r="H75" i="9"/>
  <c r="AT74" i="9"/>
  <c r="H74" i="9"/>
  <c r="AT73" i="9"/>
  <c r="H73" i="9"/>
  <c r="AT72" i="9"/>
  <c r="H72" i="9"/>
  <c r="AT71" i="9"/>
  <c r="H71" i="9"/>
  <c r="AT70" i="9"/>
  <c r="H70" i="9"/>
  <c r="AT69" i="9"/>
  <c r="H69" i="9"/>
  <c r="AT68" i="9"/>
  <c r="H68" i="9"/>
  <c r="AT67" i="9"/>
  <c r="H67" i="9"/>
  <c r="AT66" i="9"/>
  <c r="H66" i="9"/>
  <c r="AT65" i="9"/>
  <c r="H65" i="9"/>
  <c r="AT64" i="9"/>
  <c r="H64" i="9"/>
  <c r="AT63" i="9"/>
  <c r="H63" i="9"/>
  <c r="AT62" i="9"/>
  <c r="H62" i="9"/>
  <c r="AT61" i="9"/>
  <c r="H61" i="9"/>
  <c r="AT60" i="9"/>
  <c r="H60" i="9"/>
  <c r="AT59" i="9"/>
  <c r="H59" i="9"/>
  <c r="AT58" i="9"/>
  <c r="H58" i="9"/>
  <c r="AT57" i="9"/>
  <c r="H57" i="9"/>
  <c r="AT56" i="9"/>
  <c r="H56" i="9"/>
  <c r="AT55" i="9"/>
  <c r="H55" i="9"/>
  <c r="AT54" i="9"/>
  <c r="H54" i="9"/>
  <c r="AT53" i="9"/>
  <c r="H53" i="9"/>
  <c r="AT52" i="9"/>
  <c r="H52" i="9"/>
  <c r="AT51" i="9"/>
  <c r="H51" i="9"/>
  <c r="AT50" i="9"/>
  <c r="H50" i="9"/>
  <c r="AT49" i="9"/>
  <c r="H49" i="9"/>
  <c r="AT48" i="9"/>
  <c r="H48" i="9"/>
  <c r="H47" i="9"/>
  <c r="H46" i="9"/>
  <c r="H45" i="9"/>
  <c r="H44" i="9"/>
  <c r="H43" i="9"/>
  <c r="H42" i="9"/>
  <c r="AT41" i="9"/>
  <c r="AT42" i="9" s="1"/>
  <c r="AT43" i="9" s="1"/>
  <c r="AT44" i="9" s="1"/>
  <c r="AT45" i="9" s="1"/>
  <c r="AT46" i="9" s="1"/>
  <c r="AT47" i="9" s="1"/>
  <c r="H41" i="9"/>
  <c r="H40" i="9"/>
  <c r="H39" i="9"/>
  <c r="H38" i="9"/>
  <c r="H37" i="9"/>
  <c r="H36" i="9"/>
  <c r="H35" i="9"/>
  <c r="H34" i="9"/>
  <c r="H33" i="9"/>
  <c r="AT32" i="9"/>
  <c r="AT33" i="9" s="1"/>
  <c r="AT34" i="9" s="1"/>
  <c r="AT35" i="9" s="1"/>
  <c r="AT36" i="9" s="1"/>
  <c r="AT37" i="9" s="1"/>
  <c r="AT38" i="9" s="1"/>
  <c r="AT39" i="9" s="1"/>
  <c r="AT40" i="9" s="1"/>
  <c r="H32" i="9"/>
  <c r="H31" i="9"/>
  <c r="H30" i="9"/>
  <c r="AU29" i="9"/>
  <c r="AU30" i="9" s="1"/>
  <c r="AU31" i="9" s="1"/>
  <c r="AU32" i="9" s="1"/>
  <c r="AU33" i="9" s="1"/>
  <c r="AU34" i="9" s="1"/>
  <c r="AU35" i="9" s="1"/>
  <c r="AU36" i="9" s="1"/>
  <c r="AU37" i="9" s="1"/>
  <c r="AU38" i="9" s="1"/>
  <c r="AU39" i="9" s="1"/>
  <c r="AU40" i="9" s="1"/>
  <c r="AU41" i="9" s="1"/>
  <c r="AU42" i="9" s="1"/>
  <c r="AU43" i="9" s="1"/>
  <c r="AU44" i="9" s="1"/>
  <c r="AU45" i="9" s="1"/>
  <c r="AU46" i="9" s="1"/>
  <c r="AU47" i="9" s="1"/>
  <c r="AU48" i="9" s="1"/>
  <c r="AU49" i="9" s="1"/>
  <c r="AU50" i="9" s="1"/>
  <c r="AU51" i="9" s="1"/>
  <c r="AU52" i="9" s="1"/>
  <c r="AU53" i="9" s="1"/>
  <c r="AU54" i="9" s="1"/>
  <c r="AU55" i="9" s="1"/>
  <c r="AU56" i="9" s="1"/>
  <c r="AU57" i="9" s="1"/>
  <c r="AU58" i="9" s="1"/>
  <c r="AU59" i="9" s="1"/>
  <c r="AU60" i="9" s="1"/>
  <c r="AU61" i="9" s="1"/>
  <c r="AU62" i="9" s="1"/>
  <c r="AU63" i="9" s="1"/>
  <c r="AU64" i="9" s="1"/>
  <c r="AU65" i="9" s="1"/>
  <c r="AU66" i="9" s="1"/>
  <c r="AU67" i="9" s="1"/>
  <c r="AU68" i="9" s="1"/>
  <c r="AU69" i="9" s="1"/>
  <c r="AU70" i="9" s="1"/>
  <c r="AU71" i="9" s="1"/>
  <c r="AU72" i="9" s="1"/>
  <c r="AU73" i="9" s="1"/>
  <c r="AU74" i="9" s="1"/>
  <c r="AU75" i="9" s="1"/>
  <c r="AU76" i="9" s="1"/>
  <c r="AU77" i="9" s="1"/>
  <c r="AU78" i="9" s="1"/>
  <c r="AU79" i="9" s="1"/>
  <c r="AU80" i="9" s="1"/>
  <c r="AU81" i="9" s="1"/>
  <c r="AU82" i="9" s="1"/>
  <c r="AU83" i="9" s="1"/>
  <c r="AU84" i="9" s="1"/>
  <c r="AU85" i="9" s="1"/>
  <c r="AU86" i="9" s="1"/>
  <c r="AU87" i="9" s="1"/>
  <c r="AU88" i="9" s="1"/>
  <c r="AU89" i="9" s="1"/>
  <c r="AU90" i="9" s="1"/>
  <c r="AU91" i="9" s="1"/>
  <c r="AU92" i="9" s="1"/>
  <c r="AU93" i="9" s="1"/>
  <c r="AU94" i="9" s="1"/>
  <c r="AU95" i="9" s="1"/>
  <c r="AU96" i="9" s="1"/>
  <c r="AU97" i="9" s="1"/>
  <c r="AU98" i="9" s="1"/>
  <c r="AU99" i="9" s="1"/>
  <c r="AU100" i="9" s="1"/>
  <c r="AU101" i="9" s="1"/>
  <c r="AU102" i="9" s="1"/>
  <c r="AU103" i="9" s="1"/>
  <c r="AU104" i="9" s="1"/>
  <c r="AU105" i="9" s="1"/>
  <c r="AU106" i="9" s="1"/>
  <c r="AU107" i="9" s="1"/>
  <c r="AU108" i="9" s="1"/>
  <c r="AU109" i="9" s="1"/>
  <c r="H29" i="9"/>
  <c r="H28" i="9"/>
  <c r="H27" i="9"/>
  <c r="H26" i="9"/>
  <c r="H25" i="9"/>
  <c r="H24" i="9"/>
  <c r="H23" i="9"/>
  <c r="H22" i="9"/>
  <c r="AU21" i="9"/>
  <c r="AU22" i="9" s="1"/>
  <c r="H21" i="9"/>
  <c r="H20" i="9"/>
  <c r="H19" i="9"/>
  <c r="H18" i="9"/>
  <c r="H17" i="9"/>
  <c r="AU16" i="9"/>
  <c r="AU17" i="9" s="1"/>
  <c r="AU18" i="9" s="1"/>
  <c r="H16" i="9"/>
  <c r="H15" i="9"/>
  <c r="H14" i="9"/>
  <c r="AT13" i="9"/>
  <c r="H13" i="9"/>
  <c r="H12" i="9"/>
  <c r="H11" i="9"/>
  <c r="BF10" i="9"/>
  <c r="BC10" i="9"/>
  <c r="BE10" i="9"/>
  <c r="BA10" i="9"/>
  <c r="AU10" i="9"/>
  <c r="AU11" i="9" s="1"/>
  <c r="AU12" i="9" s="1"/>
  <c r="H10" i="9"/>
  <c r="AU9" i="9"/>
  <c r="AP9" i="9"/>
  <c r="H9" i="9"/>
  <c r="AP8" i="9"/>
  <c r="H8" i="9"/>
  <c r="AU7" i="9"/>
  <c r="AU8" i="9" s="1"/>
  <c r="AP7" i="9"/>
  <c r="H7" i="9"/>
  <c r="AU6" i="9"/>
  <c r="AP6" i="9"/>
  <c r="H6" i="9"/>
  <c r="AU5" i="9"/>
  <c r="AT5" i="9"/>
  <c r="AT6" i="9" s="1"/>
  <c r="AS5" i="9"/>
  <c r="AR5" i="9"/>
  <c r="AP5" i="9"/>
  <c r="T5" i="9"/>
  <c r="T6" i="9" s="1"/>
  <c r="Q5" i="9"/>
  <c r="H5" i="9"/>
  <c r="B3" i="8"/>
  <c r="B3" i="7"/>
  <c r="AT109" i="8"/>
  <c r="H109" i="8"/>
  <c r="AT108" i="8"/>
  <c r="H108" i="8"/>
  <c r="AT107" i="8"/>
  <c r="H107" i="8"/>
  <c r="AT106" i="8"/>
  <c r="H106" i="8"/>
  <c r="AT105" i="8"/>
  <c r="H105" i="8"/>
  <c r="AT104" i="8"/>
  <c r="H104" i="8"/>
  <c r="AT103" i="8"/>
  <c r="H103" i="8"/>
  <c r="AT102" i="8"/>
  <c r="H102" i="8"/>
  <c r="AT101" i="8"/>
  <c r="H101" i="8"/>
  <c r="AT100" i="8"/>
  <c r="H100" i="8"/>
  <c r="AT99" i="8"/>
  <c r="H99" i="8"/>
  <c r="AT98" i="8"/>
  <c r="H98" i="8"/>
  <c r="AT97" i="8"/>
  <c r="H97" i="8"/>
  <c r="AT96" i="8"/>
  <c r="H96" i="8"/>
  <c r="AT95" i="8"/>
  <c r="H95" i="8"/>
  <c r="AT94" i="8"/>
  <c r="H94" i="8"/>
  <c r="AT93" i="8"/>
  <c r="H93" i="8"/>
  <c r="AT92" i="8"/>
  <c r="H92" i="8"/>
  <c r="AT91" i="8"/>
  <c r="H91" i="8"/>
  <c r="AT90" i="8"/>
  <c r="H90" i="8"/>
  <c r="AT89" i="8"/>
  <c r="H89" i="8"/>
  <c r="AT88" i="8"/>
  <c r="H88" i="8"/>
  <c r="AT87" i="8"/>
  <c r="H87" i="8"/>
  <c r="AT86" i="8"/>
  <c r="H86" i="8"/>
  <c r="AT85" i="8"/>
  <c r="H85" i="8"/>
  <c r="AT84" i="8"/>
  <c r="H84" i="8"/>
  <c r="AT83" i="8"/>
  <c r="H83" i="8"/>
  <c r="AT82" i="8"/>
  <c r="H82" i="8"/>
  <c r="AT81" i="8"/>
  <c r="H81" i="8"/>
  <c r="AT80" i="8"/>
  <c r="H80" i="8"/>
  <c r="AT79" i="8"/>
  <c r="H79" i="8"/>
  <c r="AT78" i="8"/>
  <c r="H78" i="8"/>
  <c r="AT77" i="8"/>
  <c r="H77" i="8"/>
  <c r="AT76" i="8"/>
  <c r="H76" i="8"/>
  <c r="AT75" i="8"/>
  <c r="H75" i="8"/>
  <c r="AT74" i="8"/>
  <c r="H74" i="8"/>
  <c r="AT73" i="8"/>
  <c r="H73" i="8"/>
  <c r="AT72" i="8"/>
  <c r="H72" i="8"/>
  <c r="AT71" i="8"/>
  <c r="H71" i="8"/>
  <c r="AT70" i="8"/>
  <c r="H70" i="8"/>
  <c r="AT69" i="8"/>
  <c r="H69" i="8"/>
  <c r="AT68" i="8"/>
  <c r="H68" i="8"/>
  <c r="AT67" i="8"/>
  <c r="H67" i="8"/>
  <c r="AT66" i="8"/>
  <c r="H66" i="8"/>
  <c r="AT65" i="8"/>
  <c r="H65" i="8"/>
  <c r="AT64" i="8"/>
  <c r="H64" i="8"/>
  <c r="AT63" i="8"/>
  <c r="H63" i="8"/>
  <c r="AT62" i="8"/>
  <c r="H62" i="8"/>
  <c r="AT61" i="8"/>
  <c r="H61" i="8"/>
  <c r="AT60" i="8"/>
  <c r="H60" i="8"/>
  <c r="AT59" i="8"/>
  <c r="H59" i="8"/>
  <c r="AT58" i="8"/>
  <c r="H58" i="8"/>
  <c r="AT57" i="8"/>
  <c r="H57" i="8"/>
  <c r="AT56" i="8"/>
  <c r="H56" i="8"/>
  <c r="AT55" i="8"/>
  <c r="H55" i="8"/>
  <c r="AT54" i="8"/>
  <c r="H54" i="8"/>
  <c r="AT53" i="8"/>
  <c r="H53" i="8"/>
  <c r="AT52" i="8"/>
  <c r="H52" i="8"/>
  <c r="AT51" i="8"/>
  <c r="H51" i="8"/>
  <c r="AT50" i="8"/>
  <c r="H50" i="8"/>
  <c r="AT49" i="8"/>
  <c r="H49" i="8"/>
  <c r="AT48" i="8"/>
  <c r="H48" i="8"/>
  <c r="H47" i="8"/>
  <c r="H46" i="8"/>
  <c r="H45" i="8"/>
  <c r="H44" i="8"/>
  <c r="H43" i="8"/>
  <c r="H42" i="8"/>
  <c r="AT41" i="8"/>
  <c r="AT42" i="8" s="1"/>
  <c r="AT43" i="8" s="1"/>
  <c r="AT44" i="8" s="1"/>
  <c r="AT45" i="8" s="1"/>
  <c r="AT46" i="8" s="1"/>
  <c r="AT47" i="8" s="1"/>
  <c r="H41" i="8"/>
  <c r="H40" i="8"/>
  <c r="H39" i="8"/>
  <c r="H38" i="8"/>
  <c r="H37" i="8"/>
  <c r="H36" i="8"/>
  <c r="H35" i="8"/>
  <c r="H34" i="8"/>
  <c r="H33" i="8"/>
  <c r="AT32" i="8"/>
  <c r="AT33" i="8" s="1"/>
  <c r="AT34" i="8" s="1"/>
  <c r="AT35" i="8" s="1"/>
  <c r="AT36" i="8" s="1"/>
  <c r="AT37" i="8" s="1"/>
  <c r="AT38" i="8" s="1"/>
  <c r="AT39" i="8" s="1"/>
  <c r="AT40" i="8" s="1"/>
  <c r="H32" i="8"/>
  <c r="H31" i="8"/>
  <c r="H30" i="8"/>
  <c r="AU29" i="8"/>
  <c r="AU30" i="8" s="1"/>
  <c r="AU31" i="8" s="1"/>
  <c r="AU32" i="8" s="1"/>
  <c r="AU33" i="8" s="1"/>
  <c r="AU34" i="8" s="1"/>
  <c r="AU35" i="8" s="1"/>
  <c r="AU36" i="8" s="1"/>
  <c r="AU37" i="8" s="1"/>
  <c r="AU38" i="8" s="1"/>
  <c r="AU39" i="8" s="1"/>
  <c r="AU40" i="8" s="1"/>
  <c r="AU41" i="8" s="1"/>
  <c r="AU42" i="8" s="1"/>
  <c r="AU43" i="8" s="1"/>
  <c r="AU44" i="8" s="1"/>
  <c r="AU45" i="8" s="1"/>
  <c r="AU46" i="8" s="1"/>
  <c r="AU47" i="8" s="1"/>
  <c r="AU48" i="8" s="1"/>
  <c r="AU49" i="8" s="1"/>
  <c r="AU50" i="8" s="1"/>
  <c r="AU51" i="8" s="1"/>
  <c r="AU52" i="8" s="1"/>
  <c r="AU53" i="8" s="1"/>
  <c r="AU54" i="8" s="1"/>
  <c r="AU55" i="8" s="1"/>
  <c r="AU56" i="8" s="1"/>
  <c r="AU57" i="8" s="1"/>
  <c r="AU58" i="8" s="1"/>
  <c r="AU59" i="8" s="1"/>
  <c r="AU60" i="8" s="1"/>
  <c r="AU61" i="8" s="1"/>
  <c r="AU62" i="8" s="1"/>
  <c r="AU63" i="8" s="1"/>
  <c r="AU64" i="8" s="1"/>
  <c r="AU65" i="8" s="1"/>
  <c r="AU66" i="8" s="1"/>
  <c r="AU67" i="8" s="1"/>
  <c r="AU68" i="8" s="1"/>
  <c r="AU69" i="8" s="1"/>
  <c r="AU70" i="8" s="1"/>
  <c r="AU71" i="8" s="1"/>
  <c r="AU72" i="8" s="1"/>
  <c r="AU73" i="8" s="1"/>
  <c r="AU74" i="8" s="1"/>
  <c r="AU75" i="8" s="1"/>
  <c r="AU76" i="8" s="1"/>
  <c r="AU77" i="8" s="1"/>
  <c r="AU78" i="8" s="1"/>
  <c r="AU79" i="8" s="1"/>
  <c r="AU80" i="8" s="1"/>
  <c r="AU81" i="8" s="1"/>
  <c r="AU82" i="8" s="1"/>
  <c r="AU83" i="8" s="1"/>
  <c r="AU84" i="8" s="1"/>
  <c r="AU85" i="8" s="1"/>
  <c r="AU86" i="8" s="1"/>
  <c r="AU87" i="8" s="1"/>
  <c r="AU88" i="8" s="1"/>
  <c r="AU89" i="8" s="1"/>
  <c r="AU90" i="8" s="1"/>
  <c r="AU91" i="8" s="1"/>
  <c r="AU92" i="8" s="1"/>
  <c r="AU93" i="8" s="1"/>
  <c r="AU94" i="8" s="1"/>
  <c r="AU95" i="8" s="1"/>
  <c r="AU96" i="8" s="1"/>
  <c r="AU97" i="8" s="1"/>
  <c r="AU98" i="8" s="1"/>
  <c r="AU99" i="8" s="1"/>
  <c r="AU100" i="8" s="1"/>
  <c r="AU101" i="8" s="1"/>
  <c r="AU102" i="8" s="1"/>
  <c r="AU103" i="8" s="1"/>
  <c r="AU104" i="8" s="1"/>
  <c r="AU105" i="8" s="1"/>
  <c r="AU106" i="8" s="1"/>
  <c r="AU107" i="8" s="1"/>
  <c r="AU108" i="8" s="1"/>
  <c r="AU109" i="8" s="1"/>
  <c r="H29" i="8"/>
  <c r="H28" i="8"/>
  <c r="H27" i="8"/>
  <c r="H26" i="8"/>
  <c r="H25" i="8"/>
  <c r="H24" i="8"/>
  <c r="H23" i="8"/>
  <c r="H22" i="8"/>
  <c r="AU21" i="8"/>
  <c r="AU22" i="8" s="1"/>
  <c r="H21" i="8"/>
  <c r="H20" i="8"/>
  <c r="H19" i="8"/>
  <c r="H18" i="8"/>
  <c r="H17" i="8"/>
  <c r="AU16" i="8"/>
  <c r="AU17" i="8" s="1"/>
  <c r="AU18" i="8" s="1"/>
  <c r="H16" i="8"/>
  <c r="H15" i="8"/>
  <c r="AU14" i="8"/>
  <c r="AU15" i="8" s="1"/>
  <c r="H14" i="8"/>
  <c r="AT13" i="8"/>
  <c r="H13" i="8"/>
  <c r="H12" i="8"/>
  <c r="H11" i="8"/>
  <c r="BF10" i="8"/>
  <c r="BC10" i="8"/>
  <c r="BE10" i="8"/>
  <c r="BA10" i="8"/>
  <c r="AU10" i="8"/>
  <c r="AU11" i="8" s="1"/>
  <c r="AU12" i="8" s="1"/>
  <c r="AU13" i="8" s="1"/>
  <c r="H10" i="8"/>
  <c r="AU9" i="8"/>
  <c r="AP9" i="8"/>
  <c r="H9" i="8"/>
  <c r="AP8" i="8"/>
  <c r="H8" i="8"/>
  <c r="AP7" i="8"/>
  <c r="H7" i="8"/>
  <c r="AP6" i="8"/>
  <c r="H6" i="8"/>
  <c r="AU5" i="8"/>
  <c r="AU6" i="8" s="1"/>
  <c r="AU7" i="8" s="1"/>
  <c r="AU8" i="8" s="1"/>
  <c r="AT5" i="8"/>
  <c r="AT6" i="8" s="1"/>
  <c r="AS5" i="8"/>
  <c r="AR5" i="8"/>
  <c r="AP5" i="8"/>
  <c r="T5" i="8"/>
  <c r="T6" i="8" s="1"/>
  <c r="Q5" i="8"/>
  <c r="H5" i="8"/>
  <c r="AT109" i="7"/>
  <c r="H109" i="7"/>
  <c r="AT108" i="7"/>
  <c r="H108" i="7"/>
  <c r="AT107" i="7"/>
  <c r="H107" i="7"/>
  <c r="AT106" i="7"/>
  <c r="H106" i="7"/>
  <c r="AT105" i="7"/>
  <c r="H105" i="7"/>
  <c r="AT104" i="7"/>
  <c r="H104" i="7"/>
  <c r="AT103" i="7"/>
  <c r="H103" i="7"/>
  <c r="AT102" i="7"/>
  <c r="H102" i="7"/>
  <c r="AT101" i="7"/>
  <c r="H101" i="7"/>
  <c r="AT100" i="7"/>
  <c r="H100" i="7"/>
  <c r="AT99" i="7"/>
  <c r="H99" i="7"/>
  <c r="AT98" i="7"/>
  <c r="H98" i="7"/>
  <c r="AT97" i="7"/>
  <c r="H97" i="7"/>
  <c r="AT96" i="7"/>
  <c r="H96" i="7"/>
  <c r="AT95" i="7"/>
  <c r="H95" i="7"/>
  <c r="AT94" i="7"/>
  <c r="H94" i="7"/>
  <c r="AT93" i="7"/>
  <c r="H93" i="7"/>
  <c r="AT92" i="7"/>
  <c r="H92" i="7"/>
  <c r="AT91" i="7"/>
  <c r="H91" i="7"/>
  <c r="AT90" i="7"/>
  <c r="H90" i="7"/>
  <c r="AT89" i="7"/>
  <c r="H89" i="7"/>
  <c r="AT88" i="7"/>
  <c r="H88" i="7"/>
  <c r="AT87" i="7"/>
  <c r="H87" i="7"/>
  <c r="AT86" i="7"/>
  <c r="H86" i="7"/>
  <c r="AT85" i="7"/>
  <c r="H85" i="7"/>
  <c r="AT84" i="7"/>
  <c r="H84" i="7"/>
  <c r="AT83" i="7"/>
  <c r="H83" i="7"/>
  <c r="AT82" i="7"/>
  <c r="H82" i="7"/>
  <c r="AT81" i="7"/>
  <c r="H81" i="7"/>
  <c r="AT80" i="7"/>
  <c r="H80" i="7"/>
  <c r="AT79" i="7"/>
  <c r="H79" i="7"/>
  <c r="AT78" i="7"/>
  <c r="H78" i="7"/>
  <c r="AT77" i="7"/>
  <c r="H77" i="7"/>
  <c r="AT76" i="7"/>
  <c r="H76" i="7"/>
  <c r="AT75" i="7"/>
  <c r="H75" i="7"/>
  <c r="AT74" i="7"/>
  <c r="H74" i="7"/>
  <c r="AT73" i="7"/>
  <c r="H73" i="7"/>
  <c r="AT72" i="7"/>
  <c r="H72" i="7"/>
  <c r="AT71" i="7"/>
  <c r="H71" i="7"/>
  <c r="AT70" i="7"/>
  <c r="H70" i="7"/>
  <c r="AT69" i="7"/>
  <c r="H69" i="7"/>
  <c r="AT68" i="7"/>
  <c r="H68" i="7"/>
  <c r="AT67" i="7"/>
  <c r="H67" i="7"/>
  <c r="AT66" i="7"/>
  <c r="H66" i="7"/>
  <c r="AT65" i="7"/>
  <c r="H65" i="7"/>
  <c r="AT64" i="7"/>
  <c r="H64" i="7"/>
  <c r="AT63" i="7"/>
  <c r="H63" i="7"/>
  <c r="AT62" i="7"/>
  <c r="H62" i="7"/>
  <c r="AT61" i="7"/>
  <c r="H61" i="7"/>
  <c r="AT60" i="7"/>
  <c r="H60" i="7"/>
  <c r="AT59" i="7"/>
  <c r="H59" i="7"/>
  <c r="AT58" i="7"/>
  <c r="H58" i="7"/>
  <c r="AT57" i="7"/>
  <c r="H57" i="7"/>
  <c r="AT56" i="7"/>
  <c r="H56" i="7"/>
  <c r="AT55" i="7"/>
  <c r="H55" i="7"/>
  <c r="AT54" i="7"/>
  <c r="H54" i="7"/>
  <c r="AT53" i="7"/>
  <c r="H53" i="7"/>
  <c r="AT52" i="7"/>
  <c r="H52" i="7"/>
  <c r="AT51" i="7"/>
  <c r="H51" i="7"/>
  <c r="AT50" i="7"/>
  <c r="H50" i="7"/>
  <c r="AT49" i="7"/>
  <c r="H49" i="7"/>
  <c r="AT48" i="7"/>
  <c r="H48" i="7"/>
  <c r="H47" i="7"/>
  <c r="H46" i="7"/>
  <c r="H45" i="7"/>
  <c r="H44" i="7"/>
  <c r="H43" i="7"/>
  <c r="H42" i="7"/>
  <c r="AT41" i="7"/>
  <c r="AT42" i="7" s="1"/>
  <c r="AT43" i="7" s="1"/>
  <c r="AT44" i="7" s="1"/>
  <c r="AT45" i="7" s="1"/>
  <c r="AT46" i="7" s="1"/>
  <c r="AT47" i="7" s="1"/>
  <c r="H41" i="7"/>
  <c r="H40" i="7"/>
  <c r="H39" i="7"/>
  <c r="H38" i="7"/>
  <c r="H37" i="7"/>
  <c r="H36" i="7"/>
  <c r="H35" i="7"/>
  <c r="H34" i="7"/>
  <c r="H33" i="7"/>
  <c r="AT32" i="7"/>
  <c r="AT33" i="7" s="1"/>
  <c r="AT34" i="7" s="1"/>
  <c r="AT35" i="7" s="1"/>
  <c r="AT36" i="7" s="1"/>
  <c r="AT37" i="7" s="1"/>
  <c r="AT38" i="7" s="1"/>
  <c r="AT39" i="7" s="1"/>
  <c r="AT40" i="7" s="1"/>
  <c r="H32" i="7"/>
  <c r="H31" i="7"/>
  <c r="H30" i="7"/>
  <c r="AU29" i="7"/>
  <c r="AU30" i="7" s="1"/>
  <c r="AU31" i="7" s="1"/>
  <c r="AU32" i="7" s="1"/>
  <c r="AU33" i="7" s="1"/>
  <c r="AU34" i="7" s="1"/>
  <c r="AU35" i="7" s="1"/>
  <c r="AU36" i="7" s="1"/>
  <c r="AU37" i="7" s="1"/>
  <c r="AU38" i="7" s="1"/>
  <c r="AU39" i="7" s="1"/>
  <c r="AU40" i="7" s="1"/>
  <c r="AU41" i="7" s="1"/>
  <c r="AU42" i="7" s="1"/>
  <c r="AU43" i="7" s="1"/>
  <c r="AU44" i="7" s="1"/>
  <c r="AU45" i="7" s="1"/>
  <c r="AU46" i="7" s="1"/>
  <c r="AU47" i="7" s="1"/>
  <c r="AU48" i="7" s="1"/>
  <c r="AU49" i="7" s="1"/>
  <c r="AU50" i="7" s="1"/>
  <c r="AU51" i="7" s="1"/>
  <c r="AU52" i="7" s="1"/>
  <c r="AU53" i="7" s="1"/>
  <c r="AU54" i="7" s="1"/>
  <c r="AU55" i="7" s="1"/>
  <c r="AU56" i="7" s="1"/>
  <c r="AU57" i="7" s="1"/>
  <c r="AU58" i="7" s="1"/>
  <c r="AU59" i="7" s="1"/>
  <c r="AU60" i="7" s="1"/>
  <c r="AU61" i="7" s="1"/>
  <c r="AU62" i="7" s="1"/>
  <c r="AU63" i="7" s="1"/>
  <c r="AU64" i="7" s="1"/>
  <c r="AU65" i="7" s="1"/>
  <c r="AU66" i="7" s="1"/>
  <c r="AU67" i="7" s="1"/>
  <c r="AU68" i="7" s="1"/>
  <c r="AU69" i="7" s="1"/>
  <c r="AU70" i="7" s="1"/>
  <c r="AU71" i="7" s="1"/>
  <c r="AU72" i="7" s="1"/>
  <c r="AU73" i="7" s="1"/>
  <c r="AU74" i="7" s="1"/>
  <c r="AU75" i="7" s="1"/>
  <c r="AU76" i="7" s="1"/>
  <c r="AU77" i="7" s="1"/>
  <c r="AU78" i="7" s="1"/>
  <c r="AU79" i="7" s="1"/>
  <c r="AU80" i="7" s="1"/>
  <c r="AU81" i="7" s="1"/>
  <c r="AU82" i="7" s="1"/>
  <c r="AU83" i="7" s="1"/>
  <c r="AU84" i="7" s="1"/>
  <c r="AU85" i="7" s="1"/>
  <c r="AU86" i="7" s="1"/>
  <c r="AU87" i="7" s="1"/>
  <c r="AU88" i="7" s="1"/>
  <c r="AU89" i="7" s="1"/>
  <c r="AU90" i="7" s="1"/>
  <c r="AU91" i="7" s="1"/>
  <c r="AU92" i="7" s="1"/>
  <c r="AU93" i="7" s="1"/>
  <c r="AU94" i="7" s="1"/>
  <c r="AU95" i="7" s="1"/>
  <c r="AU96" i="7" s="1"/>
  <c r="AU97" i="7" s="1"/>
  <c r="AU98" i="7" s="1"/>
  <c r="AU99" i="7" s="1"/>
  <c r="AU100" i="7" s="1"/>
  <c r="AU101" i="7" s="1"/>
  <c r="AU102" i="7" s="1"/>
  <c r="AU103" i="7" s="1"/>
  <c r="AU104" i="7" s="1"/>
  <c r="AU105" i="7" s="1"/>
  <c r="AU106" i="7" s="1"/>
  <c r="AU107" i="7" s="1"/>
  <c r="AU108" i="7" s="1"/>
  <c r="AU109" i="7" s="1"/>
  <c r="H29" i="7"/>
  <c r="H28" i="7"/>
  <c r="H27" i="7"/>
  <c r="H26" i="7"/>
  <c r="H25" i="7"/>
  <c r="H24" i="7"/>
  <c r="H23" i="7"/>
  <c r="H22" i="7"/>
  <c r="AU21" i="7"/>
  <c r="AU22" i="7" s="1"/>
  <c r="H21" i="7"/>
  <c r="H20" i="7"/>
  <c r="H19" i="7"/>
  <c r="H18" i="7"/>
  <c r="H17" i="7"/>
  <c r="AU16" i="7"/>
  <c r="AU17" i="7" s="1"/>
  <c r="H16" i="7"/>
  <c r="H15" i="7"/>
  <c r="H14" i="7"/>
  <c r="AT13" i="7"/>
  <c r="AT14" i="7" s="1"/>
  <c r="AT15" i="7" s="1"/>
  <c r="AT16" i="7" s="1"/>
  <c r="H13" i="7"/>
  <c r="H12" i="7"/>
  <c r="H11" i="7"/>
  <c r="BF10" i="7"/>
  <c r="BC10" i="7"/>
  <c r="BE10" i="7"/>
  <c r="BA10" i="7"/>
  <c r="AU10" i="7"/>
  <c r="AU11" i="7" s="1"/>
  <c r="AU12" i="7" s="1"/>
  <c r="AU13" i="7" s="1"/>
  <c r="AU14" i="7" s="1"/>
  <c r="AU15" i="7" s="1"/>
  <c r="H10" i="7"/>
  <c r="AU9" i="7"/>
  <c r="AP9" i="7"/>
  <c r="H9" i="7"/>
  <c r="AP8" i="7"/>
  <c r="H8" i="7"/>
  <c r="AP7" i="7"/>
  <c r="H7" i="7"/>
  <c r="AU6" i="7"/>
  <c r="AU7" i="7" s="1"/>
  <c r="AU8" i="7" s="1"/>
  <c r="AP6" i="7"/>
  <c r="H6" i="7"/>
  <c r="AU5" i="7"/>
  <c r="AT5" i="7"/>
  <c r="AS5" i="7"/>
  <c r="AR5" i="7"/>
  <c r="AP5" i="7"/>
  <c r="T5" i="7"/>
  <c r="T6" i="7" s="1"/>
  <c r="Q5" i="7"/>
  <c r="H5" i="7"/>
  <c r="J10" i="4"/>
  <c r="C10" i="4"/>
  <c r="A10" i="15" s="1"/>
  <c r="AS5" i="6"/>
  <c r="AR5" i="6"/>
  <c r="B3" i="6"/>
  <c r="AT109" i="6"/>
  <c r="H109" i="6"/>
  <c r="AT108" i="6"/>
  <c r="H108" i="6"/>
  <c r="AT107" i="6"/>
  <c r="H107" i="6"/>
  <c r="AT106" i="6"/>
  <c r="H106" i="6"/>
  <c r="AT105" i="6"/>
  <c r="H105" i="6"/>
  <c r="AT104" i="6"/>
  <c r="H104" i="6"/>
  <c r="AT103" i="6"/>
  <c r="H103" i="6"/>
  <c r="AT102" i="6"/>
  <c r="H102" i="6"/>
  <c r="AT101" i="6"/>
  <c r="H101" i="6"/>
  <c r="AT100" i="6"/>
  <c r="H100" i="6"/>
  <c r="AT99" i="6"/>
  <c r="H99" i="6"/>
  <c r="AT98" i="6"/>
  <c r="H98" i="6"/>
  <c r="AT97" i="6"/>
  <c r="H97" i="6"/>
  <c r="AT96" i="6"/>
  <c r="H96" i="6"/>
  <c r="AT95" i="6"/>
  <c r="H95" i="6"/>
  <c r="AT94" i="6"/>
  <c r="H94" i="6"/>
  <c r="AT93" i="6"/>
  <c r="H93" i="6"/>
  <c r="AT92" i="6"/>
  <c r="H92" i="6"/>
  <c r="AT91" i="6"/>
  <c r="H91" i="6"/>
  <c r="AT90" i="6"/>
  <c r="H90" i="6"/>
  <c r="AT89" i="6"/>
  <c r="H89" i="6"/>
  <c r="AT88" i="6"/>
  <c r="H88" i="6"/>
  <c r="AT87" i="6"/>
  <c r="H87" i="6"/>
  <c r="AT86" i="6"/>
  <c r="H86" i="6"/>
  <c r="AT85" i="6"/>
  <c r="H85" i="6"/>
  <c r="AT84" i="6"/>
  <c r="H84" i="6"/>
  <c r="AT83" i="6"/>
  <c r="H83" i="6"/>
  <c r="AT82" i="6"/>
  <c r="H82" i="6"/>
  <c r="AT81" i="6"/>
  <c r="H81" i="6"/>
  <c r="AT80" i="6"/>
  <c r="H80" i="6"/>
  <c r="AT79" i="6"/>
  <c r="H79" i="6"/>
  <c r="AT78" i="6"/>
  <c r="H78" i="6"/>
  <c r="AT77" i="6"/>
  <c r="H77" i="6"/>
  <c r="AT76" i="6"/>
  <c r="H76" i="6"/>
  <c r="AT75" i="6"/>
  <c r="H75" i="6"/>
  <c r="AT74" i="6"/>
  <c r="H74" i="6"/>
  <c r="AT73" i="6"/>
  <c r="H73" i="6"/>
  <c r="AT72" i="6"/>
  <c r="H72" i="6"/>
  <c r="AT71" i="6"/>
  <c r="H71" i="6"/>
  <c r="AT70" i="6"/>
  <c r="H70" i="6"/>
  <c r="AT69" i="6"/>
  <c r="H69" i="6"/>
  <c r="AT68" i="6"/>
  <c r="H68" i="6"/>
  <c r="AT67" i="6"/>
  <c r="H67" i="6"/>
  <c r="AT66" i="6"/>
  <c r="H66" i="6"/>
  <c r="AT65" i="6"/>
  <c r="H65" i="6"/>
  <c r="AT64" i="6"/>
  <c r="H64" i="6"/>
  <c r="AT63" i="6"/>
  <c r="H63" i="6"/>
  <c r="AT62" i="6"/>
  <c r="H62" i="6"/>
  <c r="AT61" i="6"/>
  <c r="H61" i="6"/>
  <c r="AT60" i="6"/>
  <c r="H60" i="6"/>
  <c r="AT59" i="6"/>
  <c r="H59" i="6"/>
  <c r="AT58" i="6"/>
  <c r="H58" i="6"/>
  <c r="AT57" i="6"/>
  <c r="H57" i="6"/>
  <c r="AT56" i="6"/>
  <c r="H56" i="6"/>
  <c r="AT55" i="6"/>
  <c r="H55" i="6"/>
  <c r="AT54" i="6"/>
  <c r="H54" i="6"/>
  <c r="AT53" i="6"/>
  <c r="H53" i="6"/>
  <c r="AT52" i="6"/>
  <c r="H52" i="6"/>
  <c r="AT51" i="6"/>
  <c r="H51" i="6"/>
  <c r="AT50" i="6"/>
  <c r="H50" i="6"/>
  <c r="AT49" i="6"/>
  <c r="H49" i="6"/>
  <c r="AT48" i="6"/>
  <c r="H48" i="6"/>
  <c r="H47" i="6"/>
  <c r="H46" i="6"/>
  <c r="H45" i="6"/>
  <c r="H44" i="6"/>
  <c r="H43" i="6"/>
  <c r="H42" i="6"/>
  <c r="AT41" i="6"/>
  <c r="AT42" i="6" s="1"/>
  <c r="AT43" i="6" s="1"/>
  <c r="AT44" i="6" s="1"/>
  <c r="AT45" i="6" s="1"/>
  <c r="AT46" i="6" s="1"/>
  <c r="AT47" i="6" s="1"/>
  <c r="H41" i="6"/>
  <c r="H40" i="6"/>
  <c r="H39" i="6"/>
  <c r="H38" i="6"/>
  <c r="H37" i="6"/>
  <c r="H36" i="6"/>
  <c r="H35" i="6"/>
  <c r="H34" i="6"/>
  <c r="H33" i="6"/>
  <c r="AT32" i="6"/>
  <c r="AT33" i="6" s="1"/>
  <c r="AT34" i="6" s="1"/>
  <c r="AT35" i="6" s="1"/>
  <c r="AT36" i="6" s="1"/>
  <c r="AT37" i="6" s="1"/>
  <c r="AT38" i="6" s="1"/>
  <c r="AT39" i="6" s="1"/>
  <c r="AT40" i="6" s="1"/>
  <c r="H32" i="6"/>
  <c r="H31" i="6"/>
  <c r="H30" i="6"/>
  <c r="AU29" i="6"/>
  <c r="AU30" i="6" s="1"/>
  <c r="AU31" i="6" s="1"/>
  <c r="AU32" i="6" s="1"/>
  <c r="AU33" i="6" s="1"/>
  <c r="AU34" i="6" s="1"/>
  <c r="AU35" i="6" s="1"/>
  <c r="AU36" i="6" s="1"/>
  <c r="AU37" i="6" s="1"/>
  <c r="AU38" i="6" s="1"/>
  <c r="AU39" i="6" s="1"/>
  <c r="AU40" i="6" s="1"/>
  <c r="AU41" i="6" s="1"/>
  <c r="AU42" i="6" s="1"/>
  <c r="AU43" i="6" s="1"/>
  <c r="AU44" i="6" s="1"/>
  <c r="AU45" i="6" s="1"/>
  <c r="AU46" i="6" s="1"/>
  <c r="AU47" i="6" s="1"/>
  <c r="AU48" i="6" s="1"/>
  <c r="AU49" i="6" s="1"/>
  <c r="AU50" i="6" s="1"/>
  <c r="AU51" i="6" s="1"/>
  <c r="AU52" i="6" s="1"/>
  <c r="AU53" i="6" s="1"/>
  <c r="AU54" i="6" s="1"/>
  <c r="AU55" i="6" s="1"/>
  <c r="AU56" i="6" s="1"/>
  <c r="AU57" i="6" s="1"/>
  <c r="AU58" i="6" s="1"/>
  <c r="AU59" i="6" s="1"/>
  <c r="AU60" i="6" s="1"/>
  <c r="AU61" i="6" s="1"/>
  <c r="AU62" i="6" s="1"/>
  <c r="AU63" i="6" s="1"/>
  <c r="AU64" i="6" s="1"/>
  <c r="AU65" i="6" s="1"/>
  <c r="AU66" i="6" s="1"/>
  <c r="AU67" i="6" s="1"/>
  <c r="AU68" i="6" s="1"/>
  <c r="AU69" i="6" s="1"/>
  <c r="AU70" i="6" s="1"/>
  <c r="AU71" i="6" s="1"/>
  <c r="AU72" i="6" s="1"/>
  <c r="AU73" i="6" s="1"/>
  <c r="AU74" i="6" s="1"/>
  <c r="AU75" i="6" s="1"/>
  <c r="AU76" i="6" s="1"/>
  <c r="AU77" i="6" s="1"/>
  <c r="AU78" i="6" s="1"/>
  <c r="AU79" i="6" s="1"/>
  <c r="AU80" i="6" s="1"/>
  <c r="AU81" i="6" s="1"/>
  <c r="AU82" i="6" s="1"/>
  <c r="AU83" i="6" s="1"/>
  <c r="AU84" i="6" s="1"/>
  <c r="AU85" i="6" s="1"/>
  <c r="AU86" i="6" s="1"/>
  <c r="AU87" i="6" s="1"/>
  <c r="AU88" i="6" s="1"/>
  <c r="AU89" i="6" s="1"/>
  <c r="AU90" i="6" s="1"/>
  <c r="AU91" i="6" s="1"/>
  <c r="AU92" i="6" s="1"/>
  <c r="AU93" i="6" s="1"/>
  <c r="AU94" i="6" s="1"/>
  <c r="AU95" i="6" s="1"/>
  <c r="AU96" i="6" s="1"/>
  <c r="AU97" i="6" s="1"/>
  <c r="AU98" i="6" s="1"/>
  <c r="AU99" i="6" s="1"/>
  <c r="AU100" i="6" s="1"/>
  <c r="AU101" i="6" s="1"/>
  <c r="AU102" i="6" s="1"/>
  <c r="AU103" i="6" s="1"/>
  <c r="AU104" i="6" s="1"/>
  <c r="AU105" i="6" s="1"/>
  <c r="AU106" i="6" s="1"/>
  <c r="AU107" i="6" s="1"/>
  <c r="AU108" i="6" s="1"/>
  <c r="AU109" i="6" s="1"/>
  <c r="H29" i="6"/>
  <c r="H28" i="6"/>
  <c r="H27" i="6"/>
  <c r="H26" i="6"/>
  <c r="H25" i="6"/>
  <c r="H24" i="6"/>
  <c r="H23" i="6"/>
  <c r="H22" i="6"/>
  <c r="AU21" i="6"/>
  <c r="AU22" i="6" s="1"/>
  <c r="AU23" i="6" s="1"/>
  <c r="AU24" i="6" s="1"/>
  <c r="H21" i="6"/>
  <c r="H20" i="6"/>
  <c r="H19" i="6"/>
  <c r="H18" i="6"/>
  <c r="H17" i="6"/>
  <c r="H16" i="6"/>
  <c r="H15" i="6"/>
  <c r="H14" i="6"/>
  <c r="AT13" i="6"/>
  <c r="H13" i="6"/>
  <c r="H12" i="6"/>
  <c r="H11" i="6"/>
  <c r="BF10" i="6"/>
  <c r="BC10" i="6"/>
  <c r="BE10" i="6"/>
  <c r="BA10" i="6"/>
  <c r="AU10" i="6"/>
  <c r="AU11" i="6" s="1"/>
  <c r="H10" i="6"/>
  <c r="AP9" i="6"/>
  <c r="H9" i="6"/>
  <c r="AP8" i="6"/>
  <c r="H8" i="6"/>
  <c r="AP7" i="6"/>
  <c r="H7" i="6"/>
  <c r="AU6" i="6"/>
  <c r="AU7" i="6" s="1"/>
  <c r="AU8" i="6" s="1"/>
  <c r="AU9" i="6" s="1"/>
  <c r="AP6" i="6"/>
  <c r="H6" i="6"/>
  <c r="AU5" i="6"/>
  <c r="AT5" i="6"/>
  <c r="AT6" i="6" s="1"/>
  <c r="AP5" i="6"/>
  <c r="T5" i="6"/>
  <c r="T6" i="6" s="1"/>
  <c r="Q5" i="6"/>
  <c r="H5" i="6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AT48" i="4"/>
  <c r="AT49" i="4"/>
  <c r="AT50" i="4"/>
  <c r="AT51" i="4"/>
  <c r="AT52" i="4"/>
  <c r="AT53" i="4"/>
  <c r="AT54" i="4"/>
  <c r="AT55" i="4"/>
  <c r="AT56" i="4"/>
  <c r="AT57" i="4"/>
  <c r="AT58" i="4"/>
  <c r="AT59" i="4"/>
  <c r="AT60" i="4"/>
  <c r="AT61" i="4"/>
  <c r="AT62" i="4"/>
  <c r="AT63" i="4"/>
  <c r="AT64" i="4"/>
  <c r="AT65" i="4"/>
  <c r="AT66" i="4"/>
  <c r="AT67" i="4"/>
  <c r="AT68" i="4"/>
  <c r="AT69" i="4"/>
  <c r="AT70" i="4"/>
  <c r="AT71" i="4"/>
  <c r="AT72" i="4"/>
  <c r="AT73" i="4"/>
  <c r="AT74" i="4"/>
  <c r="AT75" i="4"/>
  <c r="AT76" i="4"/>
  <c r="AT77" i="4"/>
  <c r="AT78" i="4"/>
  <c r="AT79" i="4"/>
  <c r="AT80" i="4"/>
  <c r="AT81" i="4"/>
  <c r="AT82" i="4"/>
  <c r="AT83" i="4"/>
  <c r="AT84" i="4"/>
  <c r="AT85" i="4"/>
  <c r="AT86" i="4"/>
  <c r="AT87" i="4"/>
  <c r="AT88" i="4"/>
  <c r="AT89" i="4"/>
  <c r="AT90" i="4"/>
  <c r="AT91" i="4"/>
  <c r="AT92" i="4"/>
  <c r="AT93" i="4"/>
  <c r="AT94" i="4"/>
  <c r="AT95" i="4"/>
  <c r="AT96" i="4"/>
  <c r="AT97" i="4"/>
  <c r="AT98" i="4"/>
  <c r="AT99" i="4"/>
  <c r="AT100" i="4"/>
  <c r="AT101" i="4"/>
  <c r="AT102" i="4"/>
  <c r="AT103" i="4"/>
  <c r="AT104" i="4"/>
  <c r="AT105" i="4"/>
  <c r="AT106" i="4"/>
  <c r="AT107" i="4"/>
  <c r="AT108" i="4"/>
  <c r="AT109" i="4"/>
  <c r="AT13" i="4"/>
  <c r="AT14" i="4" s="1"/>
  <c r="AU29" i="4"/>
  <c r="AU30" i="4" s="1"/>
  <c r="AU31" i="4" s="1"/>
  <c r="AU32" i="4" s="1"/>
  <c r="AU33" i="4" s="1"/>
  <c r="AU34" i="4" s="1"/>
  <c r="AU35" i="4" s="1"/>
  <c r="AU36" i="4" s="1"/>
  <c r="AT41" i="4"/>
  <c r="AT42" i="4" s="1"/>
  <c r="AU44" i="4"/>
  <c r="AU45" i="4"/>
  <c r="Q6" i="4"/>
  <c r="Q7" i="4"/>
  <c r="Q8" i="4"/>
  <c r="Q9" i="4"/>
  <c r="Q5" i="4"/>
  <c r="T5" i="4"/>
  <c r="AG64" i="12" l="1"/>
  <c r="AH64" i="12"/>
  <c r="AH68" i="12"/>
  <c r="AG68" i="12"/>
  <c r="AG72" i="12"/>
  <c r="AH72" i="12"/>
  <c r="AH76" i="12"/>
  <c r="AG76" i="12"/>
  <c r="AG84" i="12"/>
  <c r="AH84" i="12"/>
  <c r="AH88" i="12"/>
  <c r="AG88" i="12"/>
  <c r="AG92" i="12"/>
  <c r="AH92" i="12"/>
  <c r="AH96" i="12"/>
  <c r="AG96" i="12"/>
  <c r="AH104" i="12"/>
  <c r="AG104" i="12"/>
  <c r="AG108" i="12"/>
  <c r="AH108" i="12"/>
  <c r="AH57" i="12"/>
  <c r="AG57" i="12"/>
  <c r="AH61" i="12"/>
  <c r="AG61" i="12"/>
  <c r="AG69" i="12"/>
  <c r="AH69" i="12"/>
  <c r="AG73" i="12"/>
  <c r="AH73" i="12"/>
  <c r="AH77" i="12"/>
  <c r="AG77" i="12"/>
  <c r="AH81" i="12"/>
  <c r="AG81" i="12"/>
  <c r="AH89" i="12"/>
  <c r="AG89" i="12"/>
  <c r="AH93" i="12"/>
  <c r="AG93" i="12"/>
  <c r="AH97" i="12"/>
  <c r="AG97" i="12"/>
  <c r="AG101" i="12"/>
  <c r="AH101" i="12"/>
  <c r="AH109" i="12"/>
  <c r="AG109" i="12"/>
  <c r="AH58" i="12"/>
  <c r="AG58" i="12"/>
  <c r="AG62" i="12"/>
  <c r="AH62" i="12"/>
  <c r="AH66" i="12"/>
  <c r="AG66" i="12"/>
  <c r="AG74" i="12"/>
  <c r="AH74" i="12"/>
  <c r="AH78" i="12"/>
  <c r="AG78" i="12"/>
  <c r="AG82" i="12"/>
  <c r="AH82" i="12"/>
  <c r="AG86" i="12"/>
  <c r="AH86" i="12"/>
  <c r="AH90" i="12"/>
  <c r="AG90" i="12"/>
  <c r="AG94" i="12"/>
  <c r="AH94" i="12"/>
  <c r="AG98" i="12"/>
  <c r="AH98" i="12"/>
  <c r="AG102" i="12"/>
  <c r="AH102" i="12"/>
  <c r="AH106" i="12"/>
  <c r="AG106" i="12"/>
  <c r="AH59" i="12"/>
  <c r="AG59" i="12"/>
  <c r="AG63" i="12"/>
  <c r="AH63" i="12"/>
  <c r="AG67" i="12"/>
  <c r="AH67" i="12"/>
  <c r="AG71" i="12"/>
  <c r="AH71" i="12"/>
  <c r="AG75" i="12"/>
  <c r="AH75" i="12"/>
  <c r="AH79" i="12"/>
  <c r="AG79" i="12"/>
  <c r="AG83" i="12"/>
  <c r="AH83" i="12"/>
  <c r="AH87" i="12"/>
  <c r="AG87" i="12"/>
  <c r="AG91" i="12"/>
  <c r="AH91" i="12"/>
  <c r="AG99" i="12"/>
  <c r="AH99" i="12"/>
  <c r="AG103" i="12"/>
  <c r="AH103" i="12"/>
  <c r="AH107" i="12"/>
  <c r="AG107" i="12"/>
  <c r="AF8" i="12"/>
  <c r="AG60" i="12"/>
  <c r="AH60" i="12"/>
  <c r="AH80" i="12"/>
  <c r="AG80" i="12"/>
  <c r="AG100" i="12"/>
  <c r="AH100" i="12"/>
  <c r="AH95" i="12"/>
  <c r="AG95" i="12"/>
  <c r="AH65" i="12"/>
  <c r="AG65" i="12"/>
  <c r="AH85" i="12"/>
  <c r="AG85" i="12"/>
  <c r="AH105" i="12"/>
  <c r="AG105" i="12"/>
  <c r="AH70" i="12"/>
  <c r="AG70" i="12"/>
  <c r="BF10" i="12"/>
  <c r="AF7" i="12"/>
  <c r="AK10" i="10"/>
  <c r="AK10" i="9"/>
  <c r="Y10" i="14"/>
  <c r="AR6" i="9"/>
  <c r="C6" i="9" s="1"/>
  <c r="AR6" i="7"/>
  <c r="C6" i="7" s="1"/>
  <c r="AY13" i="12"/>
  <c r="AW11" i="14"/>
  <c r="T7" i="14"/>
  <c r="T8" i="14" s="1"/>
  <c r="T9" i="14" s="1"/>
  <c r="AR6" i="13"/>
  <c r="C6" i="13" s="1"/>
  <c r="AU11" i="14"/>
  <c r="AV81" i="14"/>
  <c r="AV92" i="14"/>
  <c r="AJ92" i="14" s="1"/>
  <c r="AW94" i="14"/>
  <c r="AW99" i="14"/>
  <c r="AZ37" i="14"/>
  <c r="AX46" i="14"/>
  <c r="AY75" i="14"/>
  <c r="AZ90" i="14"/>
  <c r="AY97" i="14"/>
  <c r="AW72" i="14"/>
  <c r="AZ41" i="13"/>
  <c r="AY27" i="14"/>
  <c r="AW67" i="14"/>
  <c r="AV75" i="14"/>
  <c r="AZ28" i="12"/>
  <c r="AW101" i="12"/>
  <c r="AW46" i="14"/>
  <c r="AV38" i="12"/>
  <c r="AZ39" i="14"/>
  <c r="AV68" i="14"/>
  <c r="AY72" i="14"/>
  <c r="AV85" i="14"/>
  <c r="AX93" i="13"/>
  <c r="AZ35" i="14"/>
  <c r="AW73" i="14"/>
  <c r="AV91" i="13"/>
  <c r="AX35" i="14"/>
  <c r="AX37" i="14"/>
  <c r="AZ40" i="14"/>
  <c r="AY58" i="14"/>
  <c r="AW76" i="14"/>
  <c r="AY77" i="14"/>
  <c r="AY85" i="14"/>
  <c r="AY90" i="14"/>
  <c r="AY92" i="14"/>
  <c r="AW101" i="14"/>
  <c r="AV104" i="14"/>
  <c r="AW109" i="14"/>
  <c r="AW31" i="12"/>
  <c r="AW21" i="14"/>
  <c r="AW71" i="14"/>
  <c r="AX100" i="14"/>
  <c r="AV65" i="13"/>
  <c r="AZ78" i="13"/>
  <c r="AZ109" i="13"/>
  <c r="AY29" i="14"/>
  <c r="AZ48" i="14"/>
  <c r="AY78" i="14"/>
  <c r="AX99" i="14"/>
  <c r="AY28" i="10"/>
  <c r="AY23" i="13"/>
  <c r="AW64" i="13"/>
  <c r="AZ94" i="13"/>
  <c r="AW109" i="13"/>
  <c r="AY22" i="14"/>
  <c r="AY42" i="14"/>
  <c r="AY49" i="14"/>
  <c r="AX80" i="14"/>
  <c r="AX107" i="13"/>
  <c r="AZ108" i="13"/>
  <c r="AW23" i="14"/>
  <c r="AX39" i="14"/>
  <c r="AZ83" i="14"/>
  <c r="AV100" i="14"/>
  <c r="AJ100" i="14" s="1"/>
  <c r="AZ48" i="13"/>
  <c r="AY59" i="13"/>
  <c r="AW80" i="13"/>
  <c r="AX42" i="14"/>
  <c r="AY46" i="14"/>
  <c r="AW48" i="14"/>
  <c r="AW50" i="14"/>
  <c r="AY74" i="14"/>
  <c r="AY82" i="14"/>
  <c r="AY86" i="14"/>
  <c r="AZ92" i="14"/>
  <c r="AY24" i="14"/>
  <c r="AY73" i="14"/>
  <c r="AY95" i="14"/>
  <c r="AW106" i="14"/>
  <c r="AY34" i="14"/>
  <c r="AW33" i="14"/>
  <c r="AZ54" i="14"/>
  <c r="AX55" i="14"/>
  <c r="AV54" i="14"/>
  <c r="AV51" i="14"/>
  <c r="AZ52" i="14"/>
  <c r="AW10" i="14"/>
  <c r="AY11" i="14"/>
  <c r="AW38" i="14"/>
  <c r="AY39" i="14"/>
  <c r="AW39" i="14"/>
  <c r="AY40" i="14"/>
  <c r="AR7" i="14"/>
  <c r="C7" i="14" s="1"/>
  <c r="AX32" i="14"/>
  <c r="AV31" i="14"/>
  <c r="AZ33" i="14"/>
  <c r="AX34" i="14"/>
  <c r="AV33" i="14"/>
  <c r="AY32" i="14"/>
  <c r="AW31" i="14"/>
  <c r="AW36" i="14"/>
  <c r="AY37" i="14"/>
  <c r="AT8" i="14"/>
  <c r="AZ31" i="14"/>
  <c r="O10" i="14"/>
  <c r="AT12" i="14"/>
  <c r="AT14" i="14"/>
  <c r="AT15" i="14" s="1"/>
  <c r="AT16" i="14" s="1"/>
  <c r="AT17" i="14" s="1"/>
  <c r="AT18" i="14" s="1"/>
  <c r="AT19" i="14" s="1"/>
  <c r="AT20" i="14" s="1"/>
  <c r="AT21" i="14" s="1"/>
  <c r="AT22" i="14" s="1"/>
  <c r="AT23" i="14" s="1"/>
  <c r="AV28" i="14" s="1"/>
  <c r="AX30" i="14"/>
  <c r="AV29" i="14"/>
  <c r="AX31" i="14"/>
  <c r="AV30" i="14"/>
  <c r="AW28" i="14"/>
  <c r="AW34" i="14"/>
  <c r="AY35" i="14"/>
  <c r="AY38" i="14"/>
  <c r="AW37" i="14"/>
  <c r="AW25" i="14"/>
  <c r="AW27" i="14"/>
  <c r="AY23" i="14"/>
  <c r="AW29" i="14"/>
  <c r="AW30" i="14"/>
  <c r="AY31" i="14"/>
  <c r="AW26" i="14"/>
  <c r="AY36" i="14"/>
  <c r="AW35" i="14"/>
  <c r="AW41" i="14"/>
  <c r="AX33" i="14"/>
  <c r="AZ32" i="14"/>
  <c r="AV32" i="14"/>
  <c r="AY28" i="14"/>
  <c r="AZ29" i="14"/>
  <c r="AY30" i="14"/>
  <c r="AW44" i="14"/>
  <c r="AY45" i="14"/>
  <c r="J113" i="14"/>
  <c r="J112" i="14"/>
  <c r="AS6" i="14"/>
  <c r="AS7" i="14" s="1"/>
  <c r="AS8" i="14" s="1"/>
  <c r="AS9" i="14" s="1"/>
  <c r="AK10" i="14"/>
  <c r="AW22" i="14"/>
  <c r="AW24" i="14"/>
  <c r="AY26" i="14"/>
  <c r="AW32" i="14"/>
  <c r="AY33" i="14"/>
  <c r="AZ30" i="14"/>
  <c r="AW42" i="14"/>
  <c r="AY43" i="14"/>
  <c r="AY25" i="14"/>
  <c r="AW40" i="14"/>
  <c r="AY41" i="14"/>
  <c r="AY44" i="14"/>
  <c r="AW43" i="14"/>
  <c r="AX51" i="14"/>
  <c r="AZ50" i="14"/>
  <c r="AV50" i="14"/>
  <c r="AZ49" i="14"/>
  <c r="AZ47" i="14"/>
  <c r="AV56" i="14"/>
  <c r="AZ56" i="14"/>
  <c r="AX57" i="14"/>
  <c r="AV34" i="14"/>
  <c r="AV35" i="14"/>
  <c r="AV36" i="14"/>
  <c r="AV37" i="14"/>
  <c r="AV38" i="14"/>
  <c r="AV39" i="14"/>
  <c r="AW63" i="14"/>
  <c r="AY64" i="14"/>
  <c r="AX36" i="14"/>
  <c r="AX38" i="14"/>
  <c r="AW45" i="14"/>
  <c r="AW49" i="14"/>
  <c r="AZ55" i="14"/>
  <c r="AZ34" i="14"/>
  <c r="AZ36" i="14"/>
  <c r="AZ38" i="14"/>
  <c r="AV46" i="14"/>
  <c r="AZ45" i="14"/>
  <c r="AZ46" i="14"/>
  <c r="AV45" i="14"/>
  <c r="AY48" i="14"/>
  <c r="AW47" i="14"/>
  <c r="AV49" i="14"/>
  <c r="AX53" i="14"/>
  <c r="AW52" i="14"/>
  <c r="AY53" i="14"/>
  <c r="AW53" i="14"/>
  <c r="AY54" i="14"/>
  <c r="AY50" i="14"/>
  <c r="AV40" i="14"/>
  <c r="AX41" i="14"/>
  <c r="AV42" i="14"/>
  <c r="AZ41" i="14"/>
  <c r="AX43" i="14"/>
  <c r="AZ42" i="14"/>
  <c r="AV44" i="14"/>
  <c r="AZ43" i="14"/>
  <c r="AX45" i="14"/>
  <c r="AK45" i="14" s="1"/>
  <c r="AZ44" i="14"/>
  <c r="AV43" i="14"/>
  <c r="AI43" i="14" s="1"/>
  <c r="AX40" i="14"/>
  <c r="AV41" i="14"/>
  <c r="AX48" i="14"/>
  <c r="AV48" i="14"/>
  <c r="AJ48" i="14" s="1"/>
  <c r="AX49" i="14"/>
  <c r="AV47" i="14"/>
  <c r="AI47" i="14" s="1"/>
  <c r="AX44" i="14"/>
  <c r="AY51" i="14"/>
  <c r="AW51" i="14"/>
  <c r="AY52" i="14"/>
  <c r="AX47" i="14"/>
  <c r="AW62" i="14"/>
  <c r="AY63" i="14"/>
  <c r="AY56" i="14"/>
  <c r="AZ51" i="14"/>
  <c r="AX52" i="14"/>
  <c r="AK52" i="14" s="1"/>
  <c r="AX54" i="14"/>
  <c r="AZ53" i="14"/>
  <c r="AZ62" i="14"/>
  <c r="AV65" i="14"/>
  <c r="AI65" i="14" s="1"/>
  <c r="AV63" i="14"/>
  <c r="AZ65" i="14"/>
  <c r="AX65" i="14"/>
  <c r="AX66" i="14"/>
  <c r="AZ73" i="14"/>
  <c r="AV73" i="14"/>
  <c r="AX74" i="14"/>
  <c r="AV69" i="14"/>
  <c r="AV70" i="14"/>
  <c r="AY47" i="14"/>
  <c r="AX50" i="14"/>
  <c r="AY57" i="14"/>
  <c r="AK57" i="14" s="1"/>
  <c r="AZ59" i="14"/>
  <c r="AW60" i="14"/>
  <c r="AX62" i="14"/>
  <c r="AZ61" i="14"/>
  <c r="AZ60" i="14"/>
  <c r="AV61" i="14"/>
  <c r="AV59" i="14"/>
  <c r="AI59" i="14" s="1"/>
  <c r="AX60" i="14"/>
  <c r="AK60" i="14" s="1"/>
  <c r="AJ63" i="14"/>
  <c r="AX63" i="14"/>
  <c r="AK63" i="14" s="1"/>
  <c r="AX59" i="14"/>
  <c r="AV58" i="14"/>
  <c r="AY60" i="14"/>
  <c r="AW59" i="14"/>
  <c r="AV55" i="14"/>
  <c r="AY62" i="14"/>
  <c r="AY61" i="14"/>
  <c r="AW61" i="14"/>
  <c r="AZ57" i="14"/>
  <c r="AZ58" i="14"/>
  <c r="AV66" i="14"/>
  <c r="AX67" i="14"/>
  <c r="AK67" i="14" s="1"/>
  <c r="AZ66" i="14"/>
  <c r="AW66" i="14"/>
  <c r="AJ66" i="14" s="1"/>
  <c r="AY55" i="14"/>
  <c r="AW54" i="14"/>
  <c r="AV57" i="14"/>
  <c r="AX58" i="14"/>
  <c r="AK58" i="14" s="1"/>
  <c r="AY59" i="14"/>
  <c r="AW58" i="14"/>
  <c r="AW55" i="14"/>
  <c r="AW56" i="14"/>
  <c r="AI56" i="14" s="1"/>
  <c r="AY67" i="14"/>
  <c r="AV52" i="14"/>
  <c r="AJ52" i="14" s="1"/>
  <c r="AV53" i="14"/>
  <c r="AI53" i="14" s="1"/>
  <c r="AX56" i="14"/>
  <c r="AK56" i="14" s="1"/>
  <c r="AJ57" i="14"/>
  <c r="AX61" i="14"/>
  <c r="AI63" i="14"/>
  <c r="AX70" i="14"/>
  <c r="AI61" i="14"/>
  <c r="AK61" i="14"/>
  <c r="AJ61" i="14"/>
  <c r="AV62" i="14"/>
  <c r="AW69" i="14"/>
  <c r="AY69" i="14"/>
  <c r="AY68" i="14"/>
  <c r="AK68" i="14" s="1"/>
  <c r="AY70" i="14"/>
  <c r="AW68" i="14"/>
  <c r="AY71" i="14"/>
  <c r="AW70" i="14"/>
  <c r="AW57" i="14"/>
  <c r="AV60" i="14"/>
  <c r="AJ60" i="14" s="1"/>
  <c r="AZ64" i="14"/>
  <c r="AW65" i="14"/>
  <c r="AX68" i="14"/>
  <c r="AV67" i="14"/>
  <c r="AV64" i="14"/>
  <c r="AI64" i="14" s="1"/>
  <c r="AI66" i="14"/>
  <c r="AZ67" i="14"/>
  <c r="AV84" i="14"/>
  <c r="AX85" i="14"/>
  <c r="AZ84" i="14"/>
  <c r="AZ63" i="14"/>
  <c r="AY65" i="14"/>
  <c r="AW64" i="14"/>
  <c r="AX64" i="14"/>
  <c r="AK64" i="14" s="1"/>
  <c r="AV74" i="14"/>
  <c r="AX75" i="14"/>
  <c r="AK75" i="14" s="1"/>
  <c r="AZ74" i="14"/>
  <c r="AJ71" i="14"/>
  <c r="AK71" i="14"/>
  <c r="AV77" i="14"/>
  <c r="AI77" i="14" s="1"/>
  <c r="AZ78" i="14"/>
  <c r="AX79" i="14"/>
  <c r="AX77" i="14"/>
  <c r="AK77" i="14" s="1"/>
  <c r="AX78" i="14"/>
  <c r="AK78" i="14" s="1"/>
  <c r="AZ76" i="14"/>
  <c r="AV78" i="14"/>
  <c r="AJ78" i="14" s="1"/>
  <c r="AV76" i="14"/>
  <c r="AJ76" i="14" s="1"/>
  <c r="AX84" i="14"/>
  <c r="AJ58" i="14"/>
  <c r="AI58" i="14"/>
  <c r="AJ65" i="14"/>
  <c r="AK65" i="14"/>
  <c r="AZ71" i="14"/>
  <c r="AX73" i="14"/>
  <c r="AK73" i="14" s="1"/>
  <c r="AZ72" i="14"/>
  <c r="AV72" i="14"/>
  <c r="AJ72" i="14"/>
  <c r="AI72" i="14"/>
  <c r="AZ79" i="14"/>
  <c r="AV79" i="14"/>
  <c r="AJ79" i="14" s="1"/>
  <c r="AW83" i="14"/>
  <c r="AY84" i="14"/>
  <c r="AW82" i="14"/>
  <c r="AW80" i="14"/>
  <c r="AZ97" i="14"/>
  <c r="AX98" i="14"/>
  <c r="AV97" i="14"/>
  <c r="AZ96" i="14"/>
  <c r="AV94" i="14"/>
  <c r="AI94" i="14" s="1"/>
  <c r="AZ68" i="14"/>
  <c r="AX76" i="14"/>
  <c r="AZ75" i="14"/>
  <c r="AW79" i="14"/>
  <c r="AZ89" i="14"/>
  <c r="AX90" i="14"/>
  <c r="AV89" i="14"/>
  <c r="AJ89" i="14" s="1"/>
  <c r="AY87" i="14"/>
  <c r="AX71" i="14"/>
  <c r="AY66" i="14"/>
  <c r="AK66" i="14" s="1"/>
  <c r="AI68" i="14"/>
  <c r="AX69" i="14"/>
  <c r="AY76" i="14"/>
  <c r="AV71" i="14"/>
  <c r="AI71" i="14" s="1"/>
  <c r="AK74" i="14"/>
  <c r="AZ82" i="14"/>
  <c r="AX89" i="14"/>
  <c r="AK89" i="14" s="1"/>
  <c r="AV88" i="14"/>
  <c r="AZ88" i="14"/>
  <c r="AZ87" i="14"/>
  <c r="AI85" i="14"/>
  <c r="AK85" i="14"/>
  <c r="AZ69" i="14"/>
  <c r="AX72" i="14"/>
  <c r="AK72" i="14" s="1"/>
  <c r="AY79" i="14"/>
  <c r="AW78" i="14"/>
  <c r="AI78" i="14" s="1"/>
  <c r="AX81" i="14"/>
  <c r="AK81" i="14" s="1"/>
  <c r="AW77" i="14"/>
  <c r="AX83" i="14"/>
  <c r="AI69" i="14"/>
  <c r="AY81" i="14"/>
  <c r="AY80" i="14"/>
  <c r="AK80" i="14" s="1"/>
  <c r="AW87" i="14"/>
  <c r="AY88" i="14"/>
  <c r="AW74" i="14"/>
  <c r="AI74" i="14" s="1"/>
  <c r="AZ70" i="14"/>
  <c r="AW75" i="14"/>
  <c r="AZ81" i="14"/>
  <c r="AX82" i="14"/>
  <c r="AK82" i="14" s="1"/>
  <c r="AV83" i="14"/>
  <c r="AI83" i="14" s="1"/>
  <c r="AV82" i="14"/>
  <c r="AY105" i="14"/>
  <c r="AW103" i="14"/>
  <c r="AY104" i="14"/>
  <c r="AW104" i="14"/>
  <c r="AY103" i="14"/>
  <c r="AY101" i="14"/>
  <c r="AX87" i="14"/>
  <c r="AK87" i="14" s="1"/>
  <c r="AV86" i="14"/>
  <c r="AJ86" i="14" s="1"/>
  <c r="AV90" i="14"/>
  <c r="AJ90" i="14" s="1"/>
  <c r="AX91" i="14"/>
  <c r="AK91" i="14" s="1"/>
  <c r="AJ94" i="14"/>
  <c r="AK76" i="14"/>
  <c r="AW81" i="14"/>
  <c r="AJ81" i="14" s="1"/>
  <c r="AZ77" i="14"/>
  <c r="AW86" i="14"/>
  <c r="AW84" i="14"/>
  <c r="AW90" i="14"/>
  <c r="AY91" i="14"/>
  <c r="AV93" i="14"/>
  <c r="AI93" i="14" s="1"/>
  <c r="AX105" i="14"/>
  <c r="AK105" i="14" s="1"/>
  <c r="AX86" i="14"/>
  <c r="AK86" i="14" s="1"/>
  <c r="AZ85" i="14"/>
  <c r="AJ82" i="14"/>
  <c r="AY89" i="14"/>
  <c r="AW88" i="14"/>
  <c r="AW85" i="14"/>
  <c r="AZ86" i="14"/>
  <c r="AY98" i="14"/>
  <c r="AW97" i="14"/>
  <c r="AJ97" i="14" s="1"/>
  <c r="AY83" i="14"/>
  <c r="AK83" i="14" s="1"/>
  <c r="AY100" i="14"/>
  <c r="AZ101" i="14"/>
  <c r="AZ80" i="14"/>
  <c r="AK79" i="14"/>
  <c r="AV80" i="14"/>
  <c r="AI80" i="14" s="1"/>
  <c r="AI82" i="14"/>
  <c r="AX88" i="14"/>
  <c r="AX103" i="14"/>
  <c r="AK103" i="14" s="1"/>
  <c r="AX106" i="14"/>
  <c r="AW102" i="14"/>
  <c r="AY106" i="14"/>
  <c r="AW105" i="14"/>
  <c r="AX108" i="14"/>
  <c r="AZ107" i="14"/>
  <c r="AV107" i="14"/>
  <c r="AZ104" i="14"/>
  <c r="AV91" i="14"/>
  <c r="AX92" i="14"/>
  <c r="AK92" i="14" s="1"/>
  <c r="AZ91" i="14"/>
  <c r="AY94" i="14"/>
  <c r="AX95" i="14"/>
  <c r="AK95" i="14" s="1"/>
  <c r="AZ94" i="14"/>
  <c r="AX94" i="14"/>
  <c r="AK94" i="14" s="1"/>
  <c r="AZ95" i="14"/>
  <c r="AV95" i="14"/>
  <c r="AJ95" i="14" s="1"/>
  <c r="AW96" i="14"/>
  <c r="AY99" i="14"/>
  <c r="AX101" i="14"/>
  <c r="AZ100" i="14"/>
  <c r="AZ102" i="14"/>
  <c r="AV103" i="14"/>
  <c r="AJ103" i="14" s="1"/>
  <c r="AX104" i="14"/>
  <c r="AK104" i="14" s="1"/>
  <c r="AV102" i="14"/>
  <c r="AZ103" i="14"/>
  <c r="AK88" i="14"/>
  <c r="AJ88" i="14"/>
  <c r="AI88" i="14"/>
  <c r="AX93" i="14"/>
  <c r="AK93" i="14" s="1"/>
  <c r="AY96" i="14"/>
  <c r="AW91" i="14"/>
  <c r="AW93" i="14"/>
  <c r="AW100" i="14"/>
  <c r="AX96" i="14"/>
  <c r="AK96" i="14" s="1"/>
  <c r="AK98" i="14"/>
  <c r="AV108" i="14"/>
  <c r="AZ108" i="14"/>
  <c r="AW92" i="14"/>
  <c r="AK90" i="14"/>
  <c r="AW89" i="14"/>
  <c r="AY93" i="14"/>
  <c r="AZ98" i="14"/>
  <c r="AV106" i="14"/>
  <c r="AI106" i="14" s="1"/>
  <c r="AV109" i="14"/>
  <c r="AJ109" i="14" s="1"/>
  <c r="AK106" i="14"/>
  <c r="AV87" i="14"/>
  <c r="AJ87" i="14" s="1"/>
  <c r="AJ91" i="14"/>
  <c r="AI91" i="14"/>
  <c r="AZ93" i="14"/>
  <c r="AZ99" i="14"/>
  <c r="AV99" i="14"/>
  <c r="AI99" i="14" s="1"/>
  <c r="AK99" i="14"/>
  <c r="AV101" i="14"/>
  <c r="AV98" i="14"/>
  <c r="AJ98" i="14" s="1"/>
  <c r="AY108" i="14"/>
  <c r="AY107" i="14"/>
  <c r="AW95" i="14"/>
  <c r="AY102" i="14"/>
  <c r="AW98" i="14"/>
  <c r="AX109" i="14"/>
  <c r="AK109" i="14" s="1"/>
  <c r="AX97" i="14"/>
  <c r="AK97" i="14" s="1"/>
  <c r="AV96" i="14"/>
  <c r="AJ96" i="14" s="1"/>
  <c r="AI102" i="14"/>
  <c r="AX102" i="14"/>
  <c r="AK102" i="14" s="1"/>
  <c r="AW108" i="14"/>
  <c r="AI108" i="14" s="1"/>
  <c r="AY109" i="14"/>
  <c r="AW107" i="14"/>
  <c r="AI100" i="14"/>
  <c r="AZ105" i="14"/>
  <c r="AV105" i="14"/>
  <c r="AJ102" i="14"/>
  <c r="AJ105" i="14"/>
  <c r="AZ106" i="14"/>
  <c r="AJ108" i="14"/>
  <c r="AX107" i="14"/>
  <c r="AK107" i="14" s="1"/>
  <c r="AK108" i="14"/>
  <c r="AZ109" i="14"/>
  <c r="AI104" i="14"/>
  <c r="AJ104" i="14"/>
  <c r="AI107" i="14"/>
  <c r="AW62" i="12"/>
  <c r="AV74" i="12"/>
  <c r="AW31" i="13"/>
  <c r="AZ46" i="12"/>
  <c r="T7" i="13"/>
  <c r="T8" i="13" s="1"/>
  <c r="T9" i="13" s="1"/>
  <c r="AW35" i="12"/>
  <c r="AZ33" i="13"/>
  <c r="AY39" i="13"/>
  <c r="AY90" i="13"/>
  <c r="AY107" i="13"/>
  <c r="AY86" i="13"/>
  <c r="AX46" i="13"/>
  <c r="AY55" i="13"/>
  <c r="AK55" i="13" s="1"/>
  <c r="AY73" i="13"/>
  <c r="AX75" i="13"/>
  <c r="AW72" i="13"/>
  <c r="AW13" i="12"/>
  <c r="O10" i="13"/>
  <c r="AK10" i="13"/>
  <c r="AW88" i="10"/>
  <c r="AV89" i="10"/>
  <c r="AK10" i="12"/>
  <c r="AZ43" i="12"/>
  <c r="AX88" i="10"/>
  <c r="AY97" i="10"/>
  <c r="AW34" i="12"/>
  <c r="AX31" i="13"/>
  <c r="AV30" i="13"/>
  <c r="AX37" i="13"/>
  <c r="AV36" i="13"/>
  <c r="AZ35" i="13"/>
  <c r="AY40" i="13"/>
  <c r="AZ32" i="10"/>
  <c r="AZ72" i="10"/>
  <c r="AZ60" i="12"/>
  <c r="AY84" i="12"/>
  <c r="AW104" i="12"/>
  <c r="AW28" i="13"/>
  <c r="AZ47" i="13"/>
  <c r="AV51" i="11"/>
  <c r="AY73" i="11"/>
  <c r="AV20" i="12"/>
  <c r="AX31" i="12"/>
  <c r="AY33" i="12"/>
  <c r="AW98" i="12"/>
  <c r="AZ103" i="12"/>
  <c r="AW21" i="13"/>
  <c r="AY26" i="13"/>
  <c r="AV39" i="13"/>
  <c r="AZ39" i="13"/>
  <c r="AV48" i="13"/>
  <c r="AW49" i="13"/>
  <c r="AY70" i="12"/>
  <c r="AY28" i="13"/>
  <c r="AV33" i="13"/>
  <c r="AY47" i="13"/>
  <c r="AV59" i="13"/>
  <c r="AV40" i="11"/>
  <c r="AW109" i="11"/>
  <c r="AV19" i="12"/>
  <c r="AW33" i="12"/>
  <c r="AV100" i="12"/>
  <c r="AV35" i="13"/>
  <c r="AZ53" i="11"/>
  <c r="AW77" i="11"/>
  <c r="AV35" i="12"/>
  <c r="AY50" i="12"/>
  <c r="AW76" i="12"/>
  <c r="AV78" i="12"/>
  <c r="AZ86" i="12"/>
  <c r="AW22" i="13"/>
  <c r="AV31" i="13"/>
  <c r="AZ31" i="13"/>
  <c r="AX35" i="13"/>
  <c r="AV34" i="13"/>
  <c r="AX39" i="13"/>
  <c r="AV38" i="13"/>
  <c r="AV41" i="13"/>
  <c r="AX62" i="13"/>
  <c r="AX102" i="13"/>
  <c r="AY36" i="13"/>
  <c r="AX43" i="13"/>
  <c r="AW59" i="13"/>
  <c r="AY63" i="13"/>
  <c r="AW62" i="13"/>
  <c r="AY29" i="13"/>
  <c r="AZ29" i="13"/>
  <c r="AV42" i="13"/>
  <c r="AZ61" i="13"/>
  <c r="AS6" i="13"/>
  <c r="AS7" i="13" s="1"/>
  <c r="AS8" i="13" s="1"/>
  <c r="AS9" i="13" s="1"/>
  <c r="AY25" i="13"/>
  <c r="AX33" i="13"/>
  <c r="AV37" i="13"/>
  <c r="AZ37" i="13"/>
  <c r="AZ43" i="13"/>
  <c r="AY46" i="13"/>
  <c r="AW45" i="13"/>
  <c r="AX55" i="13"/>
  <c r="AW63" i="13"/>
  <c r="AX103" i="13"/>
  <c r="AY104" i="13"/>
  <c r="AY33" i="13"/>
  <c r="AW37" i="13"/>
  <c r="AX41" i="13"/>
  <c r="AV40" i="13"/>
  <c r="AV79" i="13"/>
  <c r="AY89" i="13"/>
  <c r="AW23" i="13"/>
  <c r="AW24" i="13"/>
  <c r="AV32" i="13"/>
  <c r="AY58" i="13"/>
  <c r="AY80" i="13"/>
  <c r="AV104" i="13"/>
  <c r="AW71" i="13"/>
  <c r="AW102" i="13"/>
  <c r="AW69" i="13"/>
  <c r="AY74" i="13"/>
  <c r="AX94" i="13"/>
  <c r="AZ101" i="13"/>
  <c r="AZ71" i="13"/>
  <c r="AY102" i="13"/>
  <c r="AY72" i="13"/>
  <c r="AV72" i="13"/>
  <c r="AI72" i="13" s="1"/>
  <c r="AY103" i="13"/>
  <c r="AX72" i="13"/>
  <c r="AZ83" i="13"/>
  <c r="AX100" i="13"/>
  <c r="AV109" i="13"/>
  <c r="AI109" i="13" s="1"/>
  <c r="AV71" i="13"/>
  <c r="AJ71" i="13" s="1"/>
  <c r="AW88" i="13"/>
  <c r="AV87" i="13"/>
  <c r="AV97" i="13"/>
  <c r="AY11" i="13"/>
  <c r="J113" i="13"/>
  <c r="J112" i="13"/>
  <c r="AW11" i="13"/>
  <c r="AW26" i="13"/>
  <c r="AY44" i="13"/>
  <c r="AW43" i="13"/>
  <c r="AW30" i="13"/>
  <c r="AY31" i="13"/>
  <c r="AW10" i="13"/>
  <c r="AT6" i="13"/>
  <c r="AY30" i="13"/>
  <c r="AW36" i="13"/>
  <c r="AY37" i="13"/>
  <c r="AY45" i="13"/>
  <c r="AW44" i="13"/>
  <c r="AU11" i="13"/>
  <c r="AW34" i="13"/>
  <c r="AW41" i="13"/>
  <c r="AJ41" i="13" s="1"/>
  <c r="AW42" i="13"/>
  <c r="AY38" i="13"/>
  <c r="AU15" i="13"/>
  <c r="AY22" i="13"/>
  <c r="AY24" i="13"/>
  <c r="AW25" i="13"/>
  <c r="AX53" i="13"/>
  <c r="AK53" i="13" s="1"/>
  <c r="AZ52" i="13"/>
  <c r="AY27" i="13"/>
  <c r="AW39" i="13"/>
  <c r="AW40" i="13"/>
  <c r="AW47" i="13"/>
  <c r="AY48" i="13"/>
  <c r="AY49" i="13"/>
  <c r="AW48" i="13"/>
  <c r="AY53" i="13"/>
  <c r="AW52" i="13"/>
  <c r="AY51" i="13"/>
  <c r="AV56" i="13"/>
  <c r="AI56" i="13" s="1"/>
  <c r="AX57" i="13"/>
  <c r="AK57" i="13" s="1"/>
  <c r="AX54" i="13"/>
  <c r="AK54" i="13" s="1"/>
  <c r="AX61" i="13"/>
  <c r="AZ60" i="13"/>
  <c r="AZ57" i="13"/>
  <c r="AV60" i="13"/>
  <c r="AV57" i="13"/>
  <c r="AX59" i="13"/>
  <c r="Y10" i="13"/>
  <c r="AW35" i="13"/>
  <c r="AY35" i="13"/>
  <c r="AY43" i="13"/>
  <c r="AX50" i="13"/>
  <c r="AK50" i="13" s="1"/>
  <c r="AZ56" i="13"/>
  <c r="AT12" i="13"/>
  <c r="AT14" i="13"/>
  <c r="AV29" i="13"/>
  <c r="AX30" i="13"/>
  <c r="AW33" i="13"/>
  <c r="AW32" i="13"/>
  <c r="AW38" i="13"/>
  <c r="AY34" i="13"/>
  <c r="AW46" i="13"/>
  <c r="AY42" i="13"/>
  <c r="AY50" i="13"/>
  <c r="AV51" i="13"/>
  <c r="AX52" i="13"/>
  <c r="AZ51" i="13"/>
  <c r="AV49" i="13"/>
  <c r="AX65" i="13"/>
  <c r="AV64" i="13"/>
  <c r="AI64" i="13" s="1"/>
  <c r="AZ64" i="13"/>
  <c r="AW27" i="13"/>
  <c r="AW29" i="13"/>
  <c r="AY32" i="13"/>
  <c r="AY41" i="13"/>
  <c r="AW50" i="13"/>
  <c r="AI50" i="13" s="1"/>
  <c r="AW53" i="13"/>
  <c r="AY54" i="13"/>
  <c r="AV52" i="13"/>
  <c r="AI52" i="13" s="1"/>
  <c r="AZ50" i="13"/>
  <c r="AV50" i="13"/>
  <c r="AW51" i="13"/>
  <c r="AJ51" i="13" s="1"/>
  <c r="AV47" i="13"/>
  <c r="AI47" i="13" s="1"/>
  <c r="AX49" i="13"/>
  <c r="AW56" i="13"/>
  <c r="AY57" i="13"/>
  <c r="AY52" i="13"/>
  <c r="AY61" i="13"/>
  <c r="AW60" i="13"/>
  <c r="AW58" i="13"/>
  <c r="AX32" i="13"/>
  <c r="AX34" i="13"/>
  <c r="AX36" i="13"/>
  <c r="AX38" i="13"/>
  <c r="AV44" i="13"/>
  <c r="AZ44" i="13"/>
  <c r="AX40" i="13"/>
  <c r="AV46" i="13"/>
  <c r="AZ46" i="13"/>
  <c r="AX42" i="13"/>
  <c r="AX47" i="13"/>
  <c r="AZ49" i="13"/>
  <c r="AX56" i="13"/>
  <c r="AK56" i="13" s="1"/>
  <c r="AZ55" i="13"/>
  <c r="AV55" i="13"/>
  <c r="AX51" i="13"/>
  <c r="AK51" i="13" s="1"/>
  <c r="AW54" i="13"/>
  <c r="AJ54" i="13" s="1"/>
  <c r="AV62" i="13"/>
  <c r="AI62" i="13" s="1"/>
  <c r="AK59" i="13"/>
  <c r="AI59" i="13"/>
  <c r="AV61" i="13"/>
  <c r="AI61" i="13" s="1"/>
  <c r="AY70" i="13"/>
  <c r="AZ58" i="13"/>
  <c r="AX71" i="13"/>
  <c r="AV70" i="13"/>
  <c r="AZ70" i="13"/>
  <c r="AZ30" i="13"/>
  <c r="AZ32" i="13"/>
  <c r="AZ34" i="13"/>
  <c r="AZ36" i="13"/>
  <c r="AZ38" i="13"/>
  <c r="AZ40" i="13"/>
  <c r="AZ42" i="13"/>
  <c r="AV43" i="13"/>
  <c r="AX45" i="13"/>
  <c r="AK45" i="13" s="1"/>
  <c r="AY64" i="13"/>
  <c r="AW65" i="13"/>
  <c r="AY66" i="13"/>
  <c r="AX44" i="13"/>
  <c r="AV54" i="13"/>
  <c r="AZ54" i="13"/>
  <c r="AV53" i="13"/>
  <c r="AW57" i="13"/>
  <c r="AJ59" i="13"/>
  <c r="AV67" i="13"/>
  <c r="AV68" i="13"/>
  <c r="AJ68" i="13" s="1"/>
  <c r="AY65" i="13"/>
  <c r="AK65" i="13" s="1"/>
  <c r="AX78" i="13"/>
  <c r="AZ77" i="13"/>
  <c r="AZ75" i="13"/>
  <c r="AX73" i="13"/>
  <c r="AX77" i="13"/>
  <c r="AX76" i="13"/>
  <c r="AV77" i="13"/>
  <c r="AZ45" i="13"/>
  <c r="AV45" i="13"/>
  <c r="AX48" i="13"/>
  <c r="AK48" i="13" s="1"/>
  <c r="AX58" i="13"/>
  <c r="AK58" i="13" s="1"/>
  <c r="AZ53" i="13"/>
  <c r="AW61" i="13"/>
  <c r="AY62" i="13"/>
  <c r="AK62" i="13" s="1"/>
  <c r="AY60" i="13"/>
  <c r="AW68" i="13"/>
  <c r="AY67" i="13"/>
  <c r="AY69" i="13"/>
  <c r="AY56" i="13"/>
  <c r="AX64" i="13"/>
  <c r="AK64" i="13" s="1"/>
  <c r="AZ63" i="13"/>
  <c r="AV63" i="13"/>
  <c r="AX63" i="13"/>
  <c r="AK63" i="13" s="1"/>
  <c r="AZ67" i="13"/>
  <c r="AX68" i="13"/>
  <c r="AZ59" i="13"/>
  <c r="AX67" i="13"/>
  <c r="AK67" i="13" s="1"/>
  <c r="AI65" i="13"/>
  <c r="AJ79" i="13"/>
  <c r="AI79" i="13"/>
  <c r="AW55" i="13"/>
  <c r="AI55" i="13" s="1"/>
  <c r="AV58" i="13"/>
  <c r="AX60" i="13"/>
  <c r="AK61" i="13"/>
  <c r="AW66" i="13"/>
  <c r="AZ62" i="13"/>
  <c r="AJ64" i="13"/>
  <c r="AV69" i="13"/>
  <c r="AJ69" i="13" s="1"/>
  <c r="AX70" i="13"/>
  <c r="AK70" i="13" s="1"/>
  <c r="AZ69" i="13"/>
  <c r="AK73" i="13"/>
  <c r="AX80" i="13"/>
  <c r="AK80" i="13" s="1"/>
  <c r="AZ79" i="13"/>
  <c r="AI57" i="13"/>
  <c r="AJ65" i="13"/>
  <c r="AY71" i="13"/>
  <c r="AW70" i="13"/>
  <c r="AV66" i="13"/>
  <c r="AZ73" i="13"/>
  <c r="AV73" i="13"/>
  <c r="AJ72" i="13"/>
  <c r="AX74" i="13"/>
  <c r="AK74" i="13" s="1"/>
  <c r="AW79" i="13"/>
  <c r="AJ57" i="13"/>
  <c r="AY68" i="13"/>
  <c r="AZ74" i="13"/>
  <c r="AV74" i="13"/>
  <c r="AV75" i="13"/>
  <c r="AJ75" i="13" s="1"/>
  <c r="AV78" i="13"/>
  <c r="AX79" i="13"/>
  <c r="AK79" i="13" s="1"/>
  <c r="AX66" i="13"/>
  <c r="AK66" i="13" s="1"/>
  <c r="AZ65" i="13"/>
  <c r="AZ66" i="13"/>
  <c r="AW67" i="13"/>
  <c r="AI67" i="13" s="1"/>
  <c r="AI68" i="13"/>
  <c r="AY75" i="13"/>
  <c r="AK75" i="13" s="1"/>
  <c r="AW74" i="13"/>
  <c r="AW75" i="13"/>
  <c r="AY76" i="13"/>
  <c r="AK76" i="13" s="1"/>
  <c r="AW78" i="13"/>
  <c r="AY79" i="13"/>
  <c r="AY78" i="13"/>
  <c r="AX81" i="13"/>
  <c r="AZ80" i="13"/>
  <c r="AV80" i="13"/>
  <c r="AZ68" i="13"/>
  <c r="AI69" i="13"/>
  <c r="AX69" i="13"/>
  <c r="AK69" i="13" s="1"/>
  <c r="AK72" i="13"/>
  <c r="AV76" i="13"/>
  <c r="AI76" i="13" s="1"/>
  <c r="AZ76" i="13"/>
  <c r="AI75" i="13"/>
  <c r="AY82" i="13"/>
  <c r="AY84" i="13"/>
  <c r="AW83" i="13"/>
  <c r="AY88" i="13"/>
  <c r="AW87" i="13"/>
  <c r="AY87" i="13"/>
  <c r="AY93" i="13"/>
  <c r="AY77" i="13"/>
  <c r="AZ72" i="13"/>
  <c r="AW73" i="13"/>
  <c r="AJ73" i="13" s="1"/>
  <c r="AW76" i="13"/>
  <c r="AV85" i="13"/>
  <c r="AI85" i="13" s="1"/>
  <c r="AZ85" i="13"/>
  <c r="AX86" i="13"/>
  <c r="AK86" i="13" s="1"/>
  <c r="AX87" i="13"/>
  <c r="AK87" i="13" s="1"/>
  <c r="AZ86" i="13"/>
  <c r="AZ82" i="13"/>
  <c r="AV89" i="13"/>
  <c r="AX90" i="13"/>
  <c r="AX89" i="13"/>
  <c r="AV88" i="13"/>
  <c r="AZ89" i="13"/>
  <c r="AY81" i="13"/>
  <c r="AK81" i="13" s="1"/>
  <c r="AW77" i="13"/>
  <c r="AJ77" i="13" s="1"/>
  <c r="AX83" i="13"/>
  <c r="AV82" i="13"/>
  <c r="AZ84" i="13"/>
  <c r="AV83" i="13"/>
  <c r="AW84" i="13"/>
  <c r="AV86" i="13"/>
  <c r="AW82" i="13"/>
  <c r="AY83" i="13"/>
  <c r="AY85" i="13"/>
  <c r="AW85" i="13"/>
  <c r="AZ88" i="13"/>
  <c r="AX85" i="13"/>
  <c r="AK85" i="13" s="1"/>
  <c r="AY96" i="13"/>
  <c r="AY95" i="13"/>
  <c r="AW95" i="13"/>
  <c r="AW93" i="13"/>
  <c r="AK93" i="13"/>
  <c r="AW92" i="13"/>
  <c r="AW89" i="13"/>
  <c r="AJ89" i="13" s="1"/>
  <c r="AZ91" i="13"/>
  <c r="AX92" i="13"/>
  <c r="AK89" i="13"/>
  <c r="AI89" i="13"/>
  <c r="AV94" i="13"/>
  <c r="AZ92" i="13"/>
  <c r="AX95" i="13"/>
  <c r="AX99" i="13"/>
  <c r="AV98" i="13"/>
  <c r="AZ97" i="13"/>
  <c r="AV96" i="13"/>
  <c r="AZ98" i="13"/>
  <c r="AX98" i="13"/>
  <c r="AW100" i="13"/>
  <c r="AY101" i="13"/>
  <c r="AJ78" i="13"/>
  <c r="AI82" i="13"/>
  <c r="AX88" i="13"/>
  <c r="AV84" i="13"/>
  <c r="AJ84" i="13" s="1"/>
  <c r="AW91" i="13"/>
  <c r="AY92" i="13"/>
  <c r="AZ87" i="13"/>
  <c r="AY97" i="13"/>
  <c r="AY99" i="13"/>
  <c r="AW98" i="13"/>
  <c r="AZ95" i="13"/>
  <c r="AW97" i="13"/>
  <c r="AZ81" i="13"/>
  <c r="AV81" i="13"/>
  <c r="AW86" i="13"/>
  <c r="AJ86" i="13" s="1"/>
  <c r="AJ82" i="13"/>
  <c r="AX84" i="13"/>
  <c r="AK84" i="13" s="1"/>
  <c r="AI88" i="13"/>
  <c r="AW99" i="13"/>
  <c r="AW81" i="13"/>
  <c r="AX82" i="13"/>
  <c r="AK82" i="13" s="1"/>
  <c r="AX91" i="13"/>
  <c r="AZ90" i="13"/>
  <c r="AV90" i="13"/>
  <c r="AI86" i="13"/>
  <c r="AW90" i="13"/>
  <c r="AK88" i="13"/>
  <c r="AJ88" i="13"/>
  <c r="AK92" i="13"/>
  <c r="AI95" i="13"/>
  <c r="AK95" i="13"/>
  <c r="AZ99" i="13"/>
  <c r="AV99" i="13"/>
  <c r="AJ99" i="13" s="1"/>
  <c r="AX96" i="13"/>
  <c r="AK96" i="13" s="1"/>
  <c r="AX97" i="13"/>
  <c r="AZ96" i="13"/>
  <c r="AV93" i="13"/>
  <c r="AI93" i="13" s="1"/>
  <c r="AY100" i="13"/>
  <c r="AZ105" i="13"/>
  <c r="AK102" i="13"/>
  <c r="AK103" i="13"/>
  <c r="AI90" i="13"/>
  <c r="AV95" i="13"/>
  <c r="AJ95" i="13" s="1"/>
  <c r="AW96" i="13"/>
  <c r="AV92" i="13"/>
  <c r="AJ92" i="13" s="1"/>
  <c r="AI94" i="13"/>
  <c r="AZ93" i="13"/>
  <c r="AW94" i="13"/>
  <c r="AJ90" i="13"/>
  <c r="AY91" i="13"/>
  <c r="AK94" i="13"/>
  <c r="AJ97" i="13"/>
  <c r="AK97" i="13"/>
  <c r="AI97" i="13"/>
  <c r="AY94" i="13"/>
  <c r="AK90" i="13"/>
  <c r="AV108" i="13"/>
  <c r="AX109" i="13"/>
  <c r="AK109" i="13" s="1"/>
  <c r="AI100" i="13"/>
  <c r="AW108" i="13"/>
  <c r="AY109" i="13"/>
  <c r="AW107" i="13"/>
  <c r="AI96" i="13"/>
  <c r="AX105" i="13"/>
  <c r="AK105" i="13" s="1"/>
  <c r="AZ104" i="13"/>
  <c r="AW105" i="13"/>
  <c r="AY106" i="13"/>
  <c r="AV101" i="13"/>
  <c r="AW106" i="13"/>
  <c r="AJ106" i="13" s="1"/>
  <c r="AY98" i="13"/>
  <c r="AX101" i="13"/>
  <c r="AK101" i="13" s="1"/>
  <c r="AK98" i="13"/>
  <c r="AZ102" i="13"/>
  <c r="AV103" i="13"/>
  <c r="AI103" i="13" s="1"/>
  <c r="AX104" i="13"/>
  <c r="AK104" i="13" s="1"/>
  <c r="AV102" i="13"/>
  <c r="AI102" i="13" s="1"/>
  <c r="AZ103" i="13"/>
  <c r="AI99" i="13"/>
  <c r="AY105" i="13"/>
  <c r="AW103" i="13"/>
  <c r="AW104" i="13"/>
  <c r="AI104" i="13" s="1"/>
  <c r="AV100" i="13"/>
  <c r="AJ100" i="13" s="1"/>
  <c r="AW101" i="13"/>
  <c r="AI107" i="13"/>
  <c r="AX106" i="13"/>
  <c r="AK106" i="13" s="1"/>
  <c r="AK107" i="13"/>
  <c r="AY108" i="13"/>
  <c r="AX108" i="13"/>
  <c r="AV106" i="13"/>
  <c r="AZ107" i="13"/>
  <c r="AZ106" i="13"/>
  <c r="AV107" i="13"/>
  <c r="AV105" i="13"/>
  <c r="AI105" i="13" s="1"/>
  <c r="AZ100" i="13"/>
  <c r="AJ105" i="13"/>
  <c r="AI108" i="13"/>
  <c r="AJ108" i="13"/>
  <c r="AY23" i="10"/>
  <c r="AY31" i="10"/>
  <c r="AX34" i="11"/>
  <c r="AY49" i="11"/>
  <c r="AY11" i="12"/>
  <c r="AW70" i="10"/>
  <c r="AY81" i="10"/>
  <c r="AV71" i="11"/>
  <c r="AX41" i="12"/>
  <c r="AV40" i="12"/>
  <c r="AZ48" i="11"/>
  <c r="AX71" i="11"/>
  <c r="AZ84" i="11"/>
  <c r="AY14" i="12"/>
  <c r="AY34" i="10"/>
  <c r="AW35" i="10"/>
  <c r="AV32" i="10"/>
  <c r="AX36" i="10"/>
  <c r="AV52" i="10"/>
  <c r="AV56" i="10"/>
  <c r="AY72" i="10"/>
  <c r="AW86" i="10"/>
  <c r="AX107" i="10"/>
  <c r="AX40" i="11"/>
  <c r="AZ64" i="11"/>
  <c r="AW75" i="12"/>
  <c r="AW76" i="11"/>
  <c r="AW32" i="10"/>
  <c r="AY36" i="10"/>
  <c r="AZ69" i="10"/>
  <c r="AW74" i="10"/>
  <c r="AV19" i="11"/>
  <c r="AZ44" i="11"/>
  <c r="AW46" i="11"/>
  <c r="AY70" i="11"/>
  <c r="AZ82" i="10"/>
  <c r="AV31" i="10"/>
  <c r="AW33" i="10"/>
  <c r="AW97" i="10"/>
  <c r="AY102" i="10"/>
  <c r="AW108" i="10"/>
  <c r="AW11" i="11"/>
  <c r="AV35" i="11"/>
  <c r="AX52" i="11"/>
  <c r="AV60" i="11"/>
  <c r="AJ60" i="11" s="1"/>
  <c r="AX63" i="11"/>
  <c r="AK63" i="11" s="1"/>
  <c r="AV81" i="11"/>
  <c r="AI81" i="11" s="1"/>
  <c r="AW21" i="12"/>
  <c r="AY22" i="12"/>
  <c r="AY32" i="10"/>
  <c r="AZ91" i="10"/>
  <c r="AX105" i="10"/>
  <c r="AK105" i="10" s="1"/>
  <c r="AV27" i="11"/>
  <c r="AW36" i="11"/>
  <c r="AZ47" i="11"/>
  <c r="AV95" i="11"/>
  <c r="AV97" i="11"/>
  <c r="AV109" i="11"/>
  <c r="AJ109" i="11" s="1"/>
  <c r="AW36" i="12"/>
  <c r="AW56" i="12"/>
  <c r="AW12" i="12"/>
  <c r="AY26" i="12"/>
  <c r="AW25" i="12"/>
  <c r="AZ83" i="12"/>
  <c r="AV57" i="12"/>
  <c r="AV104" i="11"/>
  <c r="AR6" i="12"/>
  <c r="AR7" i="12" s="1"/>
  <c r="AR8" i="12" s="1"/>
  <c r="AR9" i="12" s="1"/>
  <c r="AY15" i="12"/>
  <c r="AX27" i="12"/>
  <c r="AV37" i="12"/>
  <c r="AX43" i="12"/>
  <c r="AV42" i="12"/>
  <c r="AY108" i="11"/>
  <c r="AV41" i="12"/>
  <c r="AZ41" i="12"/>
  <c r="AX46" i="12"/>
  <c r="AZ45" i="12"/>
  <c r="AZ52" i="12"/>
  <c r="AV52" i="12"/>
  <c r="AX82" i="12"/>
  <c r="AZ81" i="12"/>
  <c r="AV80" i="12"/>
  <c r="AV21" i="12"/>
  <c r="AX29" i="12"/>
  <c r="AV43" i="12"/>
  <c r="AX44" i="12"/>
  <c r="AX45" i="12"/>
  <c r="AZ44" i="12"/>
  <c r="AY64" i="12"/>
  <c r="AY62" i="12"/>
  <c r="AW61" i="12"/>
  <c r="AX78" i="12"/>
  <c r="AX83" i="12"/>
  <c r="AY98" i="12"/>
  <c r="AW97" i="12"/>
  <c r="AW82" i="12"/>
  <c r="AV77" i="12"/>
  <c r="AV88" i="12"/>
  <c r="AW96" i="12"/>
  <c r="AZ56" i="12"/>
  <c r="AW79" i="12"/>
  <c r="AZ80" i="12"/>
  <c r="AX77" i="12"/>
  <c r="AZ78" i="12"/>
  <c r="AW108" i="12"/>
  <c r="AW109" i="12"/>
  <c r="AY100" i="12"/>
  <c r="AV94" i="12"/>
  <c r="AW95" i="12"/>
  <c r="AY103" i="12"/>
  <c r="AX109" i="12"/>
  <c r="AX28" i="12"/>
  <c r="AV27" i="12"/>
  <c r="AX23" i="12"/>
  <c r="AY12" i="12"/>
  <c r="AW10" i="12"/>
  <c r="AU15" i="12"/>
  <c r="AY19" i="12" s="1"/>
  <c r="AZ18" i="12"/>
  <c r="AY27" i="12"/>
  <c r="AW26" i="12"/>
  <c r="AY31" i="12"/>
  <c r="AW30" i="12"/>
  <c r="AX34" i="12"/>
  <c r="AZ33" i="12"/>
  <c r="AZ32" i="12"/>
  <c r="AX33" i="12"/>
  <c r="AV33" i="12"/>
  <c r="AI33" i="12" s="1"/>
  <c r="AV32" i="12"/>
  <c r="AZ29" i="12"/>
  <c r="AW51" i="12"/>
  <c r="AW50" i="12"/>
  <c r="AY52" i="12"/>
  <c r="AY51" i="12"/>
  <c r="AT7" i="12"/>
  <c r="Y10" i="12"/>
  <c r="AW11" i="12"/>
  <c r="AW15" i="12"/>
  <c r="AV24" i="12"/>
  <c r="AX26" i="12"/>
  <c r="AZ25" i="12"/>
  <c r="AZ22" i="12"/>
  <c r="AY48" i="12"/>
  <c r="AW47" i="12"/>
  <c r="AX22" i="12"/>
  <c r="AZ21" i="12"/>
  <c r="AY43" i="12"/>
  <c r="AW42" i="12"/>
  <c r="O10" i="12"/>
  <c r="AW24" i="12"/>
  <c r="AY25" i="12"/>
  <c r="AX21" i="12"/>
  <c r="AX30" i="12"/>
  <c r="AV29" i="12"/>
  <c r="AX25" i="12"/>
  <c r="AX32" i="12"/>
  <c r="AZ31" i="12"/>
  <c r="AZ30" i="12"/>
  <c r="AV31" i="12"/>
  <c r="AZ27" i="12"/>
  <c r="AX35" i="12"/>
  <c r="AX36" i="12"/>
  <c r="AZ34" i="12"/>
  <c r="AZ35" i="12"/>
  <c r="AV34" i="12"/>
  <c r="AX37" i="12"/>
  <c r="AX38" i="12"/>
  <c r="AZ36" i="12"/>
  <c r="AV36" i="12"/>
  <c r="AZ37" i="12"/>
  <c r="T7" i="12"/>
  <c r="T8" i="12" s="1"/>
  <c r="T9" i="12" s="1"/>
  <c r="AV18" i="12"/>
  <c r="AV22" i="12"/>
  <c r="AY29" i="12"/>
  <c r="AW28" i="12"/>
  <c r="AX39" i="12"/>
  <c r="AV39" i="12"/>
  <c r="AZ38" i="12"/>
  <c r="AX40" i="12"/>
  <c r="AZ39" i="12"/>
  <c r="AY46" i="12"/>
  <c r="AW45" i="12"/>
  <c r="AY45" i="12"/>
  <c r="AT12" i="12"/>
  <c r="AY44" i="12"/>
  <c r="AK44" i="12" s="1"/>
  <c r="AW43" i="12"/>
  <c r="AW22" i="12"/>
  <c r="AY23" i="12"/>
  <c r="AX24" i="12"/>
  <c r="AZ23" i="12"/>
  <c r="AZ20" i="12"/>
  <c r="AV23" i="12"/>
  <c r="AY24" i="12"/>
  <c r="AZ26" i="12"/>
  <c r="AY39" i="12"/>
  <c r="AV25" i="12"/>
  <c r="J113" i="12"/>
  <c r="J112" i="12"/>
  <c r="AS6" i="12"/>
  <c r="AS7" i="12" s="1"/>
  <c r="AS8" i="12" s="1"/>
  <c r="AS9" i="12" s="1"/>
  <c r="AF9" i="12" s="1"/>
  <c r="AW14" i="12"/>
  <c r="AX20" i="12"/>
  <c r="AZ19" i="12"/>
  <c r="AX19" i="12"/>
  <c r="AW23" i="12"/>
  <c r="AZ24" i="12"/>
  <c r="AY36" i="12"/>
  <c r="AY41" i="12"/>
  <c r="AW40" i="12"/>
  <c r="AW27" i="12"/>
  <c r="AW29" i="12"/>
  <c r="AW37" i="12"/>
  <c r="AW39" i="12"/>
  <c r="AY35" i="12"/>
  <c r="AY37" i="12"/>
  <c r="AW38" i="12"/>
  <c r="AW44" i="12"/>
  <c r="AW46" i="12"/>
  <c r="AY47" i="12"/>
  <c r="AY49" i="12"/>
  <c r="AY59" i="12"/>
  <c r="AV26" i="12"/>
  <c r="AV28" i="12"/>
  <c r="AV30" i="12"/>
  <c r="AW41" i="12"/>
  <c r="AY38" i="12"/>
  <c r="AY40" i="12"/>
  <c r="AY42" i="12"/>
  <c r="AZ53" i="12"/>
  <c r="AV51" i="12"/>
  <c r="AI51" i="12" s="1"/>
  <c r="AX53" i="12"/>
  <c r="AV50" i="12"/>
  <c r="AI50" i="12" s="1"/>
  <c r="AV53" i="12"/>
  <c r="AI53" i="12" s="1"/>
  <c r="AX52" i="12"/>
  <c r="AX54" i="12"/>
  <c r="AW60" i="12"/>
  <c r="AY61" i="12"/>
  <c r="AW32" i="12"/>
  <c r="AY54" i="12"/>
  <c r="AW53" i="12"/>
  <c r="AX63" i="12"/>
  <c r="AK63" i="12" s="1"/>
  <c r="AZ62" i="12"/>
  <c r="AV62" i="12"/>
  <c r="AX66" i="12"/>
  <c r="AV64" i="12"/>
  <c r="AZ65" i="12"/>
  <c r="AX65" i="12"/>
  <c r="AV65" i="12"/>
  <c r="AJ65" i="12" s="1"/>
  <c r="AZ64" i="12"/>
  <c r="AY28" i="12"/>
  <c r="AY30" i="12"/>
  <c r="AY32" i="12"/>
  <c r="AY34" i="12"/>
  <c r="AW48" i="12"/>
  <c r="AW54" i="12"/>
  <c r="AY55" i="12"/>
  <c r="AV49" i="12"/>
  <c r="AX50" i="12"/>
  <c r="AK50" i="12" s="1"/>
  <c r="AZ49" i="12"/>
  <c r="AK52" i="12"/>
  <c r="AX48" i="12"/>
  <c r="AW49" i="12"/>
  <c r="AX42" i="12"/>
  <c r="AX49" i="12"/>
  <c r="AX51" i="12"/>
  <c r="AK51" i="12" s="1"/>
  <c r="AZ51" i="12"/>
  <c r="AW52" i="12"/>
  <c r="AI52" i="12" s="1"/>
  <c r="AY53" i="12"/>
  <c r="AV48" i="12"/>
  <c r="AV54" i="12"/>
  <c r="AJ54" i="12" s="1"/>
  <c r="AZ50" i="12"/>
  <c r="AY58" i="12"/>
  <c r="AZ54" i="12"/>
  <c r="AV60" i="12"/>
  <c r="AI60" i="12" s="1"/>
  <c r="AZ68" i="12"/>
  <c r="AV68" i="12"/>
  <c r="AI68" i="12" s="1"/>
  <c r="AX69" i="12"/>
  <c r="AK69" i="12" s="1"/>
  <c r="AZ40" i="12"/>
  <c r="AZ42" i="12"/>
  <c r="AV45" i="12"/>
  <c r="AV46" i="12"/>
  <c r="AX47" i="12"/>
  <c r="AK47" i="12" s="1"/>
  <c r="AW55" i="12"/>
  <c r="AX64" i="12"/>
  <c r="AZ63" i="12"/>
  <c r="AI62" i="12"/>
  <c r="AJ62" i="12"/>
  <c r="AV63" i="12"/>
  <c r="AJ63" i="12" s="1"/>
  <c r="AV44" i="12"/>
  <c r="AZ48" i="12"/>
  <c r="AV55" i="12"/>
  <c r="AI55" i="12" s="1"/>
  <c r="AX56" i="12"/>
  <c r="AW58" i="12"/>
  <c r="AJ58" i="12" s="1"/>
  <c r="AX55" i="12"/>
  <c r="AK55" i="12" s="1"/>
  <c r="AW57" i="12"/>
  <c r="AJ60" i="12"/>
  <c r="AV59" i="12"/>
  <c r="AI59" i="12" s="1"/>
  <c r="AY68" i="12"/>
  <c r="AW67" i="12"/>
  <c r="AV47" i="12"/>
  <c r="AZ47" i="12"/>
  <c r="AY56" i="12"/>
  <c r="AX57" i="12"/>
  <c r="AK57" i="12" s="1"/>
  <c r="AV56" i="12"/>
  <c r="AZ55" i="12"/>
  <c r="AY57" i="12"/>
  <c r="AV58" i="12"/>
  <c r="AI58" i="12" s="1"/>
  <c r="AW59" i="12"/>
  <c r="AI61" i="12"/>
  <c r="AZ70" i="12"/>
  <c r="AV70" i="12"/>
  <c r="AI70" i="12" s="1"/>
  <c r="AX71" i="12"/>
  <c r="AY67" i="12"/>
  <c r="AX74" i="12"/>
  <c r="AV73" i="12"/>
  <c r="AZ73" i="12"/>
  <c r="AY75" i="12"/>
  <c r="AW74" i="12"/>
  <c r="AW72" i="12"/>
  <c r="AX60" i="12"/>
  <c r="AK60" i="12" s="1"/>
  <c r="AV61" i="12"/>
  <c r="AJ61" i="12" s="1"/>
  <c r="AX62" i="12"/>
  <c r="AK62" i="12" s="1"/>
  <c r="AZ61" i="12"/>
  <c r="AZ57" i="12"/>
  <c r="AZ58" i="12"/>
  <c r="AK53" i="12"/>
  <c r="AY60" i="12"/>
  <c r="AW63" i="12"/>
  <c r="AX59" i="12"/>
  <c r="AX61" i="12"/>
  <c r="AK61" i="12" s="1"/>
  <c r="AW68" i="12"/>
  <c r="AY69" i="12"/>
  <c r="AX72" i="12"/>
  <c r="AK72" i="12" s="1"/>
  <c r="AY63" i="12"/>
  <c r="AJ59" i="12"/>
  <c r="AX58" i="12"/>
  <c r="AK58" i="12" s="1"/>
  <c r="AZ59" i="12"/>
  <c r="AW65" i="12"/>
  <c r="AY66" i="12"/>
  <c r="AY79" i="12"/>
  <c r="AW78" i="12"/>
  <c r="AV93" i="12"/>
  <c r="AJ93" i="12" s="1"/>
  <c r="AZ93" i="12"/>
  <c r="AX94" i="12"/>
  <c r="AZ69" i="12"/>
  <c r="AY88" i="12"/>
  <c r="AW87" i="12"/>
  <c r="AW86" i="12"/>
  <c r="AX91" i="12"/>
  <c r="AZ90" i="12"/>
  <c r="AV90" i="12"/>
  <c r="AI90" i="12" s="1"/>
  <c r="AK59" i="12"/>
  <c r="AY65" i="12"/>
  <c r="AV66" i="12"/>
  <c r="AI66" i="12" s="1"/>
  <c r="AX67" i="12"/>
  <c r="AK67" i="12" s="1"/>
  <c r="AZ66" i="12"/>
  <c r="AK64" i="12"/>
  <c r="AW64" i="12"/>
  <c r="AI64" i="12" s="1"/>
  <c r="AY76" i="12"/>
  <c r="AW66" i="12"/>
  <c r="AV67" i="12"/>
  <c r="AI67" i="12" s="1"/>
  <c r="AX68" i="12"/>
  <c r="AK68" i="12" s="1"/>
  <c r="AZ67" i="12"/>
  <c r="AK65" i="12"/>
  <c r="AY71" i="12"/>
  <c r="AK71" i="12" s="1"/>
  <c r="AV69" i="12"/>
  <c r="AI69" i="12" s="1"/>
  <c r="AW70" i="12"/>
  <c r="AV71" i="12"/>
  <c r="AJ71" i="12" s="1"/>
  <c r="AW77" i="12"/>
  <c r="AI77" i="12" s="1"/>
  <c r="AY78" i="12"/>
  <c r="AK78" i="12" s="1"/>
  <c r="AV75" i="12"/>
  <c r="AJ75" i="12" s="1"/>
  <c r="AX85" i="12"/>
  <c r="AK85" i="12" s="1"/>
  <c r="AZ84" i="12"/>
  <c r="AV84" i="12"/>
  <c r="AI84" i="12" s="1"/>
  <c r="AW85" i="12"/>
  <c r="AY86" i="12"/>
  <c r="AZ87" i="12"/>
  <c r="AV86" i="12"/>
  <c r="AI86" i="12" s="1"/>
  <c r="AX88" i="12"/>
  <c r="AV87" i="12"/>
  <c r="AZ85" i="12"/>
  <c r="AV85" i="12"/>
  <c r="AJ85" i="12" s="1"/>
  <c r="AJ66" i="12"/>
  <c r="AW73" i="12"/>
  <c r="AI73" i="12" s="1"/>
  <c r="AZ71" i="12"/>
  <c r="AX75" i="12"/>
  <c r="AK75" i="12" s="1"/>
  <c r="AK79" i="12"/>
  <c r="AX79" i="12"/>
  <c r="AX80" i="12"/>
  <c r="AK80" i="12" s="1"/>
  <c r="AZ82" i="12"/>
  <c r="AW90" i="12"/>
  <c r="AW89" i="12"/>
  <c r="AK66" i="12"/>
  <c r="AW71" i="12"/>
  <c r="AY72" i="12"/>
  <c r="AY77" i="12"/>
  <c r="AK77" i="12" s="1"/>
  <c r="AZ89" i="12"/>
  <c r="AX70" i="12"/>
  <c r="AK70" i="12" s="1"/>
  <c r="AV72" i="12"/>
  <c r="AJ72" i="12" s="1"/>
  <c r="AX73" i="12"/>
  <c r="AK73" i="12" s="1"/>
  <c r="AZ72" i="12"/>
  <c r="AY74" i="12"/>
  <c r="AY82" i="12"/>
  <c r="AK82" i="12" s="1"/>
  <c r="AW81" i="12"/>
  <c r="AZ77" i="12"/>
  <c r="AV81" i="12"/>
  <c r="AJ81" i="12" s="1"/>
  <c r="AW69" i="12"/>
  <c r="AY73" i="12"/>
  <c r="AX76" i="12"/>
  <c r="AK76" i="12" s="1"/>
  <c r="AZ74" i="12"/>
  <c r="AX81" i="12"/>
  <c r="AK81" i="12" s="1"/>
  <c r="AZ88" i="12"/>
  <c r="AX89" i="12"/>
  <c r="AW84" i="12"/>
  <c r="AI65" i="12"/>
  <c r="AZ76" i="12"/>
  <c r="AZ75" i="12"/>
  <c r="AV76" i="12"/>
  <c r="AI76" i="12" s="1"/>
  <c r="AW83" i="12"/>
  <c r="AY81" i="12"/>
  <c r="AX84" i="12"/>
  <c r="AK84" i="12" s="1"/>
  <c r="AY91" i="12"/>
  <c r="AZ79" i="12"/>
  <c r="AY85" i="12"/>
  <c r="AY80" i="12"/>
  <c r="AV82" i="12"/>
  <c r="AJ82" i="12" s="1"/>
  <c r="AY89" i="12"/>
  <c r="AJ87" i="12"/>
  <c r="AY95" i="12"/>
  <c r="AY94" i="12"/>
  <c r="AW94" i="12"/>
  <c r="AZ100" i="12"/>
  <c r="AX101" i="12"/>
  <c r="AV79" i="12"/>
  <c r="AI79" i="12" s="1"/>
  <c r="AZ91" i="12"/>
  <c r="AI87" i="12"/>
  <c r="AV99" i="12"/>
  <c r="AY83" i="12"/>
  <c r="AK83" i="12" s="1"/>
  <c r="AY87" i="12"/>
  <c r="AK87" i="12" s="1"/>
  <c r="AX108" i="12"/>
  <c r="AZ107" i="12"/>
  <c r="AV107" i="12"/>
  <c r="AJ107" i="12" s="1"/>
  <c r="AX106" i="12"/>
  <c r="AK106" i="12" s="1"/>
  <c r="AW80" i="12"/>
  <c r="AI80" i="12" s="1"/>
  <c r="AV83" i="12"/>
  <c r="AI83" i="12" s="1"/>
  <c r="AX86" i="12"/>
  <c r="AY90" i="12"/>
  <c r="AY93" i="12"/>
  <c r="AW92" i="12"/>
  <c r="AJ92" i="12" s="1"/>
  <c r="AX97" i="12"/>
  <c r="AX93" i="12"/>
  <c r="AK93" i="12" s="1"/>
  <c r="AZ92" i="12"/>
  <c r="AW93" i="12"/>
  <c r="AK89" i="12"/>
  <c r="AV89" i="12"/>
  <c r="AI89" i="12" s="1"/>
  <c r="AX90" i="12"/>
  <c r="AK90" i="12" s="1"/>
  <c r="AZ99" i="12"/>
  <c r="AZ96" i="12"/>
  <c r="AY99" i="12"/>
  <c r="AY101" i="12"/>
  <c r="AW100" i="12"/>
  <c r="AY108" i="12"/>
  <c r="AW106" i="12"/>
  <c r="AW107" i="12"/>
  <c r="AY106" i="12"/>
  <c r="AV98" i="12"/>
  <c r="AJ98" i="12" s="1"/>
  <c r="AX99" i="12"/>
  <c r="AK99" i="12" s="1"/>
  <c r="AZ98" i="12"/>
  <c r="AV95" i="12"/>
  <c r="AJ95" i="12" s="1"/>
  <c r="AZ97" i="12"/>
  <c r="AW88" i="12"/>
  <c r="AI88" i="12" s="1"/>
  <c r="AJ86" i="12"/>
  <c r="AV91" i="12"/>
  <c r="AJ91" i="12" s="1"/>
  <c r="AV96" i="12"/>
  <c r="AV92" i="12"/>
  <c r="AI92" i="12" s="1"/>
  <c r="AI98" i="12"/>
  <c r="AW103" i="12"/>
  <c r="AY104" i="12"/>
  <c r="AX87" i="12"/>
  <c r="AK86" i="12"/>
  <c r="AW91" i="12"/>
  <c r="AY92" i="12"/>
  <c r="AX96" i="12"/>
  <c r="AK96" i="12" s="1"/>
  <c r="AZ95" i="12"/>
  <c r="AZ94" i="12"/>
  <c r="AX105" i="12"/>
  <c r="AK105" i="12" s="1"/>
  <c r="AZ104" i="12"/>
  <c r="AV104" i="12"/>
  <c r="AI104" i="12" s="1"/>
  <c r="AV105" i="12"/>
  <c r="AK88" i="12"/>
  <c r="AY96" i="12"/>
  <c r="AK91" i="12"/>
  <c r="AK92" i="12"/>
  <c r="AX92" i="12"/>
  <c r="AK94" i="12"/>
  <c r="AJ94" i="12"/>
  <c r="AI94" i="12"/>
  <c r="AX98" i="12"/>
  <c r="AK98" i="12" s="1"/>
  <c r="AY105" i="12"/>
  <c r="AW105" i="12"/>
  <c r="AX95" i="12"/>
  <c r="AK95" i="12" s="1"/>
  <c r="AK101" i="12"/>
  <c r="AI101" i="12"/>
  <c r="AY97" i="12"/>
  <c r="AK97" i="12" s="1"/>
  <c r="AX100" i="12"/>
  <c r="AX102" i="12"/>
  <c r="AK102" i="12" s="1"/>
  <c r="AZ105" i="12"/>
  <c r="AK103" i="12"/>
  <c r="AV109" i="12"/>
  <c r="AJ109" i="12" s="1"/>
  <c r="AZ108" i="12"/>
  <c r="AW99" i="12"/>
  <c r="AY102" i="12"/>
  <c r="AX103" i="12"/>
  <c r="AZ102" i="12"/>
  <c r="AV102" i="12"/>
  <c r="AY107" i="12"/>
  <c r="AV108" i="12"/>
  <c r="AI108" i="12" s="1"/>
  <c r="AV97" i="12"/>
  <c r="AI97" i="12" s="1"/>
  <c r="AJ96" i="12"/>
  <c r="AI96" i="12"/>
  <c r="AW102" i="12"/>
  <c r="AV103" i="12"/>
  <c r="AJ103" i="12" s="1"/>
  <c r="AX104" i="12"/>
  <c r="AK104" i="12" s="1"/>
  <c r="AV101" i="12"/>
  <c r="AJ101" i="12" s="1"/>
  <c r="AJ100" i="12"/>
  <c r="AZ106" i="12"/>
  <c r="AJ108" i="12"/>
  <c r="AY109" i="12"/>
  <c r="AK109" i="12" s="1"/>
  <c r="AK100" i="12"/>
  <c r="AZ101" i="12"/>
  <c r="AX107" i="12"/>
  <c r="AK107" i="12" s="1"/>
  <c r="AK108" i="12"/>
  <c r="AZ109" i="12"/>
  <c r="AI99" i="12"/>
  <c r="AV106" i="12"/>
  <c r="AI106" i="12" s="1"/>
  <c r="AI107" i="12"/>
  <c r="AW25" i="10"/>
  <c r="AY26" i="10"/>
  <c r="AY27" i="10"/>
  <c r="AZ35" i="10"/>
  <c r="AX37" i="10"/>
  <c r="AY33" i="10"/>
  <c r="AX38" i="10"/>
  <c r="AX56" i="10"/>
  <c r="AX70" i="10"/>
  <c r="AY87" i="10"/>
  <c r="AX94" i="10"/>
  <c r="AK94" i="10" s="1"/>
  <c r="AY105" i="10"/>
  <c r="AW61" i="11"/>
  <c r="AW26" i="10"/>
  <c r="T7" i="10"/>
  <c r="T8" i="10" s="1"/>
  <c r="T9" i="10" s="1"/>
  <c r="AW19" i="10"/>
  <c r="AY22" i="10"/>
  <c r="AX34" i="10"/>
  <c r="AX35" i="10"/>
  <c r="AZ33" i="10"/>
  <c r="AW46" i="10"/>
  <c r="AZ55" i="10"/>
  <c r="AY61" i="10"/>
  <c r="AY83" i="10"/>
  <c r="AZ87" i="10"/>
  <c r="AW101" i="10"/>
  <c r="AZ105" i="10"/>
  <c r="AY20" i="10"/>
  <c r="AY14" i="10"/>
  <c r="AY18" i="10"/>
  <c r="AX30" i="10"/>
  <c r="AY35" i="10"/>
  <c r="AW30" i="10"/>
  <c r="AV34" i="10"/>
  <c r="AX41" i="10"/>
  <c r="AZ46" i="10"/>
  <c r="AY74" i="10"/>
  <c r="AX78" i="10"/>
  <c r="AV77" i="10"/>
  <c r="AX89" i="10"/>
  <c r="AZ89" i="10"/>
  <c r="AV88" i="10"/>
  <c r="AI88" i="10" s="1"/>
  <c r="AW105" i="10"/>
  <c r="AY12" i="10"/>
  <c r="AY25" i="10"/>
  <c r="AW27" i="10"/>
  <c r="AY29" i="10"/>
  <c r="AW28" i="10"/>
  <c r="AW29" i="10"/>
  <c r="AY30" i="10"/>
  <c r="AW31" i="10"/>
  <c r="AZ53" i="10"/>
  <c r="AY59" i="10"/>
  <c r="AV69" i="10"/>
  <c r="AI69" i="10" s="1"/>
  <c r="AW84" i="10"/>
  <c r="AY90" i="10"/>
  <c r="AW49" i="11"/>
  <c r="AI49" i="11" s="1"/>
  <c r="AY50" i="11"/>
  <c r="AW60" i="11"/>
  <c r="AZ34" i="10"/>
  <c r="AV50" i="10"/>
  <c r="AJ50" i="10" s="1"/>
  <c r="AY57" i="10"/>
  <c r="AV60" i="10"/>
  <c r="AJ60" i="10" s="1"/>
  <c r="AV70" i="10"/>
  <c r="AJ70" i="10" s="1"/>
  <c r="AW71" i="10"/>
  <c r="AJ56" i="10"/>
  <c r="Y10" i="10"/>
  <c r="AW20" i="10"/>
  <c r="AX32" i="10"/>
  <c r="AZ31" i="10"/>
  <c r="AV35" i="10"/>
  <c r="AX45" i="10"/>
  <c r="AX76" i="10"/>
  <c r="AV104" i="10"/>
  <c r="AJ104" i="10" s="1"/>
  <c r="AW10" i="10"/>
  <c r="AW17" i="10"/>
  <c r="AX31" i="10"/>
  <c r="AK31" i="10" s="1"/>
  <c r="AX33" i="10"/>
  <c r="AV33" i="10"/>
  <c r="AI33" i="10" s="1"/>
  <c r="AZ47" i="10"/>
  <c r="AY54" i="10"/>
  <c r="AX58" i="10"/>
  <c r="AW56" i="10"/>
  <c r="AI56" i="10" s="1"/>
  <c r="AZ64" i="10"/>
  <c r="AZ62" i="10"/>
  <c r="AW75" i="10"/>
  <c r="AY108" i="10"/>
  <c r="AV108" i="10"/>
  <c r="AZ108" i="10"/>
  <c r="AW109" i="10"/>
  <c r="AZ65" i="11"/>
  <c r="AV20" i="11"/>
  <c r="AX30" i="11"/>
  <c r="AZ41" i="11"/>
  <c r="AX44" i="11"/>
  <c r="AV49" i="11"/>
  <c r="AZ108" i="11"/>
  <c r="AW28" i="11"/>
  <c r="AX43" i="11"/>
  <c r="AZ43" i="11"/>
  <c r="AX48" i="11"/>
  <c r="AX58" i="11"/>
  <c r="AW72" i="11"/>
  <c r="AZ31" i="11"/>
  <c r="AZ35" i="11"/>
  <c r="AW58" i="11"/>
  <c r="AY78" i="11"/>
  <c r="AZ88" i="11"/>
  <c r="AR6" i="11"/>
  <c r="AR7" i="11" s="1"/>
  <c r="AR8" i="11" s="1"/>
  <c r="AR9" i="11" s="1"/>
  <c r="AX26" i="11"/>
  <c r="AW47" i="11"/>
  <c r="AX74" i="11"/>
  <c r="AV88" i="11"/>
  <c r="AX90" i="11"/>
  <c r="AK90" i="11" s="1"/>
  <c r="AV18" i="11"/>
  <c r="AZ42" i="11"/>
  <c r="AY76" i="11"/>
  <c r="AY11" i="11"/>
  <c r="AZ21" i="11"/>
  <c r="AV39" i="11"/>
  <c r="AZ49" i="11"/>
  <c r="AI60" i="11"/>
  <c r="AZ71" i="11"/>
  <c r="AW10" i="11"/>
  <c r="AX32" i="11"/>
  <c r="AX36" i="11"/>
  <c r="AZ46" i="11"/>
  <c r="AV43" i="11"/>
  <c r="AW80" i="11"/>
  <c r="AX93" i="11"/>
  <c r="AV98" i="11"/>
  <c r="AZ102" i="11"/>
  <c r="AZ91" i="11"/>
  <c r="AX103" i="11"/>
  <c r="AV108" i="11"/>
  <c r="AX106" i="11"/>
  <c r="AI109" i="11"/>
  <c r="AT7" i="11"/>
  <c r="AY26" i="11"/>
  <c r="AW25" i="11"/>
  <c r="T7" i="11"/>
  <c r="T8" i="11" s="1"/>
  <c r="T9" i="11" s="1"/>
  <c r="AY23" i="11"/>
  <c r="AW23" i="11"/>
  <c r="AY24" i="11"/>
  <c r="AX20" i="11"/>
  <c r="AZ23" i="11"/>
  <c r="AW67" i="11"/>
  <c r="AY68" i="11"/>
  <c r="AY67" i="11"/>
  <c r="AY66" i="11"/>
  <c r="AW66" i="11"/>
  <c r="AW65" i="11"/>
  <c r="AV21" i="11"/>
  <c r="AX23" i="11"/>
  <c r="AZ22" i="11"/>
  <c r="AX22" i="11"/>
  <c r="AW42" i="11"/>
  <c r="AW41" i="11"/>
  <c r="AV23" i="11"/>
  <c r="AX21" i="11"/>
  <c r="AZ20" i="11"/>
  <c r="AW21" i="11"/>
  <c r="AY22" i="11"/>
  <c r="AW22" i="11"/>
  <c r="AZ19" i="11"/>
  <c r="AY31" i="11"/>
  <c r="AY30" i="11"/>
  <c r="AW30" i="11"/>
  <c r="AW29" i="11"/>
  <c r="AU15" i="11"/>
  <c r="AY35" i="11"/>
  <c r="AY34" i="11"/>
  <c r="AW31" i="11"/>
  <c r="AW34" i="11"/>
  <c r="AW33" i="11"/>
  <c r="AY32" i="11"/>
  <c r="AY43" i="11"/>
  <c r="AK43" i="11" s="1"/>
  <c r="Y10" i="11"/>
  <c r="AK10" i="11"/>
  <c r="AW27" i="11"/>
  <c r="AY38" i="11"/>
  <c r="AW38" i="11"/>
  <c r="AW35" i="11"/>
  <c r="AY39" i="11"/>
  <c r="AW37" i="11"/>
  <c r="AY36" i="11"/>
  <c r="AW24" i="11"/>
  <c r="AV24" i="11"/>
  <c r="AX25" i="11"/>
  <c r="AZ24" i="11"/>
  <c r="O10" i="11"/>
  <c r="AX19" i="11"/>
  <c r="AZ18" i="11"/>
  <c r="AV26" i="11"/>
  <c r="AX27" i="11"/>
  <c r="AZ26" i="11"/>
  <c r="AV22" i="11"/>
  <c r="AW32" i="11"/>
  <c r="J113" i="11"/>
  <c r="J112" i="11"/>
  <c r="AS6" i="11"/>
  <c r="AS7" i="11" s="1"/>
  <c r="AS8" i="11" s="1"/>
  <c r="AS9" i="11" s="1"/>
  <c r="AX24" i="11"/>
  <c r="AV25" i="11"/>
  <c r="AX28" i="11"/>
  <c r="AV29" i="11"/>
  <c r="AV33" i="11"/>
  <c r="AV37" i="11"/>
  <c r="AW45" i="11"/>
  <c r="AY52" i="11"/>
  <c r="AW50" i="11"/>
  <c r="AY51" i="11"/>
  <c r="AW51" i="11"/>
  <c r="AJ51" i="11" s="1"/>
  <c r="AX53" i="11"/>
  <c r="AZ52" i="11"/>
  <c r="AV52" i="11"/>
  <c r="AX51" i="11"/>
  <c r="AK51" i="11" s="1"/>
  <c r="AY63" i="11"/>
  <c r="AW63" i="11"/>
  <c r="AY64" i="11"/>
  <c r="AY62" i="11"/>
  <c r="AW62" i="11"/>
  <c r="AV28" i="11"/>
  <c r="AX29" i="11"/>
  <c r="AY28" i="11"/>
  <c r="AU11" i="11"/>
  <c r="AY25" i="11"/>
  <c r="AY27" i="11"/>
  <c r="AY29" i="11"/>
  <c r="AV32" i="11"/>
  <c r="AX33" i="11"/>
  <c r="AZ28" i="11"/>
  <c r="AV36" i="11"/>
  <c r="AX37" i="11"/>
  <c r="AZ32" i="11"/>
  <c r="AX41" i="11"/>
  <c r="AZ40" i="11"/>
  <c r="AZ39" i="11"/>
  <c r="AZ36" i="11"/>
  <c r="AX50" i="11"/>
  <c r="AK50" i="11" s="1"/>
  <c r="AY60" i="11"/>
  <c r="AW26" i="11"/>
  <c r="AY33" i="11"/>
  <c r="AY37" i="11"/>
  <c r="AY41" i="11"/>
  <c r="AW40" i="11"/>
  <c r="AW39" i="11"/>
  <c r="AY45" i="11"/>
  <c r="AV31" i="11"/>
  <c r="AY47" i="11"/>
  <c r="AV48" i="11"/>
  <c r="AX49" i="11"/>
  <c r="AX47" i="11"/>
  <c r="AV46" i="11"/>
  <c r="AV45" i="11"/>
  <c r="AV44" i="11"/>
  <c r="AW53" i="11"/>
  <c r="AY54" i="11"/>
  <c r="AY59" i="11"/>
  <c r="AZ25" i="11"/>
  <c r="AZ27" i="11"/>
  <c r="AZ29" i="11"/>
  <c r="AZ33" i="11"/>
  <c r="AZ37" i="11"/>
  <c r="AY48" i="11"/>
  <c r="AW44" i="11"/>
  <c r="AW43" i="11"/>
  <c r="AV30" i="11"/>
  <c r="AX31" i="11"/>
  <c r="AV34" i="11"/>
  <c r="AX35" i="11"/>
  <c r="AZ30" i="11"/>
  <c r="AX39" i="11"/>
  <c r="AZ38" i="11"/>
  <c r="AX38" i="11"/>
  <c r="AV38" i="11"/>
  <c r="AZ34" i="11"/>
  <c r="AY56" i="11"/>
  <c r="AY58" i="11"/>
  <c r="AK58" i="11" s="1"/>
  <c r="AW57" i="11"/>
  <c r="AI57" i="11" s="1"/>
  <c r="AX46" i="11"/>
  <c r="AX56" i="11"/>
  <c r="AK56" i="11" s="1"/>
  <c r="AV55" i="11"/>
  <c r="AZ55" i="11"/>
  <c r="AV57" i="11"/>
  <c r="AJ57" i="11" s="1"/>
  <c r="AZ60" i="11"/>
  <c r="AX61" i="11"/>
  <c r="AY40" i="11"/>
  <c r="AY42" i="11"/>
  <c r="AY44" i="11"/>
  <c r="AX45" i="11"/>
  <c r="AZ45" i="11"/>
  <c r="AV54" i="11"/>
  <c r="AZ54" i="11"/>
  <c r="AX55" i="11"/>
  <c r="AK55" i="11" s="1"/>
  <c r="AZ56" i="11"/>
  <c r="AZ68" i="11"/>
  <c r="AX69" i="11"/>
  <c r="AV65" i="11"/>
  <c r="AJ65" i="11" s="1"/>
  <c r="AV68" i="11"/>
  <c r="AI68" i="11" s="1"/>
  <c r="AZ67" i="11"/>
  <c r="AX67" i="11"/>
  <c r="AV67" i="11"/>
  <c r="AX65" i="11"/>
  <c r="AY46" i="11"/>
  <c r="AV47" i="11"/>
  <c r="AX54" i="11"/>
  <c r="AV53" i="11"/>
  <c r="AY55" i="11"/>
  <c r="AW54" i="11"/>
  <c r="AJ54" i="11" s="1"/>
  <c r="AV50" i="11"/>
  <c r="AZ57" i="11"/>
  <c r="AY69" i="11"/>
  <c r="AW68" i="11"/>
  <c r="AX78" i="11"/>
  <c r="AK78" i="11" s="1"/>
  <c r="AZ77" i="11"/>
  <c r="AV77" i="11"/>
  <c r="AJ77" i="11" s="1"/>
  <c r="AZ75" i="11"/>
  <c r="AV74" i="11"/>
  <c r="AZ80" i="11"/>
  <c r="AX81" i="11"/>
  <c r="AK81" i="11" s="1"/>
  <c r="AX80" i="11"/>
  <c r="AV80" i="11"/>
  <c r="AI80" i="11" s="1"/>
  <c r="AZ79" i="11"/>
  <c r="AV41" i="11"/>
  <c r="AV42" i="11"/>
  <c r="AZ51" i="11"/>
  <c r="AY53" i="11"/>
  <c r="AK53" i="11" s="1"/>
  <c r="AW52" i="11"/>
  <c r="AI52" i="11" s="1"/>
  <c r="AW48" i="11"/>
  <c r="AI48" i="11" s="1"/>
  <c r="AZ50" i="11"/>
  <c r="AK67" i="11"/>
  <c r="AI67" i="11"/>
  <c r="AJ67" i="11"/>
  <c r="AY65" i="11"/>
  <c r="AW64" i="11"/>
  <c r="AX42" i="11"/>
  <c r="AK54" i="11"/>
  <c r="AI54" i="11"/>
  <c r="AV62" i="11"/>
  <c r="AJ62" i="11" s="1"/>
  <c r="AZ62" i="11"/>
  <c r="AV61" i="11"/>
  <c r="AJ61" i="11" s="1"/>
  <c r="AX62" i="11"/>
  <c r="AK62" i="11" s="1"/>
  <c r="AZ61" i="11"/>
  <c r="AX64" i="11"/>
  <c r="AK64" i="11" s="1"/>
  <c r="AZ63" i="11"/>
  <c r="AV63" i="11"/>
  <c r="AI63" i="11" s="1"/>
  <c r="AV59" i="11"/>
  <c r="AJ59" i="11" s="1"/>
  <c r="AW55" i="11"/>
  <c r="AJ55" i="11" s="1"/>
  <c r="AZ58" i="11"/>
  <c r="AV58" i="11"/>
  <c r="AI58" i="11" s="1"/>
  <c r="AK59" i="11"/>
  <c r="AX59" i="11"/>
  <c r="AK74" i="11"/>
  <c r="AX73" i="11"/>
  <c r="AK73" i="11" s="1"/>
  <c r="AY81" i="11"/>
  <c r="AV72" i="11"/>
  <c r="AI72" i="11" s="1"/>
  <c r="AX60" i="11"/>
  <c r="AK60" i="11" s="1"/>
  <c r="AY61" i="11"/>
  <c r="AV56" i="11"/>
  <c r="AZ59" i="11"/>
  <c r="AK69" i="11"/>
  <c r="AW73" i="11"/>
  <c r="AY74" i="11"/>
  <c r="AX75" i="11"/>
  <c r="AK75" i="11" s="1"/>
  <c r="AZ74" i="11"/>
  <c r="AZ72" i="11"/>
  <c r="AZ73" i="11"/>
  <c r="AX84" i="11"/>
  <c r="AK84" i="11" s="1"/>
  <c r="AZ83" i="11"/>
  <c r="AV83" i="11"/>
  <c r="AJ83" i="11" s="1"/>
  <c r="AW87" i="11"/>
  <c r="AY88" i="11"/>
  <c r="AW84" i="11"/>
  <c r="AY57" i="11"/>
  <c r="AW59" i="11"/>
  <c r="AW56" i="11"/>
  <c r="AJ56" i="11" s="1"/>
  <c r="AX57" i="11"/>
  <c r="AK57" i="11" s="1"/>
  <c r="AK61" i="11"/>
  <c r="AZ66" i="11"/>
  <c r="AX66" i="11"/>
  <c r="AK66" i="11" s="1"/>
  <c r="AV66" i="11"/>
  <c r="AI66" i="11" s="1"/>
  <c r="AK65" i="11"/>
  <c r="AI65" i="11"/>
  <c r="AW69" i="11"/>
  <c r="AV70" i="11"/>
  <c r="AJ70" i="11" s="1"/>
  <c r="AZ70" i="11"/>
  <c r="AX76" i="11"/>
  <c r="AZ82" i="11"/>
  <c r="AW83" i="11"/>
  <c r="AX72" i="11"/>
  <c r="AK72" i="11" s="1"/>
  <c r="AV69" i="11"/>
  <c r="AI69" i="11" s="1"/>
  <c r="AW75" i="11"/>
  <c r="AV76" i="11"/>
  <c r="AI76" i="11" s="1"/>
  <c r="AX77" i="11"/>
  <c r="AZ76" i="11"/>
  <c r="AX83" i="11"/>
  <c r="AK83" i="11" s="1"/>
  <c r="AI59" i="11"/>
  <c r="AV64" i="11"/>
  <c r="AI64" i="11" s="1"/>
  <c r="AX68" i="11"/>
  <c r="AK68" i="11" s="1"/>
  <c r="AY72" i="11"/>
  <c r="AY71" i="11"/>
  <c r="AK71" i="11" s="1"/>
  <c r="AW71" i="11"/>
  <c r="AJ71" i="11" s="1"/>
  <c r="AI70" i="11"/>
  <c r="AW70" i="11"/>
  <c r="AY77" i="11"/>
  <c r="AV79" i="11"/>
  <c r="AJ79" i="11" s="1"/>
  <c r="AK76" i="11"/>
  <c r="AZ69" i="11"/>
  <c r="AX70" i="11"/>
  <c r="AK70" i="11" s="1"/>
  <c r="AX79" i="11"/>
  <c r="AV78" i="11"/>
  <c r="AI78" i="11" s="1"/>
  <c r="AZ78" i="11"/>
  <c r="AW79" i="11"/>
  <c r="AY80" i="11"/>
  <c r="AW82" i="11"/>
  <c r="AY83" i="11"/>
  <c r="AY82" i="11"/>
  <c r="AJ64" i="11"/>
  <c r="AY75" i="11"/>
  <c r="AJ72" i="11"/>
  <c r="AW74" i="11"/>
  <c r="AI74" i="11" s="1"/>
  <c r="AV75" i="11"/>
  <c r="AI75" i="11" s="1"/>
  <c r="AV82" i="11"/>
  <c r="AX82" i="11"/>
  <c r="AK82" i="11" s="1"/>
  <c r="AY93" i="11"/>
  <c r="AW90" i="11"/>
  <c r="AW92" i="11"/>
  <c r="AY101" i="11"/>
  <c r="AW100" i="11"/>
  <c r="AY96" i="11"/>
  <c r="AY95" i="11"/>
  <c r="AW95" i="11"/>
  <c r="AJ95" i="11" s="1"/>
  <c r="AW94" i="11"/>
  <c r="AI77" i="11"/>
  <c r="AY84" i="11"/>
  <c r="AV84" i="11"/>
  <c r="AJ84" i="11" s="1"/>
  <c r="AX85" i="11"/>
  <c r="AY91" i="11"/>
  <c r="AY100" i="11"/>
  <c r="AW99" i="11"/>
  <c r="AW98" i="11"/>
  <c r="AI98" i="11" s="1"/>
  <c r="AY97" i="11"/>
  <c r="AY90" i="11"/>
  <c r="AW89" i="11"/>
  <c r="AW93" i="11"/>
  <c r="AY94" i="11"/>
  <c r="AV73" i="11"/>
  <c r="AI73" i="11" s="1"/>
  <c r="AY79" i="11"/>
  <c r="AK79" i="11" s="1"/>
  <c r="AK77" i="11"/>
  <c r="AI79" i="11"/>
  <c r="AY92" i="11"/>
  <c r="AZ81" i="11"/>
  <c r="AK80" i="11"/>
  <c r="AJ80" i="11"/>
  <c r="AX86" i="11"/>
  <c r="AK86" i="11" s="1"/>
  <c r="AX92" i="11"/>
  <c r="AK92" i="11" s="1"/>
  <c r="AV89" i="11"/>
  <c r="AI89" i="11" s="1"/>
  <c r="AV93" i="11"/>
  <c r="AJ93" i="11" s="1"/>
  <c r="AW81" i="11"/>
  <c r="AJ81" i="11" s="1"/>
  <c r="AW78" i="11"/>
  <c r="AY86" i="11"/>
  <c r="AV86" i="11"/>
  <c r="AJ86" i="11" s="1"/>
  <c r="AZ86" i="11"/>
  <c r="AZ85" i="11"/>
  <c r="AV91" i="11"/>
  <c r="AJ91" i="11" s="1"/>
  <c r="AX95" i="11"/>
  <c r="AK95" i="11" s="1"/>
  <c r="AY87" i="11"/>
  <c r="AW86" i="11"/>
  <c r="AZ92" i="11"/>
  <c r="AV92" i="11"/>
  <c r="AJ92" i="11" s="1"/>
  <c r="AZ89" i="11"/>
  <c r="AX96" i="11"/>
  <c r="AK96" i="11" s="1"/>
  <c r="AX91" i="11"/>
  <c r="AK91" i="11" s="1"/>
  <c r="AZ93" i="11"/>
  <c r="AJ82" i="11"/>
  <c r="AI82" i="11"/>
  <c r="AY89" i="11"/>
  <c r="AW88" i="11"/>
  <c r="AI88" i="11" s="1"/>
  <c r="AX87" i="11"/>
  <c r="AK87" i="11" s="1"/>
  <c r="AV94" i="11"/>
  <c r="AI94" i="11" s="1"/>
  <c r="AZ94" i="11"/>
  <c r="AX94" i="11"/>
  <c r="AK94" i="11" s="1"/>
  <c r="AV100" i="11"/>
  <c r="AX101" i="11"/>
  <c r="AK101" i="11" s="1"/>
  <c r="AZ100" i="11"/>
  <c r="AX100" i="11"/>
  <c r="AK100" i="11" s="1"/>
  <c r="AZ99" i="11"/>
  <c r="AZ98" i="11"/>
  <c r="AY85" i="11"/>
  <c r="AK85" i="11" s="1"/>
  <c r="AX88" i="11"/>
  <c r="AK88" i="11" s="1"/>
  <c r="AZ90" i="11"/>
  <c r="AV90" i="11"/>
  <c r="AJ90" i="11" s="1"/>
  <c r="AW91" i="11"/>
  <c r="AV87" i="11"/>
  <c r="AJ87" i="11" s="1"/>
  <c r="AX89" i="11"/>
  <c r="AK89" i="11" s="1"/>
  <c r="AK93" i="11"/>
  <c r="AZ95" i="11"/>
  <c r="AX98" i="11"/>
  <c r="AK98" i="11" s="1"/>
  <c r="AV101" i="11"/>
  <c r="AJ101" i="11" s="1"/>
  <c r="AX102" i="11"/>
  <c r="AZ101" i="11"/>
  <c r="AW105" i="11"/>
  <c r="AY106" i="11"/>
  <c r="AK106" i="11" s="1"/>
  <c r="AV85" i="11"/>
  <c r="AI85" i="11" s="1"/>
  <c r="AI91" i="11"/>
  <c r="AZ96" i="11"/>
  <c r="AX97" i="11"/>
  <c r="AK97" i="11" s="1"/>
  <c r="AV96" i="11"/>
  <c r="AJ96" i="11" s="1"/>
  <c r="AW97" i="11"/>
  <c r="AJ97" i="11" s="1"/>
  <c r="AY98" i="11"/>
  <c r="AX99" i="11"/>
  <c r="AK99" i="11" s="1"/>
  <c r="AZ97" i="11"/>
  <c r="AY102" i="11"/>
  <c r="AW101" i="11"/>
  <c r="AW85" i="11"/>
  <c r="AZ87" i="11"/>
  <c r="AW96" i="11"/>
  <c r="AW102" i="11"/>
  <c r="AY103" i="11"/>
  <c r="AI95" i="11"/>
  <c r="AW103" i="11"/>
  <c r="AY104" i="11"/>
  <c r="AW106" i="11"/>
  <c r="AY107" i="11"/>
  <c r="AJ88" i="11"/>
  <c r="AY99" i="11"/>
  <c r="AW108" i="11"/>
  <c r="AV99" i="11"/>
  <c r="AI99" i="11" s="1"/>
  <c r="AJ100" i="11"/>
  <c r="AI100" i="11"/>
  <c r="AY105" i="11"/>
  <c r="AW104" i="11"/>
  <c r="AZ105" i="11"/>
  <c r="AJ98" i="11"/>
  <c r="AV103" i="11"/>
  <c r="AJ103" i="11" s="1"/>
  <c r="AV106" i="11"/>
  <c r="AI106" i="11" s="1"/>
  <c r="AX107" i="11"/>
  <c r="AK107" i="11" s="1"/>
  <c r="AZ106" i="11"/>
  <c r="AX108" i="11"/>
  <c r="AZ107" i="11"/>
  <c r="AV107" i="11"/>
  <c r="AI107" i="11" s="1"/>
  <c r="AK102" i="11"/>
  <c r="AZ103" i="11"/>
  <c r="AI108" i="11"/>
  <c r="AX109" i="11"/>
  <c r="AK109" i="11" s="1"/>
  <c r="AV102" i="11"/>
  <c r="AJ102" i="11" s="1"/>
  <c r="AX104" i="11"/>
  <c r="AK104" i="11" s="1"/>
  <c r="AW107" i="11"/>
  <c r="AJ108" i="11"/>
  <c r="AY109" i="11"/>
  <c r="AV105" i="11"/>
  <c r="AJ105" i="11" s="1"/>
  <c r="AK108" i="11"/>
  <c r="AZ109" i="11"/>
  <c r="AI101" i="11"/>
  <c r="AK103" i="11"/>
  <c r="AZ104" i="11"/>
  <c r="AX105" i="11"/>
  <c r="AK105" i="11" s="1"/>
  <c r="AI102" i="11"/>
  <c r="AW13" i="10"/>
  <c r="AW16" i="10"/>
  <c r="AW15" i="10"/>
  <c r="AY17" i="10"/>
  <c r="AW12" i="10"/>
  <c r="O10" i="10"/>
  <c r="AT14" i="10"/>
  <c r="AT15" i="10" s="1"/>
  <c r="AT16" i="10" s="1"/>
  <c r="AT17" i="10" s="1"/>
  <c r="AT18" i="10" s="1"/>
  <c r="AT19" i="10" s="1"/>
  <c r="AT20" i="10" s="1"/>
  <c r="AT21" i="10" s="1"/>
  <c r="AT22" i="10" s="1"/>
  <c r="AT23" i="10" s="1"/>
  <c r="AX29" i="10" s="1"/>
  <c r="AY11" i="10"/>
  <c r="AY13" i="10"/>
  <c r="AY15" i="10"/>
  <c r="AY16" i="10"/>
  <c r="AY24" i="10"/>
  <c r="AW22" i="10"/>
  <c r="AW24" i="10"/>
  <c r="AZ29" i="10"/>
  <c r="AV30" i="10"/>
  <c r="AW18" i="10"/>
  <c r="AY19" i="10"/>
  <c r="AW21" i="10"/>
  <c r="AW23" i="10"/>
  <c r="AW49" i="10"/>
  <c r="AJ49" i="10" s="1"/>
  <c r="AY50" i="10"/>
  <c r="AW11" i="10"/>
  <c r="J113" i="10"/>
  <c r="J112" i="10"/>
  <c r="AS6" i="10"/>
  <c r="AS7" i="10" s="1"/>
  <c r="AS8" i="10" s="1"/>
  <c r="AS9" i="10" s="1"/>
  <c r="AW14" i="10"/>
  <c r="AT6" i="10"/>
  <c r="AR7" i="10"/>
  <c r="C7" i="10" s="1"/>
  <c r="AY21" i="10"/>
  <c r="AZ30" i="10"/>
  <c r="C6" i="10"/>
  <c r="AW41" i="10"/>
  <c r="AW39" i="10"/>
  <c r="AW38" i="10"/>
  <c r="AY42" i="10"/>
  <c r="AY41" i="10"/>
  <c r="AY46" i="10"/>
  <c r="AW45" i="10"/>
  <c r="AJ45" i="10" s="1"/>
  <c r="AV29" i="10"/>
  <c r="AY40" i="10"/>
  <c r="AZ42" i="10"/>
  <c r="AV42" i="10"/>
  <c r="AX43" i="10"/>
  <c r="AY43" i="10"/>
  <c r="AV48" i="10"/>
  <c r="AY37" i="10"/>
  <c r="AW36" i="10"/>
  <c r="AY38" i="10"/>
  <c r="AY39" i="10"/>
  <c r="AW34" i="10"/>
  <c r="AW40" i="10"/>
  <c r="AW37" i="10"/>
  <c r="AY48" i="10"/>
  <c r="AW42" i="10"/>
  <c r="AY49" i="10"/>
  <c r="AY47" i="10"/>
  <c r="AW48" i="10"/>
  <c r="AY44" i="10"/>
  <c r="AY45" i="10"/>
  <c r="AW44" i="10"/>
  <c r="AW43" i="10"/>
  <c r="AV41" i="10"/>
  <c r="AX42" i="10"/>
  <c r="AZ41" i="10"/>
  <c r="AV45" i="10"/>
  <c r="AX46" i="10"/>
  <c r="AZ45" i="10"/>
  <c r="AX47" i="10"/>
  <c r="AX50" i="10"/>
  <c r="AK50" i="10" s="1"/>
  <c r="AZ49" i="10"/>
  <c r="AX49" i="10"/>
  <c r="AK49" i="10" s="1"/>
  <c r="AV49" i="10"/>
  <c r="AV37" i="10"/>
  <c r="AZ37" i="10"/>
  <c r="AV39" i="10"/>
  <c r="AX40" i="10"/>
  <c r="AZ39" i="10"/>
  <c r="AY51" i="10"/>
  <c r="AX52" i="10"/>
  <c r="AW55" i="10"/>
  <c r="AJ55" i="10" s="1"/>
  <c r="AY56" i="10"/>
  <c r="AW54" i="10"/>
  <c r="AY58" i="10"/>
  <c r="AW57" i="10"/>
  <c r="AZ57" i="10"/>
  <c r="AZ58" i="10"/>
  <c r="AX59" i="10"/>
  <c r="AK59" i="10" s="1"/>
  <c r="AV58" i="10"/>
  <c r="AV57" i="10"/>
  <c r="AJ57" i="10" s="1"/>
  <c r="AV59" i="10"/>
  <c r="AZ59" i="10"/>
  <c r="AX60" i="10"/>
  <c r="AK60" i="10" s="1"/>
  <c r="AZ44" i="10"/>
  <c r="AW51" i="10"/>
  <c r="AI51" i="10" s="1"/>
  <c r="AW50" i="10"/>
  <c r="AX57" i="10"/>
  <c r="AV55" i="10"/>
  <c r="AZ56" i="10"/>
  <c r="AW52" i="10"/>
  <c r="AY60" i="10"/>
  <c r="AW59" i="10"/>
  <c r="AX69" i="10"/>
  <c r="AV68" i="10"/>
  <c r="AZ68" i="10"/>
  <c r="AV65" i="10"/>
  <c r="AY96" i="10"/>
  <c r="AW95" i="10"/>
  <c r="AY94" i="10"/>
  <c r="AY95" i="10"/>
  <c r="AW93" i="10"/>
  <c r="AW94" i="10"/>
  <c r="AY52" i="10"/>
  <c r="AV53" i="10"/>
  <c r="AK58" i="10"/>
  <c r="AX63" i="10"/>
  <c r="AX62" i="10"/>
  <c r="AV62" i="10"/>
  <c r="AJ62" i="10" s="1"/>
  <c r="AZ61" i="10"/>
  <c r="AY53" i="10"/>
  <c r="AV51" i="10"/>
  <c r="AZ52" i="10"/>
  <c r="AW53" i="10"/>
  <c r="AJ53" i="10" s="1"/>
  <c r="AX64" i="10"/>
  <c r="AV63" i="10"/>
  <c r="AJ63" i="10" s="1"/>
  <c r="AZ63" i="10"/>
  <c r="AZ36" i="10"/>
  <c r="AV36" i="10"/>
  <c r="AZ38" i="10"/>
  <c r="AV38" i="10"/>
  <c r="AZ40" i="10"/>
  <c r="AV40" i="10"/>
  <c r="AV43" i="10"/>
  <c r="AX44" i="10"/>
  <c r="AZ43" i="10"/>
  <c r="AX39" i="10"/>
  <c r="AX48" i="10"/>
  <c r="AV47" i="10"/>
  <c r="AX51" i="10"/>
  <c r="AX53" i="10"/>
  <c r="AK53" i="10" s="1"/>
  <c r="AW60" i="10"/>
  <c r="AW47" i="10"/>
  <c r="AZ48" i="10"/>
  <c r="AX54" i="10"/>
  <c r="AZ51" i="10"/>
  <c r="AY55" i="10"/>
  <c r="AX55" i="10"/>
  <c r="AK55" i="10" s="1"/>
  <c r="AZ54" i="10"/>
  <c r="AV54" i="10"/>
  <c r="AJ54" i="10" s="1"/>
  <c r="AI53" i="10"/>
  <c r="AY65" i="10"/>
  <c r="AW64" i="10"/>
  <c r="AW62" i="10"/>
  <c r="AY63" i="10"/>
  <c r="AV44" i="10"/>
  <c r="AV46" i="10"/>
  <c r="AZ50" i="10"/>
  <c r="AK57" i="10"/>
  <c r="AY64" i="10"/>
  <c r="AW63" i="10"/>
  <c r="AY70" i="10"/>
  <c r="AW69" i="10"/>
  <c r="AY68" i="10"/>
  <c r="AX77" i="10"/>
  <c r="AK77" i="10" s="1"/>
  <c r="AZ76" i="10"/>
  <c r="AX75" i="10"/>
  <c r="AX74" i="10"/>
  <c r="AK74" i="10" s="1"/>
  <c r="AZ73" i="10"/>
  <c r="AV76" i="10"/>
  <c r="AV74" i="10"/>
  <c r="AV73" i="10"/>
  <c r="AI73" i="10" s="1"/>
  <c r="AX80" i="10"/>
  <c r="AK80" i="10" s="1"/>
  <c r="AZ79" i="10"/>
  <c r="AV79" i="10"/>
  <c r="AJ79" i="10" s="1"/>
  <c r="AX79" i="10"/>
  <c r="AZ78" i="10"/>
  <c r="AX61" i="10"/>
  <c r="AK61" i="10" s="1"/>
  <c r="AJ59" i="10"/>
  <c r="AZ60" i="10"/>
  <c r="AV67" i="10"/>
  <c r="AZ67" i="10"/>
  <c r="AX68" i="10"/>
  <c r="AK68" i="10" s="1"/>
  <c r="AK62" i="10"/>
  <c r="AI62" i="10"/>
  <c r="AW58" i="10"/>
  <c r="AI58" i="10" s="1"/>
  <c r="AV61" i="10"/>
  <c r="AJ61" i="10" s="1"/>
  <c r="AZ66" i="10"/>
  <c r="AX67" i="10"/>
  <c r="AV66" i="10"/>
  <c r="AI66" i="10" s="1"/>
  <c r="AY62" i="10"/>
  <c r="AI60" i="10"/>
  <c r="AX66" i="10"/>
  <c r="AK66" i="10" s="1"/>
  <c r="AZ65" i="10"/>
  <c r="AY67" i="10"/>
  <c r="AW66" i="10"/>
  <c r="AJ74" i="10"/>
  <c r="AI74" i="10"/>
  <c r="AY66" i="10"/>
  <c r="AW65" i="10"/>
  <c r="AW61" i="10"/>
  <c r="AX72" i="10"/>
  <c r="AK72" i="10" s="1"/>
  <c r="AZ71" i="10"/>
  <c r="AV71" i="10"/>
  <c r="AI71" i="10" s="1"/>
  <c r="AZ70" i="10"/>
  <c r="AY77" i="10"/>
  <c r="AW76" i="10"/>
  <c r="AZ77" i="10"/>
  <c r="AX73" i="10"/>
  <c r="AK73" i="10" s="1"/>
  <c r="AW73" i="10"/>
  <c r="AY82" i="10"/>
  <c r="AW81" i="10"/>
  <c r="AX85" i="10"/>
  <c r="AV81" i="10"/>
  <c r="AI81" i="10" s="1"/>
  <c r="AZ84" i="10"/>
  <c r="AV84" i="10"/>
  <c r="AI84" i="10" s="1"/>
  <c r="AZ81" i="10"/>
  <c r="AV101" i="10"/>
  <c r="AI101" i="10" s="1"/>
  <c r="AX102" i="10"/>
  <c r="AZ101" i="10"/>
  <c r="AZ100" i="10"/>
  <c r="AX65" i="10"/>
  <c r="AK65" i="10" s="1"/>
  <c r="AI63" i="10"/>
  <c r="AY69" i="10"/>
  <c r="AW68" i="10"/>
  <c r="AJ68" i="10" s="1"/>
  <c r="AV64" i="10"/>
  <c r="AJ64" i="10" s="1"/>
  <c r="AW72" i="10"/>
  <c r="AX71" i="10"/>
  <c r="AK71" i="10" s="1"/>
  <c r="AY73" i="10"/>
  <c r="AJ76" i="10"/>
  <c r="AI76" i="10"/>
  <c r="AW78" i="10"/>
  <c r="AV85" i="10"/>
  <c r="AX86" i="10"/>
  <c r="AZ85" i="10"/>
  <c r="AV83" i="10"/>
  <c r="AZ74" i="10"/>
  <c r="AY71" i="10"/>
  <c r="AV80" i="10"/>
  <c r="AJ80" i="10" s="1"/>
  <c r="AX81" i="10"/>
  <c r="AK81" i="10" s="1"/>
  <c r="AZ80" i="10"/>
  <c r="AK78" i="10"/>
  <c r="AW79" i="10"/>
  <c r="AW85" i="10"/>
  <c r="AY86" i="10"/>
  <c r="AX83" i="10"/>
  <c r="AK83" i="10" s="1"/>
  <c r="AY84" i="10"/>
  <c r="AZ98" i="10"/>
  <c r="AJ108" i="10"/>
  <c r="AI108" i="10"/>
  <c r="AW67" i="10"/>
  <c r="AJ67" i="10" s="1"/>
  <c r="AK63" i="10"/>
  <c r="AI68" i="10"/>
  <c r="AV75" i="10"/>
  <c r="AJ75" i="10" s="1"/>
  <c r="AZ75" i="10"/>
  <c r="AW77" i="10"/>
  <c r="AJ77" i="10" s="1"/>
  <c r="AY78" i="10"/>
  <c r="AW80" i="10"/>
  <c r="AY76" i="10"/>
  <c r="AK76" i="10" s="1"/>
  <c r="AY80" i="10"/>
  <c r="AV82" i="10"/>
  <c r="AI82" i="10" s="1"/>
  <c r="AV92" i="10"/>
  <c r="AI92" i="10" s="1"/>
  <c r="AV72" i="10"/>
  <c r="AJ72" i="10" s="1"/>
  <c r="AW82" i="10"/>
  <c r="AZ93" i="10"/>
  <c r="AK70" i="10"/>
  <c r="AI70" i="10"/>
  <c r="AV78" i="10"/>
  <c r="AJ78" i="10" s="1"/>
  <c r="AY75" i="10"/>
  <c r="AK75" i="10" s="1"/>
  <c r="AV95" i="10"/>
  <c r="AI95" i="10" s="1"/>
  <c r="AZ95" i="10"/>
  <c r="AX96" i="10"/>
  <c r="AY85" i="10"/>
  <c r="AY93" i="10"/>
  <c r="AV93" i="10"/>
  <c r="AY91" i="10"/>
  <c r="AW92" i="10"/>
  <c r="AI93" i="10"/>
  <c r="AZ99" i="10"/>
  <c r="AV99" i="10"/>
  <c r="AI99" i="10" s="1"/>
  <c r="AW100" i="10"/>
  <c r="AY101" i="10"/>
  <c r="AX98" i="10"/>
  <c r="AI64" i="10"/>
  <c r="AJ69" i="10"/>
  <c r="AI72" i="10"/>
  <c r="AI80" i="10"/>
  <c r="AW87" i="10"/>
  <c r="AY89" i="10"/>
  <c r="AK89" i="10" s="1"/>
  <c r="AV87" i="10"/>
  <c r="AJ87" i="10" s="1"/>
  <c r="AX95" i="10"/>
  <c r="AK95" i="10" s="1"/>
  <c r="AZ94" i="10"/>
  <c r="AV94" i="10"/>
  <c r="AJ94" i="10" s="1"/>
  <c r="AZ92" i="10"/>
  <c r="AI94" i="10"/>
  <c r="AJ93" i="10"/>
  <c r="AX93" i="10"/>
  <c r="AK93" i="10" s="1"/>
  <c r="AY100" i="10"/>
  <c r="AW99" i="10"/>
  <c r="AX84" i="10"/>
  <c r="AK84" i="10" s="1"/>
  <c r="AY79" i="10"/>
  <c r="AK79" i="10" s="1"/>
  <c r="AX82" i="10"/>
  <c r="AK82" i="10" s="1"/>
  <c r="AV90" i="10"/>
  <c r="AZ90" i="10"/>
  <c r="AY88" i="10"/>
  <c r="AW89" i="10"/>
  <c r="AI89" i="10" s="1"/>
  <c r="AI90" i="10"/>
  <c r="AX90" i="10"/>
  <c r="AW83" i="10"/>
  <c r="AJ83" i="10" s="1"/>
  <c r="AX87" i="10"/>
  <c r="AK87" i="10" s="1"/>
  <c r="AZ86" i="10"/>
  <c r="AV86" i="10"/>
  <c r="AJ86" i="10" s="1"/>
  <c r="AZ83" i="10"/>
  <c r="AI86" i="10"/>
  <c r="AW90" i="10"/>
  <c r="AX92" i="10"/>
  <c r="AK92" i="10" s="1"/>
  <c r="AZ88" i="10"/>
  <c r="AJ90" i="10"/>
  <c r="AW96" i="10"/>
  <c r="AV96" i="10"/>
  <c r="AV103" i="10"/>
  <c r="AI103" i="10" s="1"/>
  <c r="AX104" i="10"/>
  <c r="AZ103" i="10"/>
  <c r="AZ102" i="10"/>
  <c r="AK100" i="10"/>
  <c r="AI100" i="10"/>
  <c r="AW104" i="10"/>
  <c r="AW103" i="10"/>
  <c r="AK85" i="10"/>
  <c r="AI85" i="10"/>
  <c r="AY92" i="10"/>
  <c r="AW91" i="10"/>
  <c r="AK90" i="10"/>
  <c r="AV91" i="10"/>
  <c r="AI91" i="10" s="1"/>
  <c r="AY98" i="10"/>
  <c r="AK98" i="10" s="1"/>
  <c r="AX99" i="10"/>
  <c r="AK99" i="10" s="1"/>
  <c r="AX100" i="10"/>
  <c r="AW106" i="10"/>
  <c r="AI106" i="10" s="1"/>
  <c r="AY107" i="10"/>
  <c r="AK107" i="10" s="1"/>
  <c r="AX108" i="10"/>
  <c r="AK108" i="10" s="1"/>
  <c r="AZ107" i="10"/>
  <c r="AV107" i="10"/>
  <c r="AJ107" i="10" s="1"/>
  <c r="AX106" i="10"/>
  <c r="AV106" i="10"/>
  <c r="AI83" i="10"/>
  <c r="AX91" i="10"/>
  <c r="AK91" i="10" s="1"/>
  <c r="AV100" i="10"/>
  <c r="AJ100" i="10" s="1"/>
  <c r="AV98" i="10"/>
  <c r="AI87" i="10"/>
  <c r="AJ92" i="10"/>
  <c r="AZ97" i="10"/>
  <c r="AV97" i="10"/>
  <c r="AI97" i="10" s="1"/>
  <c r="AK96" i="10"/>
  <c r="AI96" i="10"/>
  <c r="AJ95" i="10"/>
  <c r="AY104" i="10"/>
  <c r="AJ88" i="10"/>
  <c r="AW98" i="10"/>
  <c r="AX103" i="10"/>
  <c r="AV109" i="10"/>
  <c r="AI109" i="10" s="1"/>
  <c r="AZ109" i="10"/>
  <c r="AK106" i="10"/>
  <c r="AJ106" i="10"/>
  <c r="AX97" i="10"/>
  <c r="AK97" i="10" s="1"/>
  <c r="AJ96" i="10"/>
  <c r="AZ96" i="10"/>
  <c r="AW102" i="10"/>
  <c r="AY99" i="10"/>
  <c r="AY103" i="10"/>
  <c r="AJ97" i="10"/>
  <c r="AX101" i="10"/>
  <c r="AK101" i="10" s="1"/>
  <c r="AK102" i="10"/>
  <c r="AY106" i="10"/>
  <c r="AX109" i="10"/>
  <c r="AK109" i="10" s="1"/>
  <c r="AV102" i="10"/>
  <c r="AJ102" i="10" s="1"/>
  <c r="AZ106" i="10"/>
  <c r="AW107" i="10"/>
  <c r="AI107" i="10" s="1"/>
  <c r="AY109" i="10"/>
  <c r="AV105" i="10"/>
  <c r="AI105" i="10" s="1"/>
  <c r="AZ104" i="10"/>
  <c r="AJ101" i="10"/>
  <c r="AI104" i="10"/>
  <c r="AI102" i="10"/>
  <c r="AY14" i="8"/>
  <c r="AY11" i="9"/>
  <c r="AZ92" i="9"/>
  <c r="AV42" i="9"/>
  <c r="AW69" i="9"/>
  <c r="AW40" i="8"/>
  <c r="AY69" i="8"/>
  <c r="AV50" i="9"/>
  <c r="AY60" i="7"/>
  <c r="AV105" i="7"/>
  <c r="AV48" i="8"/>
  <c r="AW50" i="7"/>
  <c r="AV99" i="8"/>
  <c r="AX73" i="8"/>
  <c r="AW104" i="8"/>
  <c r="AZ108" i="8"/>
  <c r="AX39" i="8"/>
  <c r="AY70" i="8"/>
  <c r="AZ54" i="7"/>
  <c r="AY39" i="8"/>
  <c r="AW43" i="8"/>
  <c r="AV47" i="9"/>
  <c r="AY49" i="9"/>
  <c r="AY69" i="9"/>
  <c r="AY109" i="9"/>
  <c r="AW109" i="8"/>
  <c r="AX46" i="9"/>
  <c r="AV52" i="9"/>
  <c r="AI52" i="9" s="1"/>
  <c r="AZ66" i="9"/>
  <c r="AZ99" i="9"/>
  <c r="AX47" i="9"/>
  <c r="AW52" i="9"/>
  <c r="AZ109" i="8"/>
  <c r="AW51" i="9"/>
  <c r="AZ78" i="9"/>
  <c r="AZ67" i="9"/>
  <c r="AY83" i="9"/>
  <c r="AY99" i="9"/>
  <c r="AY100" i="9"/>
  <c r="AY35" i="9"/>
  <c r="AW80" i="9"/>
  <c r="AV84" i="9"/>
  <c r="AX44" i="7"/>
  <c r="AV53" i="7"/>
  <c r="AV61" i="8"/>
  <c r="AZ63" i="8"/>
  <c r="AW13" i="7"/>
  <c r="AY11" i="7"/>
  <c r="AW46" i="7"/>
  <c r="AX85" i="7"/>
  <c r="AY12" i="8"/>
  <c r="AY81" i="8"/>
  <c r="AV104" i="8"/>
  <c r="AW10" i="9"/>
  <c r="AZ50" i="8"/>
  <c r="AX38" i="8"/>
  <c r="AW42" i="8"/>
  <c r="AV58" i="8"/>
  <c r="AV68" i="7"/>
  <c r="AY11" i="8"/>
  <c r="AZ65" i="8"/>
  <c r="AY93" i="8"/>
  <c r="AV88" i="7"/>
  <c r="AV107" i="7"/>
  <c r="AX40" i="8"/>
  <c r="AW44" i="8"/>
  <c r="AV59" i="8"/>
  <c r="AW65" i="8"/>
  <c r="AX57" i="8"/>
  <c r="AZ60" i="8"/>
  <c r="AW62" i="8"/>
  <c r="AV38" i="8"/>
  <c r="AY50" i="8"/>
  <c r="AW96" i="8"/>
  <c r="AW108" i="8"/>
  <c r="AW39" i="9"/>
  <c r="AW43" i="9"/>
  <c r="AZ48" i="9"/>
  <c r="AZ46" i="9"/>
  <c r="AZ54" i="9"/>
  <c r="AX75" i="9"/>
  <c r="T7" i="9"/>
  <c r="T8" i="9" s="1"/>
  <c r="T9" i="9" s="1"/>
  <c r="AY13" i="9"/>
  <c r="AW41" i="9"/>
  <c r="AW38" i="9"/>
  <c r="AV66" i="9"/>
  <c r="AX67" i="9"/>
  <c r="AK67" i="9" s="1"/>
  <c r="AX38" i="9"/>
  <c r="AY46" i="9"/>
  <c r="AV55" i="9"/>
  <c r="AI55" i="9" s="1"/>
  <c r="AK69" i="9"/>
  <c r="AV90" i="9"/>
  <c r="AZ44" i="9"/>
  <c r="AV62" i="9"/>
  <c r="AW75" i="9"/>
  <c r="AX73" i="9"/>
  <c r="AV82" i="9"/>
  <c r="AW84" i="9"/>
  <c r="AZ85" i="9"/>
  <c r="AW86" i="9"/>
  <c r="AY94" i="9"/>
  <c r="AW97" i="9"/>
  <c r="AZ76" i="9"/>
  <c r="AX80" i="9"/>
  <c r="AY86" i="9"/>
  <c r="AY81" i="9"/>
  <c r="AY77" i="9"/>
  <c r="AV78" i="9"/>
  <c r="AJ78" i="9" s="1"/>
  <c r="AZ81" i="9"/>
  <c r="AK83" i="9"/>
  <c r="AV100" i="9"/>
  <c r="AV102" i="9"/>
  <c r="AV71" i="9"/>
  <c r="AJ71" i="9" s="1"/>
  <c r="AY79" i="9"/>
  <c r="AW100" i="9"/>
  <c r="AX102" i="9"/>
  <c r="AX108" i="9"/>
  <c r="AY108" i="9"/>
  <c r="AZ107" i="9"/>
  <c r="AV109" i="9"/>
  <c r="AI109" i="9" s="1"/>
  <c r="AW108" i="9"/>
  <c r="AV99" i="9"/>
  <c r="AJ99" i="9" s="1"/>
  <c r="AT7" i="9"/>
  <c r="AT14" i="9"/>
  <c r="AT15" i="9" s="1"/>
  <c r="AT16" i="9" s="1"/>
  <c r="J113" i="9"/>
  <c r="J112" i="9"/>
  <c r="AS6" i="9"/>
  <c r="AS7" i="9" s="1"/>
  <c r="AS8" i="9" s="1"/>
  <c r="AS9" i="9" s="1"/>
  <c r="AT12" i="9"/>
  <c r="AX61" i="9"/>
  <c r="AK61" i="9" s="1"/>
  <c r="AZ60" i="9"/>
  <c r="AX60" i="9"/>
  <c r="AV60" i="9"/>
  <c r="AI60" i="9" s="1"/>
  <c r="AZ58" i="9"/>
  <c r="AV57" i="9"/>
  <c r="AU15" i="9"/>
  <c r="AW13" i="9"/>
  <c r="AW11" i="9"/>
  <c r="AY12" i="9"/>
  <c r="AU13" i="9"/>
  <c r="AU14" i="9" s="1"/>
  <c r="AU19" i="9"/>
  <c r="AW12" i="9"/>
  <c r="Y10" i="9"/>
  <c r="AU23" i="9"/>
  <c r="AU24" i="9" s="1"/>
  <c r="AU25" i="9" s="1"/>
  <c r="O10" i="9"/>
  <c r="AW35" i="9"/>
  <c r="AY36" i="9"/>
  <c r="AW37" i="9"/>
  <c r="AY38" i="9"/>
  <c r="AT24" i="9"/>
  <c r="AT25" i="9" s="1"/>
  <c r="AT26" i="9" s="1"/>
  <c r="AT27" i="9" s="1"/>
  <c r="AT28" i="9" s="1"/>
  <c r="AY57" i="9"/>
  <c r="AY37" i="9"/>
  <c r="AW36" i="9"/>
  <c r="AW58" i="9"/>
  <c r="AY59" i="9"/>
  <c r="AW44" i="9"/>
  <c r="AY45" i="9"/>
  <c r="AJ62" i="9"/>
  <c r="AX40" i="9"/>
  <c r="AV39" i="9"/>
  <c r="AX42" i="9"/>
  <c r="AX41" i="9"/>
  <c r="AV41" i="9"/>
  <c r="AZ40" i="9"/>
  <c r="AX44" i="9"/>
  <c r="AZ43" i="9"/>
  <c r="AX43" i="9"/>
  <c r="AV43" i="9"/>
  <c r="AZ42" i="9"/>
  <c r="AX39" i="9"/>
  <c r="AV40" i="9"/>
  <c r="AY48" i="9"/>
  <c r="AW49" i="9"/>
  <c r="AZ50" i="9"/>
  <c r="AZ51" i="9"/>
  <c r="AW47" i="9"/>
  <c r="AJ52" i="9"/>
  <c r="AW57" i="9"/>
  <c r="AW61" i="9"/>
  <c r="AY62" i="9"/>
  <c r="AW40" i="9"/>
  <c r="AY41" i="9"/>
  <c r="AW42" i="9"/>
  <c r="AY43" i="9"/>
  <c r="AY39" i="9"/>
  <c r="AY40" i="9"/>
  <c r="AY44" i="9"/>
  <c r="AY51" i="9"/>
  <c r="AW50" i="9"/>
  <c r="AX54" i="9"/>
  <c r="AK54" i="9" s="1"/>
  <c r="AZ53" i="9"/>
  <c r="AV53" i="9"/>
  <c r="AX52" i="9"/>
  <c r="AV37" i="9"/>
  <c r="AV38" i="9"/>
  <c r="AZ39" i="9"/>
  <c r="AY42" i="9"/>
  <c r="AW34" i="9"/>
  <c r="AW46" i="9"/>
  <c r="AY47" i="9"/>
  <c r="AX49" i="9"/>
  <c r="AK49" i="9" s="1"/>
  <c r="AZ41" i="9"/>
  <c r="AW48" i="9"/>
  <c r="AZ65" i="9"/>
  <c r="AX66" i="9"/>
  <c r="AK66" i="9" s="1"/>
  <c r="AV65" i="9"/>
  <c r="AY67" i="9"/>
  <c r="AW66" i="9"/>
  <c r="AW63" i="9"/>
  <c r="AW65" i="9"/>
  <c r="AZ37" i="9"/>
  <c r="AZ38" i="9"/>
  <c r="AY56" i="9"/>
  <c r="AV45" i="9"/>
  <c r="AY54" i="9"/>
  <c r="AZ49" i="9"/>
  <c r="AV56" i="9"/>
  <c r="AX57" i="9"/>
  <c r="AK57" i="9" s="1"/>
  <c r="AY52" i="9"/>
  <c r="AV59" i="9"/>
  <c r="AI59" i="9" s="1"/>
  <c r="AW60" i="9"/>
  <c r="AW56" i="9"/>
  <c r="AI56" i="9" s="1"/>
  <c r="AY61" i="9"/>
  <c r="AW45" i="9"/>
  <c r="AV48" i="9"/>
  <c r="AJ48" i="9" s="1"/>
  <c r="AX50" i="9"/>
  <c r="AZ52" i="9"/>
  <c r="AW53" i="9"/>
  <c r="AY60" i="9"/>
  <c r="AK60" i="9" s="1"/>
  <c r="AW55" i="9"/>
  <c r="AX56" i="9"/>
  <c r="AK59" i="9"/>
  <c r="AJ59" i="9"/>
  <c r="AV64" i="9"/>
  <c r="AI64" i="9" s="1"/>
  <c r="AX45" i="9"/>
  <c r="AZ47" i="9"/>
  <c r="AY50" i="9"/>
  <c r="AV51" i="9"/>
  <c r="AI51" i="9" s="1"/>
  <c r="AX53" i="9"/>
  <c r="AK53" i="9" s="1"/>
  <c r="AV54" i="9"/>
  <c r="AX55" i="9"/>
  <c r="AK55" i="9" s="1"/>
  <c r="AW64" i="9"/>
  <c r="AV46" i="9"/>
  <c r="AX48" i="9"/>
  <c r="AY55" i="9"/>
  <c r="AX58" i="9"/>
  <c r="AK58" i="9" s="1"/>
  <c r="AZ57" i="9"/>
  <c r="AY53" i="9"/>
  <c r="AW54" i="9"/>
  <c r="AJ54" i="9" s="1"/>
  <c r="AZ55" i="9"/>
  <c r="AZ56" i="9"/>
  <c r="AW59" i="9"/>
  <c r="AV44" i="9"/>
  <c r="AZ45" i="9"/>
  <c r="AV49" i="9"/>
  <c r="AJ49" i="9" s="1"/>
  <c r="AX51" i="9"/>
  <c r="AY58" i="9"/>
  <c r="AZ63" i="9"/>
  <c r="AZ62" i="9"/>
  <c r="AV63" i="9"/>
  <c r="AI63" i="9" s="1"/>
  <c r="AX63" i="9"/>
  <c r="AY64" i="9"/>
  <c r="AX64" i="9"/>
  <c r="AK64" i="9" s="1"/>
  <c r="AX59" i="9"/>
  <c r="AV61" i="9"/>
  <c r="AI61" i="9" s="1"/>
  <c r="AX62" i="9"/>
  <c r="AK62" i="9" s="1"/>
  <c r="AZ61" i="9"/>
  <c r="AY63" i="9"/>
  <c r="AW62" i="9"/>
  <c r="AI62" i="9" s="1"/>
  <c r="AV58" i="9"/>
  <c r="AY66" i="9"/>
  <c r="AJ63" i="9"/>
  <c r="AV68" i="9"/>
  <c r="AJ68" i="9" s="1"/>
  <c r="AX69" i="9"/>
  <c r="AZ68" i="9"/>
  <c r="AX65" i="9"/>
  <c r="AZ64" i="9"/>
  <c r="AY65" i="9"/>
  <c r="AJ84" i="9"/>
  <c r="AI84" i="9"/>
  <c r="AZ59" i="9"/>
  <c r="AJ61" i="9"/>
  <c r="AY70" i="9"/>
  <c r="AK73" i="9"/>
  <c r="AJ73" i="9"/>
  <c r="AI73" i="9"/>
  <c r="AY80" i="9"/>
  <c r="AW79" i="9"/>
  <c r="AX99" i="9"/>
  <c r="AV98" i="9"/>
  <c r="AV95" i="9"/>
  <c r="AZ98" i="9"/>
  <c r="AX96" i="9"/>
  <c r="AX70" i="9"/>
  <c r="AK70" i="9" s="1"/>
  <c r="AZ69" i="9"/>
  <c r="AV69" i="9"/>
  <c r="AJ69" i="9" s="1"/>
  <c r="AX72" i="9"/>
  <c r="AZ71" i="9"/>
  <c r="AV73" i="9"/>
  <c r="AX74" i="9"/>
  <c r="AK74" i="9" s="1"/>
  <c r="AZ73" i="9"/>
  <c r="AI65" i="9"/>
  <c r="AV70" i="9"/>
  <c r="AJ70" i="9" s="1"/>
  <c r="AY72" i="9"/>
  <c r="AW71" i="9"/>
  <c r="AZ72" i="9"/>
  <c r="AW73" i="9"/>
  <c r="AY74" i="9"/>
  <c r="AI57" i="9"/>
  <c r="AV67" i="9"/>
  <c r="AI67" i="9" s="1"/>
  <c r="AX68" i="9"/>
  <c r="AJ65" i="9"/>
  <c r="AW70" i="9"/>
  <c r="AY71" i="9"/>
  <c r="AJ66" i="9"/>
  <c r="AW72" i="9"/>
  <c r="AY73" i="9"/>
  <c r="AW68" i="9"/>
  <c r="AI68" i="9" s="1"/>
  <c r="AY76" i="9"/>
  <c r="AY68" i="9"/>
  <c r="AK68" i="9" s="1"/>
  <c r="AK65" i="9"/>
  <c r="AW67" i="9"/>
  <c r="AZ74" i="9"/>
  <c r="AV74" i="9"/>
  <c r="AJ74" i="9" s="1"/>
  <c r="AY75" i="9"/>
  <c r="AK75" i="9" s="1"/>
  <c r="AZ70" i="9"/>
  <c r="AX78" i="9"/>
  <c r="AK78" i="9" s="1"/>
  <c r="AZ77" i="9"/>
  <c r="AJ76" i="9"/>
  <c r="AX84" i="9"/>
  <c r="AK84" i="9" s="1"/>
  <c r="AX86" i="9"/>
  <c r="AK86" i="9" s="1"/>
  <c r="AX71" i="9"/>
  <c r="AK72" i="9"/>
  <c r="AY78" i="9"/>
  <c r="AW74" i="9"/>
  <c r="AX83" i="9"/>
  <c r="AY84" i="9"/>
  <c r="AZ75" i="9"/>
  <c r="AV75" i="9"/>
  <c r="AJ75" i="9" s="1"/>
  <c r="AV72" i="9"/>
  <c r="AJ72" i="9" s="1"/>
  <c r="AX79" i="9"/>
  <c r="AY87" i="9"/>
  <c r="AK87" i="9" s="1"/>
  <c r="AX97" i="9"/>
  <c r="AV77" i="9"/>
  <c r="AJ77" i="9" s="1"/>
  <c r="AK79" i="9"/>
  <c r="AW83" i="9"/>
  <c r="AW85" i="9"/>
  <c r="AW82" i="9"/>
  <c r="AJ82" i="9" s="1"/>
  <c r="AJ87" i="9"/>
  <c r="AW78" i="9"/>
  <c r="AX81" i="9"/>
  <c r="AK81" i="9" s="1"/>
  <c r="AZ80" i="9"/>
  <c r="AV81" i="9"/>
  <c r="AJ81" i="9" s="1"/>
  <c r="AX82" i="9"/>
  <c r="AW77" i="9"/>
  <c r="AZ83" i="9"/>
  <c r="AZ82" i="9"/>
  <c r="AV83" i="9"/>
  <c r="AV80" i="9"/>
  <c r="AI82" i="9"/>
  <c r="AZ88" i="9"/>
  <c r="AV88" i="9"/>
  <c r="AI88" i="9" s="1"/>
  <c r="AV76" i="9"/>
  <c r="AX77" i="9"/>
  <c r="AK77" i="9" s="1"/>
  <c r="AI76" i="9"/>
  <c r="AW81" i="9"/>
  <c r="AZ86" i="9"/>
  <c r="AY91" i="9"/>
  <c r="AW90" i="9"/>
  <c r="AY89" i="9"/>
  <c r="AI69" i="9"/>
  <c r="AW76" i="9"/>
  <c r="AV79" i="9"/>
  <c r="AI79" i="9" s="1"/>
  <c r="AZ79" i="9"/>
  <c r="AI75" i="9"/>
  <c r="AX76" i="9"/>
  <c r="AK76" i="9" s="1"/>
  <c r="AI80" i="9"/>
  <c r="AJ80" i="9"/>
  <c r="AV85" i="9"/>
  <c r="AJ85" i="9" s="1"/>
  <c r="AX89" i="9"/>
  <c r="AK89" i="9" s="1"/>
  <c r="AX94" i="9"/>
  <c r="AK94" i="9" s="1"/>
  <c r="AZ93" i="9"/>
  <c r="AV93" i="9"/>
  <c r="AJ93" i="9" s="1"/>
  <c r="AJ90" i="9"/>
  <c r="AI90" i="9"/>
  <c r="AW96" i="9"/>
  <c r="AY97" i="9"/>
  <c r="AI102" i="9"/>
  <c r="AW88" i="9"/>
  <c r="AZ84" i="9"/>
  <c r="AZ91" i="9"/>
  <c r="AV106" i="9"/>
  <c r="AX107" i="9"/>
  <c r="AZ106" i="9"/>
  <c r="AX87" i="9"/>
  <c r="AY82" i="9"/>
  <c r="AK82" i="9" s="1"/>
  <c r="AX85" i="9"/>
  <c r="AK85" i="9" s="1"/>
  <c r="AK92" i="9"/>
  <c r="AV89" i="9"/>
  <c r="AZ89" i="9"/>
  <c r="AY85" i="9"/>
  <c r="AV92" i="9"/>
  <c r="AJ92" i="9" s="1"/>
  <c r="AJ89" i="9"/>
  <c r="AW93" i="9"/>
  <c r="AI93" i="9" s="1"/>
  <c r="AY96" i="9"/>
  <c r="AW95" i="9"/>
  <c r="AI95" i="9" s="1"/>
  <c r="AW89" i="9"/>
  <c r="AI89" i="9" s="1"/>
  <c r="AY90" i="9"/>
  <c r="AV91" i="9"/>
  <c r="AI91" i="9" s="1"/>
  <c r="AX92" i="9"/>
  <c r="AY93" i="9"/>
  <c r="AZ97" i="9"/>
  <c r="AX88" i="9"/>
  <c r="AZ87" i="9"/>
  <c r="AI86" i="9"/>
  <c r="AI85" i="9"/>
  <c r="AW91" i="9"/>
  <c r="AV87" i="9"/>
  <c r="AI87" i="9" s="1"/>
  <c r="AV94" i="9"/>
  <c r="AJ94" i="9" s="1"/>
  <c r="AX90" i="9"/>
  <c r="AK90" i="9" s="1"/>
  <c r="AY88" i="9"/>
  <c r="AX91" i="9"/>
  <c r="AK91" i="9" s="1"/>
  <c r="AZ90" i="9"/>
  <c r="AJ86" i="9"/>
  <c r="AV86" i="9"/>
  <c r="AW87" i="9"/>
  <c r="AW94" i="9"/>
  <c r="AW92" i="9"/>
  <c r="AZ94" i="9"/>
  <c r="AW106" i="9"/>
  <c r="AY107" i="9"/>
  <c r="AK88" i="9"/>
  <c r="AJ91" i="9"/>
  <c r="AV96" i="9"/>
  <c r="AJ96" i="9" s="1"/>
  <c r="AY92" i="9"/>
  <c r="AI94" i="9"/>
  <c r="AX95" i="9"/>
  <c r="AZ96" i="9"/>
  <c r="AI100" i="9"/>
  <c r="AZ105" i="9"/>
  <c r="AV105" i="9"/>
  <c r="AJ105" i="9" s="1"/>
  <c r="AX106" i="9"/>
  <c r="AK106" i="9" s="1"/>
  <c r="AY101" i="9"/>
  <c r="AY95" i="9"/>
  <c r="AK99" i="9"/>
  <c r="AX105" i="9"/>
  <c r="AK105" i="9" s="1"/>
  <c r="AZ104" i="9"/>
  <c r="AV104" i="9"/>
  <c r="AI104" i="9" s="1"/>
  <c r="AY105" i="9"/>
  <c r="AW105" i="9"/>
  <c r="AY106" i="9"/>
  <c r="AZ101" i="9"/>
  <c r="AW107" i="9"/>
  <c r="AX93" i="9"/>
  <c r="AK93" i="9" s="1"/>
  <c r="AZ102" i="9"/>
  <c r="AV103" i="9"/>
  <c r="AJ103" i="9" s="1"/>
  <c r="AZ103" i="9"/>
  <c r="AW104" i="9"/>
  <c r="AJ104" i="9" s="1"/>
  <c r="AJ100" i="9"/>
  <c r="AW109" i="9"/>
  <c r="AJ109" i="9" s="1"/>
  <c r="AX98" i="9"/>
  <c r="AK98" i="9" s="1"/>
  <c r="AJ97" i="9"/>
  <c r="AI97" i="9"/>
  <c r="AX103" i="9"/>
  <c r="AW103" i="9"/>
  <c r="AY104" i="9"/>
  <c r="AW99" i="9"/>
  <c r="AX104" i="9"/>
  <c r="AK104" i="9" s="1"/>
  <c r="AY98" i="9"/>
  <c r="AX101" i="9"/>
  <c r="AK101" i="9" s="1"/>
  <c r="AZ100" i="9"/>
  <c r="AV101" i="9"/>
  <c r="AW102" i="9"/>
  <c r="AJ102" i="9" s="1"/>
  <c r="AY103" i="9"/>
  <c r="AX100" i="9"/>
  <c r="AK100" i="9" s="1"/>
  <c r="AZ95" i="9"/>
  <c r="AI96" i="9"/>
  <c r="AY102" i="9"/>
  <c r="AK102" i="9" s="1"/>
  <c r="AW101" i="9"/>
  <c r="AK97" i="9"/>
  <c r="AV97" i="9"/>
  <c r="AW98" i="9"/>
  <c r="AJ98" i="9" s="1"/>
  <c r="AK107" i="9"/>
  <c r="AZ108" i="9"/>
  <c r="AV107" i="9"/>
  <c r="AI108" i="9"/>
  <c r="AX109" i="9"/>
  <c r="AK109" i="9" s="1"/>
  <c r="AK108" i="9"/>
  <c r="AZ109" i="9"/>
  <c r="AV108" i="9"/>
  <c r="AJ108" i="9" s="1"/>
  <c r="AV86" i="7"/>
  <c r="AJ86" i="7" s="1"/>
  <c r="AJ100" i="7"/>
  <c r="AW34" i="8"/>
  <c r="AY35" i="8"/>
  <c r="AY18" i="7"/>
  <c r="AV56" i="7"/>
  <c r="AZ101" i="7"/>
  <c r="AV109" i="7"/>
  <c r="AK10" i="7"/>
  <c r="AZ90" i="7"/>
  <c r="AZ51" i="7"/>
  <c r="AY59" i="7"/>
  <c r="AY97" i="7"/>
  <c r="AY100" i="7"/>
  <c r="AY62" i="8"/>
  <c r="AK62" i="8" s="1"/>
  <c r="AW61" i="8"/>
  <c r="AY42" i="7"/>
  <c r="AV42" i="7"/>
  <c r="AI65" i="7"/>
  <c r="AZ76" i="7"/>
  <c r="Y10" i="7"/>
  <c r="AY73" i="7"/>
  <c r="AW75" i="7"/>
  <c r="AV91" i="7"/>
  <c r="AW41" i="8"/>
  <c r="AV56" i="8"/>
  <c r="AX61" i="8"/>
  <c r="AW101" i="8"/>
  <c r="AY40" i="8"/>
  <c r="AY37" i="8"/>
  <c r="AZ37" i="8"/>
  <c r="AX58" i="8"/>
  <c r="AK58" i="8" s="1"/>
  <c r="AZ83" i="8"/>
  <c r="AJ91" i="8"/>
  <c r="AW95" i="8"/>
  <c r="AZ100" i="8"/>
  <c r="AW12" i="8"/>
  <c r="AY45" i="8"/>
  <c r="AR6" i="8"/>
  <c r="AR7" i="8" s="1"/>
  <c r="AR8" i="8" s="1"/>
  <c r="AR9" i="8" s="1"/>
  <c r="AW49" i="8"/>
  <c r="AI81" i="8"/>
  <c r="AV102" i="8"/>
  <c r="AV37" i="8"/>
  <c r="AZ47" i="8"/>
  <c r="AY46" i="8"/>
  <c r="AZ52" i="8"/>
  <c r="AV52" i="8"/>
  <c r="AJ52" i="8" s="1"/>
  <c r="AW103" i="8"/>
  <c r="AW11" i="8"/>
  <c r="AY36" i="8"/>
  <c r="AY38" i="8"/>
  <c r="AW45" i="8"/>
  <c r="AW63" i="8"/>
  <c r="AY94" i="8"/>
  <c r="AY104" i="8"/>
  <c r="AJ62" i="8"/>
  <c r="AY74" i="8"/>
  <c r="AV79" i="8"/>
  <c r="AJ79" i="8" s="1"/>
  <c r="AK72" i="8"/>
  <c r="AY79" i="8"/>
  <c r="AX81" i="8"/>
  <c r="AV101" i="8"/>
  <c r="AJ101" i="8" s="1"/>
  <c r="AV80" i="8"/>
  <c r="AI80" i="8" s="1"/>
  <c r="AZ84" i="8"/>
  <c r="AW88" i="8"/>
  <c r="AJ105" i="8"/>
  <c r="AZ72" i="8"/>
  <c r="AZ101" i="8"/>
  <c r="AX72" i="8"/>
  <c r="AV71" i="8"/>
  <c r="AV103" i="8"/>
  <c r="AI103" i="8" s="1"/>
  <c r="AZ103" i="8"/>
  <c r="AY109" i="8"/>
  <c r="AY15" i="8"/>
  <c r="AK10" i="8"/>
  <c r="O10" i="8"/>
  <c r="Y10" i="8"/>
  <c r="AW15" i="8"/>
  <c r="AT14" i="8"/>
  <c r="AT15" i="8" s="1"/>
  <c r="AT16" i="8" s="1"/>
  <c r="AT7" i="8"/>
  <c r="AY19" i="8"/>
  <c r="AW18" i="8"/>
  <c r="AW10" i="8"/>
  <c r="AT12" i="8"/>
  <c r="AY18" i="8"/>
  <c r="AY17" i="8"/>
  <c r="AW16" i="8"/>
  <c r="AW13" i="8"/>
  <c r="AW14" i="8"/>
  <c r="AY16" i="8"/>
  <c r="AV70" i="8"/>
  <c r="AX71" i="8"/>
  <c r="AK71" i="8" s="1"/>
  <c r="AZ70" i="8"/>
  <c r="AV67" i="8"/>
  <c r="AI67" i="8" s="1"/>
  <c r="AU19" i="8"/>
  <c r="AY60" i="8"/>
  <c r="AW59" i="8"/>
  <c r="AI59" i="8" s="1"/>
  <c r="AY58" i="8"/>
  <c r="AW19" i="8"/>
  <c r="AJ61" i="8"/>
  <c r="AI61" i="8"/>
  <c r="AI66" i="8"/>
  <c r="T7" i="8"/>
  <c r="T8" i="8" s="1"/>
  <c r="T9" i="8" s="1"/>
  <c r="AY13" i="8"/>
  <c r="AW17" i="8"/>
  <c r="AZ45" i="8"/>
  <c r="AV45" i="8"/>
  <c r="AX46" i="8"/>
  <c r="AX44" i="8"/>
  <c r="AX42" i="8"/>
  <c r="AT24" i="8"/>
  <c r="AT25" i="8" s="1"/>
  <c r="AT26" i="8" s="1"/>
  <c r="AT27" i="8" s="1"/>
  <c r="AT28" i="8" s="1"/>
  <c r="AV46" i="8"/>
  <c r="AX47" i="8"/>
  <c r="AZ46" i="8"/>
  <c r="AX48" i="8"/>
  <c r="AV47" i="8"/>
  <c r="AZ49" i="8"/>
  <c r="AV49" i="8"/>
  <c r="AI49" i="8" s="1"/>
  <c r="AX50" i="8"/>
  <c r="AW58" i="8"/>
  <c r="J113" i="8"/>
  <c r="J112" i="8"/>
  <c r="AS6" i="8"/>
  <c r="AS7" i="8" s="1"/>
  <c r="AS8" i="8" s="1"/>
  <c r="AS9" i="8" s="1"/>
  <c r="AU23" i="8"/>
  <c r="AU24" i="8" s="1"/>
  <c r="AU25" i="8" s="1"/>
  <c r="AU26" i="8" s="1"/>
  <c r="AX49" i="8"/>
  <c r="AZ48" i="8"/>
  <c r="AX51" i="8"/>
  <c r="AK51" i="8" s="1"/>
  <c r="AV50" i="8"/>
  <c r="AZ39" i="8"/>
  <c r="AV39" i="8"/>
  <c r="AZ41" i="8"/>
  <c r="AV41" i="8"/>
  <c r="AZ43" i="8"/>
  <c r="AV43" i="8"/>
  <c r="AW48" i="8"/>
  <c r="AW54" i="8"/>
  <c r="AY55" i="8"/>
  <c r="AW53" i="8"/>
  <c r="AX54" i="8"/>
  <c r="AZ67" i="8"/>
  <c r="AZ38" i="8"/>
  <c r="AV40" i="8"/>
  <c r="AZ40" i="8"/>
  <c r="AY41" i="8"/>
  <c r="AY42" i="8"/>
  <c r="AV42" i="8"/>
  <c r="AZ42" i="8"/>
  <c r="AY43" i="8"/>
  <c r="AY44" i="8"/>
  <c r="AV44" i="8"/>
  <c r="AZ44" i="8"/>
  <c r="AX41" i="8"/>
  <c r="AK41" i="8" s="1"/>
  <c r="AX43" i="8"/>
  <c r="AX45" i="8"/>
  <c r="AV89" i="8"/>
  <c r="AX90" i="8"/>
  <c r="AK90" i="8" s="1"/>
  <c r="AZ89" i="8"/>
  <c r="AX88" i="8"/>
  <c r="AK88" i="8" s="1"/>
  <c r="AV88" i="8"/>
  <c r="AX89" i="8"/>
  <c r="AZ86" i="8"/>
  <c r="AV86" i="8"/>
  <c r="AJ86" i="8" s="1"/>
  <c r="AX87" i="8"/>
  <c r="AK87" i="8" s="1"/>
  <c r="AV87" i="8"/>
  <c r="AI87" i="8" s="1"/>
  <c r="AZ88" i="8"/>
  <c r="AW35" i="8"/>
  <c r="AW36" i="8"/>
  <c r="AW37" i="8"/>
  <c r="AW38" i="8"/>
  <c r="AW39" i="8"/>
  <c r="AY48" i="8"/>
  <c r="AY49" i="8"/>
  <c r="AZ51" i="8"/>
  <c r="AX52" i="8"/>
  <c r="AV51" i="8"/>
  <c r="AW52" i="8"/>
  <c r="AY53" i="8"/>
  <c r="AW82" i="8"/>
  <c r="AY83" i="8"/>
  <c r="AY52" i="8"/>
  <c r="AY51" i="8"/>
  <c r="AJ49" i="8"/>
  <c r="AV55" i="8"/>
  <c r="AX56" i="8"/>
  <c r="AZ55" i="8"/>
  <c r="AK52" i="8"/>
  <c r="AW51" i="8"/>
  <c r="AY47" i="8"/>
  <c r="AW55" i="8"/>
  <c r="AW60" i="8"/>
  <c r="AY61" i="8"/>
  <c r="AK61" i="8" s="1"/>
  <c r="AW50" i="8"/>
  <c r="AW47" i="8"/>
  <c r="AV53" i="8"/>
  <c r="AI53" i="8" s="1"/>
  <c r="AZ53" i="8"/>
  <c r="AY57" i="8"/>
  <c r="AK57" i="8" s="1"/>
  <c r="AZ57" i="8"/>
  <c r="AZ56" i="8"/>
  <c r="AV57" i="8"/>
  <c r="AX53" i="8"/>
  <c r="AW56" i="8"/>
  <c r="AI56" i="8" s="1"/>
  <c r="AX65" i="8"/>
  <c r="AK65" i="8" s="1"/>
  <c r="AV64" i="8"/>
  <c r="AZ77" i="8"/>
  <c r="AV77" i="8"/>
  <c r="AI77" i="8" s="1"/>
  <c r="AX78" i="8"/>
  <c r="AX76" i="8"/>
  <c r="AZ75" i="8"/>
  <c r="AV75" i="8"/>
  <c r="AI75" i="8" s="1"/>
  <c r="AV74" i="8"/>
  <c r="AY54" i="8"/>
  <c r="AX55" i="8"/>
  <c r="AZ54" i="8"/>
  <c r="AV54" i="8"/>
  <c r="AJ54" i="8" s="1"/>
  <c r="AV63" i="8"/>
  <c r="AI63" i="8" s="1"/>
  <c r="AY65" i="8"/>
  <c r="AW64" i="8"/>
  <c r="AW71" i="8"/>
  <c r="AJ53" i="8"/>
  <c r="AY76" i="8"/>
  <c r="AW75" i="8"/>
  <c r="AX68" i="8"/>
  <c r="AK68" i="8" s="1"/>
  <c r="AX66" i="8"/>
  <c r="AK66" i="8" s="1"/>
  <c r="AW46" i="8"/>
  <c r="AX60" i="8"/>
  <c r="AZ59" i="8"/>
  <c r="AJ58" i="8"/>
  <c r="AI58" i="8"/>
  <c r="AX63" i="8"/>
  <c r="AK63" i="8" s="1"/>
  <c r="AZ62" i="8"/>
  <c r="AV62" i="8"/>
  <c r="AW67" i="8"/>
  <c r="AY68" i="8"/>
  <c r="AY63" i="8"/>
  <c r="AY66" i="8"/>
  <c r="AY73" i="8"/>
  <c r="AZ58" i="8"/>
  <c r="AX64" i="8"/>
  <c r="AK64" i="8" s="1"/>
  <c r="AW70" i="8"/>
  <c r="AY71" i="8"/>
  <c r="AX75" i="8"/>
  <c r="AK75" i="8" s="1"/>
  <c r="AZ74" i="8"/>
  <c r="AZ71" i="8"/>
  <c r="AY78" i="8"/>
  <c r="AX97" i="8"/>
  <c r="AK97" i="8" s="1"/>
  <c r="AZ96" i="8"/>
  <c r="AV96" i="8"/>
  <c r="AJ55" i="8"/>
  <c r="AY56" i="8"/>
  <c r="AX59" i="8"/>
  <c r="AK59" i="8" s="1"/>
  <c r="AK60" i="8"/>
  <c r="AZ61" i="8"/>
  <c r="AJ63" i="8"/>
  <c r="AV68" i="8"/>
  <c r="AJ68" i="8" s="1"/>
  <c r="AZ68" i="8"/>
  <c r="AY64" i="8"/>
  <c r="AV65" i="8"/>
  <c r="AV73" i="8"/>
  <c r="AJ73" i="8" s="1"/>
  <c r="AY75" i="8"/>
  <c r="AW74" i="8"/>
  <c r="AW72" i="8"/>
  <c r="AY82" i="8"/>
  <c r="AW57" i="8"/>
  <c r="AY59" i="8"/>
  <c r="AV60" i="8"/>
  <c r="AJ60" i="8" s="1"/>
  <c r="AX62" i="8"/>
  <c r="AZ64" i="8"/>
  <c r="AW73" i="8"/>
  <c r="AI73" i="8" s="1"/>
  <c r="AX69" i="8"/>
  <c r="AK69" i="8" s="1"/>
  <c r="AW76" i="8"/>
  <c r="AY92" i="8"/>
  <c r="AW91" i="8"/>
  <c r="AW87" i="8"/>
  <c r="AX96" i="8"/>
  <c r="AK96" i="8" s="1"/>
  <c r="AZ95" i="8"/>
  <c r="AV95" i="8"/>
  <c r="AX95" i="8"/>
  <c r="AK95" i="8" s="1"/>
  <c r="AV94" i="8"/>
  <c r="AX67" i="8"/>
  <c r="AZ66" i="8"/>
  <c r="AI64" i="8"/>
  <c r="AY72" i="8"/>
  <c r="AW68" i="8"/>
  <c r="AY85" i="8"/>
  <c r="AW84" i="8"/>
  <c r="AY67" i="8"/>
  <c r="AJ64" i="8"/>
  <c r="AX70" i="8"/>
  <c r="AK70" i="8" s="1"/>
  <c r="AZ69" i="8"/>
  <c r="AV69" i="8"/>
  <c r="AV66" i="8"/>
  <c r="AJ66" i="8" s="1"/>
  <c r="AI69" i="8"/>
  <c r="AZ76" i="8"/>
  <c r="AV78" i="8"/>
  <c r="AI78" i="8" s="1"/>
  <c r="AX79" i="8"/>
  <c r="AK79" i="8" s="1"/>
  <c r="AZ78" i="8"/>
  <c r="AJ76" i="8"/>
  <c r="AK76" i="8"/>
  <c r="AZ94" i="8"/>
  <c r="AI62" i="8"/>
  <c r="AW69" i="8"/>
  <c r="AW66" i="8"/>
  <c r="AJ69" i="8"/>
  <c r="AK73" i="8"/>
  <c r="AY80" i="8"/>
  <c r="AW79" i="8"/>
  <c r="AX83" i="8"/>
  <c r="AV82" i="8"/>
  <c r="AI82" i="8" s="1"/>
  <c r="AZ82" i="8"/>
  <c r="AX91" i="8"/>
  <c r="AK91" i="8" s="1"/>
  <c r="AV90" i="8"/>
  <c r="AZ90" i="8"/>
  <c r="AV93" i="8"/>
  <c r="AJ93" i="8" s="1"/>
  <c r="AZ73" i="8"/>
  <c r="AW77" i="8"/>
  <c r="AV85" i="8"/>
  <c r="AZ85" i="8"/>
  <c r="AX85" i="8"/>
  <c r="AK85" i="8" s="1"/>
  <c r="AX86" i="8"/>
  <c r="AK86" i="8" s="1"/>
  <c r="AV72" i="8"/>
  <c r="AX74" i="8"/>
  <c r="AK74" i="8" s="1"/>
  <c r="AW80" i="8"/>
  <c r="AX84" i="8"/>
  <c r="AV83" i="8"/>
  <c r="AK81" i="8"/>
  <c r="AJ81" i="8"/>
  <c r="AV91" i="8"/>
  <c r="AI91" i="8" s="1"/>
  <c r="AX92" i="8"/>
  <c r="AK92" i="8" s="1"/>
  <c r="AZ91" i="8"/>
  <c r="AI71" i="8"/>
  <c r="AW78" i="8"/>
  <c r="AZ80" i="8"/>
  <c r="AY91" i="8"/>
  <c r="AW90" i="8"/>
  <c r="AJ89" i="8"/>
  <c r="AI101" i="8"/>
  <c r="AJ71" i="8"/>
  <c r="AX77" i="8"/>
  <c r="AK77" i="8" s="1"/>
  <c r="AW81" i="8"/>
  <c r="AI85" i="8"/>
  <c r="AJ85" i="8"/>
  <c r="AV108" i="8"/>
  <c r="AJ108" i="8" s="1"/>
  <c r="AX106" i="8"/>
  <c r="AX109" i="8"/>
  <c r="AK109" i="8" s="1"/>
  <c r="AV107" i="8"/>
  <c r="AZ106" i="8"/>
  <c r="AY77" i="8"/>
  <c r="AX80" i="8"/>
  <c r="AK80" i="8" s="1"/>
  <c r="AZ79" i="8"/>
  <c r="AV76" i="8"/>
  <c r="AI76" i="8" s="1"/>
  <c r="AK78" i="8"/>
  <c r="AJ78" i="8"/>
  <c r="AZ97" i="8"/>
  <c r="AV97" i="8"/>
  <c r="AX98" i="8"/>
  <c r="AK98" i="8" s="1"/>
  <c r="AY86" i="8"/>
  <c r="AY90" i="8"/>
  <c r="AW89" i="8"/>
  <c r="AI89" i="8" s="1"/>
  <c r="AW85" i="8"/>
  <c r="AI88" i="8"/>
  <c r="AI92" i="8"/>
  <c r="AJ92" i="8"/>
  <c r="AZ93" i="8"/>
  <c r="AX94" i="8"/>
  <c r="AK94" i="8" s="1"/>
  <c r="AV92" i="8"/>
  <c r="AW94" i="8"/>
  <c r="AJ94" i="8" s="1"/>
  <c r="AY95" i="8"/>
  <c r="AY84" i="8"/>
  <c r="AK84" i="8" s="1"/>
  <c r="AY88" i="8"/>
  <c r="AK83" i="8"/>
  <c r="AW100" i="8"/>
  <c r="AY101" i="8"/>
  <c r="AY96" i="8"/>
  <c r="AV105" i="8"/>
  <c r="AI105" i="8" s="1"/>
  <c r="AZ81" i="8"/>
  <c r="AI79" i="8"/>
  <c r="AW86" i="8"/>
  <c r="AY87" i="8"/>
  <c r="AW83" i="8"/>
  <c r="AJ83" i="8" s="1"/>
  <c r="AY89" i="8"/>
  <c r="AK89" i="8" s="1"/>
  <c r="AI96" i="8"/>
  <c r="AJ96" i="8"/>
  <c r="AY108" i="8"/>
  <c r="AW107" i="8"/>
  <c r="AJ107" i="8" s="1"/>
  <c r="AV84" i="8"/>
  <c r="AV81" i="8"/>
  <c r="AX82" i="8"/>
  <c r="AK82" i="8" s="1"/>
  <c r="AW92" i="8"/>
  <c r="AJ88" i="8"/>
  <c r="AV98" i="8"/>
  <c r="AI98" i="8" s="1"/>
  <c r="AZ98" i="8"/>
  <c r="AY103" i="8"/>
  <c r="AV109" i="8"/>
  <c r="AZ87" i="8"/>
  <c r="AW98" i="8"/>
  <c r="AY99" i="8"/>
  <c r="AY98" i="8"/>
  <c r="AX99" i="8"/>
  <c r="AX107" i="8"/>
  <c r="AJ104" i="8"/>
  <c r="AI104" i="8"/>
  <c r="AI86" i="8"/>
  <c r="AX93" i="8"/>
  <c r="AK93" i="8" s="1"/>
  <c r="AW93" i="8"/>
  <c r="AJ95" i="8"/>
  <c r="AI95" i="8"/>
  <c r="AW105" i="8"/>
  <c r="AY106" i="8"/>
  <c r="AW102" i="8"/>
  <c r="AJ102" i="8" s="1"/>
  <c r="AJ109" i="8"/>
  <c r="AI109" i="8"/>
  <c r="AY97" i="8"/>
  <c r="AZ92" i="8"/>
  <c r="AX100" i="8"/>
  <c r="AK100" i="8" s="1"/>
  <c r="AZ99" i="8"/>
  <c r="AY102" i="8"/>
  <c r="AX103" i="8"/>
  <c r="AZ102" i="8"/>
  <c r="AX105" i="8"/>
  <c r="AK105" i="8" s="1"/>
  <c r="AV106" i="8"/>
  <c r="AI106" i="8" s="1"/>
  <c r="AY100" i="8"/>
  <c r="AY105" i="8"/>
  <c r="AW106" i="8"/>
  <c r="AX104" i="8"/>
  <c r="AK104" i="8" s="1"/>
  <c r="AK106" i="8"/>
  <c r="AJ106" i="8"/>
  <c r="AI107" i="8"/>
  <c r="AW97" i="8"/>
  <c r="AV100" i="8"/>
  <c r="AJ99" i="8"/>
  <c r="AW99" i="8"/>
  <c r="AI99" i="8" s="1"/>
  <c r="AZ105" i="8"/>
  <c r="AX101" i="8"/>
  <c r="AK101" i="8" s="1"/>
  <c r="AX108" i="8"/>
  <c r="AK108" i="8" s="1"/>
  <c r="AZ107" i="8"/>
  <c r="AX102" i="8"/>
  <c r="AK102" i="8" s="1"/>
  <c r="AK103" i="8"/>
  <c r="AZ104" i="8"/>
  <c r="AY107" i="8"/>
  <c r="AK107" i="8" s="1"/>
  <c r="AI102" i="8"/>
  <c r="AS6" i="6"/>
  <c r="AS7" i="6" s="1"/>
  <c r="AS8" i="6" s="1"/>
  <c r="AS9" i="6" s="1"/>
  <c r="AR6" i="6"/>
  <c r="C6" i="6" s="1"/>
  <c r="T7" i="6"/>
  <c r="T8" i="6" s="1"/>
  <c r="T9" i="6" s="1"/>
  <c r="AY16" i="7"/>
  <c r="AW15" i="7"/>
  <c r="AX38" i="7"/>
  <c r="AV37" i="7"/>
  <c r="AW14" i="7"/>
  <c r="AY47" i="7"/>
  <c r="AY12" i="7"/>
  <c r="AW17" i="7"/>
  <c r="AY49" i="7"/>
  <c r="O10" i="7"/>
  <c r="AV38" i="7"/>
  <c r="AX41" i="7"/>
  <c r="AY71" i="7"/>
  <c r="AW70" i="7"/>
  <c r="AW39" i="7"/>
  <c r="AW12" i="7"/>
  <c r="AU23" i="7"/>
  <c r="AU24" i="7" s="1"/>
  <c r="AU25" i="7" s="1"/>
  <c r="AZ50" i="7"/>
  <c r="AX51" i="7"/>
  <c r="AV50" i="7"/>
  <c r="AW63" i="7"/>
  <c r="AZ59" i="7"/>
  <c r="AK61" i="7"/>
  <c r="AK77" i="7"/>
  <c r="AV103" i="7"/>
  <c r="AZ103" i="7"/>
  <c r="AX40" i="7"/>
  <c r="AZ82" i="7"/>
  <c r="AV82" i="7"/>
  <c r="AX52" i="7"/>
  <c r="AK68" i="7"/>
  <c r="AV78" i="7"/>
  <c r="AV87" i="7"/>
  <c r="AZ89" i="7"/>
  <c r="AV94" i="7"/>
  <c r="AX84" i="7"/>
  <c r="AZ83" i="7"/>
  <c r="AV83" i="7"/>
  <c r="AI83" i="7" s="1"/>
  <c r="AV92" i="7"/>
  <c r="AJ97" i="7"/>
  <c r="AX66" i="7"/>
  <c r="AX67" i="7"/>
  <c r="AK67" i="7" s="1"/>
  <c r="AZ68" i="7"/>
  <c r="AK78" i="7"/>
  <c r="AZ87" i="7"/>
  <c r="AV99" i="7"/>
  <c r="AX107" i="7"/>
  <c r="AX109" i="7"/>
  <c r="AW108" i="7"/>
  <c r="AZ109" i="7"/>
  <c r="AW109" i="7"/>
  <c r="AJ84" i="7"/>
  <c r="AX92" i="7"/>
  <c r="AX101" i="7"/>
  <c r="AX108" i="7"/>
  <c r="T7" i="7"/>
  <c r="T8" i="7" s="1"/>
  <c r="T9" i="7" s="1"/>
  <c r="AW38" i="7"/>
  <c r="AY39" i="7"/>
  <c r="AY36" i="7"/>
  <c r="AW37" i="7"/>
  <c r="AW35" i="7"/>
  <c r="AW40" i="7"/>
  <c r="AY41" i="7"/>
  <c r="AW42" i="7"/>
  <c r="AY43" i="7"/>
  <c r="AW56" i="7"/>
  <c r="AI56" i="7" s="1"/>
  <c r="AY57" i="7"/>
  <c r="AW55" i="7"/>
  <c r="AW52" i="7"/>
  <c r="AW45" i="7"/>
  <c r="AY46" i="7"/>
  <c r="AY45" i="7"/>
  <c r="AT17" i="7"/>
  <c r="AW11" i="7"/>
  <c r="AV49" i="7"/>
  <c r="AJ49" i="7" s="1"/>
  <c r="AX50" i="7"/>
  <c r="AX49" i="7"/>
  <c r="AK49" i="7" s="1"/>
  <c r="AZ49" i="7"/>
  <c r="AY13" i="7"/>
  <c r="AY15" i="7"/>
  <c r="AY17" i="7"/>
  <c r="AU18" i="7"/>
  <c r="AY19" i="7" s="1"/>
  <c r="AW34" i="7"/>
  <c r="AW36" i="7"/>
  <c r="AY38" i="7"/>
  <c r="AY35" i="7"/>
  <c r="AY37" i="7"/>
  <c r="AV46" i="7"/>
  <c r="AV43" i="7"/>
  <c r="AY54" i="7"/>
  <c r="AK54" i="7" s="1"/>
  <c r="AX62" i="7"/>
  <c r="AZ61" i="7"/>
  <c r="AV61" i="7"/>
  <c r="AZ60" i="7"/>
  <c r="AX60" i="7"/>
  <c r="AK60" i="7" s="1"/>
  <c r="AY92" i="7"/>
  <c r="AW91" i="7"/>
  <c r="AJ91" i="7" s="1"/>
  <c r="AW89" i="7"/>
  <c r="AW87" i="7"/>
  <c r="J112" i="7"/>
  <c r="J113" i="7"/>
  <c r="AS6" i="7"/>
  <c r="AS7" i="7" s="1"/>
  <c r="AS8" i="7" s="1"/>
  <c r="AS9" i="7" s="1"/>
  <c r="AW16" i="7"/>
  <c r="AW18" i="7"/>
  <c r="AY40" i="7"/>
  <c r="AW41" i="7"/>
  <c r="AZ39" i="7"/>
  <c r="AW57" i="7"/>
  <c r="AJ57" i="7" s="1"/>
  <c r="AY58" i="7"/>
  <c r="AY70" i="7"/>
  <c r="AW67" i="7"/>
  <c r="AI67" i="7" s="1"/>
  <c r="AY68" i="7"/>
  <c r="AW68" i="7"/>
  <c r="AJ68" i="7" s="1"/>
  <c r="AY69" i="7"/>
  <c r="AY67" i="7"/>
  <c r="AW69" i="7"/>
  <c r="AZ44" i="7"/>
  <c r="AX45" i="7"/>
  <c r="AV44" i="7"/>
  <c r="AT6" i="7"/>
  <c r="AZ43" i="7"/>
  <c r="AW10" i="7"/>
  <c r="AY14" i="7"/>
  <c r="AZ38" i="7"/>
  <c r="AX39" i="7"/>
  <c r="AZ40" i="7"/>
  <c r="AV40" i="7"/>
  <c r="AZ42" i="7"/>
  <c r="AZ41" i="7"/>
  <c r="AX43" i="7"/>
  <c r="AZ45" i="7"/>
  <c r="AV39" i="7"/>
  <c r="AV41" i="7"/>
  <c r="AW43" i="7"/>
  <c r="AY44" i="7"/>
  <c r="AK44" i="7" s="1"/>
  <c r="AW44" i="7"/>
  <c r="AX42" i="7"/>
  <c r="AZ48" i="7"/>
  <c r="AV48" i="7"/>
  <c r="AX57" i="7"/>
  <c r="AY62" i="7"/>
  <c r="AK62" i="7" s="1"/>
  <c r="AW60" i="7"/>
  <c r="AZ37" i="7"/>
  <c r="AX47" i="7"/>
  <c r="AZ46" i="7"/>
  <c r="AW49" i="7"/>
  <c r="AY50" i="7"/>
  <c r="AX59" i="7"/>
  <c r="AK59" i="7" s="1"/>
  <c r="AV57" i="7"/>
  <c r="AZ58" i="7"/>
  <c r="AZ57" i="7"/>
  <c r="AV60" i="7"/>
  <c r="AV58" i="7"/>
  <c r="AW64" i="7"/>
  <c r="AY65" i="7"/>
  <c r="AY63" i="7"/>
  <c r="AY81" i="7"/>
  <c r="AY79" i="7"/>
  <c r="AY77" i="7"/>
  <c r="AW80" i="7"/>
  <c r="AW51" i="7"/>
  <c r="AY52" i="7"/>
  <c r="AY55" i="7"/>
  <c r="AY61" i="7"/>
  <c r="AW58" i="7"/>
  <c r="AW61" i="7"/>
  <c r="AY90" i="7"/>
  <c r="AJ58" i="7"/>
  <c r="AI58" i="7"/>
  <c r="AX58" i="7"/>
  <c r="AV67" i="7"/>
  <c r="AJ67" i="7" s="1"/>
  <c r="AX68" i="7"/>
  <c r="AZ67" i="7"/>
  <c r="AZ66" i="7"/>
  <c r="AX48" i="7"/>
  <c r="AZ47" i="7"/>
  <c r="AV47" i="7"/>
  <c r="AJ60" i="7"/>
  <c r="AI60" i="7"/>
  <c r="AV45" i="7"/>
  <c r="AX46" i="7"/>
  <c r="AY48" i="7"/>
  <c r="AW47" i="7"/>
  <c r="AX76" i="7"/>
  <c r="AK76" i="7" s="1"/>
  <c r="AZ75" i="7"/>
  <c r="AV74" i="7"/>
  <c r="AI74" i="7" s="1"/>
  <c r="AZ71" i="7"/>
  <c r="AV75" i="7"/>
  <c r="AZ74" i="7"/>
  <c r="AY87" i="7"/>
  <c r="AW86" i="7"/>
  <c r="AI86" i="7" s="1"/>
  <c r="AW85" i="7"/>
  <c r="AY86" i="7"/>
  <c r="AW84" i="7"/>
  <c r="AY85" i="7"/>
  <c r="AK85" i="7" s="1"/>
  <c r="AY82" i="7"/>
  <c r="AX65" i="7"/>
  <c r="AK65" i="7" s="1"/>
  <c r="AV63" i="7"/>
  <c r="AJ63" i="7" s="1"/>
  <c r="AZ64" i="7"/>
  <c r="AV64" i="7"/>
  <c r="AJ64" i="7" s="1"/>
  <c r="AV71" i="7"/>
  <c r="AJ71" i="7" s="1"/>
  <c r="AV52" i="7"/>
  <c r="AJ52" i="7" s="1"/>
  <c r="AX53" i="7"/>
  <c r="AW53" i="7"/>
  <c r="AV55" i="7"/>
  <c r="AV62" i="7"/>
  <c r="AI62" i="7" s="1"/>
  <c r="AY76" i="7"/>
  <c r="AY53" i="7"/>
  <c r="AX54" i="7"/>
  <c r="AZ53" i="7"/>
  <c r="AK57" i="7"/>
  <c r="AY84" i="7"/>
  <c r="AK84" i="7" s="1"/>
  <c r="AW83" i="7"/>
  <c r="AW48" i="7"/>
  <c r="AY51" i="7"/>
  <c r="AK51" i="7" s="1"/>
  <c r="AV54" i="7"/>
  <c r="AZ52" i="7"/>
  <c r="AV59" i="7"/>
  <c r="AJ59" i="7" s="1"/>
  <c r="AX55" i="7"/>
  <c r="AK55" i="7" s="1"/>
  <c r="AV66" i="7"/>
  <c r="AJ66" i="7" s="1"/>
  <c r="AV65" i="7"/>
  <c r="AZ62" i="7"/>
  <c r="AV81" i="7"/>
  <c r="AX82" i="7"/>
  <c r="AK82" i="7" s="1"/>
  <c r="AZ81" i="7"/>
  <c r="AV80" i="7"/>
  <c r="AJ80" i="7" s="1"/>
  <c r="AX81" i="7"/>
  <c r="AV79" i="7"/>
  <c r="AI79" i="7" s="1"/>
  <c r="AX80" i="7"/>
  <c r="AZ79" i="7"/>
  <c r="AY95" i="7"/>
  <c r="AW94" i="7"/>
  <c r="AX56" i="7"/>
  <c r="AW59" i="7"/>
  <c r="AI57" i="7"/>
  <c r="AX64" i="7"/>
  <c r="AK64" i="7" s="1"/>
  <c r="AW66" i="7"/>
  <c r="AW81" i="7"/>
  <c r="AV51" i="7"/>
  <c r="AJ51" i="7" s="1"/>
  <c r="AY56" i="7"/>
  <c r="AW54" i="7"/>
  <c r="AZ56" i="7"/>
  <c r="AY64" i="7"/>
  <c r="AW62" i="7"/>
  <c r="AX63" i="7"/>
  <c r="AX70" i="7"/>
  <c r="AK70" i="7" s="1"/>
  <c r="AZ69" i="7"/>
  <c r="AK66" i="7"/>
  <c r="AI66" i="7"/>
  <c r="AZ65" i="7"/>
  <c r="AV69" i="7"/>
  <c r="AI69" i="7" s="1"/>
  <c r="AZ55" i="7"/>
  <c r="AX61" i="7"/>
  <c r="AZ63" i="7"/>
  <c r="AX71" i="7"/>
  <c r="AK71" i="7" s="1"/>
  <c r="AV70" i="7"/>
  <c r="AI75" i="7"/>
  <c r="AY83" i="7"/>
  <c r="AW82" i="7"/>
  <c r="AK92" i="7"/>
  <c r="AX72" i="7"/>
  <c r="AI68" i="7"/>
  <c r="AJ70" i="7"/>
  <c r="AZ70" i="7"/>
  <c r="AX78" i="7"/>
  <c r="AZ77" i="7"/>
  <c r="AV77" i="7"/>
  <c r="AX77" i="7"/>
  <c r="AK81" i="7"/>
  <c r="AX96" i="7"/>
  <c r="AK96" i="7" s="1"/>
  <c r="AY66" i="7"/>
  <c r="AX69" i="7"/>
  <c r="AW71" i="7"/>
  <c r="AJ74" i="7"/>
  <c r="AX79" i="7"/>
  <c r="AK79" i="7" s="1"/>
  <c r="AZ78" i="7"/>
  <c r="AJ75" i="7"/>
  <c r="AY96" i="7"/>
  <c r="AW95" i="7"/>
  <c r="AV98" i="7"/>
  <c r="AX99" i="7"/>
  <c r="AZ98" i="7"/>
  <c r="AZ94" i="7"/>
  <c r="AW65" i="7"/>
  <c r="AJ65" i="7" s="1"/>
  <c r="AZ72" i="7"/>
  <c r="AX73" i="7"/>
  <c r="AK73" i="7" s="1"/>
  <c r="AV72" i="7"/>
  <c r="AZ73" i="7"/>
  <c r="AX74" i="7"/>
  <c r="AK74" i="7" s="1"/>
  <c r="AV73" i="7"/>
  <c r="AX75" i="7"/>
  <c r="AK75" i="7" s="1"/>
  <c r="AW72" i="7"/>
  <c r="AW78" i="7"/>
  <c r="AJ78" i="7" s="1"/>
  <c r="AW77" i="7"/>
  <c r="AY78" i="7"/>
  <c r="AW76" i="7"/>
  <c r="AY80" i="7"/>
  <c r="AW79" i="7"/>
  <c r="AX91" i="7"/>
  <c r="AK91" i="7" s="1"/>
  <c r="AZ88" i="7"/>
  <c r="AX94" i="7"/>
  <c r="AK94" i="7" s="1"/>
  <c r="AV90" i="7"/>
  <c r="AI90" i="7" s="1"/>
  <c r="AW73" i="7"/>
  <c r="AJ73" i="7" s="1"/>
  <c r="AY74" i="7"/>
  <c r="AY72" i="7"/>
  <c r="AK72" i="7" s="1"/>
  <c r="AZ80" i="7"/>
  <c r="AX87" i="7"/>
  <c r="AK87" i="7" s="1"/>
  <c r="AZ86" i="7"/>
  <c r="AW93" i="7"/>
  <c r="AI93" i="7" s="1"/>
  <c r="AY94" i="7"/>
  <c r="AK69" i="7"/>
  <c r="AY75" i="7"/>
  <c r="AW74" i="7"/>
  <c r="AV76" i="7"/>
  <c r="AJ76" i="7" s="1"/>
  <c r="AV84" i="7"/>
  <c r="AI84" i="7" s="1"/>
  <c r="AX89" i="7"/>
  <c r="AK89" i="7" s="1"/>
  <c r="AY99" i="7"/>
  <c r="AW98" i="7"/>
  <c r="AW97" i="7"/>
  <c r="AY98" i="7"/>
  <c r="AX83" i="7"/>
  <c r="AK83" i="7" s="1"/>
  <c r="AK80" i="7"/>
  <c r="AX86" i="7"/>
  <c r="AK86" i="7" s="1"/>
  <c r="AZ85" i="7"/>
  <c r="AV85" i="7"/>
  <c r="AJ85" i="7" s="1"/>
  <c r="AY89" i="7"/>
  <c r="AW100" i="7"/>
  <c r="AY101" i="7"/>
  <c r="AW96" i="7"/>
  <c r="AK101" i="7"/>
  <c r="AY88" i="7"/>
  <c r="AK88" i="7" s="1"/>
  <c r="AV89" i="7"/>
  <c r="AI89" i="7" s="1"/>
  <c r="AX90" i="7"/>
  <c r="AK90" i="7" s="1"/>
  <c r="AX88" i="7"/>
  <c r="AY91" i="7"/>
  <c r="AW90" i="7"/>
  <c r="AY93" i="7"/>
  <c r="AV97" i="7"/>
  <c r="AI78" i="7"/>
  <c r="AJ83" i="7"/>
  <c r="AZ92" i="7"/>
  <c r="AW88" i="7"/>
  <c r="AJ88" i="7" s="1"/>
  <c r="AW106" i="7"/>
  <c r="AJ106" i="7" s="1"/>
  <c r="AY107" i="7"/>
  <c r="AZ84" i="7"/>
  <c r="AX95" i="7"/>
  <c r="AZ95" i="7"/>
  <c r="AX98" i="7"/>
  <c r="AZ97" i="7"/>
  <c r="AV101" i="7"/>
  <c r="AI101" i="7" s="1"/>
  <c r="AZ102" i="7"/>
  <c r="AW92" i="7"/>
  <c r="AJ92" i="7" s="1"/>
  <c r="AX93" i="7"/>
  <c r="AK93" i="7" s="1"/>
  <c r="AV95" i="7"/>
  <c r="AJ95" i="7" s="1"/>
  <c r="AZ93" i="7"/>
  <c r="AV93" i="7"/>
  <c r="AZ91" i="7"/>
  <c r="AJ94" i="7"/>
  <c r="AI94" i="7"/>
  <c r="AJ93" i="7"/>
  <c r="AW99" i="7"/>
  <c r="AY105" i="7"/>
  <c r="AW103" i="7"/>
  <c r="AJ103" i="7" s="1"/>
  <c r="AW105" i="7"/>
  <c r="AJ105" i="7" s="1"/>
  <c r="AY104" i="7"/>
  <c r="AY106" i="7"/>
  <c r="AW104" i="7"/>
  <c r="AK109" i="7"/>
  <c r="AJ109" i="7"/>
  <c r="AI109" i="7"/>
  <c r="AY102" i="7"/>
  <c r="AW101" i="7"/>
  <c r="AX103" i="7"/>
  <c r="AK103" i="7" s="1"/>
  <c r="AV102" i="7"/>
  <c r="AI102" i="7" s="1"/>
  <c r="AX100" i="7"/>
  <c r="AK100" i="7" s="1"/>
  <c r="AX97" i="7"/>
  <c r="AK97" i="7" s="1"/>
  <c r="AV96" i="7"/>
  <c r="AI96" i="7" s="1"/>
  <c r="AJ107" i="7"/>
  <c r="AK107" i="7"/>
  <c r="AZ99" i="7"/>
  <c r="AZ96" i="7"/>
  <c r="AK99" i="7"/>
  <c r="AX105" i="7"/>
  <c r="AK105" i="7" s="1"/>
  <c r="AZ104" i="7"/>
  <c r="AV104" i="7"/>
  <c r="AJ104" i="7" s="1"/>
  <c r="AY108" i="7"/>
  <c r="AK108" i="7" s="1"/>
  <c r="AW107" i="7"/>
  <c r="AI107" i="7" s="1"/>
  <c r="AV100" i="7"/>
  <c r="AI100" i="7" s="1"/>
  <c r="AZ100" i="7"/>
  <c r="AX102" i="7"/>
  <c r="AY103" i="7"/>
  <c r="AZ105" i="7"/>
  <c r="AX106" i="7"/>
  <c r="AK106" i="7" s="1"/>
  <c r="AW102" i="7"/>
  <c r="AV106" i="7"/>
  <c r="AV108" i="7"/>
  <c r="AI108" i="7" s="1"/>
  <c r="AZ106" i="7"/>
  <c r="AZ108" i="7"/>
  <c r="AI97" i="7"/>
  <c r="AJ102" i="7"/>
  <c r="AI103" i="7"/>
  <c r="AX104" i="7"/>
  <c r="AK104" i="7" s="1"/>
  <c r="AJ108" i="7"/>
  <c r="AY109" i="7"/>
  <c r="AI104" i="7"/>
  <c r="AZ107" i="7"/>
  <c r="AX60" i="6"/>
  <c r="AK60" i="6" s="1"/>
  <c r="AY53" i="6"/>
  <c r="AZ71" i="6"/>
  <c r="AW74" i="6"/>
  <c r="AW76" i="6"/>
  <c r="AV56" i="6"/>
  <c r="AW54" i="6"/>
  <c r="AZ45" i="6"/>
  <c r="AX56" i="6"/>
  <c r="AZ47" i="6"/>
  <c r="AV88" i="6"/>
  <c r="AJ88" i="6" s="1"/>
  <c r="AZ53" i="6"/>
  <c r="AW59" i="6"/>
  <c r="AW46" i="6"/>
  <c r="AV86" i="6"/>
  <c r="AX94" i="6"/>
  <c r="AW86" i="6"/>
  <c r="AY94" i="6"/>
  <c r="AX62" i="6"/>
  <c r="AK62" i="6" s="1"/>
  <c r="AZ88" i="6"/>
  <c r="AW95" i="6"/>
  <c r="AW38" i="6"/>
  <c r="AY62" i="6"/>
  <c r="AZ63" i="6"/>
  <c r="AV58" i="6"/>
  <c r="AY103" i="6"/>
  <c r="AX42" i="6"/>
  <c r="AX93" i="6"/>
  <c r="AW35" i="6"/>
  <c r="AZ37" i="6"/>
  <c r="AW42" i="6"/>
  <c r="AV89" i="6"/>
  <c r="AY102" i="6"/>
  <c r="AW37" i="6"/>
  <c r="AV57" i="6"/>
  <c r="AW41" i="6"/>
  <c r="AV52" i="6"/>
  <c r="AW55" i="6"/>
  <c r="AW57" i="6"/>
  <c r="AZ59" i="6"/>
  <c r="AZ61" i="6"/>
  <c r="AV99" i="6"/>
  <c r="AJ99" i="6" s="1"/>
  <c r="AY37" i="6"/>
  <c r="AI68" i="6"/>
  <c r="AW72" i="6"/>
  <c r="AW34" i="6"/>
  <c r="AY36" i="6"/>
  <c r="AV45" i="6"/>
  <c r="AX50" i="6"/>
  <c r="AV63" i="6"/>
  <c r="AV40" i="6"/>
  <c r="AX48" i="6"/>
  <c r="AW56" i="6"/>
  <c r="AX54" i="6"/>
  <c r="AI88" i="6"/>
  <c r="AW98" i="6"/>
  <c r="AY99" i="6"/>
  <c r="AY41" i="6"/>
  <c r="AY38" i="6"/>
  <c r="AY52" i="6"/>
  <c r="AV61" i="6"/>
  <c r="AI61" i="6" s="1"/>
  <c r="AY35" i="6"/>
  <c r="AV46" i="6"/>
  <c r="AY43" i="6"/>
  <c r="AV49" i="6"/>
  <c r="AJ49" i="6" s="1"/>
  <c r="AK66" i="6"/>
  <c r="AJ66" i="6"/>
  <c r="AX101" i="6"/>
  <c r="AZ77" i="6"/>
  <c r="AY97" i="6"/>
  <c r="AW102" i="6"/>
  <c r="AZ72" i="6"/>
  <c r="AX73" i="6"/>
  <c r="AK73" i="6" s="1"/>
  <c r="AV91" i="6"/>
  <c r="AX105" i="6"/>
  <c r="AV104" i="6"/>
  <c r="AZ105" i="6"/>
  <c r="AX106" i="6"/>
  <c r="AV108" i="6"/>
  <c r="AZ76" i="6"/>
  <c r="AX102" i="6"/>
  <c r="AV109" i="6"/>
  <c r="AY77" i="6"/>
  <c r="AX81" i="6"/>
  <c r="AV106" i="6"/>
  <c r="AV87" i="6"/>
  <c r="AJ87" i="6" s="1"/>
  <c r="AZ93" i="6"/>
  <c r="AW94" i="6"/>
  <c r="AY96" i="6"/>
  <c r="AX98" i="6"/>
  <c r="AW77" i="6"/>
  <c r="AW93" i="6"/>
  <c r="AX89" i="6"/>
  <c r="AW97" i="6"/>
  <c r="AW101" i="6"/>
  <c r="AW109" i="6"/>
  <c r="AY11" i="6"/>
  <c r="AW10" i="6"/>
  <c r="AU12" i="6"/>
  <c r="AW13" i="6" s="1"/>
  <c r="AY12" i="6"/>
  <c r="AW11" i="6"/>
  <c r="AW12" i="6"/>
  <c r="Y10" i="6"/>
  <c r="O10" i="6"/>
  <c r="AT14" i="6"/>
  <c r="AT15" i="6" s="1"/>
  <c r="AT16" i="6" s="1"/>
  <c r="AT17" i="6" s="1"/>
  <c r="AT18" i="6" s="1"/>
  <c r="AT19" i="6" s="1"/>
  <c r="AT20" i="6" s="1"/>
  <c r="AT21" i="6" s="1"/>
  <c r="AY55" i="6"/>
  <c r="AY54" i="6"/>
  <c r="AW52" i="6"/>
  <c r="AW69" i="6"/>
  <c r="AY70" i="6"/>
  <c r="AW66" i="6"/>
  <c r="AU16" i="6"/>
  <c r="AT7" i="6"/>
  <c r="AX45" i="6"/>
  <c r="AZ44" i="6"/>
  <c r="AX44" i="6"/>
  <c r="AV44" i="6"/>
  <c r="AZ43" i="6"/>
  <c r="AY50" i="6"/>
  <c r="AK50" i="6" s="1"/>
  <c r="AW49" i="6"/>
  <c r="AX53" i="6"/>
  <c r="AZ52" i="6"/>
  <c r="AZ51" i="6"/>
  <c r="AZ48" i="6"/>
  <c r="AJ56" i="6"/>
  <c r="AI56" i="6"/>
  <c r="AK10" i="6"/>
  <c r="AY45" i="6"/>
  <c r="AW48" i="6"/>
  <c r="AY49" i="6"/>
  <c r="AY51" i="6"/>
  <c r="J113" i="6"/>
  <c r="J112" i="6"/>
  <c r="AV51" i="6"/>
  <c r="AV70" i="6"/>
  <c r="AX71" i="6"/>
  <c r="AZ70" i="6"/>
  <c r="AV66" i="6"/>
  <c r="AV37" i="6"/>
  <c r="AV39" i="6"/>
  <c r="AY42" i="6"/>
  <c r="AV50" i="6"/>
  <c r="AW51" i="6"/>
  <c r="AJ51" i="6" s="1"/>
  <c r="AY56" i="6"/>
  <c r="AW39" i="6"/>
  <c r="AV43" i="6"/>
  <c r="AY39" i="6"/>
  <c r="AW45" i="6"/>
  <c r="AW44" i="6"/>
  <c r="AW50" i="6"/>
  <c r="AV47" i="6"/>
  <c r="AX49" i="6"/>
  <c r="AX51" i="6"/>
  <c r="AZ56" i="6"/>
  <c r="AY58" i="6"/>
  <c r="AX59" i="6"/>
  <c r="AV41" i="6"/>
  <c r="AX43" i="6"/>
  <c r="AZ42" i="6"/>
  <c r="AW43" i="6"/>
  <c r="AZ39" i="6"/>
  <c r="AX47" i="6"/>
  <c r="AZ46" i="6"/>
  <c r="AX46" i="6"/>
  <c r="AV53" i="6"/>
  <c r="AI53" i="6" s="1"/>
  <c r="AZ60" i="6"/>
  <c r="AV59" i="6"/>
  <c r="AV60" i="6"/>
  <c r="AX61" i="6"/>
  <c r="AY63" i="6"/>
  <c r="AW62" i="6"/>
  <c r="AZ58" i="6"/>
  <c r="AX41" i="6"/>
  <c r="AZ40" i="6"/>
  <c r="AV38" i="6"/>
  <c r="AW40" i="6"/>
  <c r="AY47" i="6"/>
  <c r="AY44" i="6"/>
  <c r="AY46" i="6"/>
  <c r="AW53" i="6"/>
  <c r="AZ55" i="6"/>
  <c r="AZ54" i="6"/>
  <c r="AW60" i="6"/>
  <c r="AY61" i="6"/>
  <c r="AX39" i="6"/>
  <c r="AZ38" i="6"/>
  <c r="AX40" i="6"/>
  <c r="AW47" i="6"/>
  <c r="AX58" i="6"/>
  <c r="AZ57" i="6"/>
  <c r="AV55" i="6"/>
  <c r="AJ57" i="6"/>
  <c r="AI57" i="6"/>
  <c r="AJ59" i="6"/>
  <c r="AI59" i="6"/>
  <c r="AU25" i="6"/>
  <c r="AW36" i="6"/>
  <c r="AX38" i="6"/>
  <c r="AY40" i="6"/>
  <c r="AZ41" i="6"/>
  <c r="AV42" i="6"/>
  <c r="AV48" i="6"/>
  <c r="AY48" i="6"/>
  <c r="AX55" i="6"/>
  <c r="AK55" i="6" s="1"/>
  <c r="AZ50" i="6"/>
  <c r="AV54" i="6"/>
  <c r="AX57" i="6"/>
  <c r="AW65" i="6"/>
  <c r="AJ65" i="6" s="1"/>
  <c r="AV68" i="6"/>
  <c r="AX52" i="6"/>
  <c r="AW58" i="6"/>
  <c r="AY57" i="6"/>
  <c r="AY59" i="6"/>
  <c r="AK59" i="6" s="1"/>
  <c r="AI62" i="6"/>
  <c r="AW70" i="6"/>
  <c r="AZ49" i="6"/>
  <c r="AW61" i="6"/>
  <c r="AX67" i="6"/>
  <c r="AZ66" i="6"/>
  <c r="AV67" i="6"/>
  <c r="AI58" i="6"/>
  <c r="AX64" i="6"/>
  <c r="AV65" i="6"/>
  <c r="AI65" i="6" s="1"/>
  <c r="AZ65" i="6"/>
  <c r="AX66" i="6"/>
  <c r="AY67" i="6"/>
  <c r="AK67" i="6" s="1"/>
  <c r="AY60" i="6"/>
  <c r="AV62" i="6"/>
  <c r="AJ62" i="6" s="1"/>
  <c r="AX63" i="6"/>
  <c r="AK63" i="6" s="1"/>
  <c r="AZ62" i="6"/>
  <c r="AJ58" i="6"/>
  <c r="AY64" i="6"/>
  <c r="AK64" i="6" s="1"/>
  <c r="AW63" i="6"/>
  <c r="AZ64" i="6"/>
  <c r="AY66" i="6"/>
  <c r="AY65" i="6"/>
  <c r="AK65" i="6" s="1"/>
  <c r="AW67" i="6"/>
  <c r="AY68" i="6"/>
  <c r="AZ68" i="6"/>
  <c r="AX69" i="6"/>
  <c r="AX68" i="6"/>
  <c r="AZ67" i="6"/>
  <c r="AJ70" i="6"/>
  <c r="AI70" i="6"/>
  <c r="AY69" i="6"/>
  <c r="AW68" i="6"/>
  <c r="AZ69" i="6"/>
  <c r="AV69" i="6"/>
  <c r="AJ69" i="6" s="1"/>
  <c r="AX70" i="6"/>
  <c r="AK70" i="6" s="1"/>
  <c r="AY72" i="6"/>
  <c r="AW71" i="6"/>
  <c r="AX75" i="6"/>
  <c r="AZ74" i="6"/>
  <c r="AY73" i="6"/>
  <c r="AX76" i="6"/>
  <c r="AV77" i="6"/>
  <c r="AI77" i="6" s="1"/>
  <c r="AX80" i="6"/>
  <c r="AZ79" i="6"/>
  <c r="AW83" i="6"/>
  <c r="AZ85" i="6"/>
  <c r="AV85" i="6"/>
  <c r="AI85" i="6" s="1"/>
  <c r="AX82" i="6"/>
  <c r="AZ84" i="6"/>
  <c r="AV84" i="6"/>
  <c r="AJ84" i="6" s="1"/>
  <c r="AZ83" i="6"/>
  <c r="AX86" i="6"/>
  <c r="AK86" i="6" s="1"/>
  <c r="AV64" i="6"/>
  <c r="AJ64" i="6" s="1"/>
  <c r="AX65" i="6"/>
  <c r="AV71" i="6"/>
  <c r="AY80" i="6"/>
  <c r="AK80" i="6" s="1"/>
  <c r="AY79" i="6"/>
  <c r="AW79" i="6"/>
  <c r="AX78" i="6"/>
  <c r="AW85" i="6"/>
  <c r="AY86" i="6"/>
  <c r="AW64" i="6"/>
  <c r="AI69" i="6"/>
  <c r="AI73" i="6"/>
  <c r="AV74" i="6"/>
  <c r="AJ74" i="6" s="1"/>
  <c r="AK76" i="6"/>
  <c r="AV75" i="6"/>
  <c r="AI75" i="6" s="1"/>
  <c r="AJ77" i="6"/>
  <c r="AY78" i="6"/>
  <c r="AK68" i="6"/>
  <c r="AJ68" i="6"/>
  <c r="AW75" i="6"/>
  <c r="AJ75" i="6" s="1"/>
  <c r="AY76" i="6"/>
  <c r="AV78" i="6"/>
  <c r="AX79" i="6"/>
  <c r="AZ78" i="6"/>
  <c r="AY74" i="6"/>
  <c r="AY75" i="6"/>
  <c r="AX85" i="6"/>
  <c r="AV72" i="6"/>
  <c r="AV73" i="6"/>
  <c r="AJ73" i="6" s="1"/>
  <c r="AZ75" i="6"/>
  <c r="AY85" i="6"/>
  <c r="AW84" i="6"/>
  <c r="AY81" i="6"/>
  <c r="AY83" i="6"/>
  <c r="AW81" i="6"/>
  <c r="AY93" i="6"/>
  <c r="AK93" i="6" s="1"/>
  <c r="AW92" i="6"/>
  <c r="AY91" i="6"/>
  <c r="AI66" i="6"/>
  <c r="AX72" i="6"/>
  <c r="AK72" i="6" s="1"/>
  <c r="AW73" i="6"/>
  <c r="AV76" i="6"/>
  <c r="AK78" i="6"/>
  <c r="AK79" i="6"/>
  <c r="AV79" i="6"/>
  <c r="AJ79" i="6" s="1"/>
  <c r="AW89" i="6"/>
  <c r="AZ73" i="6"/>
  <c r="AV80" i="6"/>
  <c r="AI80" i="6" s="1"/>
  <c r="AW88" i="6"/>
  <c r="AY89" i="6"/>
  <c r="AW91" i="6"/>
  <c r="AX96" i="6"/>
  <c r="AK96" i="6" s="1"/>
  <c r="AZ95" i="6"/>
  <c r="AY71" i="6"/>
  <c r="AX74" i="6"/>
  <c r="AK74" i="6" s="1"/>
  <c r="AW80" i="6"/>
  <c r="AK81" i="6"/>
  <c r="AZ80" i="6"/>
  <c r="AI81" i="6"/>
  <c r="AY90" i="6"/>
  <c r="AJ86" i="6"/>
  <c r="AI86" i="6"/>
  <c r="AV98" i="6"/>
  <c r="AJ98" i="6" s="1"/>
  <c r="AX99" i="6"/>
  <c r="AK99" i="6" s="1"/>
  <c r="AZ98" i="6"/>
  <c r="AY108" i="6"/>
  <c r="AY107" i="6"/>
  <c r="AW105" i="6"/>
  <c r="AW107" i="6"/>
  <c r="AY106" i="6"/>
  <c r="AK106" i="6" s="1"/>
  <c r="AX88" i="6"/>
  <c r="AZ87" i="6"/>
  <c r="AZ86" i="6"/>
  <c r="AK94" i="6"/>
  <c r="AJ94" i="6"/>
  <c r="AI94" i="6"/>
  <c r="AW106" i="6"/>
  <c r="AW78" i="6"/>
  <c r="AI78" i="6" s="1"/>
  <c r="AV81" i="6"/>
  <c r="AJ81" i="6" s="1"/>
  <c r="AZ81" i="6"/>
  <c r="AX83" i="6"/>
  <c r="AK83" i="6" s="1"/>
  <c r="AZ82" i="6"/>
  <c r="AY88" i="6"/>
  <c r="AY87" i="6"/>
  <c r="AW87" i="6"/>
  <c r="AX91" i="6"/>
  <c r="AZ90" i="6"/>
  <c r="AX90" i="6"/>
  <c r="AK90" i="6" s="1"/>
  <c r="AV90" i="6"/>
  <c r="AZ91" i="6"/>
  <c r="AV96" i="6"/>
  <c r="AI96" i="6" s="1"/>
  <c r="AX77" i="6"/>
  <c r="AK77" i="6" s="1"/>
  <c r="AI74" i="6"/>
  <c r="AY82" i="6"/>
  <c r="AW82" i="6"/>
  <c r="AV83" i="6"/>
  <c r="AX84" i="6"/>
  <c r="AK84" i="6" s="1"/>
  <c r="AV82" i="6"/>
  <c r="AJ82" i="6" s="1"/>
  <c r="AW90" i="6"/>
  <c r="AV94" i="6"/>
  <c r="AV92" i="6"/>
  <c r="AI92" i="6" s="1"/>
  <c r="AV95" i="6"/>
  <c r="AI95" i="6" s="1"/>
  <c r="AK89" i="6"/>
  <c r="AJ89" i="6"/>
  <c r="AI89" i="6"/>
  <c r="AV103" i="6"/>
  <c r="AX104" i="6"/>
  <c r="AZ103" i="6"/>
  <c r="AX92" i="6"/>
  <c r="AK92" i="6" s="1"/>
  <c r="AZ94" i="6"/>
  <c r="AX95" i="6"/>
  <c r="AK95" i="6" s="1"/>
  <c r="AW96" i="6"/>
  <c r="AW103" i="6"/>
  <c r="AJ106" i="6"/>
  <c r="AI106" i="6"/>
  <c r="AY84" i="6"/>
  <c r="AX87" i="6"/>
  <c r="AZ89" i="6"/>
  <c r="AX97" i="6"/>
  <c r="AY92" i="6"/>
  <c r="AV93" i="6"/>
  <c r="AY95" i="6"/>
  <c r="AZ96" i="6"/>
  <c r="AI102" i="6"/>
  <c r="AV107" i="6"/>
  <c r="AJ107" i="6" s="1"/>
  <c r="AZ92" i="6"/>
  <c r="AX100" i="6"/>
  <c r="AZ99" i="6"/>
  <c r="AX103" i="6"/>
  <c r="AK103" i="6" s="1"/>
  <c r="AZ102" i="6"/>
  <c r="AV102" i="6"/>
  <c r="AJ102" i="6" s="1"/>
  <c r="AY98" i="6"/>
  <c r="AY100" i="6"/>
  <c r="AW99" i="6"/>
  <c r="AV100" i="6"/>
  <c r="AJ100" i="6" s="1"/>
  <c r="AK102" i="6"/>
  <c r="AW108" i="6"/>
  <c r="AY109" i="6"/>
  <c r="AW104" i="6"/>
  <c r="AZ108" i="6"/>
  <c r="AX109" i="6"/>
  <c r="AI87" i="6"/>
  <c r="AJ92" i="6"/>
  <c r="AZ97" i="6"/>
  <c r="AV97" i="6"/>
  <c r="AI97" i="6" s="1"/>
  <c r="AJ101" i="6"/>
  <c r="AZ100" i="6"/>
  <c r="AI90" i="6"/>
  <c r="AJ95" i="6"/>
  <c r="AW100" i="6"/>
  <c r="AY101" i="6"/>
  <c r="AK101" i="6" s="1"/>
  <c r="AV101" i="6"/>
  <c r="AI101" i="6" s="1"/>
  <c r="AK98" i="6"/>
  <c r="AI98" i="6"/>
  <c r="AY105" i="6"/>
  <c r="AX108" i="6"/>
  <c r="AK108" i="6" s="1"/>
  <c r="AZ107" i="6"/>
  <c r="AZ104" i="6"/>
  <c r="AK97" i="6"/>
  <c r="AI103" i="6"/>
  <c r="AK105" i="6"/>
  <c r="AZ106" i="6"/>
  <c r="AJ108" i="6"/>
  <c r="AK100" i="6"/>
  <c r="AZ101" i="6"/>
  <c r="AJ103" i="6"/>
  <c r="AY104" i="6"/>
  <c r="AV105" i="6"/>
  <c r="AX107" i="6"/>
  <c r="AK107" i="6" s="1"/>
  <c r="AZ109" i="6"/>
  <c r="AI104" i="6"/>
  <c r="AI99" i="6"/>
  <c r="AJ104" i="6"/>
  <c r="AI107" i="6"/>
  <c r="AX69" i="4"/>
  <c r="AX63" i="4"/>
  <c r="AZ93" i="4"/>
  <c r="AX84" i="4"/>
  <c r="AV54" i="4"/>
  <c r="AV98" i="4"/>
  <c r="AV91" i="4"/>
  <c r="AZ73" i="4"/>
  <c r="AZ60" i="4"/>
  <c r="AV71" i="4"/>
  <c r="AZ101" i="4"/>
  <c r="AX104" i="4"/>
  <c r="AV79" i="4"/>
  <c r="AX80" i="4"/>
  <c r="AW34" i="4"/>
  <c r="AV87" i="4"/>
  <c r="AV83" i="4"/>
  <c r="AX76" i="4"/>
  <c r="AX72" i="4"/>
  <c r="AV58" i="4"/>
  <c r="AX108" i="4"/>
  <c r="AV65" i="4"/>
  <c r="AV95" i="4"/>
  <c r="AZ55" i="4"/>
  <c r="AZ105" i="4"/>
  <c r="AZ70" i="4"/>
  <c r="AV107" i="4"/>
  <c r="AX96" i="4"/>
  <c r="AV90" i="4"/>
  <c r="AZ85" i="4"/>
  <c r="AZ88" i="4"/>
  <c r="AV75" i="4"/>
  <c r="AV68" i="4"/>
  <c r="AV61" i="4"/>
  <c r="AZ56" i="4"/>
  <c r="AZ59" i="4"/>
  <c r="AV53" i="4"/>
  <c r="AZ63" i="4"/>
  <c r="AV103" i="4"/>
  <c r="AX92" i="4"/>
  <c r="AV86" i="4"/>
  <c r="AZ81" i="4"/>
  <c r="AZ84" i="4"/>
  <c r="AX59" i="4"/>
  <c r="AV57" i="4"/>
  <c r="AZ109" i="4"/>
  <c r="AV99" i="4"/>
  <c r="AX88" i="4"/>
  <c r="AV82" i="4"/>
  <c r="AZ77" i="4"/>
  <c r="AZ80" i="4"/>
  <c r="AZ69" i="4"/>
  <c r="AZ89" i="4"/>
  <c r="AV109" i="4"/>
  <c r="AZ108" i="4"/>
  <c r="AV78" i="4"/>
  <c r="AZ76" i="4"/>
  <c r="AX66" i="4"/>
  <c r="AV62" i="4"/>
  <c r="AX55" i="4"/>
  <c r="AX100" i="4"/>
  <c r="AV106" i="4"/>
  <c r="AZ104" i="4"/>
  <c r="AZ96" i="4"/>
  <c r="AV94" i="4"/>
  <c r="AZ92" i="4"/>
  <c r="AV102" i="4"/>
  <c r="AZ97" i="4"/>
  <c r="AZ100" i="4"/>
  <c r="AV74" i="4"/>
  <c r="AX68" i="4"/>
  <c r="AY37" i="4"/>
  <c r="AU37" i="4"/>
  <c r="AW37" i="4"/>
  <c r="AT43" i="4"/>
  <c r="AZ66" i="4"/>
  <c r="AY35" i="4"/>
  <c r="AX109" i="4"/>
  <c r="AV108" i="4"/>
  <c r="AZ106" i="4"/>
  <c r="AX105" i="4"/>
  <c r="AV104" i="4"/>
  <c r="AZ102" i="4"/>
  <c r="AX101" i="4"/>
  <c r="AV100" i="4"/>
  <c r="AZ98" i="4"/>
  <c r="AX97" i="4"/>
  <c r="AV96" i="4"/>
  <c r="AZ94" i="4"/>
  <c r="AX93" i="4"/>
  <c r="AV92" i="4"/>
  <c r="AZ90" i="4"/>
  <c r="AX89" i="4"/>
  <c r="AV88" i="4"/>
  <c r="AZ86" i="4"/>
  <c r="AX85" i="4"/>
  <c r="AV84" i="4"/>
  <c r="AZ82" i="4"/>
  <c r="AX81" i="4"/>
  <c r="AV80" i="4"/>
  <c r="AZ78" i="4"/>
  <c r="AX77" i="4"/>
  <c r="AV76" i="4"/>
  <c r="AZ74" i="4"/>
  <c r="AX73" i="4"/>
  <c r="AV72" i="4"/>
  <c r="AV66" i="4"/>
  <c r="AX64" i="4"/>
  <c r="AV63" i="4"/>
  <c r="AZ61" i="4"/>
  <c r="AX60" i="4"/>
  <c r="AV59" i="4"/>
  <c r="AZ57" i="4"/>
  <c r="AX56" i="4"/>
  <c r="AV55" i="4"/>
  <c r="AZ53" i="4"/>
  <c r="AV69" i="4"/>
  <c r="AX67" i="4"/>
  <c r="AU22" i="4"/>
  <c r="AZ107" i="4"/>
  <c r="AX106" i="4"/>
  <c r="AV105" i="4"/>
  <c r="AZ103" i="4"/>
  <c r="AX102" i="4"/>
  <c r="AV101" i="4"/>
  <c r="AZ99" i="4"/>
  <c r="AX98" i="4"/>
  <c r="AV97" i="4"/>
  <c r="AZ95" i="4"/>
  <c r="AX94" i="4"/>
  <c r="AV93" i="4"/>
  <c r="AZ91" i="4"/>
  <c r="AX90" i="4"/>
  <c r="AV89" i="4"/>
  <c r="AZ87" i="4"/>
  <c r="AX86" i="4"/>
  <c r="AV85" i="4"/>
  <c r="AZ83" i="4"/>
  <c r="AX82" i="4"/>
  <c r="AV81" i="4"/>
  <c r="AZ79" i="4"/>
  <c r="AX78" i="4"/>
  <c r="AV77" i="4"/>
  <c r="AZ75" i="4"/>
  <c r="AX74" i="4"/>
  <c r="AV73" i="4"/>
  <c r="AZ71" i="4"/>
  <c r="AX70" i="4"/>
  <c r="AZ67" i="4"/>
  <c r="AV64" i="4"/>
  <c r="AZ64" i="4"/>
  <c r="AZ62" i="4"/>
  <c r="AX61" i="4"/>
  <c r="AV60" i="4"/>
  <c r="AZ58" i="4"/>
  <c r="AX57" i="4"/>
  <c r="AV56" i="4"/>
  <c r="AZ54" i="4"/>
  <c r="AY36" i="4"/>
  <c r="AT15" i="4"/>
  <c r="AV67" i="4"/>
  <c r="AX65" i="4"/>
  <c r="AW36" i="4"/>
  <c r="AX107" i="4"/>
  <c r="AX103" i="4"/>
  <c r="AX99" i="4"/>
  <c r="AX95" i="4"/>
  <c r="AX91" i="4"/>
  <c r="AX87" i="4"/>
  <c r="AX83" i="4"/>
  <c r="AX79" i="4"/>
  <c r="AX75" i="4"/>
  <c r="AZ72" i="4"/>
  <c r="AX71" i="4"/>
  <c r="AV70" i="4"/>
  <c r="AZ65" i="4"/>
  <c r="AX62" i="4"/>
  <c r="AX58" i="4"/>
  <c r="AX54" i="4"/>
  <c r="AW35" i="4"/>
  <c r="AZ68" i="4"/>
  <c r="AU46" i="4"/>
  <c r="T6" i="4"/>
  <c r="AU6" i="4"/>
  <c r="AU7" i="4" s="1"/>
  <c r="AU8" i="4" s="1"/>
  <c r="AU9" i="4" s="1"/>
  <c r="AU10" i="4" s="1"/>
  <c r="AU11" i="4" s="1"/>
  <c r="AU12" i="4" s="1"/>
  <c r="AU5" i="4"/>
  <c r="AK56" i="6" l="1"/>
  <c r="AK56" i="10"/>
  <c r="AJ56" i="12"/>
  <c r="AI56" i="11"/>
  <c r="AJ56" i="8"/>
  <c r="AK56" i="7"/>
  <c r="AJ56" i="9"/>
  <c r="AK56" i="12"/>
  <c r="AJ56" i="13"/>
  <c r="AI55" i="6"/>
  <c r="AJ55" i="9"/>
  <c r="AI55" i="11"/>
  <c r="AI55" i="8"/>
  <c r="AI55" i="10"/>
  <c r="AJ55" i="13"/>
  <c r="AK55" i="14"/>
  <c r="AK55" i="8"/>
  <c r="AI55" i="14"/>
  <c r="AI54" i="9"/>
  <c r="AK54" i="10"/>
  <c r="AI54" i="13"/>
  <c r="AJ54" i="6"/>
  <c r="AK54" i="6"/>
  <c r="AK54" i="14"/>
  <c r="AI54" i="8"/>
  <c r="AJ54" i="14"/>
  <c r="AK53" i="6"/>
  <c r="AJ53" i="12"/>
  <c r="AK53" i="14"/>
  <c r="AI53" i="11"/>
  <c r="AJ53" i="7"/>
  <c r="AJ53" i="9"/>
  <c r="AK53" i="7"/>
  <c r="AK53" i="8"/>
  <c r="AJ53" i="14"/>
  <c r="AK52" i="11"/>
  <c r="AK52" i="9"/>
  <c r="AI52" i="10"/>
  <c r="AK52" i="10"/>
  <c r="AK52" i="6"/>
  <c r="AK52" i="13"/>
  <c r="AJ52" i="11"/>
  <c r="AI52" i="14"/>
  <c r="AK52" i="7"/>
  <c r="AK51" i="9"/>
  <c r="AK51" i="10"/>
  <c r="AJ51" i="10"/>
  <c r="AI51" i="13"/>
  <c r="AK51" i="14"/>
  <c r="AI51" i="6"/>
  <c r="AK51" i="6"/>
  <c r="AI51" i="7"/>
  <c r="AK50" i="7"/>
  <c r="AJ50" i="12"/>
  <c r="AJ50" i="13"/>
  <c r="AJ50" i="9"/>
  <c r="AJ50" i="8"/>
  <c r="AI50" i="10"/>
  <c r="AK50" i="8"/>
  <c r="AI50" i="14"/>
  <c r="AK49" i="6"/>
  <c r="AI49" i="14"/>
  <c r="AI49" i="13"/>
  <c r="AK49" i="14"/>
  <c r="AK49" i="8"/>
  <c r="AJ40" i="11"/>
  <c r="AK44" i="13"/>
  <c r="AJ43" i="9"/>
  <c r="AK45" i="12"/>
  <c r="AJ46" i="10"/>
  <c r="AJ47" i="12"/>
  <c r="AI48" i="6"/>
  <c r="AK40" i="11"/>
  <c r="AK37" i="14"/>
  <c r="AI49" i="6"/>
  <c r="AI49" i="7"/>
  <c r="AJ49" i="11"/>
  <c r="AK49" i="12"/>
  <c r="AJ49" i="13"/>
  <c r="AI49" i="10"/>
  <c r="AK49" i="11"/>
  <c r="AK49" i="13"/>
  <c r="AK48" i="12"/>
  <c r="AJ48" i="7"/>
  <c r="AI50" i="8"/>
  <c r="AK50" i="14"/>
  <c r="AI50" i="9"/>
  <c r="AJ50" i="11"/>
  <c r="AJ50" i="14"/>
  <c r="AI50" i="6"/>
  <c r="AI47" i="9"/>
  <c r="AJ44" i="6"/>
  <c r="AK47" i="13"/>
  <c r="AJ47" i="10"/>
  <c r="AI44" i="10"/>
  <c r="AJ44" i="14"/>
  <c r="AK43" i="14"/>
  <c r="AJ43" i="12"/>
  <c r="AK43" i="10"/>
  <c r="AK41" i="12"/>
  <c r="AI30" i="12"/>
  <c r="AI30" i="14"/>
  <c r="AI30" i="13"/>
  <c r="AI30" i="10"/>
  <c r="AW19" i="9"/>
  <c r="AV20" i="10"/>
  <c r="AI20" i="10" s="1"/>
  <c r="AZ22" i="10"/>
  <c r="AX24" i="10"/>
  <c r="AV23" i="10"/>
  <c r="AZ25" i="10"/>
  <c r="AV24" i="14"/>
  <c r="AI24" i="14" s="1"/>
  <c r="AV27" i="10"/>
  <c r="AX29" i="14"/>
  <c r="AK29" i="14" s="1"/>
  <c r="AZ26" i="10"/>
  <c r="AX21" i="14"/>
  <c r="AZ20" i="6"/>
  <c r="AX22" i="6"/>
  <c r="AV20" i="6"/>
  <c r="AV26" i="10"/>
  <c r="AI26" i="10" s="1"/>
  <c r="AZ25" i="14"/>
  <c r="AZ23" i="14"/>
  <c r="AZ28" i="14"/>
  <c r="AZ21" i="14"/>
  <c r="AV20" i="14"/>
  <c r="AV21" i="10"/>
  <c r="AX25" i="14"/>
  <c r="AK25" i="14" s="1"/>
  <c r="AV25" i="14"/>
  <c r="AJ25" i="14" s="1"/>
  <c r="AX23" i="14"/>
  <c r="AV26" i="14"/>
  <c r="AI26" i="14" s="1"/>
  <c r="AV22" i="14"/>
  <c r="AJ22" i="14" s="1"/>
  <c r="AX26" i="10"/>
  <c r="AZ27" i="10"/>
  <c r="AX27" i="14"/>
  <c r="AX26" i="14"/>
  <c r="AV21" i="6"/>
  <c r="AZ26" i="14"/>
  <c r="AX21" i="6"/>
  <c r="AZ21" i="6"/>
  <c r="AU27" i="8"/>
  <c r="AY28" i="8" s="1"/>
  <c r="AZ28" i="10"/>
  <c r="AV24" i="10"/>
  <c r="AV27" i="14"/>
  <c r="AI27" i="14" s="1"/>
  <c r="AX22" i="14"/>
  <c r="AK22" i="14" s="1"/>
  <c r="AZ22" i="14"/>
  <c r="AX25" i="10"/>
  <c r="AK25" i="10" s="1"/>
  <c r="AV28" i="10"/>
  <c r="AI28" i="10" s="1"/>
  <c r="AX22" i="10"/>
  <c r="AX27" i="10"/>
  <c r="AK27" i="10" s="1"/>
  <c r="AZ27" i="14"/>
  <c r="AV25" i="10"/>
  <c r="AI25" i="10" s="1"/>
  <c r="AT15" i="13"/>
  <c r="AX23" i="10"/>
  <c r="AZ23" i="10"/>
  <c r="AX28" i="10"/>
  <c r="AK28" i="10" s="1"/>
  <c r="AZ21" i="10"/>
  <c r="AZ20" i="14"/>
  <c r="AZ24" i="10"/>
  <c r="AX28" i="14"/>
  <c r="AK28" i="14" s="1"/>
  <c r="AZ24" i="14"/>
  <c r="AV23" i="14"/>
  <c r="AX21" i="10"/>
  <c r="AK21" i="10" s="1"/>
  <c r="AV22" i="10"/>
  <c r="AI22" i="10" s="1"/>
  <c r="AZ20" i="10"/>
  <c r="AX24" i="14"/>
  <c r="AK24" i="14" s="1"/>
  <c r="AV21" i="14"/>
  <c r="AI21" i="14" s="1"/>
  <c r="C7" i="12"/>
  <c r="AK47" i="6"/>
  <c r="AK45" i="6"/>
  <c r="AK40" i="13"/>
  <c r="AK45" i="8"/>
  <c r="AK43" i="8"/>
  <c r="AK44" i="8"/>
  <c r="AJ44" i="11"/>
  <c r="AI48" i="8"/>
  <c r="AJ48" i="13"/>
  <c r="AK48" i="6"/>
  <c r="AK48" i="11"/>
  <c r="AK48" i="9"/>
  <c r="AI48" i="14"/>
  <c r="AK48" i="8"/>
  <c r="AJ48" i="11"/>
  <c r="AJ48" i="8"/>
  <c r="AI48" i="10"/>
  <c r="AI48" i="12"/>
  <c r="AI48" i="13"/>
  <c r="AK44" i="14"/>
  <c r="AK45" i="7"/>
  <c r="AK46" i="12"/>
  <c r="AJ45" i="13"/>
  <c r="AK45" i="11"/>
  <c r="AJ45" i="11"/>
  <c r="AI32" i="10"/>
  <c r="AK43" i="7"/>
  <c r="AI44" i="13"/>
  <c r="AJ44" i="8"/>
  <c r="AK47" i="8"/>
  <c r="AI44" i="14"/>
  <c r="AI47" i="7"/>
  <c r="AK46" i="13"/>
  <c r="AK46" i="9"/>
  <c r="AK47" i="14"/>
  <c r="AJ47" i="14"/>
  <c r="AJ36" i="12"/>
  <c r="AJ44" i="13"/>
  <c r="AJ45" i="7"/>
  <c r="AI47" i="11"/>
  <c r="AJ46" i="9"/>
  <c r="AK44" i="11"/>
  <c r="AI43" i="11"/>
  <c r="AJ47" i="7"/>
  <c r="AK44" i="10"/>
  <c r="AI45" i="10"/>
  <c r="AI43" i="12"/>
  <c r="AI44" i="6"/>
  <c r="AK42" i="7"/>
  <c r="AI43" i="7"/>
  <c r="AJ45" i="8"/>
  <c r="AI47" i="8"/>
  <c r="AK44" i="6"/>
  <c r="AI44" i="7"/>
  <c r="AK46" i="8"/>
  <c r="AK45" i="9"/>
  <c r="AI46" i="9"/>
  <c r="AK47" i="10"/>
  <c r="AK43" i="12"/>
  <c r="AI45" i="6"/>
  <c r="AK47" i="9"/>
  <c r="AI46" i="14"/>
  <c r="AK46" i="7"/>
  <c r="AK44" i="9"/>
  <c r="AI43" i="10"/>
  <c r="AK46" i="11"/>
  <c r="AK47" i="11"/>
  <c r="AI44" i="12"/>
  <c r="AJ46" i="14"/>
  <c r="AI45" i="7"/>
  <c r="AK47" i="7"/>
  <c r="AJ43" i="8"/>
  <c r="AK46" i="10"/>
  <c r="AJ46" i="12"/>
  <c r="AJ46" i="13"/>
  <c r="AK43" i="6"/>
  <c r="AI45" i="8"/>
  <c r="AJ44" i="9"/>
  <c r="AI44" i="11"/>
  <c r="AK45" i="10"/>
  <c r="AI44" i="8"/>
  <c r="AI43" i="8"/>
  <c r="AI44" i="9"/>
  <c r="AK43" i="13"/>
  <c r="AK46" i="6"/>
  <c r="AJ43" i="7"/>
  <c r="AI46" i="11"/>
  <c r="AJ45" i="14"/>
  <c r="AK32" i="13"/>
  <c r="AJ35" i="14"/>
  <c r="AJ40" i="8"/>
  <c r="AK33" i="14"/>
  <c r="AK39" i="14"/>
  <c r="AJ32" i="13"/>
  <c r="AK35" i="11"/>
  <c r="AJ33" i="14"/>
  <c r="AI36" i="10"/>
  <c r="AK42" i="11"/>
  <c r="AJ41" i="12"/>
  <c r="AI31" i="13"/>
  <c r="AJ30" i="14"/>
  <c r="AJ41" i="7"/>
  <c r="AU12" i="11"/>
  <c r="AU13" i="11" s="1"/>
  <c r="AK34" i="11"/>
  <c r="AK40" i="14"/>
  <c r="AU12" i="14"/>
  <c r="AY13" i="14" s="1"/>
  <c r="AI41" i="11"/>
  <c r="AJ31" i="11"/>
  <c r="AK36" i="10"/>
  <c r="AW12" i="13"/>
  <c r="AU12" i="13"/>
  <c r="AU13" i="13" s="1"/>
  <c r="AI42" i="14"/>
  <c r="AU17" i="6"/>
  <c r="AK39" i="8"/>
  <c r="AJ30" i="13"/>
  <c r="AK40" i="6"/>
  <c r="AI40" i="14"/>
  <c r="AJ93" i="6"/>
  <c r="AI93" i="6"/>
  <c r="AI79" i="6"/>
  <c r="AK75" i="6"/>
  <c r="AJ61" i="6"/>
  <c r="AJ60" i="6"/>
  <c r="AI60" i="6"/>
  <c r="AI55" i="7"/>
  <c r="AJ55" i="7"/>
  <c r="AI99" i="7"/>
  <c r="AJ99" i="7"/>
  <c r="AI84" i="6"/>
  <c r="AK91" i="6"/>
  <c r="AI100" i="6"/>
  <c r="AK102" i="7"/>
  <c r="AJ72" i="7"/>
  <c r="AI72" i="7"/>
  <c r="AJ82" i="7"/>
  <c r="AI82" i="7"/>
  <c r="AU47" i="4"/>
  <c r="AK88" i="6"/>
  <c r="AK69" i="6"/>
  <c r="AK71" i="6"/>
  <c r="AI109" i="6"/>
  <c r="AJ109" i="6"/>
  <c r="AI98" i="7"/>
  <c r="AJ98" i="7"/>
  <c r="AJ54" i="7"/>
  <c r="AI54" i="7"/>
  <c r="AJ46" i="7"/>
  <c r="AI46" i="7"/>
  <c r="AJ87" i="7"/>
  <c r="AI87" i="7"/>
  <c r="AJ46" i="8"/>
  <c r="AI46" i="8"/>
  <c r="AJ43" i="6"/>
  <c r="AI43" i="6"/>
  <c r="AJ81" i="7"/>
  <c r="AI81" i="7"/>
  <c r="AI61" i="7"/>
  <c r="AJ61" i="7"/>
  <c r="AJ74" i="8"/>
  <c r="AI74" i="8"/>
  <c r="AI51" i="8"/>
  <c r="AJ51" i="8"/>
  <c r="AJ78" i="6"/>
  <c r="AJ71" i="6"/>
  <c r="AI71" i="6"/>
  <c r="AI108" i="6"/>
  <c r="AJ52" i="6"/>
  <c r="AI52" i="6"/>
  <c r="AI77" i="7"/>
  <c r="AJ77" i="7"/>
  <c r="AI105" i="6"/>
  <c r="AJ105" i="6"/>
  <c r="AK104" i="6"/>
  <c r="AI83" i="6"/>
  <c r="AJ83" i="6"/>
  <c r="AJ72" i="6"/>
  <c r="AI72" i="6"/>
  <c r="AK82" i="6"/>
  <c r="AK57" i="6"/>
  <c r="AJ47" i="6"/>
  <c r="AJ46" i="6"/>
  <c r="AI46" i="6"/>
  <c r="AK98" i="7"/>
  <c r="AK63" i="7"/>
  <c r="AI48" i="7"/>
  <c r="AJ84" i="8"/>
  <c r="AI70" i="8"/>
  <c r="AI91" i="6"/>
  <c r="AJ96" i="6"/>
  <c r="AK109" i="6"/>
  <c r="AK87" i="6"/>
  <c r="AJ90" i="6"/>
  <c r="AI76" i="6"/>
  <c r="AJ76" i="6"/>
  <c r="AI73" i="7"/>
  <c r="AI72" i="8"/>
  <c r="AJ72" i="8"/>
  <c r="AI65" i="8"/>
  <c r="AJ65" i="8"/>
  <c r="AI57" i="8"/>
  <c r="AK61" i="6"/>
  <c r="AI63" i="6"/>
  <c r="AI70" i="7"/>
  <c r="AI50" i="7"/>
  <c r="AJ50" i="7"/>
  <c r="AJ100" i="8"/>
  <c r="AI100" i="8"/>
  <c r="AJ90" i="8"/>
  <c r="AI90" i="8"/>
  <c r="AI94" i="8"/>
  <c r="AI82" i="6"/>
  <c r="AJ101" i="7"/>
  <c r="AI85" i="7"/>
  <c r="AI92" i="7"/>
  <c r="AK48" i="7"/>
  <c r="AI52" i="7"/>
  <c r="AJ90" i="7"/>
  <c r="AJ69" i="7"/>
  <c r="AJ62" i="7"/>
  <c r="AJ79" i="7"/>
  <c r="AI76" i="7"/>
  <c r="AJ50" i="6"/>
  <c r="AJ77" i="8"/>
  <c r="AJ75" i="8"/>
  <c r="AI60" i="8"/>
  <c r="AJ89" i="7"/>
  <c r="AI64" i="6"/>
  <c r="AJ45" i="6"/>
  <c r="AJ107" i="9"/>
  <c r="AJ95" i="9"/>
  <c r="AI99" i="9"/>
  <c r="AI74" i="9"/>
  <c r="AK71" i="9"/>
  <c r="AK96" i="9"/>
  <c r="AJ64" i="9"/>
  <c r="AJ60" i="9"/>
  <c r="AJ45" i="9"/>
  <c r="AI45" i="9"/>
  <c r="AJ67" i="9"/>
  <c r="AI72" i="9"/>
  <c r="AI81" i="9"/>
  <c r="AK80" i="9"/>
  <c r="AJ47" i="9"/>
  <c r="AK85" i="6"/>
  <c r="AK58" i="6"/>
  <c r="AJ48" i="6"/>
  <c r="AI54" i="6"/>
  <c r="AJ91" i="6"/>
  <c r="AI47" i="6"/>
  <c r="AI80" i="7"/>
  <c r="AI63" i="7"/>
  <c r="AJ44" i="7"/>
  <c r="AJ56" i="7"/>
  <c r="AJ97" i="8"/>
  <c r="AJ82" i="8"/>
  <c r="AK54" i="8"/>
  <c r="AI108" i="8"/>
  <c r="AI95" i="7"/>
  <c r="AI53" i="9"/>
  <c r="AK56" i="9"/>
  <c r="AJ59" i="8"/>
  <c r="AJ97" i="6"/>
  <c r="AI88" i="7"/>
  <c r="AJ96" i="7"/>
  <c r="AI53" i="7"/>
  <c r="AI64" i="7"/>
  <c r="AJ63" i="6"/>
  <c r="AJ98" i="8"/>
  <c r="AJ87" i="8"/>
  <c r="AI84" i="8"/>
  <c r="AK67" i="8"/>
  <c r="AI68" i="8"/>
  <c r="AK56" i="8"/>
  <c r="AJ67" i="8"/>
  <c r="AJ57" i="8"/>
  <c r="AI52" i="8"/>
  <c r="AJ53" i="6"/>
  <c r="AI107" i="9"/>
  <c r="AI101" i="9"/>
  <c r="AI92" i="9"/>
  <c r="AI106" i="9"/>
  <c r="AI83" i="9"/>
  <c r="AJ83" i="9"/>
  <c r="AI70" i="9"/>
  <c r="AI98" i="9"/>
  <c r="AJ58" i="9"/>
  <c r="AI58" i="9"/>
  <c r="AK50" i="9"/>
  <c r="AI78" i="9"/>
  <c r="AI71" i="9"/>
  <c r="AJ106" i="9"/>
  <c r="AI43" i="9"/>
  <c r="AJ85" i="6"/>
  <c r="AI105" i="7"/>
  <c r="AI106" i="7"/>
  <c r="AJ55" i="6"/>
  <c r="AI83" i="8"/>
  <c r="AI105" i="9"/>
  <c r="AI103" i="9"/>
  <c r="AJ79" i="9"/>
  <c r="AI48" i="9"/>
  <c r="AK43" i="9"/>
  <c r="AI66" i="9"/>
  <c r="AJ80" i="6"/>
  <c r="AI67" i="6"/>
  <c r="AJ67" i="6"/>
  <c r="AK95" i="7"/>
  <c r="AK58" i="7"/>
  <c r="AI59" i="7"/>
  <c r="AK99" i="8"/>
  <c r="AJ70" i="8"/>
  <c r="AI93" i="8"/>
  <c r="AJ103" i="8"/>
  <c r="AJ57" i="9"/>
  <c r="AJ101" i="9"/>
  <c r="AI71" i="7"/>
  <c r="AJ47" i="8"/>
  <c r="AJ80" i="8"/>
  <c r="AI97" i="8"/>
  <c r="AI91" i="7"/>
  <c r="AK103" i="9"/>
  <c r="AK95" i="9"/>
  <c r="AK63" i="9"/>
  <c r="AI49" i="9"/>
  <c r="AJ51" i="9"/>
  <c r="AI77" i="9"/>
  <c r="AJ88" i="9"/>
  <c r="AJ91" i="10"/>
  <c r="AI78" i="10"/>
  <c r="AJ84" i="10"/>
  <c r="AJ58" i="10"/>
  <c r="AI65" i="10"/>
  <c r="AJ85" i="11"/>
  <c r="AJ73" i="11"/>
  <c r="AI83" i="11"/>
  <c r="AJ58" i="11"/>
  <c r="AI105" i="11"/>
  <c r="AI84" i="11"/>
  <c r="AJ44" i="10"/>
  <c r="AI57" i="10"/>
  <c r="AJ89" i="12"/>
  <c r="AI105" i="12"/>
  <c r="AJ105" i="12"/>
  <c r="AJ106" i="12"/>
  <c r="AJ79" i="12"/>
  <c r="AJ77" i="12"/>
  <c r="AI75" i="12"/>
  <c r="AJ55" i="12"/>
  <c r="AJ70" i="12"/>
  <c r="AI49" i="12"/>
  <c r="AJ49" i="12"/>
  <c r="AI63" i="12"/>
  <c r="AI46" i="12"/>
  <c r="AJ104" i="12"/>
  <c r="AJ51" i="12"/>
  <c r="AI92" i="11"/>
  <c r="AJ90" i="12"/>
  <c r="AI85" i="12"/>
  <c r="AJ66" i="11"/>
  <c r="AJ63" i="11"/>
  <c r="AJ47" i="11"/>
  <c r="AI106" i="13"/>
  <c r="AJ103" i="13"/>
  <c r="AJ81" i="13"/>
  <c r="AJ94" i="13"/>
  <c r="AI81" i="13"/>
  <c r="AJ74" i="13"/>
  <c r="AI74" i="13"/>
  <c r="AK60" i="13"/>
  <c r="AI70" i="13"/>
  <c r="AK103" i="10"/>
  <c r="AK104" i="10"/>
  <c r="AK67" i="10"/>
  <c r="AJ66" i="10"/>
  <c r="AK64" i="10"/>
  <c r="AI46" i="10"/>
  <c r="AJ43" i="10"/>
  <c r="AJ99" i="11"/>
  <c r="AI97" i="11"/>
  <c r="AJ74" i="11"/>
  <c r="AI93" i="11"/>
  <c r="AI45" i="11"/>
  <c r="AI75" i="10"/>
  <c r="AJ99" i="10"/>
  <c r="AJ75" i="11"/>
  <c r="AI103" i="12"/>
  <c r="AI91" i="12"/>
  <c r="AJ97" i="12"/>
  <c r="AJ99" i="12"/>
  <c r="AJ73" i="12"/>
  <c r="AK74" i="12"/>
  <c r="AI45" i="12"/>
  <c r="AJ45" i="12"/>
  <c r="AJ67" i="12"/>
  <c r="AJ52" i="12"/>
  <c r="AI72" i="12"/>
  <c r="AI95" i="12"/>
  <c r="AJ68" i="12"/>
  <c r="AJ104" i="11"/>
  <c r="AI104" i="11"/>
  <c r="AJ52" i="10"/>
  <c r="AI61" i="10"/>
  <c r="AK108" i="13"/>
  <c r="AI92" i="13"/>
  <c r="AJ83" i="13"/>
  <c r="AI83" i="13"/>
  <c r="AI73" i="13"/>
  <c r="AJ80" i="13"/>
  <c r="AI80" i="13"/>
  <c r="AK78" i="13"/>
  <c r="AK71" i="13"/>
  <c r="AI87" i="13"/>
  <c r="AI67" i="10"/>
  <c r="AI47" i="10"/>
  <c r="AJ94" i="11"/>
  <c r="AI102" i="12"/>
  <c r="AI109" i="12"/>
  <c r="AJ64" i="12"/>
  <c r="AI56" i="12"/>
  <c r="AI81" i="12"/>
  <c r="AJ80" i="12"/>
  <c r="AI47" i="12"/>
  <c r="AJ48" i="12"/>
  <c r="AI54" i="12"/>
  <c r="AI82" i="12"/>
  <c r="AJ76" i="12"/>
  <c r="AJ96" i="13"/>
  <c r="AJ93" i="13"/>
  <c r="AI77" i="13"/>
  <c r="AI58" i="13"/>
  <c r="AJ58" i="13"/>
  <c r="AI63" i="13"/>
  <c r="AJ63" i="13"/>
  <c r="AI79" i="10"/>
  <c r="AK69" i="10"/>
  <c r="AJ106" i="11"/>
  <c r="AJ46" i="11"/>
  <c r="AI90" i="11"/>
  <c r="AJ78" i="11"/>
  <c r="AI77" i="10"/>
  <c r="AJ82" i="10"/>
  <c r="AJ44" i="12"/>
  <c r="AI93" i="12"/>
  <c r="AJ69" i="12"/>
  <c r="AJ57" i="12"/>
  <c r="AI57" i="12"/>
  <c r="AI62" i="11"/>
  <c r="AJ68" i="11"/>
  <c r="AJ107" i="11"/>
  <c r="AI51" i="11"/>
  <c r="AJ71" i="10"/>
  <c r="AK48" i="10"/>
  <c r="AI59" i="10"/>
  <c r="AI71" i="11"/>
  <c r="AJ89" i="11"/>
  <c r="AJ43" i="11"/>
  <c r="AJ109" i="10"/>
  <c r="AI61" i="11"/>
  <c r="AJ103" i="10"/>
  <c r="AJ83" i="12"/>
  <c r="AK54" i="12"/>
  <c r="AJ102" i="12"/>
  <c r="AI71" i="12"/>
  <c r="AJ65" i="10"/>
  <c r="AI54" i="10"/>
  <c r="AJ101" i="13"/>
  <c r="AI101" i="13"/>
  <c r="AI91" i="13"/>
  <c r="AJ91" i="13"/>
  <c r="AI98" i="13"/>
  <c r="AJ98" i="13"/>
  <c r="AI78" i="13"/>
  <c r="AI66" i="13"/>
  <c r="AJ66" i="13"/>
  <c r="AJ76" i="13"/>
  <c r="AJ67" i="13"/>
  <c r="AJ105" i="10"/>
  <c r="AJ98" i="10"/>
  <c r="AK86" i="10"/>
  <c r="AI103" i="11"/>
  <c r="AI86" i="11"/>
  <c r="AI87" i="11"/>
  <c r="AJ76" i="11"/>
  <c r="AJ53" i="11"/>
  <c r="AI96" i="11"/>
  <c r="AJ69" i="11"/>
  <c r="AI50" i="11"/>
  <c r="AJ48" i="10"/>
  <c r="AJ74" i="12"/>
  <c r="AI74" i="12"/>
  <c r="AJ88" i="12"/>
  <c r="AJ107" i="13"/>
  <c r="AK99" i="13"/>
  <c r="AK83" i="13"/>
  <c r="AI84" i="13"/>
  <c r="AK77" i="13"/>
  <c r="AI78" i="12"/>
  <c r="AI100" i="12"/>
  <c r="AI98" i="10"/>
  <c r="AJ89" i="10"/>
  <c r="AJ85" i="10"/>
  <c r="AJ81" i="10"/>
  <c r="AJ73" i="10"/>
  <c r="AJ84" i="12"/>
  <c r="AJ102" i="13"/>
  <c r="AJ85" i="13"/>
  <c r="AJ43" i="13"/>
  <c r="AI43" i="13"/>
  <c r="AK91" i="13"/>
  <c r="AK68" i="13"/>
  <c r="AI53" i="13"/>
  <c r="AJ53" i="13"/>
  <c r="AJ60" i="13"/>
  <c r="AJ106" i="14"/>
  <c r="AJ80" i="14"/>
  <c r="AJ84" i="14"/>
  <c r="AJ64" i="14"/>
  <c r="AI45" i="14"/>
  <c r="AI84" i="14"/>
  <c r="AJ109" i="13"/>
  <c r="AJ67" i="14"/>
  <c r="AI67" i="14"/>
  <c r="AI73" i="14"/>
  <c r="AJ73" i="14"/>
  <c r="AJ77" i="14"/>
  <c r="AJ43" i="14"/>
  <c r="AI51" i="14"/>
  <c r="AJ51" i="14"/>
  <c r="AI76" i="14"/>
  <c r="AJ62" i="13"/>
  <c r="AI45" i="13"/>
  <c r="AJ70" i="13"/>
  <c r="AI103" i="14"/>
  <c r="AI87" i="14"/>
  <c r="AJ74" i="14"/>
  <c r="AK84" i="14"/>
  <c r="AJ56" i="14"/>
  <c r="AJ55" i="14"/>
  <c r="AI54" i="14"/>
  <c r="AI95" i="14"/>
  <c r="AJ59" i="14"/>
  <c r="AJ61" i="13"/>
  <c r="AJ52" i="13"/>
  <c r="AI46" i="13"/>
  <c r="AJ78" i="12"/>
  <c r="AJ101" i="14"/>
  <c r="AI101" i="14"/>
  <c r="AI97" i="14"/>
  <c r="AI62" i="14"/>
  <c r="AJ62" i="14"/>
  <c r="AI79" i="14"/>
  <c r="AK88" i="10"/>
  <c r="AI90" i="14"/>
  <c r="AK101" i="14"/>
  <c r="AI96" i="14"/>
  <c r="AI81" i="14"/>
  <c r="AK70" i="14"/>
  <c r="AI60" i="14"/>
  <c r="AJ85" i="14"/>
  <c r="AI75" i="14"/>
  <c r="AJ75" i="14"/>
  <c r="AI92" i="14"/>
  <c r="AI98" i="14"/>
  <c r="AI86" i="14"/>
  <c r="AJ47" i="13"/>
  <c r="AJ87" i="13"/>
  <c r="AK59" i="14"/>
  <c r="AK62" i="14"/>
  <c r="AK48" i="14"/>
  <c r="AJ99" i="14"/>
  <c r="AI89" i="14"/>
  <c r="AK100" i="13"/>
  <c r="AJ104" i="13"/>
  <c r="AI71" i="13"/>
  <c r="AJ93" i="14"/>
  <c r="AJ107" i="14"/>
  <c r="AK69" i="14"/>
  <c r="AI70" i="14"/>
  <c r="AJ70" i="14"/>
  <c r="AJ49" i="14"/>
  <c r="AK100" i="14"/>
  <c r="AJ68" i="14"/>
  <c r="AK46" i="14"/>
  <c r="AI60" i="13"/>
  <c r="AI105" i="14"/>
  <c r="AJ83" i="14"/>
  <c r="AI57" i="14"/>
  <c r="AJ69" i="14"/>
  <c r="AI109" i="14"/>
  <c r="AK36" i="13"/>
  <c r="AJ36" i="13"/>
  <c r="AJ42" i="9"/>
  <c r="AJ37" i="7"/>
  <c r="AK40" i="9"/>
  <c r="AJ40" i="10"/>
  <c r="AK40" i="12"/>
  <c r="AY38" i="4"/>
  <c r="AU38" i="4"/>
  <c r="AU39" i="4" s="1"/>
  <c r="AU40" i="4" s="1"/>
  <c r="AU41" i="4" s="1"/>
  <c r="AK40" i="10"/>
  <c r="AK37" i="10"/>
  <c r="AJ39" i="12"/>
  <c r="AI35" i="10"/>
  <c r="AI31" i="10"/>
  <c r="AJ30" i="11"/>
  <c r="AK30" i="11"/>
  <c r="AI38" i="6"/>
  <c r="AJ39" i="14"/>
  <c r="AK32" i="10"/>
  <c r="AK34" i="14"/>
  <c r="AJ31" i="10"/>
  <c r="AK42" i="6"/>
  <c r="AI35" i="12"/>
  <c r="AI31" i="14"/>
  <c r="AJ37" i="11"/>
  <c r="AK30" i="12"/>
  <c r="AJ42" i="12"/>
  <c r="AJ31" i="13"/>
  <c r="AI42" i="9"/>
  <c r="AI42" i="8"/>
  <c r="AJ41" i="9"/>
  <c r="AK39" i="10"/>
  <c r="AK38" i="11"/>
  <c r="AI42" i="11"/>
  <c r="AI37" i="14"/>
  <c r="AK39" i="11"/>
  <c r="AK42" i="12"/>
  <c r="AI38" i="7"/>
  <c r="AK32" i="11"/>
  <c r="AJ39" i="6"/>
  <c r="AJ35" i="10"/>
  <c r="AJ40" i="6"/>
  <c r="AK39" i="7"/>
  <c r="AI39" i="10"/>
  <c r="AK33" i="12"/>
  <c r="AI39" i="13"/>
  <c r="AJ35" i="12"/>
  <c r="AK42" i="13"/>
  <c r="AI42" i="13"/>
  <c r="AK41" i="6"/>
  <c r="AI41" i="6"/>
  <c r="AK32" i="12"/>
  <c r="AK34" i="10"/>
  <c r="AJ38" i="8"/>
  <c r="AJ31" i="14"/>
  <c r="AJ41" i="8"/>
  <c r="AK42" i="10"/>
  <c r="AI34" i="11"/>
  <c r="AK42" i="8"/>
  <c r="AK31" i="11"/>
  <c r="AK37" i="11"/>
  <c r="AJ30" i="12"/>
  <c r="AK41" i="14"/>
  <c r="AI42" i="6"/>
  <c r="AI41" i="7"/>
  <c r="AK40" i="8"/>
  <c r="AJ32" i="11"/>
  <c r="AK31" i="13"/>
  <c r="AI31" i="11"/>
  <c r="AI42" i="12"/>
  <c r="AJ34" i="12"/>
  <c r="AJ32" i="10"/>
  <c r="AK33" i="11"/>
  <c r="AK30" i="10"/>
  <c r="AK38" i="14"/>
  <c r="AI39" i="9"/>
  <c r="AJ34" i="11"/>
  <c r="AJ29" i="11"/>
  <c r="AJ39" i="13"/>
  <c r="AJ42" i="7"/>
  <c r="AK33" i="10"/>
  <c r="AI35" i="11"/>
  <c r="AI32" i="13"/>
  <c r="AK31" i="12"/>
  <c r="AI32" i="14"/>
  <c r="AJ42" i="6"/>
  <c r="AI40" i="6"/>
  <c r="AI42" i="10"/>
  <c r="AI30" i="11"/>
  <c r="AK41" i="11"/>
  <c r="AJ42" i="13"/>
  <c r="AK42" i="14"/>
  <c r="AJ38" i="6"/>
  <c r="AK38" i="6"/>
  <c r="AK34" i="13"/>
  <c r="AI33" i="13"/>
  <c r="AJ42" i="14"/>
  <c r="AJ34" i="14"/>
  <c r="AI33" i="14"/>
  <c r="AK35" i="14"/>
  <c r="AK34" i="12"/>
  <c r="AJ32" i="14"/>
  <c r="AI39" i="14"/>
  <c r="AK31" i="14"/>
  <c r="AJ40" i="9"/>
  <c r="AT29" i="9"/>
  <c r="AI41" i="10"/>
  <c r="AJ30" i="10"/>
  <c r="AK30" i="13"/>
  <c r="AI34" i="13"/>
  <c r="AJ41" i="14"/>
  <c r="AI35" i="14"/>
  <c r="AK36" i="14"/>
  <c r="AT29" i="8"/>
  <c r="AK42" i="9"/>
  <c r="AJ42" i="11"/>
  <c r="AI42" i="7"/>
  <c r="AJ42" i="10"/>
  <c r="AJ42" i="8"/>
  <c r="AK41" i="10"/>
  <c r="AK41" i="13"/>
  <c r="AI41" i="12"/>
  <c r="AJ41" i="6"/>
  <c r="AK41" i="7"/>
  <c r="AK41" i="9"/>
  <c r="AJ41" i="10"/>
  <c r="AI41" i="13"/>
  <c r="AI41" i="14"/>
  <c r="AI39" i="11"/>
  <c r="AK39" i="12"/>
  <c r="AK39" i="13"/>
  <c r="AI39" i="7"/>
  <c r="AK39" i="9"/>
  <c r="AJ38" i="12"/>
  <c r="AI38" i="13"/>
  <c r="AI40" i="7"/>
  <c r="AJ40" i="12"/>
  <c r="AJ40" i="13"/>
  <c r="AK40" i="7"/>
  <c r="AJ40" i="14"/>
  <c r="AI40" i="9"/>
  <c r="AK39" i="6"/>
  <c r="AJ39" i="7"/>
  <c r="AI39" i="6"/>
  <c r="AI39" i="8"/>
  <c r="AJ39" i="11"/>
  <c r="AI39" i="12"/>
  <c r="AK38" i="8"/>
  <c r="AK38" i="13"/>
  <c r="AK38" i="10"/>
  <c r="AI38" i="11"/>
  <c r="AJ38" i="13"/>
  <c r="AI38" i="14"/>
  <c r="AJ37" i="9"/>
  <c r="AI37" i="6"/>
  <c r="AI37" i="7"/>
  <c r="AI37" i="13"/>
  <c r="AK36" i="12"/>
  <c r="AK36" i="11"/>
  <c r="AI41" i="8"/>
  <c r="AI41" i="9"/>
  <c r="AJ41" i="11"/>
  <c r="AJ40" i="7"/>
  <c r="AI40" i="10"/>
  <c r="AI40" i="12"/>
  <c r="AI40" i="13"/>
  <c r="AI40" i="8"/>
  <c r="AI40" i="11"/>
  <c r="AJ39" i="10"/>
  <c r="AJ39" i="8"/>
  <c r="AJ39" i="9"/>
  <c r="AK38" i="7"/>
  <c r="AJ38" i="14"/>
  <c r="AI38" i="8"/>
  <c r="AI38" i="9"/>
  <c r="AJ38" i="7"/>
  <c r="AJ38" i="11"/>
  <c r="AK38" i="12"/>
  <c r="AI38" i="12"/>
  <c r="AK37" i="13"/>
  <c r="AJ37" i="14"/>
  <c r="AI37" i="10"/>
  <c r="AJ37" i="6"/>
  <c r="AK37" i="12"/>
  <c r="AI36" i="12"/>
  <c r="AK35" i="10"/>
  <c r="AK35" i="12"/>
  <c r="AK35" i="13"/>
  <c r="AJ35" i="11"/>
  <c r="AI37" i="9"/>
  <c r="AK38" i="9"/>
  <c r="AI37" i="8"/>
  <c r="AJ37" i="8"/>
  <c r="AJ34" i="10"/>
  <c r="AI34" i="10"/>
  <c r="AI36" i="11"/>
  <c r="AJ36" i="11"/>
  <c r="AJ33" i="11"/>
  <c r="AI33" i="11"/>
  <c r="AJ33" i="10"/>
  <c r="AJ35" i="13"/>
  <c r="AK30" i="14"/>
  <c r="AI32" i="11"/>
  <c r="AI36" i="14"/>
  <c r="AJ36" i="14"/>
  <c r="AJ37" i="10"/>
  <c r="AJ32" i="12"/>
  <c r="AI32" i="12"/>
  <c r="AK33" i="13"/>
  <c r="AI36" i="13"/>
  <c r="AI34" i="14"/>
  <c r="AJ38" i="9"/>
  <c r="AJ36" i="10"/>
  <c r="AI34" i="12"/>
  <c r="AI31" i="12"/>
  <c r="AJ31" i="12"/>
  <c r="AI37" i="12"/>
  <c r="AJ37" i="12"/>
  <c r="AI38" i="10"/>
  <c r="AJ38" i="10"/>
  <c r="AJ37" i="13"/>
  <c r="AK32" i="14"/>
  <c r="AI37" i="11"/>
  <c r="AJ33" i="12"/>
  <c r="AJ33" i="13"/>
  <c r="AJ34" i="13"/>
  <c r="AI35" i="13"/>
  <c r="AU26" i="9"/>
  <c r="AU26" i="6"/>
  <c r="AU26" i="7"/>
  <c r="C6" i="11"/>
  <c r="AI28" i="14"/>
  <c r="AR7" i="7"/>
  <c r="C7" i="7" s="1"/>
  <c r="AR7" i="9"/>
  <c r="C7" i="9" s="1"/>
  <c r="AI21" i="12"/>
  <c r="C7" i="8"/>
  <c r="AI29" i="14"/>
  <c r="AK26" i="10"/>
  <c r="AK22" i="10"/>
  <c r="AI25" i="11"/>
  <c r="AI29" i="10"/>
  <c r="AK23" i="10"/>
  <c r="AK24" i="11"/>
  <c r="AR7" i="13"/>
  <c r="C7" i="13" s="1"/>
  <c r="AI21" i="11"/>
  <c r="AK26" i="11"/>
  <c r="AI27" i="10"/>
  <c r="AJ24" i="10"/>
  <c r="AJ26" i="12"/>
  <c r="AJ25" i="12"/>
  <c r="AJ24" i="12"/>
  <c r="AK27" i="14"/>
  <c r="AJ26" i="11"/>
  <c r="AJ27" i="11"/>
  <c r="AI21" i="10"/>
  <c r="C7" i="11"/>
  <c r="AJ21" i="12"/>
  <c r="AK28" i="12"/>
  <c r="AI23" i="11"/>
  <c r="AK25" i="12"/>
  <c r="AI29" i="12"/>
  <c r="C6" i="12"/>
  <c r="AK28" i="11"/>
  <c r="AI28" i="12"/>
  <c r="AI29" i="13"/>
  <c r="AK29" i="11"/>
  <c r="AJ23" i="11"/>
  <c r="AK22" i="12"/>
  <c r="AJ23" i="14"/>
  <c r="AJ27" i="10"/>
  <c r="AI28" i="11"/>
  <c r="AK23" i="11"/>
  <c r="AI23" i="12"/>
  <c r="C9" i="12"/>
  <c r="AK29" i="10"/>
  <c r="AI29" i="11"/>
  <c r="AJ27" i="12"/>
  <c r="AJ28" i="14"/>
  <c r="AJ29" i="14"/>
  <c r="AV18" i="10"/>
  <c r="AJ18" i="10" s="1"/>
  <c r="AI27" i="11"/>
  <c r="AI22" i="11"/>
  <c r="AK26" i="12"/>
  <c r="AK27" i="12"/>
  <c r="AJ21" i="10"/>
  <c r="AJ21" i="11"/>
  <c r="AJ28" i="12"/>
  <c r="AK23" i="14"/>
  <c r="AI23" i="14"/>
  <c r="AU20" i="8"/>
  <c r="AY22" i="8" s="1"/>
  <c r="AK29" i="12"/>
  <c r="AJ29" i="13"/>
  <c r="AK24" i="10"/>
  <c r="AJ23" i="12"/>
  <c r="AI22" i="12"/>
  <c r="AI24" i="12"/>
  <c r="AW12" i="14"/>
  <c r="AJ29" i="10"/>
  <c r="AI23" i="10"/>
  <c r="AK25" i="11"/>
  <c r="AK24" i="12"/>
  <c r="AY12" i="14"/>
  <c r="AK26" i="14"/>
  <c r="AI24" i="11"/>
  <c r="AK23" i="12"/>
  <c r="AI24" i="10"/>
  <c r="AK27" i="11"/>
  <c r="AK22" i="11"/>
  <c r="AK19" i="12"/>
  <c r="AI27" i="12"/>
  <c r="AT18" i="7"/>
  <c r="AT19" i="7" s="1"/>
  <c r="AT20" i="7" s="1"/>
  <c r="AT21" i="7" s="1"/>
  <c r="AT22" i="7" s="1"/>
  <c r="AU20" i="9"/>
  <c r="AW21" i="9" s="1"/>
  <c r="AI26" i="11"/>
  <c r="AJ28" i="11"/>
  <c r="AJ29" i="12"/>
  <c r="AI26" i="12"/>
  <c r="AI25" i="12"/>
  <c r="AJ25" i="11"/>
  <c r="AJ24" i="11"/>
  <c r="AJ24" i="14"/>
  <c r="AJ23" i="10"/>
  <c r="AJ22" i="12"/>
  <c r="AJ22" i="11"/>
  <c r="AY20" i="8"/>
  <c r="AX20" i="14"/>
  <c r="AZ19" i="14"/>
  <c r="AV19" i="14"/>
  <c r="AZ18" i="14"/>
  <c r="AT9" i="14"/>
  <c r="AX18" i="14"/>
  <c r="AZ17" i="14"/>
  <c r="AV17" i="14"/>
  <c r="AV18" i="14"/>
  <c r="AR8" i="14"/>
  <c r="AX19" i="14"/>
  <c r="AY12" i="13"/>
  <c r="C8" i="12"/>
  <c r="AT7" i="13"/>
  <c r="AY21" i="13"/>
  <c r="AW20" i="13"/>
  <c r="AY16" i="12"/>
  <c r="AW16" i="12"/>
  <c r="AY20" i="12"/>
  <c r="AK20" i="12" s="1"/>
  <c r="AT8" i="12"/>
  <c r="AW17" i="12"/>
  <c r="AY18" i="12"/>
  <c r="AX18" i="12"/>
  <c r="AZ17" i="12"/>
  <c r="AV17" i="12"/>
  <c r="AY17" i="12"/>
  <c r="AW20" i="12"/>
  <c r="AY21" i="12"/>
  <c r="AK21" i="12" s="1"/>
  <c r="AW19" i="12"/>
  <c r="AW18" i="12"/>
  <c r="AX19" i="10"/>
  <c r="AK19" i="10" s="1"/>
  <c r="AY12" i="11"/>
  <c r="AW12" i="11"/>
  <c r="AW20" i="11"/>
  <c r="AY21" i="11"/>
  <c r="AK21" i="11" s="1"/>
  <c r="AT8" i="11"/>
  <c r="C8" i="11"/>
  <c r="C9" i="11"/>
  <c r="AR8" i="10"/>
  <c r="AT7" i="10"/>
  <c r="AZ19" i="10"/>
  <c r="AX20" i="10"/>
  <c r="AK20" i="10" s="1"/>
  <c r="AZ18" i="10"/>
  <c r="AV19" i="10"/>
  <c r="AR7" i="6"/>
  <c r="AR8" i="6" s="1"/>
  <c r="AR9" i="6" s="1"/>
  <c r="C9" i="6" s="1"/>
  <c r="AY20" i="9"/>
  <c r="AW18" i="9"/>
  <c r="AY19" i="9"/>
  <c r="AW16" i="9"/>
  <c r="AT8" i="9"/>
  <c r="AT17" i="9"/>
  <c r="AY16" i="9"/>
  <c r="AY17" i="9"/>
  <c r="AY18" i="9"/>
  <c r="AY14" i="9"/>
  <c r="AW26" i="9"/>
  <c r="AV29" i="9"/>
  <c r="AZ29" i="9"/>
  <c r="AW15" i="9"/>
  <c r="AW17" i="9"/>
  <c r="AV17" i="9"/>
  <c r="AZ17" i="9"/>
  <c r="AW14" i="9"/>
  <c r="AY15" i="9"/>
  <c r="AW20" i="9"/>
  <c r="AW26" i="8"/>
  <c r="AW26" i="7"/>
  <c r="C6" i="8"/>
  <c r="AW20" i="8"/>
  <c r="AW27" i="8"/>
  <c r="AV29" i="8"/>
  <c r="AZ29" i="8"/>
  <c r="C9" i="8"/>
  <c r="AY27" i="8"/>
  <c r="AT8" i="8"/>
  <c r="AV17" i="8"/>
  <c r="AZ17" i="8"/>
  <c r="AT17" i="8"/>
  <c r="C8" i="8"/>
  <c r="AU23" i="4"/>
  <c r="AT8" i="6"/>
  <c r="AU19" i="7"/>
  <c r="AW19" i="7"/>
  <c r="AV18" i="7"/>
  <c r="AZ18" i="7"/>
  <c r="AT7" i="7"/>
  <c r="AV22" i="6"/>
  <c r="AX19" i="6"/>
  <c r="AY13" i="6"/>
  <c r="AV18" i="6"/>
  <c r="AT22" i="6"/>
  <c r="AZ22" i="6"/>
  <c r="AX20" i="6"/>
  <c r="AZ19" i="6"/>
  <c r="AV19" i="6"/>
  <c r="AZ18" i="6"/>
  <c r="AT28" i="6"/>
  <c r="AW26" i="6"/>
  <c r="AU13" i="6"/>
  <c r="AU13" i="4"/>
  <c r="AY12" i="4"/>
  <c r="AY11" i="4"/>
  <c r="AW11" i="4"/>
  <c r="AW12" i="4"/>
  <c r="AY13" i="4"/>
  <c r="AW13" i="4"/>
  <c r="AT44" i="4"/>
  <c r="AW38" i="4"/>
  <c r="AT16" i="4"/>
  <c r="BE10" i="4"/>
  <c r="T7" i="4"/>
  <c r="AJ26" i="14" l="1"/>
  <c r="AJ28" i="10"/>
  <c r="AU42" i="4"/>
  <c r="AY43" i="4" s="1"/>
  <c r="AJ20" i="10"/>
  <c r="AI22" i="14"/>
  <c r="AV30" i="8"/>
  <c r="AT30" i="8"/>
  <c r="AV31" i="8" s="1"/>
  <c r="AT30" i="9"/>
  <c r="AZ31" i="9" s="1"/>
  <c r="AU14" i="13"/>
  <c r="AY15" i="13" s="1"/>
  <c r="AU14" i="11"/>
  <c r="AW18" i="11" s="1"/>
  <c r="AY14" i="4"/>
  <c r="AU14" i="4"/>
  <c r="AY15" i="4" s="1"/>
  <c r="AU14" i="6"/>
  <c r="AU15" i="6" s="1"/>
  <c r="AJ27" i="14"/>
  <c r="AJ26" i="10"/>
  <c r="AI25" i="14"/>
  <c r="AJ22" i="10"/>
  <c r="AJ25" i="10"/>
  <c r="AJ21" i="14"/>
  <c r="AU27" i="7"/>
  <c r="AY28" i="7" s="1"/>
  <c r="AU27" i="9"/>
  <c r="AY28" i="9" s="1"/>
  <c r="AU27" i="6"/>
  <c r="AY28" i="6" s="1"/>
  <c r="AU28" i="8"/>
  <c r="AY29" i="8" s="1"/>
  <c r="AW28" i="8"/>
  <c r="AT16" i="13"/>
  <c r="AW17" i="11"/>
  <c r="AW15" i="11"/>
  <c r="AW14" i="11"/>
  <c r="AY15" i="11"/>
  <c r="AY17" i="11"/>
  <c r="AW16" i="11"/>
  <c r="AY16" i="11"/>
  <c r="AY18" i="11"/>
  <c r="AY14" i="11"/>
  <c r="AW13" i="13"/>
  <c r="AY19" i="11"/>
  <c r="AK19" i="11" s="1"/>
  <c r="AY14" i="13"/>
  <c r="AW14" i="13"/>
  <c r="AY40" i="4"/>
  <c r="AY13" i="11"/>
  <c r="AY13" i="13"/>
  <c r="AW40" i="4"/>
  <c r="AW42" i="4"/>
  <c r="AW39" i="4"/>
  <c r="AW41" i="4"/>
  <c r="AY39" i="4"/>
  <c r="AY42" i="4"/>
  <c r="AY41" i="4"/>
  <c r="AW13" i="14"/>
  <c r="AX30" i="8"/>
  <c r="AT45" i="4"/>
  <c r="AW13" i="11"/>
  <c r="AU18" i="6"/>
  <c r="AU13" i="14"/>
  <c r="AU48" i="4"/>
  <c r="AW27" i="9"/>
  <c r="AY27" i="7"/>
  <c r="AV30" i="9"/>
  <c r="AX30" i="9"/>
  <c r="AZ30" i="9"/>
  <c r="AZ30" i="8"/>
  <c r="AW27" i="7"/>
  <c r="AW27" i="6"/>
  <c r="AY27" i="6"/>
  <c r="AR8" i="7"/>
  <c r="C8" i="7" s="1"/>
  <c r="AY27" i="9"/>
  <c r="AR8" i="9"/>
  <c r="C8" i="9" s="1"/>
  <c r="AW21" i="8"/>
  <c r="AV19" i="7"/>
  <c r="AI19" i="7" s="1"/>
  <c r="C8" i="6"/>
  <c r="AY23" i="8"/>
  <c r="AW25" i="8"/>
  <c r="AX19" i="7"/>
  <c r="AK19" i="7" s="1"/>
  <c r="AZ21" i="7"/>
  <c r="AX20" i="7"/>
  <c r="AV21" i="7"/>
  <c r="AZ22" i="7"/>
  <c r="AX21" i="7"/>
  <c r="AV22" i="7"/>
  <c r="AZ20" i="7"/>
  <c r="AV20" i="7"/>
  <c r="AX22" i="7"/>
  <c r="AW25" i="9"/>
  <c r="AW23" i="9"/>
  <c r="AW23" i="8"/>
  <c r="AW22" i="8"/>
  <c r="AY24" i="8"/>
  <c r="AY26" i="8"/>
  <c r="AY21" i="8"/>
  <c r="AW24" i="8"/>
  <c r="AY25" i="8"/>
  <c r="AR8" i="13"/>
  <c r="C8" i="13" s="1"/>
  <c r="AY21" i="9"/>
  <c r="AY23" i="9"/>
  <c r="AY22" i="9"/>
  <c r="AY26" i="9"/>
  <c r="AW24" i="9"/>
  <c r="AY24" i="9"/>
  <c r="AY25" i="9"/>
  <c r="AW22" i="9"/>
  <c r="AI18" i="10"/>
  <c r="AT18" i="8"/>
  <c r="AT19" i="8" s="1"/>
  <c r="AT20" i="8" s="1"/>
  <c r="AT21" i="8" s="1"/>
  <c r="AT22" i="8" s="1"/>
  <c r="AZ19" i="7"/>
  <c r="AT23" i="7"/>
  <c r="AV24" i="7" s="1"/>
  <c r="AZ18" i="9"/>
  <c r="AT18" i="9"/>
  <c r="AT19" i="9" s="1"/>
  <c r="AT20" i="9" s="1"/>
  <c r="AT21" i="9" s="1"/>
  <c r="AT22" i="9" s="1"/>
  <c r="AU20" i="7"/>
  <c r="AW21" i="7" s="1"/>
  <c r="AU24" i="4"/>
  <c r="AI20" i="11"/>
  <c r="AJ20" i="11"/>
  <c r="AI20" i="12"/>
  <c r="AJ20" i="12"/>
  <c r="AI19" i="10"/>
  <c r="AJ19" i="10"/>
  <c r="AJ19" i="12"/>
  <c r="AI19" i="12"/>
  <c r="AK18" i="12"/>
  <c r="AI18" i="12"/>
  <c r="AJ18" i="12"/>
  <c r="AJ17" i="12"/>
  <c r="AI17" i="12"/>
  <c r="AR9" i="14"/>
  <c r="C9" i="14" s="1"/>
  <c r="AT10" i="14"/>
  <c r="AV10" i="14"/>
  <c r="AZ10" i="14"/>
  <c r="C8" i="14"/>
  <c r="AT8" i="13"/>
  <c r="AT9" i="12"/>
  <c r="AV10" i="12" s="1"/>
  <c r="AT9" i="11"/>
  <c r="AR9" i="10"/>
  <c r="C9" i="10" s="1"/>
  <c r="AT8" i="10"/>
  <c r="C8" i="10"/>
  <c r="AV18" i="8"/>
  <c r="AJ18" i="8" s="1"/>
  <c r="AY20" i="7"/>
  <c r="C7" i="6"/>
  <c r="AX18" i="9"/>
  <c r="AK18" i="9" s="1"/>
  <c r="AV18" i="9"/>
  <c r="AJ17" i="9"/>
  <c r="AI17" i="9"/>
  <c r="AT9" i="9"/>
  <c r="AT9" i="8"/>
  <c r="AZ10" i="8" s="1"/>
  <c r="AZ18" i="8"/>
  <c r="AX18" i="8"/>
  <c r="AK18" i="8" s="1"/>
  <c r="AJ17" i="8"/>
  <c r="AI17" i="8"/>
  <c r="AX23" i="7"/>
  <c r="AT9" i="6"/>
  <c r="AT12" i="6"/>
  <c r="AW20" i="7"/>
  <c r="AI18" i="7"/>
  <c r="AJ18" i="7"/>
  <c r="AT8" i="7"/>
  <c r="AV23" i="7"/>
  <c r="AZ23" i="7"/>
  <c r="AT29" i="6"/>
  <c r="AT30" i="6" s="1"/>
  <c r="AT23" i="6"/>
  <c r="AX24" i="6" s="1"/>
  <c r="AZ23" i="6"/>
  <c r="AW14" i="6"/>
  <c r="AY14" i="6"/>
  <c r="AX23" i="6"/>
  <c r="AV23" i="6"/>
  <c r="AW15" i="4"/>
  <c r="AW14" i="4"/>
  <c r="AT28" i="4"/>
  <c r="AK10" i="4"/>
  <c r="Y10" i="4"/>
  <c r="J113" i="4"/>
  <c r="J112" i="4"/>
  <c r="AT17" i="4"/>
  <c r="T8" i="4"/>
  <c r="AS6" i="4"/>
  <c r="O10" i="4"/>
  <c r="AR5" i="4"/>
  <c r="AR6" i="4"/>
  <c r="AR7" i="4"/>
  <c r="AR8" i="4"/>
  <c r="AR9" i="4"/>
  <c r="AP5" i="4"/>
  <c r="AP6" i="4"/>
  <c r="AP7" i="4"/>
  <c r="AP8" i="4"/>
  <c r="AP9" i="4"/>
  <c r="AX31" i="8" l="1"/>
  <c r="AW43" i="4"/>
  <c r="AW17" i="13"/>
  <c r="AY19" i="13"/>
  <c r="AW15" i="13"/>
  <c r="AY18" i="13"/>
  <c r="AJ18" i="11"/>
  <c r="AI18" i="11"/>
  <c r="AZ31" i="8"/>
  <c r="AY17" i="6"/>
  <c r="AW17" i="6"/>
  <c r="AY19" i="6"/>
  <c r="AK19" i="6" s="1"/>
  <c r="AY15" i="6"/>
  <c r="AY16" i="6"/>
  <c r="AW16" i="6"/>
  <c r="AU43" i="4"/>
  <c r="AW47" i="4" s="1"/>
  <c r="AW15" i="6"/>
  <c r="AW18" i="6"/>
  <c r="AI18" i="6" s="1"/>
  <c r="AY18" i="6"/>
  <c r="AT31" i="9"/>
  <c r="AV35" i="9" s="1"/>
  <c r="AV31" i="9"/>
  <c r="AT31" i="8"/>
  <c r="AZ35" i="8" s="1"/>
  <c r="AT31" i="6"/>
  <c r="AZ35" i="6" s="1"/>
  <c r="AX31" i="9"/>
  <c r="AU14" i="14"/>
  <c r="AW16" i="13"/>
  <c r="AU15" i="4"/>
  <c r="AY17" i="13"/>
  <c r="AW18" i="13"/>
  <c r="AW19" i="11"/>
  <c r="AY20" i="11"/>
  <c r="AK20" i="11" s="1"/>
  <c r="AY20" i="13"/>
  <c r="AW19" i="13"/>
  <c r="AY16" i="13"/>
  <c r="AU28" i="7"/>
  <c r="AY31" i="7" s="1"/>
  <c r="AW33" i="8"/>
  <c r="AY34" i="8"/>
  <c r="AW30" i="8"/>
  <c r="AY31" i="8"/>
  <c r="AK31" i="8" s="1"/>
  <c r="AU28" i="6"/>
  <c r="AY32" i="6" s="1"/>
  <c r="AW28" i="6"/>
  <c r="AT17" i="13"/>
  <c r="AX18" i="13" s="1"/>
  <c r="AK18" i="13" s="1"/>
  <c r="AZ17" i="13"/>
  <c r="AV17" i="13"/>
  <c r="AW31" i="8"/>
  <c r="AJ31" i="8" s="1"/>
  <c r="AU28" i="9"/>
  <c r="AY33" i="9" s="1"/>
  <c r="AY33" i="8"/>
  <c r="AW28" i="9"/>
  <c r="AW29" i="8"/>
  <c r="AW28" i="7"/>
  <c r="AW32" i="8"/>
  <c r="AY30" i="8"/>
  <c r="AK30" i="8" s="1"/>
  <c r="AY32" i="8"/>
  <c r="AZ46" i="4"/>
  <c r="AV46" i="4"/>
  <c r="AT46" i="4"/>
  <c r="AW15" i="14"/>
  <c r="AY15" i="14"/>
  <c r="AW14" i="14"/>
  <c r="AY14" i="14"/>
  <c r="AT11" i="14"/>
  <c r="AX14" i="14" s="1"/>
  <c r="AU19" i="6"/>
  <c r="AY20" i="6" s="1"/>
  <c r="AK20" i="6" s="1"/>
  <c r="AW19" i="6"/>
  <c r="AU49" i="4"/>
  <c r="AW50" i="4" s="1"/>
  <c r="AW49" i="4"/>
  <c r="AR9" i="7"/>
  <c r="C9" i="7" s="1"/>
  <c r="AR9" i="9"/>
  <c r="C9" i="9" s="1"/>
  <c r="AV20" i="8"/>
  <c r="AJ20" i="8" s="1"/>
  <c r="AY25" i="7"/>
  <c r="AJ19" i="7"/>
  <c r="AZ19" i="8"/>
  <c r="AY24" i="7"/>
  <c r="AK20" i="7"/>
  <c r="AW24" i="7"/>
  <c r="AI24" i="7" s="1"/>
  <c r="AY23" i="7"/>
  <c r="AK23" i="7" s="1"/>
  <c r="AY21" i="7"/>
  <c r="AK21" i="7" s="1"/>
  <c r="AW22" i="7"/>
  <c r="AJ22" i="7" s="1"/>
  <c r="AY22" i="7"/>
  <c r="AK22" i="7" s="1"/>
  <c r="AV21" i="8"/>
  <c r="AJ21" i="8" s="1"/>
  <c r="AZ20" i="8"/>
  <c r="AX20" i="8"/>
  <c r="AK20" i="8" s="1"/>
  <c r="AV22" i="8"/>
  <c r="AJ22" i="8" s="1"/>
  <c r="AX22" i="8"/>
  <c r="AK22" i="8" s="1"/>
  <c r="AZ22" i="8"/>
  <c r="AR9" i="13"/>
  <c r="C9" i="13" s="1"/>
  <c r="AX21" i="8"/>
  <c r="AK21" i="8" s="1"/>
  <c r="AX19" i="8"/>
  <c r="AK19" i="8" s="1"/>
  <c r="AZ21" i="8"/>
  <c r="AZ22" i="9"/>
  <c r="AX19" i="9"/>
  <c r="AK19" i="9" s="1"/>
  <c r="AI18" i="8"/>
  <c r="AW23" i="7"/>
  <c r="AJ23" i="7" s="1"/>
  <c r="AJ21" i="7"/>
  <c r="AI21" i="7"/>
  <c r="AX24" i="7"/>
  <c r="AZ24" i="7"/>
  <c r="AX11" i="14"/>
  <c r="AK11" i="14" s="1"/>
  <c r="AV19" i="9"/>
  <c r="AI19" i="9" s="1"/>
  <c r="AZ19" i="9"/>
  <c r="AZ20" i="9"/>
  <c r="AZ11" i="14"/>
  <c r="AV20" i="9"/>
  <c r="AJ20" i="9" s="1"/>
  <c r="AV21" i="9"/>
  <c r="AI21" i="9" s="1"/>
  <c r="AX20" i="9"/>
  <c r="AK20" i="9" s="1"/>
  <c r="AZ21" i="9"/>
  <c r="AV22" i="9"/>
  <c r="AI22" i="9" s="1"/>
  <c r="AX22" i="9"/>
  <c r="AK22" i="9" s="1"/>
  <c r="AX21" i="9"/>
  <c r="AK21" i="9" s="1"/>
  <c r="AT18" i="4"/>
  <c r="AT19" i="4" s="1"/>
  <c r="AT20" i="4" s="1"/>
  <c r="AT21" i="4" s="1"/>
  <c r="AT22" i="4" s="1"/>
  <c r="AU25" i="4"/>
  <c r="AZ23" i="9"/>
  <c r="AT23" i="9"/>
  <c r="AV26" i="9" s="1"/>
  <c r="AI26" i="9" s="1"/>
  <c r="AT24" i="7"/>
  <c r="AY26" i="7"/>
  <c r="AW25" i="7"/>
  <c r="AV19" i="8"/>
  <c r="AT23" i="8"/>
  <c r="AX24" i="8" s="1"/>
  <c r="AK24" i="8" s="1"/>
  <c r="AJ10" i="14"/>
  <c r="AI10" i="14"/>
  <c r="AV11" i="14"/>
  <c r="AT9" i="13"/>
  <c r="AZ10" i="13" s="1"/>
  <c r="AJ10" i="12"/>
  <c r="AI10" i="12"/>
  <c r="AT10" i="12"/>
  <c r="AZ10" i="12"/>
  <c r="AT10" i="11"/>
  <c r="AZ10" i="11"/>
  <c r="AV10" i="11"/>
  <c r="AT9" i="10"/>
  <c r="AV10" i="10" s="1"/>
  <c r="AX23" i="9"/>
  <c r="AK23" i="9" s="1"/>
  <c r="AZ24" i="6"/>
  <c r="AX23" i="8"/>
  <c r="AK23" i="8" s="1"/>
  <c r="AT10" i="9"/>
  <c r="AV10" i="9"/>
  <c r="AZ10" i="9"/>
  <c r="AJ18" i="9"/>
  <c r="AI18" i="9"/>
  <c r="AV23" i="9"/>
  <c r="AV10" i="8"/>
  <c r="AJ10" i="8" s="1"/>
  <c r="AZ23" i="8"/>
  <c r="AV23" i="8"/>
  <c r="AT10" i="8"/>
  <c r="AV10" i="6"/>
  <c r="AX18" i="6"/>
  <c r="AK18" i="6" s="1"/>
  <c r="AZ17" i="6"/>
  <c r="AV17" i="6"/>
  <c r="AT10" i="6"/>
  <c r="AT11" i="6" s="1"/>
  <c r="AX17" i="6" s="1"/>
  <c r="AZ10" i="6"/>
  <c r="AT9" i="7"/>
  <c r="AZ10" i="7" s="1"/>
  <c r="AI20" i="7"/>
  <c r="AJ20" i="7"/>
  <c r="AV24" i="6"/>
  <c r="AT29" i="4"/>
  <c r="AT24" i="6"/>
  <c r="AJ18" i="6"/>
  <c r="AV18" i="4"/>
  <c r="AZ18" i="4"/>
  <c r="T9" i="4"/>
  <c r="C9" i="4"/>
  <c r="C6" i="4"/>
  <c r="C8" i="4"/>
  <c r="C7" i="4"/>
  <c r="AS7" i="4"/>
  <c r="AT5" i="4"/>
  <c r="AT6" i="4" s="1"/>
  <c r="AT7" i="4" s="1"/>
  <c r="BF10" i="4"/>
  <c r="BC10" i="4"/>
  <c r="BA10" i="4"/>
  <c r="V5" i="2"/>
  <c r="E5" i="2" s="1"/>
  <c r="B3" i="4"/>
  <c r="AB11" i="2"/>
  <c r="AB12" i="2" s="1"/>
  <c r="AB13" i="2" s="1"/>
  <c r="AB14" i="2" s="1"/>
  <c r="AB15" i="2" s="1"/>
  <c r="AB16" i="2" s="1"/>
  <c r="AH10" i="2"/>
  <c r="AG10" i="2"/>
  <c r="AF17" i="2"/>
  <c r="AF18" i="2"/>
  <c r="AF19" i="2"/>
  <c r="AF20" i="2"/>
  <c r="AF21" i="2"/>
  <c r="AF22" i="2"/>
  <c r="AF23" i="2"/>
  <c r="AF24" i="2"/>
  <c r="AF10" i="2"/>
  <c r="AE11" i="2"/>
  <c r="AE12" i="2"/>
  <c r="AE13" i="2"/>
  <c r="AE14" i="2"/>
  <c r="AE15" i="2"/>
  <c r="AE16" i="2"/>
  <c r="AE10" i="2"/>
  <c r="U5" i="2"/>
  <c r="U6" i="2" s="1"/>
  <c r="F10" i="2"/>
  <c r="V100" i="2"/>
  <c r="E100" i="2" s="1"/>
  <c r="V18" i="2"/>
  <c r="E18" i="2" s="1"/>
  <c r="V19" i="2"/>
  <c r="E19" i="2" s="1"/>
  <c r="V22" i="2"/>
  <c r="E22" i="2" s="1"/>
  <c r="V23" i="2"/>
  <c r="E23" i="2" s="1"/>
  <c r="V24" i="2"/>
  <c r="E24" i="2" s="1"/>
  <c r="V25" i="2"/>
  <c r="E25" i="2" s="1"/>
  <c r="V28" i="2"/>
  <c r="E28" i="2" s="1"/>
  <c r="V29" i="2"/>
  <c r="E29" i="2" s="1"/>
  <c r="V30" i="2"/>
  <c r="E30" i="2" s="1"/>
  <c r="V32" i="2"/>
  <c r="E32" i="2" s="1"/>
  <c r="V34" i="2"/>
  <c r="E34" i="2" s="1"/>
  <c r="V35" i="2"/>
  <c r="E35" i="2" s="1"/>
  <c r="V39" i="2"/>
  <c r="E39" i="2" s="1"/>
  <c r="V41" i="2"/>
  <c r="E41" i="2" s="1"/>
  <c r="V43" i="2"/>
  <c r="V44" i="2"/>
  <c r="E44" i="2" s="1"/>
  <c r="V45" i="2"/>
  <c r="E45" i="2" s="1"/>
  <c r="V46" i="2"/>
  <c r="E46" i="2" s="1"/>
  <c r="V47" i="2"/>
  <c r="V48" i="2"/>
  <c r="E48" i="2" s="1"/>
  <c r="V49" i="2"/>
  <c r="E49" i="2" s="1"/>
  <c r="V50" i="2"/>
  <c r="E50" i="2" s="1"/>
  <c r="V51" i="2"/>
  <c r="V52" i="2"/>
  <c r="E52" i="2" s="1"/>
  <c r="V53" i="2"/>
  <c r="E53" i="2" s="1"/>
  <c r="V54" i="2"/>
  <c r="E54" i="2" s="1"/>
  <c r="V55" i="2"/>
  <c r="V56" i="2"/>
  <c r="E56" i="2" s="1"/>
  <c r="V57" i="2"/>
  <c r="E57" i="2" s="1"/>
  <c r="V58" i="2"/>
  <c r="E58" i="2" s="1"/>
  <c r="V59" i="2"/>
  <c r="V60" i="2"/>
  <c r="E60" i="2" s="1"/>
  <c r="V61" i="2"/>
  <c r="E61" i="2" s="1"/>
  <c r="V62" i="2"/>
  <c r="E62" i="2" s="1"/>
  <c r="V63" i="2"/>
  <c r="V64" i="2"/>
  <c r="E64" i="2" s="1"/>
  <c r="V65" i="2"/>
  <c r="E65" i="2" s="1"/>
  <c r="V66" i="2"/>
  <c r="E66" i="2" s="1"/>
  <c r="V67" i="2"/>
  <c r="V68" i="2"/>
  <c r="E68" i="2" s="1"/>
  <c r="V69" i="2"/>
  <c r="E69" i="2" s="1"/>
  <c r="V70" i="2"/>
  <c r="E70" i="2" s="1"/>
  <c r="V71" i="2"/>
  <c r="V72" i="2"/>
  <c r="E72" i="2" s="1"/>
  <c r="V73" i="2"/>
  <c r="E73" i="2" s="1"/>
  <c r="V74" i="2"/>
  <c r="E74" i="2" s="1"/>
  <c r="V75" i="2"/>
  <c r="V76" i="2"/>
  <c r="E76" i="2" s="1"/>
  <c r="V77" i="2"/>
  <c r="E77" i="2" s="1"/>
  <c r="V78" i="2"/>
  <c r="E78" i="2" s="1"/>
  <c r="V79" i="2"/>
  <c r="V80" i="2"/>
  <c r="E80" i="2" s="1"/>
  <c r="V81" i="2"/>
  <c r="E81" i="2" s="1"/>
  <c r="V82" i="2"/>
  <c r="E82" i="2" s="1"/>
  <c r="V83" i="2"/>
  <c r="V84" i="2"/>
  <c r="E84" i="2" s="1"/>
  <c r="V85" i="2"/>
  <c r="E85" i="2" s="1"/>
  <c r="V86" i="2"/>
  <c r="E86" i="2" s="1"/>
  <c r="V87" i="2"/>
  <c r="V88" i="2"/>
  <c r="E88" i="2" s="1"/>
  <c r="V89" i="2"/>
  <c r="E89" i="2" s="1"/>
  <c r="V90" i="2"/>
  <c r="E90" i="2" s="1"/>
  <c r="V91" i="2"/>
  <c r="V92" i="2"/>
  <c r="E92" i="2" s="1"/>
  <c r="V93" i="2"/>
  <c r="E93" i="2" s="1"/>
  <c r="V94" i="2"/>
  <c r="E94" i="2" s="1"/>
  <c r="V95" i="2"/>
  <c r="V96" i="2"/>
  <c r="E96" i="2" s="1"/>
  <c r="V97" i="2"/>
  <c r="E97" i="2" s="1"/>
  <c r="V98" i="2"/>
  <c r="E98" i="2" s="1"/>
  <c r="V99" i="2"/>
  <c r="E99" i="2" s="1"/>
  <c r="V6" i="2"/>
  <c r="E6" i="2" s="1"/>
  <c r="U100" i="2"/>
  <c r="D100" i="2" s="1"/>
  <c r="U99" i="2"/>
  <c r="D99" i="2" s="1"/>
  <c r="U98" i="2"/>
  <c r="D98" i="2" s="1"/>
  <c r="U97" i="2"/>
  <c r="D97" i="2" s="1"/>
  <c r="U96" i="2"/>
  <c r="D96" i="2" s="1"/>
  <c r="U95" i="2"/>
  <c r="D95" i="2" s="1"/>
  <c r="U94" i="2"/>
  <c r="U93" i="2"/>
  <c r="U92" i="2"/>
  <c r="U91" i="2"/>
  <c r="D91" i="2" s="1"/>
  <c r="U90" i="2"/>
  <c r="U89" i="2"/>
  <c r="U88" i="2"/>
  <c r="U87" i="2"/>
  <c r="D87" i="2" s="1"/>
  <c r="U86" i="2"/>
  <c r="U85" i="2"/>
  <c r="U84" i="2"/>
  <c r="U83" i="2"/>
  <c r="D83" i="2" s="1"/>
  <c r="U82" i="2"/>
  <c r="D82" i="2" s="1"/>
  <c r="U81" i="2"/>
  <c r="U80" i="2"/>
  <c r="U79" i="2"/>
  <c r="D79" i="2" s="1"/>
  <c r="U78" i="2"/>
  <c r="U77" i="2"/>
  <c r="U76" i="2"/>
  <c r="U75" i="2"/>
  <c r="D75" i="2" s="1"/>
  <c r="U74" i="2"/>
  <c r="D74" i="2" s="1"/>
  <c r="U73" i="2"/>
  <c r="U72" i="2"/>
  <c r="U71" i="2"/>
  <c r="D71" i="2" s="1"/>
  <c r="U70" i="2"/>
  <c r="U69" i="2"/>
  <c r="U68" i="2"/>
  <c r="U67" i="2"/>
  <c r="D67" i="2" s="1"/>
  <c r="U66" i="2"/>
  <c r="D66" i="2" s="1"/>
  <c r="U65" i="2"/>
  <c r="U64" i="2"/>
  <c r="U63" i="2"/>
  <c r="D63" i="2" s="1"/>
  <c r="U62" i="2"/>
  <c r="U61" i="2"/>
  <c r="U60" i="2"/>
  <c r="U59" i="2"/>
  <c r="D59" i="2" s="1"/>
  <c r="U57" i="2"/>
  <c r="U58" i="2" s="1"/>
  <c r="D58" i="2" s="1"/>
  <c r="U56" i="2"/>
  <c r="D56" i="2" s="1"/>
  <c r="U55" i="2"/>
  <c r="D55" i="2" s="1"/>
  <c r="U54" i="2"/>
  <c r="U53" i="2"/>
  <c r="U52" i="2"/>
  <c r="D52" i="2" s="1"/>
  <c r="U51" i="2"/>
  <c r="D51" i="2" s="1"/>
  <c r="U50" i="2"/>
  <c r="D50" i="2" s="1"/>
  <c r="U49" i="2"/>
  <c r="U48" i="2"/>
  <c r="D48" i="2" s="1"/>
  <c r="A1" i="2"/>
  <c r="AX32" i="9" l="1"/>
  <c r="AZ34" i="9"/>
  <c r="AV32" i="9"/>
  <c r="AX34" i="6"/>
  <c r="AV33" i="6"/>
  <c r="AV35" i="6"/>
  <c r="AZ34" i="6"/>
  <c r="AV34" i="6"/>
  <c r="AZ33" i="6"/>
  <c r="AX35" i="6"/>
  <c r="AK35" i="6" s="1"/>
  <c r="AX33" i="9"/>
  <c r="AX36" i="8"/>
  <c r="AK36" i="8" s="1"/>
  <c r="AY49" i="4"/>
  <c r="AX35" i="9"/>
  <c r="AK35" i="9" s="1"/>
  <c r="AK17" i="6"/>
  <c r="AW45" i="4"/>
  <c r="AV34" i="9"/>
  <c r="AJ34" i="9" s="1"/>
  <c r="AI31" i="8"/>
  <c r="AZ35" i="9"/>
  <c r="AY46" i="4"/>
  <c r="AW44" i="4"/>
  <c r="AY44" i="4"/>
  <c r="AW46" i="4"/>
  <c r="AJ46" i="4" s="1"/>
  <c r="AW48" i="4"/>
  <c r="AY47" i="4"/>
  <c r="AY45" i="4"/>
  <c r="AX34" i="9"/>
  <c r="AX36" i="9"/>
  <c r="AK36" i="9" s="1"/>
  <c r="AY48" i="4"/>
  <c r="AJ35" i="9"/>
  <c r="AI35" i="9"/>
  <c r="AV35" i="8"/>
  <c r="AJ35" i="6"/>
  <c r="AI35" i="6"/>
  <c r="AV36" i="9"/>
  <c r="AX37" i="9"/>
  <c r="AK37" i="9" s="1"/>
  <c r="AZ36" i="9"/>
  <c r="AI23" i="7"/>
  <c r="AI34" i="9"/>
  <c r="AX36" i="6"/>
  <c r="AK36" i="6" s="1"/>
  <c r="AZ33" i="9"/>
  <c r="AT30" i="4"/>
  <c r="AV36" i="8"/>
  <c r="AX37" i="8"/>
  <c r="AK37" i="8" s="1"/>
  <c r="AZ36" i="8"/>
  <c r="AZ33" i="8"/>
  <c r="AV34" i="8"/>
  <c r="AX33" i="8"/>
  <c r="AK33" i="8" s="1"/>
  <c r="AX35" i="8"/>
  <c r="AK35" i="8" s="1"/>
  <c r="AZ32" i="8"/>
  <c r="AV33" i="8"/>
  <c r="AJ33" i="8" s="1"/>
  <c r="AX32" i="8"/>
  <c r="AK32" i="8" s="1"/>
  <c r="AV32" i="8"/>
  <c r="AI32" i="8" s="1"/>
  <c r="AX34" i="8"/>
  <c r="AK34" i="8" s="1"/>
  <c r="AZ34" i="8"/>
  <c r="AZ32" i="9"/>
  <c r="AK33" i="9"/>
  <c r="AX37" i="6"/>
  <c r="AK37" i="6" s="1"/>
  <c r="AZ36" i="6"/>
  <c r="AV36" i="6"/>
  <c r="AV33" i="9"/>
  <c r="AJ32" i="8"/>
  <c r="AJ30" i="8"/>
  <c r="AI30" i="8"/>
  <c r="AJ29" i="8"/>
  <c r="AI29" i="8"/>
  <c r="AI19" i="11"/>
  <c r="AJ19" i="11"/>
  <c r="AU16" i="4"/>
  <c r="AY17" i="4" s="1"/>
  <c r="AY16" i="4"/>
  <c r="AW16" i="4"/>
  <c r="AU15" i="14"/>
  <c r="AY17" i="14" s="1"/>
  <c r="AW32" i="9"/>
  <c r="AV14" i="14"/>
  <c r="AJ14" i="14" s="1"/>
  <c r="AV15" i="14"/>
  <c r="AZ15" i="14"/>
  <c r="AX16" i="14"/>
  <c r="AX15" i="14"/>
  <c r="AK15" i="14" s="1"/>
  <c r="AZ18" i="13"/>
  <c r="AZ12" i="14"/>
  <c r="AZ13" i="14"/>
  <c r="AV18" i="13"/>
  <c r="AI18" i="13" s="1"/>
  <c r="AY31" i="6"/>
  <c r="AT18" i="13"/>
  <c r="AX19" i="13" s="1"/>
  <c r="AK19" i="13" s="1"/>
  <c r="AW33" i="9"/>
  <c r="AY34" i="9"/>
  <c r="AW31" i="9"/>
  <c r="AY32" i="9"/>
  <c r="AK32" i="9" s="1"/>
  <c r="AY30" i="9"/>
  <c r="AK30" i="9" s="1"/>
  <c r="AW30" i="9"/>
  <c r="AY29" i="9"/>
  <c r="AY31" i="9"/>
  <c r="AK31" i="9" s="1"/>
  <c r="AW29" i="9"/>
  <c r="AY29" i="7"/>
  <c r="AY34" i="6"/>
  <c r="AK34" i="6" s="1"/>
  <c r="AW33" i="6"/>
  <c r="AJ33" i="6" s="1"/>
  <c r="AW31" i="6"/>
  <c r="AW30" i="6"/>
  <c r="AY29" i="6"/>
  <c r="AW29" i="6"/>
  <c r="AW31" i="7"/>
  <c r="AW30" i="7"/>
  <c r="AJ17" i="13"/>
  <c r="AI17" i="13"/>
  <c r="AW32" i="6"/>
  <c r="AW32" i="7"/>
  <c r="AW33" i="7"/>
  <c r="AY34" i="7"/>
  <c r="AY30" i="7"/>
  <c r="AY32" i="7"/>
  <c r="AW29" i="7"/>
  <c r="AY33" i="6"/>
  <c r="AY33" i="7"/>
  <c r="AY30" i="6"/>
  <c r="AK14" i="14"/>
  <c r="AZ14" i="14"/>
  <c r="AV13" i="14"/>
  <c r="AI13" i="14" s="1"/>
  <c r="AX13" i="14"/>
  <c r="AK13" i="14" s="1"/>
  <c r="AX12" i="14"/>
  <c r="AK12" i="14" s="1"/>
  <c r="AT47" i="4"/>
  <c r="AV50" i="4" s="1"/>
  <c r="AJ50" i="4" s="1"/>
  <c r="AY50" i="4"/>
  <c r="AV47" i="4"/>
  <c r="AZ47" i="4"/>
  <c r="AX47" i="4"/>
  <c r="AK47" i="4" s="1"/>
  <c r="AT11" i="12"/>
  <c r="AV15" i="12" s="1"/>
  <c r="AZ16" i="6"/>
  <c r="AX17" i="14"/>
  <c r="AV16" i="14"/>
  <c r="AZ16" i="14"/>
  <c r="AT11" i="8"/>
  <c r="AX14" i="8" s="1"/>
  <c r="AK14" i="8" s="1"/>
  <c r="AV16" i="6"/>
  <c r="AI16" i="6" s="1"/>
  <c r="AU20" i="6"/>
  <c r="AW24" i="6" s="1"/>
  <c r="AW20" i="6"/>
  <c r="AV12" i="14"/>
  <c r="AT11" i="11"/>
  <c r="AZ12" i="11" s="1"/>
  <c r="AX11" i="9"/>
  <c r="AK11" i="9" s="1"/>
  <c r="AT11" i="9"/>
  <c r="AV12" i="9" s="1"/>
  <c r="AI12" i="9" s="1"/>
  <c r="AJ19" i="6"/>
  <c r="AI19" i="6"/>
  <c r="AI50" i="4"/>
  <c r="AU50" i="4"/>
  <c r="AY51" i="4" s="1"/>
  <c r="AK24" i="7"/>
  <c r="AI22" i="8"/>
  <c r="AI34" i="6"/>
  <c r="AJ34" i="6"/>
  <c r="AZ19" i="4"/>
  <c r="AV22" i="4"/>
  <c r="AI20" i="8"/>
  <c r="AJ24" i="7"/>
  <c r="AU26" i="4"/>
  <c r="AX25" i="6"/>
  <c r="AT25" i="6"/>
  <c r="AV26" i="6" s="1"/>
  <c r="AT25" i="7"/>
  <c r="AV26" i="7" s="1"/>
  <c r="AI22" i="7"/>
  <c r="AI21" i="8"/>
  <c r="AJ22" i="9"/>
  <c r="AV19" i="4"/>
  <c r="AX21" i="4"/>
  <c r="AZ22" i="4"/>
  <c r="AV21" i="4"/>
  <c r="AX22" i="4"/>
  <c r="AJ19" i="9"/>
  <c r="AX19" i="4"/>
  <c r="AV20" i="4"/>
  <c r="AZ21" i="4"/>
  <c r="AX20" i="4"/>
  <c r="AX23" i="4"/>
  <c r="AX27" i="8"/>
  <c r="AK27" i="8" s="1"/>
  <c r="AX28" i="8"/>
  <c r="AK28" i="8" s="1"/>
  <c r="AX26" i="8"/>
  <c r="AK26" i="8" s="1"/>
  <c r="AJ21" i="9"/>
  <c r="AZ27" i="8"/>
  <c r="AZ24" i="8"/>
  <c r="AV25" i="8"/>
  <c r="AI25" i="8" s="1"/>
  <c r="AV27" i="8"/>
  <c r="AI27" i="8" s="1"/>
  <c r="AV24" i="8"/>
  <c r="AJ24" i="8" s="1"/>
  <c r="AX25" i="8"/>
  <c r="AK25" i="8" s="1"/>
  <c r="AZ25" i="8"/>
  <c r="AI20" i="9"/>
  <c r="AZ26" i="8"/>
  <c r="AZ27" i="9"/>
  <c r="AZ24" i="9"/>
  <c r="AV27" i="9"/>
  <c r="AJ27" i="9" s="1"/>
  <c r="AV24" i="9"/>
  <c r="AJ24" i="9" s="1"/>
  <c r="AX27" i="9"/>
  <c r="AK27" i="9" s="1"/>
  <c r="AX24" i="9"/>
  <c r="AK24" i="9" s="1"/>
  <c r="AZ25" i="9"/>
  <c r="AV25" i="9"/>
  <c r="AJ25" i="9" s="1"/>
  <c r="AX25" i="9"/>
  <c r="AK25" i="9" s="1"/>
  <c r="AX28" i="9"/>
  <c r="AK28" i="9" s="1"/>
  <c r="AX26" i="9"/>
  <c r="AK26" i="9" s="1"/>
  <c r="AZ26" i="9"/>
  <c r="AZ28" i="9"/>
  <c r="AV28" i="9"/>
  <c r="AX29" i="9"/>
  <c r="AZ20" i="4"/>
  <c r="AX29" i="8"/>
  <c r="AK29" i="8" s="1"/>
  <c r="AV28" i="8"/>
  <c r="AZ28" i="8"/>
  <c r="AV26" i="8"/>
  <c r="AX11" i="11"/>
  <c r="AK11" i="11" s="1"/>
  <c r="AI19" i="8"/>
  <c r="AJ19" i="8"/>
  <c r="AV25" i="7"/>
  <c r="AX25" i="7"/>
  <c r="AK25" i="7" s="1"/>
  <c r="AZ25" i="7"/>
  <c r="AJ26" i="9"/>
  <c r="AI14" i="14"/>
  <c r="AI15" i="14"/>
  <c r="AJ15" i="14"/>
  <c r="AR10" i="14"/>
  <c r="AS10" i="14"/>
  <c r="AJ11" i="14"/>
  <c r="AI11" i="14"/>
  <c r="AT10" i="13"/>
  <c r="AV10" i="13"/>
  <c r="AI10" i="8"/>
  <c r="AS10" i="8" s="1"/>
  <c r="AX11" i="12"/>
  <c r="AK11" i="12" s="1"/>
  <c r="AZ11" i="12"/>
  <c r="AV11" i="12"/>
  <c r="AR10" i="12"/>
  <c r="AS10" i="12"/>
  <c r="AZ11" i="9"/>
  <c r="AZ11" i="11"/>
  <c r="AJ10" i="11"/>
  <c r="AI10" i="11"/>
  <c r="AV11" i="11"/>
  <c r="AJ10" i="10"/>
  <c r="AI10" i="10"/>
  <c r="AT10" i="10"/>
  <c r="AZ10" i="10"/>
  <c r="AI10" i="9"/>
  <c r="AJ10" i="9"/>
  <c r="AV11" i="9"/>
  <c r="AJ23" i="9"/>
  <c r="AI23" i="9"/>
  <c r="AZ11" i="8"/>
  <c r="AV11" i="8"/>
  <c r="AJ11" i="8" s="1"/>
  <c r="AX11" i="8"/>
  <c r="AK11" i="8" s="1"/>
  <c r="AJ23" i="8"/>
  <c r="AI23" i="8"/>
  <c r="AZ11" i="6"/>
  <c r="AX16" i="6"/>
  <c r="AK16" i="6" s="1"/>
  <c r="AZ14" i="6"/>
  <c r="AV13" i="6"/>
  <c r="AX13" i="6"/>
  <c r="AK13" i="6" s="1"/>
  <c r="AZ15" i="6"/>
  <c r="AZ13" i="6"/>
  <c r="AX14" i="6"/>
  <c r="AK14" i="6" s="1"/>
  <c r="AX15" i="6"/>
  <c r="AK15" i="6" s="1"/>
  <c r="AV14" i="6"/>
  <c r="AZ12" i="6"/>
  <c r="AV15" i="6"/>
  <c r="AV12" i="6"/>
  <c r="AX12" i="6"/>
  <c r="AK12" i="6" s="1"/>
  <c r="AI17" i="6"/>
  <c r="AJ17" i="6"/>
  <c r="AI10" i="6"/>
  <c r="AJ10" i="6"/>
  <c r="AX11" i="6"/>
  <c r="AK11" i="6" s="1"/>
  <c r="AV11" i="6"/>
  <c r="AT10" i="7"/>
  <c r="AV10" i="7"/>
  <c r="AV25" i="6"/>
  <c r="AZ25" i="6"/>
  <c r="AT23" i="4"/>
  <c r="AX24" i="4" s="1"/>
  <c r="AZ23" i="4"/>
  <c r="AV23" i="4"/>
  <c r="AS8" i="4"/>
  <c r="V20" i="2"/>
  <c r="E20" i="2" s="1"/>
  <c r="U35" i="2"/>
  <c r="V36" i="2"/>
  <c r="E36" i="2" s="1"/>
  <c r="V26" i="2"/>
  <c r="Z27" i="2" s="1"/>
  <c r="V33" i="2"/>
  <c r="E33" i="2" s="1"/>
  <c r="V42" i="2"/>
  <c r="E42" i="2" s="1"/>
  <c r="V40" i="2"/>
  <c r="E40" i="2" s="1"/>
  <c r="V31" i="2"/>
  <c r="E31" i="2" s="1"/>
  <c r="U32" i="2"/>
  <c r="U41" i="2"/>
  <c r="AT8" i="4"/>
  <c r="AW10" i="4"/>
  <c r="AF11" i="2"/>
  <c r="AF12" i="2"/>
  <c r="Z98" i="2"/>
  <c r="Z90" i="2"/>
  <c r="Z82" i="2"/>
  <c r="Z74" i="2"/>
  <c r="Z66" i="2"/>
  <c r="Z58" i="2"/>
  <c r="Z50" i="2"/>
  <c r="AA57" i="2"/>
  <c r="AA65" i="2"/>
  <c r="AA73" i="2"/>
  <c r="AA81" i="2"/>
  <c r="AA89" i="2"/>
  <c r="AA97" i="2"/>
  <c r="AA54" i="2"/>
  <c r="AA62" i="2"/>
  <c r="AA70" i="2"/>
  <c r="AA78" i="2"/>
  <c r="AA86" i="2"/>
  <c r="AA94" i="2"/>
  <c r="AA93" i="2"/>
  <c r="AA64" i="2"/>
  <c r="AA95" i="2"/>
  <c r="AA87" i="2"/>
  <c r="AA79" i="2"/>
  <c r="AA71" i="2"/>
  <c r="AA63" i="2"/>
  <c r="AA55" i="2"/>
  <c r="AA80" i="2"/>
  <c r="AA85" i="2"/>
  <c r="AA77" i="2"/>
  <c r="AA69" i="2"/>
  <c r="AA61" i="2"/>
  <c r="AA53" i="2"/>
  <c r="AA96" i="2"/>
  <c r="AA100" i="2"/>
  <c r="AA92" i="2"/>
  <c r="AA84" i="2"/>
  <c r="AA76" i="2"/>
  <c r="AA68" i="2"/>
  <c r="AA60" i="2"/>
  <c r="Y63" i="2"/>
  <c r="Y71" i="2"/>
  <c r="Y79" i="2"/>
  <c r="Y87" i="2"/>
  <c r="Y95" i="2"/>
  <c r="AA99" i="2"/>
  <c r="AA91" i="2"/>
  <c r="AA83" i="2"/>
  <c r="AA75" i="2"/>
  <c r="AA67" i="2"/>
  <c r="AA59" i="2"/>
  <c r="AA88" i="2"/>
  <c r="Y56" i="2"/>
  <c r="Y64" i="2"/>
  <c r="Y72" i="2"/>
  <c r="Y80" i="2"/>
  <c r="Y88" i="2"/>
  <c r="Y96" i="2"/>
  <c r="AA98" i="2"/>
  <c r="AA90" i="2"/>
  <c r="AA82" i="2"/>
  <c r="AA74" i="2"/>
  <c r="AA66" i="2"/>
  <c r="AA58" i="2"/>
  <c r="AA72" i="2"/>
  <c r="AA56" i="2"/>
  <c r="Z76" i="2"/>
  <c r="Y52" i="2"/>
  <c r="Y60" i="2"/>
  <c r="Y68" i="2"/>
  <c r="Y76" i="2"/>
  <c r="Y84" i="2"/>
  <c r="Y92" i="2"/>
  <c r="Y93" i="2"/>
  <c r="Z94" i="2"/>
  <c r="Z86" i="2"/>
  <c r="Z70" i="2"/>
  <c r="Z62" i="2"/>
  <c r="Z54" i="2"/>
  <c r="Z46" i="2"/>
  <c r="Y55" i="2"/>
  <c r="Y67" i="2"/>
  <c r="Y75" i="2"/>
  <c r="Y83" i="2"/>
  <c r="Y91" i="2"/>
  <c r="Z52" i="2"/>
  <c r="Y51" i="2"/>
  <c r="Y59" i="2"/>
  <c r="Y99" i="2"/>
  <c r="Z48" i="2"/>
  <c r="Z56" i="2"/>
  <c r="Z64" i="2"/>
  <c r="Z72" i="2"/>
  <c r="Z80" i="2"/>
  <c r="Z88" i="2"/>
  <c r="Z96" i="2"/>
  <c r="Z84" i="2"/>
  <c r="Y100" i="2"/>
  <c r="Z25" i="2"/>
  <c r="Z49" i="2"/>
  <c r="Z57" i="2"/>
  <c r="Z65" i="2"/>
  <c r="Z73" i="2"/>
  <c r="Z81" i="2"/>
  <c r="Z89" i="2"/>
  <c r="Z97" i="2"/>
  <c r="Z60" i="2"/>
  <c r="Y53" i="2"/>
  <c r="Y61" i="2"/>
  <c r="Y69" i="2"/>
  <c r="Y77" i="2"/>
  <c r="Y85" i="2"/>
  <c r="Z26" i="2"/>
  <c r="Z68" i="2"/>
  <c r="Y54" i="2"/>
  <c r="Y62" i="2"/>
  <c r="Y70" i="2"/>
  <c r="Y78" i="2"/>
  <c r="Y86" i="2"/>
  <c r="Y94" i="2"/>
  <c r="Z51" i="2"/>
  <c r="Z59" i="2"/>
  <c r="Z67" i="2"/>
  <c r="Z75" i="2"/>
  <c r="Z83" i="2"/>
  <c r="Z91" i="2"/>
  <c r="Z99" i="2"/>
  <c r="Z92" i="2"/>
  <c r="Z53" i="2"/>
  <c r="Z61" i="2"/>
  <c r="Z69" i="2"/>
  <c r="Z77" i="2"/>
  <c r="Z85" i="2"/>
  <c r="Z93" i="2"/>
  <c r="Z100" i="2"/>
  <c r="Y57" i="2"/>
  <c r="Y65" i="2"/>
  <c r="Y73" i="2"/>
  <c r="Y81" i="2"/>
  <c r="Y89" i="2"/>
  <c r="Y97" i="2"/>
  <c r="Z78" i="2"/>
  <c r="Y58" i="2"/>
  <c r="Y66" i="2"/>
  <c r="Y74" i="2"/>
  <c r="Y82" i="2"/>
  <c r="Y90" i="2"/>
  <c r="Y98" i="2"/>
  <c r="Z31" i="2"/>
  <c r="Z47" i="2"/>
  <c r="Z55" i="2"/>
  <c r="Z63" i="2"/>
  <c r="Z71" i="2"/>
  <c r="Z79" i="2"/>
  <c r="Z87" i="2"/>
  <c r="Z95" i="2"/>
  <c r="D6" i="2"/>
  <c r="U7" i="2"/>
  <c r="U8" i="2" s="1"/>
  <c r="W65" i="2"/>
  <c r="W73" i="2"/>
  <c r="W81" i="2"/>
  <c r="W89" i="2"/>
  <c r="W97" i="2"/>
  <c r="W59" i="2"/>
  <c r="W67" i="2"/>
  <c r="W75" i="2"/>
  <c r="W83" i="2"/>
  <c r="W91" i="2"/>
  <c r="V7" i="2"/>
  <c r="E7" i="2" s="1"/>
  <c r="W58" i="2"/>
  <c r="W66" i="2"/>
  <c r="W74" i="2"/>
  <c r="W82" i="2"/>
  <c r="W90" i="2"/>
  <c r="W98" i="2"/>
  <c r="W99" i="2"/>
  <c r="W69" i="2"/>
  <c r="W77" i="2"/>
  <c r="W85" i="2"/>
  <c r="W93" i="2"/>
  <c r="W54" i="2"/>
  <c r="W62" i="2"/>
  <c r="W70" i="2"/>
  <c r="W78" i="2"/>
  <c r="W86" i="2"/>
  <c r="W94" i="2"/>
  <c r="X95" i="2"/>
  <c r="X87" i="2"/>
  <c r="X79" i="2"/>
  <c r="X71" i="2"/>
  <c r="X63" i="2"/>
  <c r="X55" i="2"/>
  <c r="X61" i="2"/>
  <c r="X53" i="2"/>
  <c r="X99" i="2"/>
  <c r="X91" i="2"/>
  <c r="X83" i="2"/>
  <c r="X75" i="2"/>
  <c r="X67" i="2"/>
  <c r="X59" i="2"/>
  <c r="X51" i="2"/>
  <c r="X93" i="2"/>
  <c r="X85" i="2"/>
  <c r="X77" i="2"/>
  <c r="X69" i="2"/>
  <c r="D89" i="2"/>
  <c r="D76" i="2"/>
  <c r="D64" i="2"/>
  <c r="D88" i="2"/>
  <c r="D62" i="2"/>
  <c r="D86" i="2"/>
  <c r="D73" i="2"/>
  <c r="D60" i="2"/>
  <c r="D84" i="2"/>
  <c r="D72" i="2"/>
  <c r="D70" i="2"/>
  <c r="D57" i="2"/>
  <c r="D94" i="2"/>
  <c r="D81" i="2"/>
  <c r="D68" i="2"/>
  <c r="D54" i="2"/>
  <c r="D92" i="2"/>
  <c r="D80" i="2"/>
  <c r="W55" i="2"/>
  <c r="W63" i="2"/>
  <c r="W71" i="2"/>
  <c r="W79" i="2"/>
  <c r="W87" i="2"/>
  <c r="W95" i="2"/>
  <c r="D90" i="2"/>
  <c r="D78" i="2"/>
  <c r="D65" i="2"/>
  <c r="D49" i="2"/>
  <c r="X97" i="2"/>
  <c r="X89" i="2"/>
  <c r="X81" i="2"/>
  <c r="X57" i="2"/>
  <c r="W61" i="2"/>
  <c r="W57" i="2"/>
  <c r="W53" i="2"/>
  <c r="D53" i="2"/>
  <c r="X100" i="2"/>
  <c r="X96" i="2"/>
  <c r="X92" i="2"/>
  <c r="X88" i="2"/>
  <c r="X84" i="2"/>
  <c r="X80" i="2"/>
  <c r="X76" i="2"/>
  <c r="X72" i="2"/>
  <c r="X68" i="2"/>
  <c r="X64" i="2"/>
  <c r="X60" i="2"/>
  <c r="X56" i="2"/>
  <c r="X52" i="2"/>
  <c r="X48" i="2"/>
  <c r="D77" i="2"/>
  <c r="X65" i="2"/>
  <c r="E95" i="2"/>
  <c r="E91" i="2"/>
  <c r="E87" i="2"/>
  <c r="E83" i="2"/>
  <c r="E79" i="2"/>
  <c r="E75" i="2"/>
  <c r="E71" i="2"/>
  <c r="E67" i="2"/>
  <c r="E63" i="2"/>
  <c r="E59" i="2"/>
  <c r="E55" i="2"/>
  <c r="E51" i="2"/>
  <c r="E47" i="2"/>
  <c r="E43" i="2"/>
  <c r="W100" i="2"/>
  <c r="W96" i="2"/>
  <c r="W92" i="2"/>
  <c r="W88" i="2"/>
  <c r="W84" i="2"/>
  <c r="W80" i="2"/>
  <c r="W76" i="2"/>
  <c r="W72" i="2"/>
  <c r="W68" i="2"/>
  <c r="W64" i="2"/>
  <c r="W60" i="2"/>
  <c r="W56" i="2"/>
  <c r="D69" i="2"/>
  <c r="X49" i="2"/>
  <c r="D93" i="2"/>
  <c r="D61" i="2"/>
  <c r="X98" i="2"/>
  <c r="X94" i="2"/>
  <c r="X90" i="2"/>
  <c r="X86" i="2"/>
  <c r="X82" i="2"/>
  <c r="X78" i="2"/>
  <c r="X74" i="2"/>
  <c r="X70" i="2"/>
  <c r="X66" i="2"/>
  <c r="X62" i="2"/>
  <c r="X58" i="2"/>
  <c r="X54" i="2"/>
  <c r="X50" i="2"/>
  <c r="D85" i="2"/>
  <c r="X73" i="2"/>
  <c r="D5" i="2"/>
  <c r="AK17" i="14" l="1"/>
  <c r="AW17" i="4"/>
  <c r="AK34" i="9"/>
  <c r="AI33" i="8"/>
  <c r="AI46" i="4"/>
  <c r="AT31" i="4"/>
  <c r="AJ36" i="9"/>
  <c r="AI36" i="9"/>
  <c r="AJ34" i="8"/>
  <c r="AI34" i="8"/>
  <c r="AJ36" i="6"/>
  <c r="AI36" i="6"/>
  <c r="AI35" i="8"/>
  <c r="AJ35" i="8"/>
  <c r="D32" i="2"/>
  <c r="U33" i="2"/>
  <c r="AK29" i="9"/>
  <c r="AI36" i="8"/>
  <c r="AJ36" i="8"/>
  <c r="AI33" i="6"/>
  <c r="AJ33" i="9"/>
  <c r="AI33" i="9"/>
  <c r="AJ32" i="9"/>
  <c r="AI32" i="9"/>
  <c r="AJ31" i="9"/>
  <c r="AI31" i="9"/>
  <c r="AI30" i="9"/>
  <c r="AJ30" i="9"/>
  <c r="AI29" i="9"/>
  <c r="AJ29" i="9"/>
  <c r="AW17" i="14"/>
  <c r="AY20" i="14"/>
  <c r="AK20" i="14" s="1"/>
  <c r="AY21" i="14"/>
  <c r="AK21" i="14" s="1"/>
  <c r="AW20" i="14"/>
  <c r="AW18" i="14"/>
  <c r="AW16" i="14"/>
  <c r="AJ16" i="14" s="1"/>
  <c r="AY19" i="14"/>
  <c r="AK19" i="14" s="1"/>
  <c r="AY18" i="14"/>
  <c r="AK18" i="14" s="1"/>
  <c r="AY16" i="14"/>
  <c r="AK16" i="14" s="1"/>
  <c r="AU17" i="4"/>
  <c r="AW19" i="14"/>
  <c r="AJ13" i="14"/>
  <c r="AJ25" i="8"/>
  <c r="AJ18" i="13"/>
  <c r="AP10" i="12"/>
  <c r="AH10" i="12"/>
  <c r="AG10" i="12"/>
  <c r="AV14" i="9"/>
  <c r="AJ14" i="9" s="1"/>
  <c r="AT19" i="13"/>
  <c r="AV20" i="13" s="1"/>
  <c r="AV19" i="13"/>
  <c r="AU27" i="4"/>
  <c r="AY28" i="4" s="1"/>
  <c r="AZ19" i="13"/>
  <c r="AJ16" i="6"/>
  <c r="AV13" i="12"/>
  <c r="AZ12" i="12"/>
  <c r="AZ15" i="12"/>
  <c r="AV12" i="12"/>
  <c r="AJ12" i="12" s="1"/>
  <c r="AX16" i="12"/>
  <c r="AK16" i="12" s="1"/>
  <c r="AX12" i="12"/>
  <c r="AK12" i="12" s="1"/>
  <c r="AV14" i="12"/>
  <c r="AI14" i="12" s="1"/>
  <c r="AX14" i="12"/>
  <c r="AK14" i="12" s="1"/>
  <c r="AX15" i="12"/>
  <c r="AK15" i="12" s="1"/>
  <c r="AZ13" i="12"/>
  <c r="AX13" i="12"/>
  <c r="AK13" i="12" s="1"/>
  <c r="AX48" i="4"/>
  <c r="AK48" i="4" s="1"/>
  <c r="AZ14" i="9"/>
  <c r="AZ15" i="9"/>
  <c r="AX16" i="9"/>
  <c r="AK16" i="9" s="1"/>
  <c r="AZ49" i="4"/>
  <c r="AZ48" i="4"/>
  <c r="AX50" i="4"/>
  <c r="AK50" i="4" s="1"/>
  <c r="AV48" i="4"/>
  <c r="AI48" i="4" s="1"/>
  <c r="AV49" i="4"/>
  <c r="AV51" i="4"/>
  <c r="AZ51" i="4"/>
  <c r="AZ12" i="8"/>
  <c r="AX13" i="9"/>
  <c r="AK13" i="9" s="1"/>
  <c r="AZ13" i="9"/>
  <c r="AV13" i="9"/>
  <c r="AJ13" i="9" s="1"/>
  <c r="AX15" i="9"/>
  <c r="AK15" i="9" s="1"/>
  <c r="AX14" i="9"/>
  <c r="AK14" i="9" s="1"/>
  <c r="AZ12" i="9"/>
  <c r="AX12" i="9"/>
  <c r="AK12" i="9" s="1"/>
  <c r="AV15" i="9"/>
  <c r="AJ15" i="9" s="1"/>
  <c r="AZ50" i="4"/>
  <c r="AY23" i="6"/>
  <c r="AK23" i="6" s="1"/>
  <c r="AX53" i="4"/>
  <c r="AV52" i="4"/>
  <c r="AZ52" i="4"/>
  <c r="AX49" i="4"/>
  <c r="AK49" i="4" s="1"/>
  <c r="AX52" i="4"/>
  <c r="AX51" i="4"/>
  <c r="AK51" i="4" s="1"/>
  <c r="AY25" i="6"/>
  <c r="AK25" i="6" s="1"/>
  <c r="AW21" i="6"/>
  <c r="AI21" i="6" s="1"/>
  <c r="AW22" i="6"/>
  <c r="AJ22" i="6" s="1"/>
  <c r="AI47" i="4"/>
  <c r="AJ47" i="4"/>
  <c r="AJ24" i="6"/>
  <c r="AI24" i="6"/>
  <c r="AZ15" i="8"/>
  <c r="AX12" i="11"/>
  <c r="AK12" i="11" s="1"/>
  <c r="AX16" i="8"/>
  <c r="AK16" i="8" s="1"/>
  <c r="AV13" i="8"/>
  <c r="AJ13" i="8" s="1"/>
  <c r="AV14" i="8"/>
  <c r="AI14" i="8" s="1"/>
  <c r="AV15" i="8"/>
  <c r="AI15" i="8" s="1"/>
  <c r="AX15" i="8"/>
  <c r="AK15" i="8" s="1"/>
  <c r="AZ13" i="8"/>
  <c r="AV12" i="11"/>
  <c r="AJ12" i="11" s="1"/>
  <c r="AX12" i="8"/>
  <c r="AK12" i="8" s="1"/>
  <c r="AV12" i="8"/>
  <c r="AJ12" i="8" s="1"/>
  <c r="AX13" i="8"/>
  <c r="AK13" i="8" s="1"/>
  <c r="AT11" i="7"/>
  <c r="AV12" i="7" s="1"/>
  <c r="AJ20" i="6"/>
  <c r="AI20" i="6"/>
  <c r="AX11" i="10"/>
  <c r="AK11" i="10" s="1"/>
  <c r="AT11" i="10"/>
  <c r="AV12" i="10" s="1"/>
  <c r="AT11" i="13"/>
  <c r="AZ15" i="13" s="1"/>
  <c r="AJ21" i="6"/>
  <c r="AT12" i="11"/>
  <c r="AV16" i="11" s="1"/>
  <c r="AW25" i="6"/>
  <c r="AJ25" i="6" s="1"/>
  <c r="AY26" i="6"/>
  <c r="AW23" i="6"/>
  <c r="AY24" i="6"/>
  <c r="AK24" i="6" s="1"/>
  <c r="AY21" i="6"/>
  <c r="AK21" i="6" s="1"/>
  <c r="AX17" i="12"/>
  <c r="AK17" i="12" s="1"/>
  <c r="AZ16" i="12"/>
  <c r="AV16" i="12"/>
  <c r="AZ16" i="8"/>
  <c r="AV16" i="8"/>
  <c r="AX17" i="8"/>
  <c r="AK17" i="8" s="1"/>
  <c r="AZ14" i="12"/>
  <c r="AZ16" i="9"/>
  <c r="AV16" i="9"/>
  <c r="AX17" i="9"/>
  <c r="AK17" i="9" s="1"/>
  <c r="AJ12" i="14"/>
  <c r="AI12" i="14"/>
  <c r="AZ14" i="8"/>
  <c r="AY22" i="6"/>
  <c r="AK22" i="6" s="1"/>
  <c r="AU51" i="4"/>
  <c r="AW51" i="4"/>
  <c r="AZ26" i="6"/>
  <c r="AX26" i="6"/>
  <c r="AX26" i="7"/>
  <c r="AK26" i="7" s="1"/>
  <c r="D35" i="2"/>
  <c r="U36" i="2"/>
  <c r="AZ26" i="7"/>
  <c r="AW27" i="4"/>
  <c r="AT26" i="7"/>
  <c r="AT26" i="6"/>
  <c r="AI27" i="9"/>
  <c r="AI24" i="9"/>
  <c r="AI25" i="9"/>
  <c r="AJ27" i="8"/>
  <c r="AI24" i="8"/>
  <c r="AJ26" i="8"/>
  <c r="AI26" i="8"/>
  <c r="AI28" i="9"/>
  <c r="AJ28" i="9"/>
  <c r="AJ12" i="9"/>
  <c r="AZ11" i="13"/>
  <c r="AI26" i="7"/>
  <c r="AJ26" i="7"/>
  <c r="AV11" i="13"/>
  <c r="AI11" i="13" s="1"/>
  <c r="AI28" i="8"/>
  <c r="AJ28" i="8"/>
  <c r="AI25" i="7"/>
  <c r="AJ25" i="7"/>
  <c r="AR10" i="8"/>
  <c r="AM10" i="8" s="1"/>
  <c r="E10" i="8" s="1"/>
  <c r="AD10" i="8" s="1"/>
  <c r="J10" i="14"/>
  <c r="CQ10" i="1" s="1"/>
  <c r="AM10" i="14"/>
  <c r="E10" i="14" s="1"/>
  <c r="AD10" i="14" s="1"/>
  <c r="AL10" i="14"/>
  <c r="D10" i="14" s="1"/>
  <c r="AC10" i="14" s="1"/>
  <c r="AN10" i="14"/>
  <c r="AG10" i="14" s="1"/>
  <c r="AO10" i="14"/>
  <c r="AH10" i="14" s="1"/>
  <c r="C10" i="14"/>
  <c r="CP10" i="1" s="1"/>
  <c r="AX11" i="13"/>
  <c r="AK11" i="13" s="1"/>
  <c r="AI10" i="13"/>
  <c r="AJ10" i="13"/>
  <c r="AI14" i="9"/>
  <c r="AJ13" i="12"/>
  <c r="AI13" i="12"/>
  <c r="AI12" i="12"/>
  <c r="J10" i="12"/>
  <c r="BY10" i="1" s="1"/>
  <c r="AJ11" i="12"/>
  <c r="AI11" i="12"/>
  <c r="AJ15" i="12"/>
  <c r="AI15" i="12"/>
  <c r="AO10" i="12"/>
  <c r="AN10" i="12"/>
  <c r="AM10" i="12"/>
  <c r="E10" i="12" s="1"/>
  <c r="AD10" i="12" s="1"/>
  <c r="AL10" i="12"/>
  <c r="D10" i="12" s="1"/>
  <c r="AC10" i="12" s="1"/>
  <c r="C10" i="12"/>
  <c r="BX10" i="1" s="1"/>
  <c r="AI11" i="11"/>
  <c r="AJ11" i="11"/>
  <c r="AS10" i="11"/>
  <c r="AR10" i="11"/>
  <c r="AS10" i="10"/>
  <c r="AR10" i="10"/>
  <c r="AZ11" i="10"/>
  <c r="AV11" i="10"/>
  <c r="AI11" i="8"/>
  <c r="AJ11" i="9"/>
  <c r="AI11" i="9"/>
  <c r="AR10" i="9"/>
  <c r="AS10" i="9"/>
  <c r="J10" i="8"/>
  <c r="AE10" i="1" s="1"/>
  <c r="AI12" i="8"/>
  <c r="AI12" i="6"/>
  <c r="AJ12" i="6"/>
  <c r="AJ11" i="6"/>
  <c r="AI11" i="6"/>
  <c r="AI15" i="6"/>
  <c r="AJ15" i="6"/>
  <c r="AJ13" i="6"/>
  <c r="AI13" i="6"/>
  <c r="AI14" i="6"/>
  <c r="AJ14" i="6"/>
  <c r="AR10" i="6"/>
  <c r="AS10" i="6"/>
  <c r="AZ11" i="7"/>
  <c r="AX11" i="7"/>
  <c r="AK11" i="7" s="1"/>
  <c r="AV11" i="7"/>
  <c r="AI10" i="7"/>
  <c r="AJ10" i="7"/>
  <c r="AV24" i="4"/>
  <c r="AZ24" i="4"/>
  <c r="AJ26" i="6"/>
  <c r="AI26" i="6"/>
  <c r="AT24" i="4"/>
  <c r="X47" i="2"/>
  <c r="X33" i="2"/>
  <c r="Z21" i="2"/>
  <c r="Z32" i="2"/>
  <c r="D41" i="2"/>
  <c r="U42" i="2"/>
  <c r="AS9" i="4"/>
  <c r="X46" i="2"/>
  <c r="Z45" i="2"/>
  <c r="Z44" i="2"/>
  <c r="Z37" i="2"/>
  <c r="X27" i="2"/>
  <c r="X34" i="2"/>
  <c r="X36" i="2"/>
  <c r="Z43" i="2"/>
  <c r="X44" i="2"/>
  <c r="Z35" i="2"/>
  <c r="X37" i="2"/>
  <c r="Z42" i="2"/>
  <c r="X35" i="2"/>
  <c r="X45" i="2"/>
  <c r="Z36" i="2"/>
  <c r="Z34" i="2"/>
  <c r="V21" i="2"/>
  <c r="Z24" i="2" s="1"/>
  <c r="V37" i="2"/>
  <c r="V38" i="2" s="1"/>
  <c r="Z33" i="2"/>
  <c r="E26" i="2"/>
  <c r="V27" i="2"/>
  <c r="R98" i="2"/>
  <c r="R90" i="2"/>
  <c r="R82" i="2"/>
  <c r="AT9" i="4"/>
  <c r="R80" i="2"/>
  <c r="R79" i="2"/>
  <c r="R66" i="2"/>
  <c r="R87" i="2"/>
  <c r="R88" i="2"/>
  <c r="R74" i="2"/>
  <c r="AG12" i="2"/>
  <c r="AH12" i="2"/>
  <c r="AG11" i="2"/>
  <c r="AH11" i="2"/>
  <c r="AF13" i="2"/>
  <c r="AF14" i="2"/>
  <c r="R55" i="2"/>
  <c r="R58" i="2"/>
  <c r="H56" i="2"/>
  <c r="G56" i="2"/>
  <c r="G66" i="2"/>
  <c r="H66" i="2"/>
  <c r="G67" i="2"/>
  <c r="H67" i="2"/>
  <c r="H68" i="2"/>
  <c r="G68" i="2"/>
  <c r="G80" i="2"/>
  <c r="H80" i="2"/>
  <c r="G71" i="2"/>
  <c r="H71" i="2"/>
  <c r="G78" i="2"/>
  <c r="H78" i="2"/>
  <c r="G97" i="2"/>
  <c r="H97" i="2"/>
  <c r="H72" i="2"/>
  <c r="G72" i="2"/>
  <c r="G74" i="2"/>
  <c r="H74" i="2"/>
  <c r="H88" i="2"/>
  <c r="G88" i="2"/>
  <c r="G75" i="2"/>
  <c r="H75" i="2"/>
  <c r="H76" i="2"/>
  <c r="G76" i="2"/>
  <c r="G79" i="2"/>
  <c r="H79" i="2"/>
  <c r="G70" i="2"/>
  <c r="H70" i="2"/>
  <c r="G89" i="2"/>
  <c r="H89" i="2"/>
  <c r="G83" i="2"/>
  <c r="H83" i="2"/>
  <c r="G81" i="2"/>
  <c r="H81" i="2"/>
  <c r="G90" i="2"/>
  <c r="H90" i="2"/>
  <c r="G91" i="2"/>
  <c r="H91" i="2"/>
  <c r="H92" i="2"/>
  <c r="G92" i="2"/>
  <c r="G61" i="2"/>
  <c r="H61" i="2"/>
  <c r="G95" i="2"/>
  <c r="H95" i="2"/>
  <c r="G54" i="2"/>
  <c r="H54" i="2"/>
  <c r="G73" i="2"/>
  <c r="H73" i="2"/>
  <c r="G53" i="2"/>
  <c r="H53" i="2"/>
  <c r="R71" i="2"/>
  <c r="R60" i="2"/>
  <c r="R72" i="2"/>
  <c r="G98" i="2"/>
  <c r="H98" i="2"/>
  <c r="G99" i="2"/>
  <c r="H99" i="2"/>
  <c r="H100" i="2"/>
  <c r="G100" i="2"/>
  <c r="G69" i="2"/>
  <c r="H69" i="2"/>
  <c r="H64" i="2"/>
  <c r="G64" i="2"/>
  <c r="G65" i="2"/>
  <c r="H65" i="2"/>
  <c r="H84" i="2"/>
  <c r="G84" i="2"/>
  <c r="G87" i="2"/>
  <c r="H87" i="2"/>
  <c r="G77" i="2"/>
  <c r="H77" i="2"/>
  <c r="G93" i="2"/>
  <c r="H93" i="2"/>
  <c r="G57" i="2"/>
  <c r="H57" i="2"/>
  <c r="G62" i="2"/>
  <c r="H62" i="2"/>
  <c r="R73" i="2"/>
  <c r="R83" i="2"/>
  <c r="H96" i="2"/>
  <c r="G96" i="2"/>
  <c r="G85" i="2"/>
  <c r="H85" i="2"/>
  <c r="G55" i="2"/>
  <c r="H55" i="2"/>
  <c r="G94" i="2"/>
  <c r="H94" i="2"/>
  <c r="G82" i="2"/>
  <c r="H82" i="2"/>
  <c r="R86" i="2"/>
  <c r="G58" i="2"/>
  <c r="H58" i="2"/>
  <c r="G59" i="2"/>
  <c r="H59" i="2"/>
  <c r="H60" i="2"/>
  <c r="G60" i="2"/>
  <c r="G63" i="2"/>
  <c r="H63" i="2"/>
  <c r="G86" i="2"/>
  <c r="H86" i="2"/>
  <c r="R94" i="2"/>
  <c r="R92" i="2"/>
  <c r="R54" i="2"/>
  <c r="R89" i="2"/>
  <c r="R56" i="2"/>
  <c r="R65" i="2"/>
  <c r="R93" i="2"/>
  <c r="R67" i="2"/>
  <c r="R63" i="2"/>
  <c r="R64" i="2"/>
  <c r="R75" i="2"/>
  <c r="R62" i="2"/>
  <c r="R76" i="2"/>
  <c r="R84" i="2"/>
  <c r="R95" i="2"/>
  <c r="R96" i="2"/>
  <c r="R68" i="2"/>
  <c r="R52" i="2"/>
  <c r="R70" i="2"/>
  <c r="R57" i="2"/>
  <c r="R53" i="2"/>
  <c r="R77" i="2"/>
  <c r="R51" i="2"/>
  <c r="R91" i="2"/>
  <c r="R69" i="2"/>
  <c r="P56" i="2"/>
  <c r="Q56" i="2"/>
  <c r="P54" i="2"/>
  <c r="Q54" i="2"/>
  <c r="P69" i="2"/>
  <c r="Q69" i="2"/>
  <c r="Q91" i="2"/>
  <c r="P91" i="2"/>
  <c r="P97" i="2"/>
  <c r="Q97" i="2"/>
  <c r="P88" i="2"/>
  <c r="Q88" i="2"/>
  <c r="P60" i="2"/>
  <c r="Q60" i="2"/>
  <c r="P92" i="2"/>
  <c r="Q92" i="2"/>
  <c r="P95" i="2"/>
  <c r="Q95" i="2"/>
  <c r="P99" i="2"/>
  <c r="Q99" i="2"/>
  <c r="Q83" i="2"/>
  <c r="P83" i="2"/>
  <c r="P89" i="2"/>
  <c r="Q89" i="2"/>
  <c r="P64" i="2"/>
  <c r="Q64" i="2"/>
  <c r="P96" i="2"/>
  <c r="Q96" i="2"/>
  <c r="P87" i="2"/>
  <c r="Q87" i="2"/>
  <c r="Q98" i="2"/>
  <c r="P98" i="2"/>
  <c r="P75" i="2"/>
  <c r="Q75" i="2"/>
  <c r="P81" i="2"/>
  <c r="Q81" i="2"/>
  <c r="R97" i="2"/>
  <c r="P100" i="2"/>
  <c r="Q100" i="2"/>
  <c r="P53" i="2"/>
  <c r="Q53" i="2"/>
  <c r="P79" i="2"/>
  <c r="Q79" i="2"/>
  <c r="Q94" i="2"/>
  <c r="P94" i="2"/>
  <c r="Q90" i="2"/>
  <c r="P90" i="2"/>
  <c r="Q67" i="2"/>
  <c r="P67" i="2"/>
  <c r="P73" i="2"/>
  <c r="Q73" i="2"/>
  <c r="R99" i="2"/>
  <c r="P68" i="2"/>
  <c r="Q68" i="2"/>
  <c r="P72" i="2"/>
  <c r="Q72" i="2"/>
  <c r="P57" i="2"/>
  <c r="Q57" i="2"/>
  <c r="P71" i="2"/>
  <c r="Q71" i="2"/>
  <c r="P86" i="2"/>
  <c r="Q86" i="2"/>
  <c r="Q82" i="2"/>
  <c r="P82" i="2"/>
  <c r="P59" i="2"/>
  <c r="Q59" i="2"/>
  <c r="P65" i="2"/>
  <c r="Q65" i="2"/>
  <c r="R81" i="2"/>
  <c r="R85" i="2"/>
  <c r="R59" i="2"/>
  <c r="P76" i="2"/>
  <c r="Q76" i="2"/>
  <c r="P61" i="2"/>
  <c r="Q61" i="2"/>
  <c r="P63" i="2"/>
  <c r="Q63" i="2"/>
  <c r="P78" i="2"/>
  <c r="Q78" i="2"/>
  <c r="P93" i="2"/>
  <c r="Q93" i="2"/>
  <c r="Q74" i="2"/>
  <c r="P74" i="2"/>
  <c r="V8" i="2"/>
  <c r="E8" i="2" s="1"/>
  <c r="D7" i="2"/>
  <c r="P80" i="2"/>
  <c r="Q80" i="2"/>
  <c r="P55" i="2"/>
  <c r="Q55" i="2"/>
  <c r="P70" i="2"/>
  <c r="Q70" i="2"/>
  <c r="P85" i="2"/>
  <c r="Q85" i="2"/>
  <c r="Q66" i="2"/>
  <c r="P66" i="2"/>
  <c r="P84" i="2"/>
  <c r="Q84" i="2"/>
  <c r="P62" i="2"/>
  <c r="Q62" i="2"/>
  <c r="P77" i="2"/>
  <c r="Q77" i="2"/>
  <c r="Q58" i="2"/>
  <c r="P58" i="2"/>
  <c r="R78" i="2"/>
  <c r="R61" i="2"/>
  <c r="R100" i="2"/>
  <c r="D8" i="2"/>
  <c r="U9" i="2"/>
  <c r="AI49" i="4" l="1"/>
  <c r="AJ49" i="4"/>
  <c r="AJ48" i="4"/>
  <c r="AI16" i="14"/>
  <c r="U34" i="2"/>
  <c r="AA37" i="2" s="1"/>
  <c r="G37" i="2" s="1"/>
  <c r="D33" i="2"/>
  <c r="AT32" i="4"/>
  <c r="AI22" i="6"/>
  <c r="AJ20" i="14"/>
  <c r="AI20" i="14"/>
  <c r="AJ19" i="14"/>
  <c r="AI19" i="14"/>
  <c r="AI18" i="14"/>
  <c r="AJ18" i="14"/>
  <c r="AI17" i="14"/>
  <c r="AJ17" i="14"/>
  <c r="AU18" i="4"/>
  <c r="AW18" i="4"/>
  <c r="AY18" i="4"/>
  <c r="AI13" i="9"/>
  <c r="AX16" i="13"/>
  <c r="AK16" i="13" s="1"/>
  <c r="AW28" i="4"/>
  <c r="AJ14" i="8"/>
  <c r="AJ14" i="12"/>
  <c r="AX20" i="13"/>
  <c r="AK20" i="13" s="1"/>
  <c r="AK26" i="6"/>
  <c r="AU28" i="4"/>
  <c r="AW32" i="4" s="1"/>
  <c r="AI15" i="9"/>
  <c r="AT20" i="13"/>
  <c r="AZ20" i="13"/>
  <c r="AI20" i="13"/>
  <c r="AJ20" i="13"/>
  <c r="AI19" i="13"/>
  <c r="AJ19" i="13"/>
  <c r="AZ13" i="13"/>
  <c r="AX13" i="13"/>
  <c r="AK13" i="13" s="1"/>
  <c r="AZ12" i="10"/>
  <c r="AZ14" i="13"/>
  <c r="AZ12" i="7"/>
  <c r="AV14" i="13"/>
  <c r="AI14" i="13" s="1"/>
  <c r="AV15" i="13"/>
  <c r="AI15" i="13" s="1"/>
  <c r="AX14" i="13"/>
  <c r="AK14" i="13" s="1"/>
  <c r="AZ12" i="13"/>
  <c r="AV13" i="13"/>
  <c r="AI13" i="13" s="1"/>
  <c r="AX12" i="7"/>
  <c r="AK12" i="7" s="1"/>
  <c r="AX15" i="13"/>
  <c r="AK15" i="13" s="1"/>
  <c r="AX12" i="13"/>
  <c r="AK12" i="13" s="1"/>
  <c r="AV12" i="13"/>
  <c r="AJ12" i="13" s="1"/>
  <c r="AJ15" i="8"/>
  <c r="AI12" i="11"/>
  <c r="AX12" i="10"/>
  <c r="AK12" i="10" s="1"/>
  <c r="AI13" i="8"/>
  <c r="AJ16" i="11"/>
  <c r="AI16" i="11"/>
  <c r="AI16" i="12"/>
  <c r="AJ16" i="12"/>
  <c r="AI16" i="8"/>
  <c r="AJ16" i="8"/>
  <c r="AI23" i="6"/>
  <c r="AJ23" i="6"/>
  <c r="AI25" i="6"/>
  <c r="AZ16" i="11"/>
  <c r="AJ16" i="9"/>
  <c r="AI16" i="9"/>
  <c r="AX17" i="11"/>
  <c r="AK17" i="11" s="1"/>
  <c r="AV16" i="13"/>
  <c r="AX17" i="13"/>
  <c r="AK17" i="13" s="1"/>
  <c r="AZ16" i="13"/>
  <c r="AT12" i="7"/>
  <c r="AX17" i="7" s="1"/>
  <c r="AK17" i="7" s="1"/>
  <c r="AX18" i="11"/>
  <c r="AK18" i="11" s="1"/>
  <c r="AV17" i="11"/>
  <c r="AZ17" i="11"/>
  <c r="AZ13" i="11"/>
  <c r="AX15" i="11"/>
  <c r="AK15" i="11" s="1"/>
  <c r="AV14" i="11"/>
  <c r="AX16" i="11"/>
  <c r="AK16" i="11" s="1"/>
  <c r="AX14" i="11"/>
  <c r="AK14" i="11" s="1"/>
  <c r="AV15" i="11"/>
  <c r="AZ15" i="11"/>
  <c r="AX13" i="11"/>
  <c r="AK13" i="11" s="1"/>
  <c r="AV13" i="11"/>
  <c r="AZ14" i="11"/>
  <c r="AT12" i="10"/>
  <c r="AV16" i="10" s="1"/>
  <c r="AJ51" i="4"/>
  <c r="AI51" i="4"/>
  <c r="AU52" i="4"/>
  <c r="AY52" i="4"/>
  <c r="AK52" i="4" s="1"/>
  <c r="AW52" i="4"/>
  <c r="D36" i="2"/>
  <c r="U37" i="2"/>
  <c r="AT27" i="6"/>
  <c r="AX32" i="6" s="1"/>
  <c r="AK32" i="6" s="1"/>
  <c r="AX27" i="6"/>
  <c r="AK27" i="6" s="1"/>
  <c r="AZ27" i="6"/>
  <c r="AV27" i="6"/>
  <c r="AT25" i="4"/>
  <c r="AT27" i="7"/>
  <c r="AX28" i="7" s="1"/>
  <c r="AK28" i="7" s="1"/>
  <c r="AX27" i="7"/>
  <c r="AK27" i="7" s="1"/>
  <c r="AV27" i="7"/>
  <c r="AZ27" i="7"/>
  <c r="AJ11" i="13"/>
  <c r="C10" i="8"/>
  <c r="AD10" i="1" s="1"/>
  <c r="AL10" i="8"/>
  <c r="D10" i="8" s="1"/>
  <c r="AN10" i="8"/>
  <c r="AG10" i="8" s="1"/>
  <c r="AO10" i="8"/>
  <c r="AH10" i="8" s="1"/>
  <c r="L10" i="8" s="1"/>
  <c r="AF10" i="8" s="1"/>
  <c r="L10" i="14"/>
  <c r="AF10" i="14" s="1"/>
  <c r="F10" i="14"/>
  <c r="K10" i="14"/>
  <c r="AE10" i="14" s="1"/>
  <c r="AS10" i="13"/>
  <c r="AR10" i="13"/>
  <c r="F10" i="12"/>
  <c r="K10" i="12"/>
  <c r="AE10" i="12" s="1"/>
  <c r="L10" i="12"/>
  <c r="AF10" i="12" s="1"/>
  <c r="AO10" i="11"/>
  <c r="AH10" i="11" s="1"/>
  <c r="AM10" i="11"/>
  <c r="E10" i="11" s="1"/>
  <c r="AD10" i="11" s="1"/>
  <c r="AN10" i="11"/>
  <c r="AG10" i="11" s="1"/>
  <c r="AL10" i="11"/>
  <c r="D10" i="11" s="1"/>
  <c r="AC10" i="11" s="1"/>
  <c r="C10" i="11"/>
  <c r="BO10" i="1" s="1"/>
  <c r="J10" i="11"/>
  <c r="BP10" i="1" s="1"/>
  <c r="AI12" i="10"/>
  <c r="AJ12" i="10"/>
  <c r="AN10" i="10"/>
  <c r="AG10" i="10" s="1"/>
  <c r="AM10" i="10"/>
  <c r="E10" i="10" s="1"/>
  <c r="AD10" i="10" s="1"/>
  <c r="AL10" i="10"/>
  <c r="D10" i="10" s="1"/>
  <c r="AC10" i="10" s="1"/>
  <c r="AO10" i="10"/>
  <c r="AH10" i="10" s="1"/>
  <c r="C10" i="10"/>
  <c r="BF10" i="1" s="1"/>
  <c r="AJ11" i="10"/>
  <c r="AI11" i="10"/>
  <c r="J10" i="10"/>
  <c r="BG10" i="1" s="1"/>
  <c r="J10" i="9"/>
  <c r="AN10" i="1" s="1"/>
  <c r="AO10" i="9"/>
  <c r="AH10" i="9" s="1"/>
  <c r="AN10" i="9"/>
  <c r="AG10" i="9" s="1"/>
  <c r="AM10" i="9"/>
  <c r="E10" i="9" s="1"/>
  <c r="AD10" i="9" s="1"/>
  <c r="AL10" i="9"/>
  <c r="D10" i="9" s="1"/>
  <c r="AC10" i="9" s="1"/>
  <c r="C10" i="9"/>
  <c r="AM10" i="1" s="1"/>
  <c r="J10" i="6"/>
  <c r="M10" i="1" s="1"/>
  <c r="AL10" i="6"/>
  <c r="D10" i="6" s="1"/>
  <c r="AC10" i="6" s="1"/>
  <c r="AN10" i="6"/>
  <c r="AG10" i="6" s="1"/>
  <c r="AO10" i="6"/>
  <c r="AH10" i="6" s="1"/>
  <c r="AM10" i="6"/>
  <c r="E10" i="6" s="1"/>
  <c r="AD10" i="6" s="1"/>
  <c r="C10" i="6"/>
  <c r="L10" i="1" s="1"/>
  <c r="AI11" i="7"/>
  <c r="AJ11" i="7"/>
  <c r="AR10" i="7"/>
  <c r="AS10" i="7"/>
  <c r="AI12" i="7"/>
  <c r="AJ12" i="7"/>
  <c r="AV25" i="4"/>
  <c r="AX25" i="4"/>
  <c r="AZ25" i="4"/>
  <c r="D42" i="2"/>
  <c r="U43" i="2"/>
  <c r="U44" i="2" s="1"/>
  <c r="U45" i="2" s="1"/>
  <c r="X24" i="2"/>
  <c r="E37" i="2"/>
  <c r="Z23" i="2"/>
  <c r="X25" i="2"/>
  <c r="Z22" i="2"/>
  <c r="X23" i="2"/>
  <c r="X38" i="2"/>
  <c r="Z38" i="2"/>
  <c r="E21" i="2"/>
  <c r="X26" i="2"/>
  <c r="E27" i="2"/>
  <c r="X32" i="2"/>
  <c r="X30" i="2"/>
  <c r="X28" i="2"/>
  <c r="Z30" i="2"/>
  <c r="Z28" i="2"/>
  <c r="Z29" i="2"/>
  <c r="X31" i="2"/>
  <c r="X29" i="2"/>
  <c r="V9" i="2"/>
  <c r="Z10" i="2" s="1"/>
  <c r="E38" i="2"/>
  <c r="Z41" i="2"/>
  <c r="X39" i="2"/>
  <c r="X40" i="2"/>
  <c r="X43" i="2"/>
  <c r="X42" i="2"/>
  <c r="Z40" i="2"/>
  <c r="Z39" i="2"/>
  <c r="X41" i="2"/>
  <c r="AZ10" i="4"/>
  <c r="AT10" i="4"/>
  <c r="AT11" i="4" s="1"/>
  <c r="AT12" i="4" s="1"/>
  <c r="AV10" i="4"/>
  <c r="AG14" i="2"/>
  <c r="AH14" i="2"/>
  <c r="AG13" i="2"/>
  <c r="AH13" i="2"/>
  <c r="AF15" i="2"/>
  <c r="AF16" i="2"/>
  <c r="AA10" i="2"/>
  <c r="H10" i="2" s="1"/>
  <c r="W10" i="2"/>
  <c r="Y10" i="2"/>
  <c r="U10" i="2"/>
  <c r="D9" i="2"/>
  <c r="V10" i="2"/>
  <c r="W37" i="2" l="1"/>
  <c r="Q37" i="2" s="1"/>
  <c r="AT33" i="4"/>
  <c r="AX34" i="4" s="1"/>
  <c r="AV33" i="4"/>
  <c r="AZ33" i="4"/>
  <c r="AZ26" i="4"/>
  <c r="AT26" i="4"/>
  <c r="AV27" i="4" s="1"/>
  <c r="AI27" i="4" s="1"/>
  <c r="D34" i="2"/>
  <c r="Y35" i="2"/>
  <c r="R35" i="2" s="1"/>
  <c r="Y36" i="2"/>
  <c r="R36" i="2" s="1"/>
  <c r="Y37" i="2"/>
  <c r="R37" i="2" s="1"/>
  <c r="AI18" i="4"/>
  <c r="AJ18" i="4"/>
  <c r="AU19" i="4"/>
  <c r="AY20" i="4" s="1"/>
  <c r="AK20" i="4" s="1"/>
  <c r="AW19" i="4"/>
  <c r="AY19" i="4"/>
  <c r="AK19" i="4" s="1"/>
  <c r="AW30" i="4"/>
  <c r="AY33" i="4"/>
  <c r="AT21" i="13"/>
  <c r="AX22" i="13" s="1"/>
  <c r="AK22" i="13" s="1"/>
  <c r="AZ21" i="13"/>
  <c r="AX21" i="13"/>
  <c r="AK21" i="13" s="1"/>
  <c r="AV21" i="13"/>
  <c r="AY34" i="4"/>
  <c r="AK34" i="4" s="1"/>
  <c r="AW33" i="4"/>
  <c r="AY31" i="4"/>
  <c r="AY32" i="4"/>
  <c r="AW31" i="4"/>
  <c r="AY30" i="4"/>
  <c r="AW29" i="4"/>
  <c r="AY29" i="4"/>
  <c r="AJ15" i="13"/>
  <c r="AJ14" i="13"/>
  <c r="AJ13" i="13"/>
  <c r="AI12" i="13"/>
  <c r="AX17" i="10"/>
  <c r="AK17" i="10" s="1"/>
  <c r="AZ16" i="10"/>
  <c r="AZ14" i="7"/>
  <c r="U46" i="2"/>
  <c r="AA47" i="2" s="1"/>
  <c r="D45" i="2"/>
  <c r="H37" i="2"/>
  <c r="AJ16" i="10"/>
  <c r="AI16" i="10"/>
  <c r="AI14" i="11"/>
  <c r="AJ14" i="11"/>
  <c r="AV17" i="7"/>
  <c r="AZ17" i="7"/>
  <c r="AX18" i="7"/>
  <c r="AK18" i="7" s="1"/>
  <c r="AX15" i="7"/>
  <c r="AK15" i="7" s="1"/>
  <c r="AV13" i="7"/>
  <c r="AX16" i="7"/>
  <c r="AK16" i="7" s="1"/>
  <c r="AX13" i="7"/>
  <c r="AK13" i="7" s="1"/>
  <c r="AZ15" i="7"/>
  <c r="AV15" i="7"/>
  <c r="AV14" i="7"/>
  <c r="AZ13" i="7"/>
  <c r="AX14" i="7"/>
  <c r="AK14" i="7" s="1"/>
  <c r="AJ13" i="11"/>
  <c r="AI13" i="11"/>
  <c r="AI17" i="11"/>
  <c r="AJ17" i="11"/>
  <c r="AJ16" i="13"/>
  <c r="AI16" i="13"/>
  <c r="AI15" i="11"/>
  <c r="AJ15" i="11"/>
  <c r="AV16" i="7"/>
  <c r="AX18" i="10"/>
  <c r="AK18" i="10" s="1"/>
  <c r="AV17" i="10"/>
  <c r="AZ17" i="10"/>
  <c r="AV14" i="10"/>
  <c r="AX14" i="10"/>
  <c r="AK14" i="10" s="1"/>
  <c r="AX13" i="10"/>
  <c r="AK13" i="10" s="1"/>
  <c r="AZ14" i="10"/>
  <c r="AV13" i="10"/>
  <c r="AZ13" i="10"/>
  <c r="AX15" i="10"/>
  <c r="AK15" i="10" s="1"/>
  <c r="AZ15" i="10"/>
  <c r="AV15" i="10"/>
  <c r="AX16" i="10"/>
  <c r="AK16" i="10" s="1"/>
  <c r="AZ16" i="7"/>
  <c r="AI52" i="4"/>
  <c r="AJ52" i="4"/>
  <c r="AU53" i="4"/>
  <c r="AW54" i="4" s="1"/>
  <c r="AW53" i="4"/>
  <c r="AY53" i="4"/>
  <c r="AK53" i="4" s="1"/>
  <c r="AX26" i="4"/>
  <c r="AV26" i="4"/>
  <c r="U38" i="2"/>
  <c r="Y39" i="2" s="1"/>
  <c r="R39" i="2" s="1"/>
  <c r="D37" i="2"/>
  <c r="AA38" i="2"/>
  <c r="W38" i="2"/>
  <c r="P38" i="2" s="1"/>
  <c r="Y38" i="2"/>
  <c r="R38" i="2" s="1"/>
  <c r="AZ30" i="6"/>
  <c r="AX28" i="6"/>
  <c r="AK28" i="6" s="1"/>
  <c r="AV28" i="6"/>
  <c r="AI28" i="6" s="1"/>
  <c r="AZ28" i="6"/>
  <c r="AZ29" i="6"/>
  <c r="AX30" i="6"/>
  <c r="AK30" i="6" s="1"/>
  <c r="AV31" i="6"/>
  <c r="AX29" i="6"/>
  <c r="AK29" i="6" s="1"/>
  <c r="AZ31" i="6"/>
  <c r="AT28" i="7"/>
  <c r="AX29" i="7" s="1"/>
  <c r="AK29" i="7" s="1"/>
  <c r="AV28" i="7"/>
  <c r="AZ28" i="7"/>
  <c r="AJ27" i="6"/>
  <c r="AI27" i="6"/>
  <c r="AZ32" i="6"/>
  <c r="AV32" i="6"/>
  <c r="AX33" i="6"/>
  <c r="AK33" i="6" s="1"/>
  <c r="AX31" i="6"/>
  <c r="AK31" i="6" s="1"/>
  <c r="AI27" i="7"/>
  <c r="AJ27" i="7"/>
  <c r="AV29" i="6"/>
  <c r="AV30" i="6"/>
  <c r="F10" i="8"/>
  <c r="Z10" i="8" s="1"/>
  <c r="AC10" i="8"/>
  <c r="Z10" i="14"/>
  <c r="W12" i="14"/>
  <c r="K10" i="8"/>
  <c r="Z10" i="12"/>
  <c r="W12" i="12"/>
  <c r="B10" i="14"/>
  <c r="M10" i="14"/>
  <c r="BA11" i="14"/>
  <c r="AO10" i="13"/>
  <c r="AH10" i="13" s="1"/>
  <c r="AN10" i="13"/>
  <c r="AG10" i="13" s="1"/>
  <c r="AL10" i="13"/>
  <c r="D10" i="13" s="1"/>
  <c r="AC10" i="13" s="1"/>
  <c r="AM10" i="13"/>
  <c r="E10" i="13" s="1"/>
  <c r="AD10" i="13" s="1"/>
  <c r="C10" i="13"/>
  <c r="CG10" i="1" s="1"/>
  <c r="J10" i="13"/>
  <c r="CH10" i="1" s="1"/>
  <c r="M10" i="12"/>
  <c r="B10" i="12"/>
  <c r="BA11" i="12"/>
  <c r="F10" i="11"/>
  <c r="K10" i="11"/>
  <c r="AE10" i="11" s="1"/>
  <c r="L10" i="11"/>
  <c r="AF10" i="11" s="1"/>
  <c r="L10" i="10"/>
  <c r="AF10" i="10" s="1"/>
  <c r="K10" i="10"/>
  <c r="AE10" i="10" s="1"/>
  <c r="F10" i="10"/>
  <c r="F10" i="9"/>
  <c r="K10" i="9"/>
  <c r="AE10" i="9" s="1"/>
  <c r="L10" i="9"/>
  <c r="AF10" i="9" s="1"/>
  <c r="K10" i="6"/>
  <c r="AE10" i="6" s="1"/>
  <c r="F10" i="6"/>
  <c r="L10" i="6"/>
  <c r="AF10" i="6" s="1"/>
  <c r="AV17" i="4"/>
  <c r="AZ17" i="4"/>
  <c r="AX18" i="4"/>
  <c r="AK18" i="4" s="1"/>
  <c r="J10" i="7"/>
  <c r="V10" i="1" s="1"/>
  <c r="AM10" i="7"/>
  <c r="E10" i="7" s="1"/>
  <c r="AD10" i="7" s="1"/>
  <c r="AL10" i="7"/>
  <c r="D10" i="7" s="1"/>
  <c r="AC10" i="7" s="1"/>
  <c r="AO10" i="7"/>
  <c r="AH10" i="7" s="1"/>
  <c r="AN10" i="7"/>
  <c r="C10" i="7"/>
  <c r="U10" i="1" s="1"/>
  <c r="AV16" i="4"/>
  <c r="AZ16" i="4"/>
  <c r="AX17" i="4"/>
  <c r="AK17" i="4" s="1"/>
  <c r="AJ10" i="4"/>
  <c r="AI10" i="4"/>
  <c r="AX11" i="4"/>
  <c r="AK11" i="4" s="1"/>
  <c r="AV12" i="4"/>
  <c r="AX13" i="4"/>
  <c r="AK13" i="4" s="1"/>
  <c r="AX12" i="4"/>
  <c r="AK12" i="4" s="1"/>
  <c r="AZ12" i="4"/>
  <c r="AX15" i="4"/>
  <c r="AK15" i="4" s="1"/>
  <c r="AV11" i="4"/>
  <c r="AZ11" i="4"/>
  <c r="AV14" i="4"/>
  <c r="AV15" i="4"/>
  <c r="AV13" i="4"/>
  <c r="AX14" i="4"/>
  <c r="AK14" i="4" s="1"/>
  <c r="AZ14" i="4"/>
  <c r="AZ13" i="4"/>
  <c r="AZ15" i="4"/>
  <c r="AX16" i="4"/>
  <c r="AK16" i="4" s="1"/>
  <c r="D44" i="2"/>
  <c r="D43" i="2"/>
  <c r="Y44" i="2"/>
  <c r="R44" i="2" s="1"/>
  <c r="W46" i="2"/>
  <c r="Y46" i="2"/>
  <c r="R46" i="2" s="1"/>
  <c r="Y45" i="2"/>
  <c r="R45" i="2" s="1"/>
  <c r="AA46" i="2"/>
  <c r="E9" i="2"/>
  <c r="X10" i="2"/>
  <c r="Q10" i="2" s="1"/>
  <c r="Z11" i="2"/>
  <c r="AC10" i="2"/>
  <c r="G10" i="2" s="1"/>
  <c r="AG15" i="2"/>
  <c r="AH15" i="2"/>
  <c r="AG16" i="2"/>
  <c r="AH16" i="2"/>
  <c r="AC11" i="2"/>
  <c r="U11" i="2"/>
  <c r="AA11" i="2"/>
  <c r="H11" i="2" s="1"/>
  <c r="W11" i="2"/>
  <c r="R10" i="2"/>
  <c r="Y11" i="2"/>
  <c r="X11" i="2"/>
  <c r="D10" i="2"/>
  <c r="V11" i="2"/>
  <c r="E10" i="2"/>
  <c r="P37" i="2" l="1"/>
  <c r="AX27" i="4"/>
  <c r="AZ27" i="4"/>
  <c r="AV34" i="4"/>
  <c r="AZ34" i="4"/>
  <c r="AT27" i="4"/>
  <c r="AX32" i="4" s="1"/>
  <c r="AK32" i="4" s="1"/>
  <c r="AT34" i="4"/>
  <c r="AI34" i="4"/>
  <c r="AJ34" i="4"/>
  <c r="AJ33" i="4"/>
  <c r="AI33" i="4"/>
  <c r="AI19" i="4"/>
  <c r="AJ19" i="4"/>
  <c r="AU20" i="4"/>
  <c r="AY21" i="4" s="1"/>
  <c r="AK21" i="4" s="1"/>
  <c r="AW20" i="4"/>
  <c r="AV22" i="13"/>
  <c r="AI22" i="13" s="1"/>
  <c r="AJ27" i="4"/>
  <c r="AI21" i="13"/>
  <c r="AJ21" i="13"/>
  <c r="AT22" i="13"/>
  <c r="AZ23" i="13" s="1"/>
  <c r="AZ22" i="13"/>
  <c r="W47" i="2"/>
  <c r="P47" i="2" s="1"/>
  <c r="Y47" i="2"/>
  <c r="R47" i="2" s="1"/>
  <c r="U47" i="2"/>
  <c r="Y48" i="2" s="1"/>
  <c r="R48" i="2" s="1"/>
  <c r="AY54" i="4"/>
  <c r="AK54" i="4" s="1"/>
  <c r="D46" i="2"/>
  <c r="AI14" i="7"/>
  <c r="AJ14" i="7"/>
  <c r="AI16" i="7"/>
  <c r="AJ16" i="7"/>
  <c r="AI15" i="7"/>
  <c r="AJ15" i="7"/>
  <c r="AJ17" i="7"/>
  <c r="AI17" i="7"/>
  <c r="AJ15" i="10"/>
  <c r="AI15" i="10"/>
  <c r="AI14" i="10"/>
  <c r="AJ14" i="10"/>
  <c r="AI17" i="10"/>
  <c r="AJ17" i="10"/>
  <c r="AJ13" i="7"/>
  <c r="AI13" i="7"/>
  <c r="AI13" i="10"/>
  <c r="AJ13" i="10"/>
  <c r="AJ54" i="4"/>
  <c r="AI54" i="4"/>
  <c r="AU54" i="4"/>
  <c r="AJ53" i="4"/>
  <c r="AI53" i="4"/>
  <c r="AV29" i="7"/>
  <c r="AJ29" i="7" s="1"/>
  <c r="AT29" i="7"/>
  <c r="Q38" i="2"/>
  <c r="AA39" i="2"/>
  <c r="G39" i="2" s="1"/>
  <c r="W39" i="2"/>
  <c r="AJ31" i="6"/>
  <c r="AI31" i="6"/>
  <c r="U39" i="2"/>
  <c r="D38" i="2"/>
  <c r="AJ30" i="6"/>
  <c r="AI30" i="6"/>
  <c r="AI32" i="6"/>
  <c r="AJ32" i="6"/>
  <c r="G38" i="2"/>
  <c r="H38" i="2"/>
  <c r="AJ28" i="6"/>
  <c r="AJ28" i="7"/>
  <c r="AI28" i="7"/>
  <c r="AI29" i="6"/>
  <c r="AJ29" i="6"/>
  <c r="AZ29" i="7"/>
  <c r="BA11" i="8"/>
  <c r="W12" i="8"/>
  <c r="M10" i="8"/>
  <c r="BC11" i="8" s="1"/>
  <c r="AE10" i="8"/>
  <c r="B10" i="8" s="1"/>
  <c r="AC10" i="1" s="1"/>
  <c r="BU10" i="16" s="1"/>
  <c r="CE10" i="16" s="1"/>
  <c r="X12" i="14"/>
  <c r="Z10" i="11"/>
  <c r="W12" i="11"/>
  <c r="Z10" i="10"/>
  <c r="W12" i="10"/>
  <c r="Z10" i="9"/>
  <c r="W12" i="9"/>
  <c r="Z10" i="6"/>
  <c r="W12" i="6"/>
  <c r="BC11" i="12"/>
  <c r="X12" i="12"/>
  <c r="BW10" i="1"/>
  <c r="BY10" i="16" s="1"/>
  <c r="CI10" i="16" s="1"/>
  <c r="CO10" i="1"/>
  <c r="AA10" i="14"/>
  <c r="R10" i="14"/>
  <c r="AS11" i="14"/>
  <c r="AR11" i="14"/>
  <c r="BC11" i="14"/>
  <c r="L10" i="13"/>
  <c r="AF10" i="13" s="1"/>
  <c r="F10" i="13"/>
  <c r="K10" i="13"/>
  <c r="AE10" i="13" s="1"/>
  <c r="AA10" i="12"/>
  <c r="R10" i="12"/>
  <c r="AR11" i="12"/>
  <c r="AS11" i="12"/>
  <c r="M10" i="11"/>
  <c r="BA11" i="11"/>
  <c r="M10" i="10"/>
  <c r="BA11" i="10"/>
  <c r="B10" i="9"/>
  <c r="M10" i="9"/>
  <c r="BA11" i="9"/>
  <c r="BA11" i="6"/>
  <c r="AG10" i="7"/>
  <c r="K10" i="7" s="1"/>
  <c r="AE10" i="7" s="1"/>
  <c r="AJ17" i="4"/>
  <c r="AI17" i="4"/>
  <c r="M10" i="6"/>
  <c r="F10" i="7"/>
  <c r="L10" i="7"/>
  <c r="AF10" i="7" s="1"/>
  <c r="AI16" i="4"/>
  <c r="AJ16" i="4"/>
  <c r="AI15" i="4"/>
  <c r="AJ15" i="4"/>
  <c r="AI14" i="4"/>
  <c r="AJ14" i="4"/>
  <c r="AI13" i="4"/>
  <c r="AJ13" i="4"/>
  <c r="AI12" i="4"/>
  <c r="AJ12" i="4"/>
  <c r="AI11" i="4"/>
  <c r="AJ11" i="4"/>
  <c r="Q46" i="2"/>
  <c r="P46" i="2"/>
  <c r="G47" i="2"/>
  <c r="H47" i="2"/>
  <c r="H46" i="2"/>
  <c r="G46" i="2"/>
  <c r="AS10" i="4"/>
  <c r="AR10" i="4"/>
  <c r="P10" i="2"/>
  <c r="R11" i="2"/>
  <c r="AA12" i="2"/>
  <c r="G12" i="2" s="1"/>
  <c r="U12" i="2"/>
  <c r="W13" i="2" s="1"/>
  <c r="I10" i="2"/>
  <c r="Y12" i="2"/>
  <c r="W12" i="2"/>
  <c r="AC12" i="2"/>
  <c r="P11" i="2"/>
  <c r="D11" i="2"/>
  <c r="Q11" i="2"/>
  <c r="Z12" i="2"/>
  <c r="V12" i="2"/>
  <c r="E11" i="2"/>
  <c r="X12" i="2"/>
  <c r="AZ31" i="4" l="1"/>
  <c r="AV31" i="4"/>
  <c r="AJ31" i="4" s="1"/>
  <c r="U40" i="2"/>
  <c r="AA44" i="2" s="1"/>
  <c r="AI31" i="4"/>
  <c r="AJ22" i="13"/>
  <c r="AT35" i="4"/>
  <c r="AV36" i="4" s="1"/>
  <c r="AX35" i="4"/>
  <c r="AK35" i="4" s="1"/>
  <c r="AV35" i="4"/>
  <c r="AZ35" i="4"/>
  <c r="AT30" i="7"/>
  <c r="AX31" i="7" s="1"/>
  <c r="AK31" i="7" s="1"/>
  <c r="AZ32" i="4"/>
  <c r="AV32" i="4"/>
  <c r="AX33" i="4"/>
  <c r="AK33" i="4" s="1"/>
  <c r="AX29" i="4"/>
  <c r="AK29" i="4" s="1"/>
  <c r="AZ28" i="4"/>
  <c r="AX31" i="4"/>
  <c r="AK31" i="4" s="1"/>
  <c r="AX30" i="4"/>
  <c r="AK30" i="4" s="1"/>
  <c r="AZ30" i="4"/>
  <c r="AV30" i="4"/>
  <c r="AV29" i="4"/>
  <c r="AV28" i="4"/>
  <c r="AX28" i="4"/>
  <c r="AK28" i="4" s="1"/>
  <c r="AZ29" i="4"/>
  <c r="AJ20" i="4"/>
  <c r="AI20" i="4"/>
  <c r="AU21" i="4"/>
  <c r="AW24" i="4" s="1"/>
  <c r="AW21" i="4"/>
  <c r="AV23" i="13"/>
  <c r="AI23" i="13" s="1"/>
  <c r="AX23" i="13"/>
  <c r="AK23" i="13" s="1"/>
  <c r="AT23" i="13"/>
  <c r="AZ27" i="13" s="1"/>
  <c r="Q47" i="2"/>
  <c r="AP11" i="12"/>
  <c r="AA51" i="2"/>
  <c r="G51" i="2" s="1"/>
  <c r="Y49" i="2"/>
  <c r="R49" i="2" s="1"/>
  <c r="W51" i="2"/>
  <c r="Q51" i="2" s="1"/>
  <c r="D47" i="2"/>
  <c r="W52" i="2"/>
  <c r="Y50" i="2"/>
  <c r="R50" i="2" s="1"/>
  <c r="AA52" i="2"/>
  <c r="W48" i="2"/>
  <c r="W50" i="2"/>
  <c r="AA49" i="2"/>
  <c r="AA48" i="2"/>
  <c r="W49" i="2"/>
  <c r="AA50" i="2"/>
  <c r="AU55" i="4"/>
  <c r="AY56" i="4" s="1"/>
  <c r="AK56" i="4" s="1"/>
  <c r="AW55" i="4"/>
  <c r="AY55" i="4"/>
  <c r="AK55" i="4" s="1"/>
  <c r="AV30" i="7"/>
  <c r="AI30" i="7" s="1"/>
  <c r="AX10" i="1"/>
  <c r="CA10" i="16"/>
  <c r="CK10" i="16" s="1"/>
  <c r="AX30" i="7"/>
  <c r="AK30" i="7" s="1"/>
  <c r="AI29" i="7"/>
  <c r="AZ30" i="7"/>
  <c r="H39" i="2"/>
  <c r="Q39" i="2"/>
  <c r="P39" i="2"/>
  <c r="D39" i="2"/>
  <c r="AA40" i="2"/>
  <c r="W41" i="2"/>
  <c r="W40" i="2"/>
  <c r="Y40" i="2"/>
  <c r="R40" i="2" s="1"/>
  <c r="AA41" i="2"/>
  <c r="AS11" i="8"/>
  <c r="J11" i="8" s="1"/>
  <c r="AE11" i="1" s="1"/>
  <c r="AR11" i="8"/>
  <c r="AA10" i="8"/>
  <c r="R10" i="8"/>
  <c r="S10" i="8" s="1"/>
  <c r="U10" i="8" s="1"/>
  <c r="X12" i="8"/>
  <c r="Z10" i="13"/>
  <c r="W12" i="13"/>
  <c r="X12" i="11"/>
  <c r="BC11" i="10"/>
  <c r="X12" i="10"/>
  <c r="X12" i="9"/>
  <c r="Z10" i="7"/>
  <c r="W12" i="7"/>
  <c r="BC11" i="6"/>
  <c r="X12" i="6"/>
  <c r="AL10" i="1"/>
  <c r="BV10" i="16" s="1"/>
  <c r="CF10" i="16" s="1"/>
  <c r="S10" i="14"/>
  <c r="U10" i="14" s="1"/>
  <c r="C11" i="14"/>
  <c r="CP11" i="1" s="1"/>
  <c r="J11" i="14"/>
  <c r="CQ11" i="1" s="1"/>
  <c r="M10" i="13"/>
  <c r="BA11" i="13"/>
  <c r="S10" i="12"/>
  <c r="U10" i="12" s="1"/>
  <c r="B10" i="11"/>
  <c r="C11" i="12"/>
  <c r="BX11" i="1" s="1"/>
  <c r="J11" i="12"/>
  <c r="BY11" i="1" s="1"/>
  <c r="B10" i="10"/>
  <c r="AA10" i="11"/>
  <c r="R10" i="11"/>
  <c r="AR11" i="11"/>
  <c r="AS11" i="11"/>
  <c r="BC11" i="11"/>
  <c r="R10" i="10"/>
  <c r="AA10" i="10"/>
  <c r="AR11" i="10"/>
  <c r="AS11" i="10"/>
  <c r="AA10" i="9"/>
  <c r="R10" i="9"/>
  <c r="AS11" i="9"/>
  <c r="AR11" i="9"/>
  <c r="BC11" i="9"/>
  <c r="AR11" i="6"/>
  <c r="AA10" i="6"/>
  <c r="R10" i="6"/>
  <c r="AS11" i="6"/>
  <c r="J11" i="6" s="1"/>
  <c r="M11" i="1" s="1"/>
  <c r="B10" i="6"/>
  <c r="M10" i="7"/>
  <c r="BA11" i="7"/>
  <c r="U28" i="2"/>
  <c r="D10" i="1"/>
  <c r="H12" i="2"/>
  <c r="AA13" i="2"/>
  <c r="H13" i="2" s="1"/>
  <c r="Y13" i="2"/>
  <c r="U13" i="2"/>
  <c r="D12" i="2"/>
  <c r="I12" i="2" s="1"/>
  <c r="R12" i="2"/>
  <c r="X13" i="2"/>
  <c r="P13" i="2" s="1"/>
  <c r="AC13" i="2"/>
  <c r="P12" i="2"/>
  <c r="Q12" i="2"/>
  <c r="Z13" i="2"/>
  <c r="V13" i="2"/>
  <c r="E12" i="2"/>
  <c r="Y42" i="2" l="1"/>
  <c r="R42" i="2" s="1"/>
  <c r="AA43" i="2"/>
  <c r="W44" i="2"/>
  <c r="P44" i="2" s="1"/>
  <c r="W43" i="2"/>
  <c r="Q43" i="2" s="1"/>
  <c r="W42" i="2"/>
  <c r="AA42" i="2"/>
  <c r="H42" i="2" s="1"/>
  <c r="AW23" i="4"/>
  <c r="AX36" i="4"/>
  <c r="AK36" i="4" s="1"/>
  <c r="AY22" i="4"/>
  <c r="AK22" i="4" s="1"/>
  <c r="AY24" i="4"/>
  <c r="AK24" i="4" s="1"/>
  <c r="AV31" i="7"/>
  <c r="AI31" i="7" s="1"/>
  <c r="AZ31" i="7"/>
  <c r="D40" i="2"/>
  <c r="Y43" i="2"/>
  <c r="R43" i="2" s="1"/>
  <c r="W45" i="2"/>
  <c r="AA45" i="2"/>
  <c r="Y41" i="2"/>
  <c r="R41" i="2" s="1"/>
  <c r="AJ28" i="4"/>
  <c r="AI28" i="4"/>
  <c r="AJ36" i="4"/>
  <c r="AI36" i="4"/>
  <c r="AJ29" i="4"/>
  <c r="AI29" i="4"/>
  <c r="AI32" i="4"/>
  <c r="AJ32" i="4"/>
  <c r="AI30" i="4"/>
  <c r="AJ30" i="4"/>
  <c r="AT36" i="4"/>
  <c r="AT31" i="7"/>
  <c r="AZ35" i="7" s="1"/>
  <c r="AI35" i="4"/>
  <c r="AJ35" i="4"/>
  <c r="AZ36" i="4"/>
  <c r="AI24" i="4"/>
  <c r="AJ24" i="4"/>
  <c r="AJ23" i="4"/>
  <c r="AI23" i="4"/>
  <c r="AJ23" i="13"/>
  <c r="AJ21" i="4"/>
  <c r="AI21" i="4"/>
  <c r="AW25" i="4"/>
  <c r="AY26" i="4"/>
  <c r="AK26" i="4" s="1"/>
  <c r="AW26" i="4"/>
  <c r="AY27" i="4"/>
  <c r="AK27" i="4" s="1"/>
  <c r="AW22" i="4"/>
  <c r="AY25" i="4"/>
  <c r="AK25" i="4" s="1"/>
  <c r="AY23" i="4"/>
  <c r="AK23" i="4" s="1"/>
  <c r="AX25" i="13"/>
  <c r="AK25" i="13" s="1"/>
  <c r="AX24" i="13"/>
  <c r="AK24" i="13" s="1"/>
  <c r="AZ25" i="13"/>
  <c r="AX28" i="13"/>
  <c r="AK28" i="13" s="1"/>
  <c r="AV27" i="13"/>
  <c r="AJ27" i="13" s="1"/>
  <c r="AX26" i="13"/>
  <c r="AK26" i="13" s="1"/>
  <c r="AZ24" i="13"/>
  <c r="AZ28" i="13"/>
  <c r="AV28" i="13"/>
  <c r="AX29" i="13"/>
  <c r="AK29" i="13" s="1"/>
  <c r="AX27" i="13"/>
  <c r="AK27" i="13" s="1"/>
  <c r="AZ26" i="13"/>
  <c r="AV26" i="13"/>
  <c r="AV25" i="13"/>
  <c r="AV24" i="13"/>
  <c r="P51" i="2"/>
  <c r="H51" i="2"/>
  <c r="AY10" i="1"/>
  <c r="N10" i="18" s="1"/>
  <c r="M10" i="18"/>
  <c r="AW56" i="4"/>
  <c r="AI56" i="4" s="1"/>
  <c r="H48" i="2"/>
  <c r="G48" i="2"/>
  <c r="G49" i="2"/>
  <c r="H49" i="2"/>
  <c r="P48" i="2"/>
  <c r="Q48" i="2"/>
  <c r="Q50" i="2"/>
  <c r="P50" i="2"/>
  <c r="H52" i="2"/>
  <c r="G52" i="2"/>
  <c r="H50" i="2"/>
  <c r="G50" i="2"/>
  <c r="P52" i="2"/>
  <c r="Q52" i="2"/>
  <c r="P49" i="2"/>
  <c r="Q49" i="2"/>
  <c r="AJ30" i="7"/>
  <c r="AI55" i="4"/>
  <c r="AJ55" i="4"/>
  <c r="AU56" i="4"/>
  <c r="AY57" i="4" s="1"/>
  <c r="AK57" i="4" s="1"/>
  <c r="AJ31" i="7"/>
  <c r="BA10" i="1"/>
  <c r="P10" i="18" s="1"/>
  <c r="AZ10" i="1"/>
  <c r="O10" i="18" s="1"/>
  <c r="P40" i="2"/>
  <c r="Q40" i="2"/>
  <c r="H44" i="2"/>
  <c r="G44" i="2"/>
  <c r="Q41" i="2"/>
  <c r="P41" i="2"/>
  <c r="H40" i="2"/>
  <c r="G40" i="2"/>
  <c r="G41" i="2"/>
  <c r="H41" i="2"/>
  <c r="P42" i="2"/>
  <c r="Q42" i="2"/>
  <c r="G43" i="2"/>
  <c r="H43" i="2"/>
  <c r="T10" i="12"/>
  <c r="CA10" i="1" s="1"/>
  <c r="N10" i="12"/>
  <c r="BZ10" i="1"/>
  <c r="N10" i="8"/>
  <c r="AH10" i="1" s="1"/>
  <c r="AF10" i="1"/>
  <c r="T10" i="8"/>
  <c r="CR10" i="1"/>
  <c r="N10" i="14"/>
  <c r="C11" i="8"/>
  <c r="AD11" i="1" s="1"/>
  <c r="T10" i="14"/>
  <c r="CS10" i="1" s="1"/>
  <c r="BC11" i="13"/>
  <c r="X12" i="13"/>
  <c r="X12" i="7"/>
  <c r="BN10" i="1"/>
  <c r="BX10" i="16" s="1"/>
  <c r="CH10" i="16" s="1"/>
  <c r="BE10" i="1"/>
  <c r="BW10" i="16" s="1"/>
  <c r="CG10" i="16" s="1"/>
  <c r="B10" i="13"/>
  <c r="AA10" i="13"/>
  <c r="R10" i="13"/>
  <c r="AS11" i="13"/>
  <c r="AR11" i="13"/>
  <c r="S10" i="11"/>
  <c r="U10" i="11" s="1"/>
  <c r="C11" i="11"/>
  <c r="BO11" i="1" s="1"/>
  <c r="J11" i="11"/>
  <c r="BP11" i="1" s="1"/>
  <c r="S10" i="10"/>
  <c r="U10" i="10" s="1"/>
  <c r="J11" i="10"/>
  <c r="BG11" i="1" s="1"/>
  <c r="C11" i="10"/>
  <c r="BF11" i="1" s="1"/>
  <c r="S10" i="6"/>
  <c r="U10" i="6" s="1"/>
  <c r="S10" i="9"/>
  <c r="U10" i="9" s="1"/>
  <c r="C11" i="9"/>
  <c r="AM11" i="1" s="1"/>
  <c r="J11" i="9"/>
  <c r="AN11" i="1" s="1"/>
  <c r="B10" i="7"/>
  <c r="K10" i="1"/>
  <c r="BS10" i="16" s="1"/>
  <c r="CC10" i="16" s="1"/>
  <c r="C11" i="6"/>
  <c r="L11" i="1" s="1"/>
  <c r="R10" i="7"/>
  <c r="AA10" i="7"/>
  <c r="AR11" i="7"/>
  <c r="AS11" i="7"/>
  <c r="BC11" i="7"/>
  <c r="U29" i="2"/>
  <c r="D28" i="2"/>
  <c r="G13" i="2"/>
  <c r="R13" i="2"/>
  <c r="AC14" i="2"/>
  <c r="U14" i="2"/>
  <c r="AA15" i="2" s="1"/>
  <c r="D13" i="2"/>
  <c r="W14" i="2"/>
  <c r="Y14" i="2"/>
  <c r="AA14" i="2"/>
  <c r="Q13" i="2"/>
  <c r="Z14" i="2"/>
  <c r="V14" i="2"/>
  <c r="E13" i="2"/>
  <c r="X14" i="2"/>
  <c r="G42" i="2" l="1"/>
  <c r="P43" i="2"/>
  <c r="Q44" i="2"/>
  <c r="AX36" i="7"/>
  <c r="AK36" i="7" s="1"/>
  <c r="AV35" i="7"/>
  <c r="AJ56" i="4"/>
  <c r="P45" i="2"/>
  <c r="Q45" i="2"/>
  <c r="G45" i="2"/>
  <c r="H45" i="2"/>
  <c r="AI27" i="13"/>
  <c r="AI35" i="7"/>
  <c r="AJ35" i="7"/>
  <c r="AT37" i="4"/>
  <c r="AZ38" i="4" s="1"/>
  <c r="AX37" i="4"/>
  <c r="AK37" i="4" s="1"/>
  <c r="AZ37" i="4"/>
  <c r="AV37" i="4"/>
  <c r="AV36" i="7"/>
  <c r="AX37" i="7"/>
  <c r="AK37" i="7" s="1"/>
  <c r="AZ36" i="7"/>
  <c r="AX34" i="7"/>
  <c r="AK34" i="7" s="1"/>
  <c r="AZ32" i="7"/>
  <c r="AZ34" i="7"/>
  <c r="AX35" i="7"/>
  <c r="AK35" i="7" s="1"/>
  <c r="AZ33" i="7"/>
  <c r="AV34" i="7"/>
  <c r="AV33" i="7"/>
  <c r="AX33" i="7"/>
  <c r="AK33" i="7" s="1"/>
  <c r="AV32" i="7"/>
  <c r="AX32" i="7"/>
  <c r="AK32" i="7" s="1"/>
  <c r="U30" i="2"/>
  <c r="Y31" i="2" s="1"/>
  <c r="R31" i="2" s="1"/>
  <c r="AJ26" i="4"/>
  <c r="AI26" i="4"/>
  <c r="AJ25" i="4"/>
  <c r="AI25" i="4"/>
  <c r="AJ22" i="4"/>
  <c r="AI22" i="4"/>
  <c r="AJ26" i="13"/>
  <c r="AI26" i="13"/>
  <c r="AJ28" i="13"/>
  <c r="AI28" i="13"/>
  <c r="AI24" i="13"/>
  <c r="AJ24" i="13"/>
  <c r="AJ25" i="13"/>
  <c r="AI25" i="13"/>
  <c r="AU57" i="4"/>
  <c r="AY58" i="4" s="1"/>
  <c r="AK58" i="4" s="1"/>
  <c r="AW57" i="4"/>
  <c r="CV10" i="1"/>
  <c r="P10" i="12"/>
  <c r="CC10" i="1" s="1"/>
  <c r="CB10" i="1"/>
  <c r="AB10" i="12"/>
  <c r="T10" i="11"/>
  <c r="N10" i="11"/>
  <c r="BQ10" i="1"/>
  <c r="N10" i="10"/>
  <c r="BH10" i="1"/>
  <c r="N10" i="9"/>
  <c r="AO10" i="1"/>
  <c r="P10" i="8"/>
  <c r="AI10" i="1" s="1"/>
  <c r="EW10" i="1" s="1"/>
  <c r="AB10" i="8"/>
  <c r="N10" i="6"/>
  <c r="N10" i="1"/>
  <c r="T10" i="9"/>
  <c r="AP10" i="1" s="1"/>
  <c r="T10" i="6"/>
  <c r="O10" i="1" s="1"/>
  <c r="T10" i="10"/>
  <c r="BI10" i="1" s="1"/>
  <c r="T10" i="16"/>
  <c r="AU10" i="16"/>
  <c r="CF10" i="1"/>
  <c r="T10" i="1"/>
  <c r="BT10" i="16" s="1"/>
  <c r="CD10" i="16" s="1"/>
  <c r="AG10" i="1"/>
  <c r="S10" i="13"/>
  <c r="U10" i="13" s="1"/>
  <c r="C11" i="13"/>
  <c r="CG11" i="1" s="1"/>
  <c r="J11" i="13"/>
  <c r="CH11" i="1" s="1"/>
  <c r="S10" i="7"/>
  <c r="U10" i="7" s="1"/>
  <c r="C11" i="7"/>
  <c r="U11" i="1" s="1"/>
  <c r="J11" i="7"/>
  <c r="V11" i="1" s="1"/>
  <c r="D29" i="2"/>
  <c r="I13" i="2"/>
  <c r="W15" i="2"/>
  <c r="AC15" i="2"/>
  <c r="R14" i="2"/>
  <c r="H15" i="2"/>
  <c r="G15" i="2"/>
  <c r="H14" i="2"/>
  <c r="G14" i="2"/>
  <c r="D14" i="2"/>
  <c r="U15" i="2"/>
  <c r="AA16" i="2" s="1"/>
  <c r="Y15" i="2"/>
  <c r="Q14" i="2"/>
  <c r="P14" i="2"/>
  <c r="Z15" i="2"/>
  <c r="V15" i="2"/>
  <c r="E14" i="2"/>
  <c r="X15" i="2"/>
  <c r="AI37" i="4" l="1"/>
  <c r="AJ37" i="4"/>
  <c r="AJ36" i="7"/>
  <c r="AI36" i="7"/>
  <c r="U31" i="2"/>
  <c r="Y33" i="2" s="1"/>
  <c r="R33" i="2" s="1"/>
  <c r="D30" i="2"/>
  <c r="AJ33" i="7"/>
  <c r="AI33" i="7"/>
  <c r="AI34" i="7"/>
  <c r="AJ34" i="7"/>
  <c r="AT38" i="4"/>
  <c r="AZ39" i="4" s="1"/>
  <c r="AX38" i="4"/>
  <c r="AK38" i="4" s="1"/>
  <c r="AI32" i="7"/>
  <c r="AJ32" i="7"/>
  <c r="AV38" i="4"/>
  <c r="AU58" i="4"/>
  <c r="AY59" i="4" s="1"/>
  <c r="AK59" i="4" s="1"/>
  <c r="AW58" i="4"/>
  <c r="AJ57" i="4"/>
  <c r="AI57" i="4"/>
  <c r="BZ10" i="16"/>
  <c r="CJ10" i="16" s="1"/>
  <c r="H10" i="16" s="1"/>
  <c r="I10" i="16" s="1"/>
  <c r="T10" i="13"/>
  <c r="N10" i="13"/>
  <c r="CI10" i="1"/>
  <c r="Q10" i="12"/>
  <c r="V11" i="12"/>
  <c r="AB10" i="11"/>
  <c r="P10" i="11"/>
  <c r="BT10" i="1" s="1"/>
  <c r="BS10" i="1"/>
  <c r="P10" i="10"/>
  <c r="BK10" i="1" s="1"/>
  <c r="AB10" i="10"/>
  <c r="BJ10" i="1"/>
  <c r="P10" i="9"/>
  <c r="AR10" i="1" s="1"/>
  <c r="AB10" i="9"/>
  <c r="AQ10" i="1"/>
  <c r="V11" i="8"/>
  <c r="Q10" i="8"/>
  <c r="N10" i="7"/>
  <c r="W10" i="1"/>
  <c r="P10" i="6"/>
  <c r="Q10" i="1" s="1"/>
  <c r="AB10" i="6"/>
  <c r="P10" i="1"/>
  <c r="T10" i="7"/>
  <c r="X10" i="1" s="1"/>
  <c r="AV10" i="16"/>
  <c r="U10" i="16"/>
  <c r="BG10" i="16"/>
  <c r="BA10" i="16"/>
  <c r="Z10" i="16"/>
  <c r="BR10" i="1"/>
  <c r="R15" i="2"/>
  <c r="D15" i="2"/>
  <c r="I15" i="2" s="1"/>
  <c r="U16" i="2"/>
  <c r="W17" i="2" s="1"/>
  <c r="Y16" i="2"/>
  <c r="W16" i="2"/>
  <c r="H16" i="2"/>
  <c r="G16" i="2"/>
  <c r="I14" i="2"/>
  <c r="Z16" i="2"/>
  <c r="AC16" i="2"/>
  <c r="Q15" i="2"/>
  <c r="P15" i="2"/>
  <c r="V16" i="2"/>
  <c r="E15" i="2"/>
  <c r="X16" i="2"/>
  <c r="W35" i="2" l="1"/>
  <c r="P35" i="2" s="1"/>
  <c r="AA35" i="2"/>
  <c r="H35" i="2" s="1"/>
  <c r="AI38" i="4"/>
  <c r="AJ38" i="4"/>
  <c r="AX39" i="4"/>
  <c r="AK39" i="4" s="1"/>
  <c r="AT39" i="4"/>
  <c r="AT40" i="4" s="1"/>
  <c r="AV39" i="4"/>
  <c r="D31" i="2"/>
  <c r="AA36" i="2"/>
  <c r="W36" i="2"/>
  <c r="Y34" i="2"/>
  <c r="R34" i="2" s="1"/>
  <c r="W33" i="2"/>
  <c r="AA33" i="2"/>
  <c r="AA34" i="2"/>
  <c r="W34" i="2"/>
  <c r="Y32" i="2"/>
  <c r="R32" i="2" s="1"/>
  <c r="AW59" i="4"/>
  <c r="AO10" i="16"/>
  <c r="AP10" i="16" s="1"/>
  <c r="AJ58" i="4"/>
  <c r="AI58" i="4"/>
  <c r="AU59" i="4"/>
  <c r="AY60" i="4" s="1"/>
  <c r="AK60" i="4" s="1"/>
  <c r="AJ59" i="4"/>
  <c r="AI59" i="4"/>
  <c r="BD11" i="12"/>
  <c r="AO11" i="12" s="1"/>
  <c r="BB11" i="12"/>
  <c r="AM11" i="12" s="1"/>
  <c r="E11" i="12" s="1"/>
  <c r="AD11" i="12" s="1"/>
  <c r="BB11" i="8"/>
  <c r="BD11" i="8"/>
  <c r="AB10" i="13"/>
  <c r="P10" i="13"/>
  <c r="CL10" i="1" s="1"/>
  <c r="CK10" i="1"/>
  <c r="Y11" i="12"/>
  <c r="Q10" i="11"/>
  <c r="V11" i="11"/>
  <c r="V11" i="10"/>
  <c r="Q10" i="10"/>
  <c r="V11" i="9"/>
  <c r="Q10" i="9"/>
  <c r="Y11" i="8"/>
  <c r="P10" i="7"/>
  <c r="Z10" i="1" s="1"/>
  <c r="AB10" i="7"/>
  <c r="Y10" i="1"/>
  <c r="Q10" i="6"/>
  <c r="V11" i="6"/>
  <c r="J10" i="16"/>
  <c r="CM10" i="16" s="1"/>
  <c r="V10" i="16"/>
  <c r="CO10" i="16" s="1"/>
  <c r="AW10" i="16"/>
  <c r="K10" i="16"/>
  <c r="BB10" i="16"/>
  <c r="AA10" i="16"/>
  <c r="BH10" i="16"/>
  <c r="W10" i="16"/>
  <c r="AX10" i="16"/>
  <c r="CJ10" i="1"/>
  <c r="R16" i="2"/>
  <c r="AA17" i="2"/>
  <c r="H17" i="2" s="1"/>
  <c r="D16" i="2"/>
  <c r="I16" i="2" s="1"/>
  <c r="U17" i="2"/>
  <c r="Y17" i="2"/>
  <c r="P16" i="2"/>
  <c r="Q16" i="2"/>
  <c r="Z17" i="2"/>
  <c r="V17" i="2"/>
  <c r="Z18" i="2" s="1"/>
  <c r="E16" i="2"/>
  <c r="X17" i="2"/>
  <c r="Q35" i="2" l="1"/>
  <c r="G35" i="2"/>
  <c r="AV45" i="4"/>
  <c r="AZ45" i="4"/>
  <c r="AX46" i="4"/>
  <c r="AK46" i="4" s="1"/>
  <c r="AV41" i="4"/>
  <c r="AJ41" i="4" s="1"/>
  <c r="AI39" i="4"/>
  <c r="AJ39" i="4"/>
  <c r="AZ44" i="4"/>
  <c r="AV44" i="4"/>
  <c r="AX45" i="4"/>
  <c r="AK45" i="4" s="1"/>
  <c r="AX41" i="4"/>
  <c r="AK41" i="4" s="1"/>
  <c r="AV42" i="4"/>
  <c r="AX42" i="4"/>
  <c r="AK42" i="4" s="1"/>
  <c r="AZ41" i="4"/>
  <c r="AX43" i="4"/>
  <c r="AK43" i="4" s="1"/>
  <c r="P36" i="2"/>
  <c r="Q36" i="2"/>
  <c r="AZ42" i="4"/>
  <c r="G36" i="2"/>
  <c r="H36" i="2"/>
  <c r="AV40" i="4"/>
  <c r="AX40" i="4"/>
  <c r="AK40" i="4" s="1"/>
  <c r="G34" i="2"/>
  <c r="H34" i="2"/>
  <c r="AZ40" i="4"/>
  <c r="AX44" i="4"/>
  <c r="AK44" i="4" s="1"/>
  <c r="P34" i="2"/>
  <c r="Q34" i="2"/>
  <c r="H33" i="2"/>
  <c r="G33" i="2"/>
  <c r="AZ43" i="4"/>
  <c r="P33" i="2"/>
  <c r="Q33" i="2"/>
  <c r="AV43" i="4"/>
  <c r="AM11" i="8"/>
  <c r="E11" i="8" s="1"/>
  <c r="AO11" i="8"/>
  <c r="AH11" i="8" s="1"/>
  <c r="EA10" i="16"/>
  <c r="I112" i="16"/>
  <c r="DX10" i="16"/>
  <c r="F112" i="16"/>
  <c r="DV10" i="16"/>
  <c r="D112" i="16"/>
  <c r="AH11" i="12"/>
  <c r="L11" i="12" s="1"/>
  <c r="AF11" i="12" s="1"/>
  <c r="AU60" i="4"/>
  <c r="AY61" i="4" s="1"/>
  <c r="AK61" i="4" s="1"/>
  <c r="AW60" i="4"/>
  <c r="BD11" i="10"/>
  <c r="BB11" i="10"/>
  <c r="AM11" i="10" s="1"/>
  <c r="E11" i="10" s="1"/>
  <c r="AD11" i="10" s="1"/>
  <c r="BD11" i="6"/>
  <c r="BB11" i="6"/>
  <c r="AM11" i="6" s="1"/>
  <c r="E11" i="6" s="1"/>
  <c r="AD11" i="6" s="1"/>
  <c r="BD11" i="11"/>
  <c r="BB11" i="11"/>
  <c r="BD11" i="9"/>
  <c r="BB11" i="9"/>
  <c r="AM11" i="9" s="1"/>
  <c r="E11" i="9" s="1"/>
  <c r="AD11" i="9" s="1"/>
  <c r="Q10" i="13"/>
  <c r="V11" i="13"/>
  <c r="AL11" i="12"/>
  <c r="D11" i="12" s="1"/>
  <c r="F11" i="12" s="1"/>
  <c r="W13" i="12" s="1"/>
  <c r="BE11" i="12"/>
  <c r="BF11" i="12"/>
  <c r="AN11" i="12"/>
  <c r="AG11" i="12" s="1"/>
  <c r="Y11" i="11"/>
  <c r="Y11" i="10"/>
  <c r="Y11" i="9"/>
  <c r="BE11" i="8"/>
  <c r="AL11" i="8"/>
  <c r="D11" i="8" s="1"/>
  <c r="F11" i="8" s="1"/>
  <c r="W13" i="8" s="1"/>
  <c r="BF11" i="8"/>
  <c r="AN11" i="8"/>
  <c r="AG11" i="8" s="1"/>
  <c r="V11" i="7"/>
  <c r="Q10" i="7"/>
  <c r="Y11" i="6"/>
  <c r="AC10" i="16"/>
  <c r="BC10" i="16"/>
  <c r="AQ10" i="16"/>
  <c r="CQ10" i="16" s="1"/>
  <c r="BI10" i="16"/>
  <c r="CT10" i="16" s="1"/>
  <c r="BJ10" i="16"/>
  <c r="AB10" i="16"/>
  <c r="CP10" i="16" s="1"/>
  <c r="AR10" i="16"/>
  <c r="BD10" i="16"/>
  <c r="R17" i="2"/>
  <c r="G17" i="2"/>
  <c r="U18" i="2"/>
  <c r="AA19" i="2" s="1"/>
  <c r="D17" i="2"/>
  <c r="W18" i="2"/>
  <c r="AA18" i="2"/>
  <c r="Y18" i="2"/>
  <c r="R18" i="2" s="1"/>
  <c r="P17" i="2"/>
  <c r="Q17" i="2"/>
  <c r="X21" i="2"/>
  <c r="Z20" i="2"/>
  <c r="Z19" i="2"/>
  <c r="X19" i="2"/>
  <c r="E17" i="2"/>
  <c r="X22" i="2"/>
  <c r="X18" i="2"/>
  <c r="X20" i="2"/>
  <c r="AI41" i="4" l="1"/>
  <c r="AI45" i="4"/>
  <c r="AJ45" i="4"/>
  <c r="AJ44" i="4"/>
  <c r="AI44" i="4"/>
  <c r="AJ43" i="4"/>
  <c r="AI43" i="4"/>
  <c r="AJ42" i="4"/>
  <c r="AI42" i="4"/>
  <c r="AI40" i="4"/>
  <c r="AJ40" i="4"/>
  <c r="AD11" i="8"/>
  <c r="L11" i="8"/>
  <c r="AF11" i="8" s="1"/>
  <c r="AO11" i="10"/>
  <c r="AH11" i="10" s="1"/>
  <c r="L11" i="10" s="1"/>
  <c r="AF11" i="10" s="1"/>
  <c r="AO11" i="9"/>
  <c r="AH11" i="9" s="1"/>
  <c r="L11" i="9" s="1"/>
  <c r="AF11" i="9" s="1"/>
  <c r="AO11" i="11"/>
  <c r="AH11" i="11" s="1"/>
  <c r="AM11" i="11"/>
  <c r="E11" i="11" s="1"/>
  <c r="AO11" i="6"/>
  <c r="AH11" i="6" s="1"/>
  <c r="L11" i="6" s="1"/>
  <c r="AF11" i="6" s="1"/>
  <c r="G112" i="16"/>
  <c r="DY10" i="16"/>
  <c r="EB10" i="16"/>
  <c r="J112" i="16"/>
  <c r="DZ10" i="16"/>
  <c r="H112" i="16"/>
  <c r="EC10" i="16"/>
  <c r="K112" i="16"/>
  <c r="Z11" i="12"/>
  <c r="Z11" i="8"/>
  <c r="AJ60" i="4"/>
  <c r="AI60" i="4"/>
  <c r="AU61" i="4"/>
  <c r="AW61" i="4"/>
  <c r="BE11" i="9"/>
  <c r="AL11" i="9"/>
  <c r="D11" i="9" s="1"/>
  <c r="F11" i="9" s="1"/>
  <c r="W13" i="9" s="1"/>
  <c r="BD11" i="7"/>
  <c r="BB11" i="7"/>
  <c r="BD11" i="13"/>
  <c r="BB11" i="13"/>
  <c r="CR10" i="16"/>
  <c r="CS10" i="16"/>
  <c r="Y11" i="13"/>
  <c r="K11" i="12"/>
  <c r="M11" i="12" s="1"/>
  <c r="BA12" i="12"/>
  <c r="AC11" i="12"/>
  <c r="BF11" i="11"/>
  <c r="AN11" i="11"/>
  <c r="AG11" i="11" s="1"/>
  <c r="BE11" i="11"/>
  <c r="AL11" i="11"/>
  <c r="D11" i="11" s="1"/>
  <c r="F11" i="11" s="1"/>
  <c r="W13" i="11" s="1"/>
  <c r="BE11" i="10"/>
  <c r="AL11" i="10"/>
  <c r="D11" i="10" s="1"/>
  <c r="F11" i="10" s="1"/>
  <c r="BF11" i="10"/>
  <c r="AN11" i="10"/>
  <c r="AG11" i="10" s="1"/>
  <c r="AN11" i="9"/>
  <c r="AG11" i="9" s="1"/>
  <c r="BF11" i="9"/>
  <c r="K11" i="8"/>
  <c r="M11" i="8" s="1"/>
  <c r="AC11" i="8"/>
  <c r="BA12" i="8"/>
  <c r="Y11" i="7"/>
  <c r="AN11" i="6"/>
  <c r="AG11" i="6" s="1"/>
  <c r="BF11" i="6"/>
  <c r="AL11" i="6"/>
  <c r="D11" i="6" s="1"/>
  <c r="F11" i="6" s="1"/>
  <c r="W13" i="6" s="1"/>
  <c r="BE11" i="6"/>
  <c r="H19" i="2"/>
  <c r="G19" i="2"/>
  <c r="D18" i="2"/>
  <c r="U19" i="2"/>
  <c r="W19" i="2"/>
  <c r="P19" i="2" s="1"/>
  <c r="H18" i="2"/>
  <c r="G18" i="2"/>
  <c r="Y19" i="2"/>
  <c r="R19" i="2" s="1"/>
  <c r="Q18" i="2"/>
  <c r="P18" i="2"/>
  <c r="AD11" i="11" l="1"/>
  <c r="L11" i="11"/>
  <c r="AF11" i="11" s="1"/>
  <c r="AM11" i="7"/>
  <c r="E11" i="7" s="1"/>
  <c r="AO11" i="7"/>
  <c r="AH11" i="7" s="1"/>
  <c r="AM11" i="13"/>
  <c r="E11" i="13" s="1"/>
  <c r="AO11" i="13"/>
  <c r="AH11" i="13" s="1"/>
  <c r="R11" i="12"/>
  <c r="S11" i="12" s="1"/>
  <c r="BZ11" i="1" s="1"/>
  <c r="AR12" i="12"/>
  <c r="AS12" i="12"/>
  <c r="AS12" i="8"/>
  <c r="AR12" i="8"/>
  <c r="K11" i="9"/>
  <c r="M11" i="9" s="1"/>
  <c r="R11" i="9" s="1"/>
  <c r="S11" i="9" s="1"/>
  <c r="U11" i="9" s="1"/>
  <c r="Z11" i="11"/>
  <c r="Z11" i="6"/>
  <c r="W13" i="10"/>
  <c r="Z11" i="10"/>
  <c r="X13" i="12"/>
  <c r="AA11" i="12"/>
  <c r="Z11" i="9"/>
  <c r="X13" i="8"/>
  <c r="AA11" i="8"/>
  <c r="R11" i="8"/>
  <c r="S11" i="8" s="1"/>
  <c r="U11" i="8" s="1"/>
  <c r="T11" i="8" s="1"/>
  <c r="AG11" i="1" s="1"/>
  <c r="AI61" i="4"/>
  <c r="AJ61" i="4"/>
  <c r="AU62" i="4"/>
  <c r="AY63" i="4" s="1"/>
  <c r="AK63" i="4" s="1"/>
  <c r="AW62" i="4"/>
  <c r="AY62" i="4"/>
  <c r="AK62" i="4" s="1"/>
  <c r="AC11" i="9"/>
  <c r="BA12" i="9"/>
  <c r="BF11" i="13"/>
  <c r="AN11" i="13"/>
  <c r="AG11" i="13" s="1"/>
  <c r="BE11" i="13"/>
  <c r="AL11" i="13"/>
  <c r="D11" i="13" s="1"/>
  <c r="F11" i="13" s="1"/>
  <c r="W13" i="13" s="1"/>
  <c r="AE11" i="12"/>
  <c r="B11" i="12" s="1"/>
  <c r="BC12" i="12"/>
  <c r="AC11" i="11"/>
  <c r="BA12" i="11"/>
  <c r="K11" i="11"/>
  <c r="M11" i="11" s="1"/>
  <c r="AC11" i="10"/>
  <c r="K11" i="10"/>
  <c r="M11" i="10" s="1"/>
  <c r="BA12" i="10"/>
  <c r="AE11" i="8"/>
  <c r="B11" i="8" s="1"/>
  <c r="BC12" i="8"/>
  <c r="BF11" i="7"/>
  <c r="AN11" i="7"/>
  <c r="AG11" i="7" s="1"/>
  <c r="BE11" i="7"/>
  <c r="AL11" i="7"/>
  <c r="D11" i="7" s="1"/>
  <c r="F11" i="7" s="1"/>
  <c r="W13" i="7" s="1"/>
  <c r="AC11" i="6"/>
  <c r="K11" i="6"/>
  <c r="M11" i="6" s="1"/>
  <c r="BA12" i="6"/>
  <c r="U20" i="2"/>
  <c r="Q19" i="2"/>
  <c r="D19" i="2"/>
  <c r="Y20" i="2"/>
  <c r="R20" i="2" s="1"/>
  <c r="AA20" i="2"/>
  <c r="W20" i="2"/>
  <c r="G11" i="2"/>
  <c r="I11" i="2" s="1"/>
  <c r="AD11" i="7" l="1"/>
  <c r="L11" i="7"/>
  <c r="AF11" i="7" s="1"/>
  <c r="AD11" i="13"/>
  <c r="L11" i="13"/>
  <c r="AF11" i="13" s="1"/>
  <c r="U11" i="12"/>
  <c r="T11" i="12" s="1"/>
  <c r="CA11" i="1" s="1"/>
  <c r="AP12" i="12"/>
  <c r="X13" i="9"/>
  <c r="AS12" i="9"/>
  <c r="AR12" i="9"/>
  <c r="R11" i="10"/>
  <c r="AS12" i="10"/>
  <c r="AR12" i="10"/>
  <c r="J12" i="8"/>
  <c r="AE12" i="1" s="1"/>
  <c r="C12" i="8"/>
  <c r="AD12" i="1" s="1"/>
  <c r="AL12" i="8"/>
  <c r="AN12" i="8"/>
  <c r="J12" i="12"/>
  <c r="BY12" i="1" s="1"/>
  <c r="AS12" i="6"/>
  <c r="AR12" i="6"/>
  <c r="AS12" i="11"/>
  <c r="AR12" i="11"/>
  <c r="C12" i="12"/>
  <c r="BX12" i="1" s="1"/>
  <c r="AL12" i="12"/>
  <c r="AN12" i="12"/>
  <c r="BC12" i="9"/>
  <c r="AE11" i="9"/>
  <c r="AA11" i="9"/>
  <c r="BH11" i="1"/>
  <c r="S11" i="10"/>
  <c r="U11" i="10" s="1"/>
  <c r="T11" i="10" s="1"/>
  <c r="BI11" i="1" s="1"/>
  <c r="X13" i="6"/>
  <c r="AA11" i="6"/>
  <c r="Z11" i="13"/>
  <c r="X13" i="11"/>
  <c r="AA11" i="11"/>
  <c r="R11" i="11"/>
  <c r="S11" i="11" s="1"/>
  <c r="U11" i="11" s="1"/>
  <c r="T11" i="11" s="1"/>
  <c r="BR11" i="1" s="1"/>
  <c r="Z11" i="7"/>
  <c r="X13" i="10"/>
  <c r="AA11" i="10"/>
  <c r="R11" i="6"/>
  <c r="S11" i="6" s="1"/>
  <c r="U11" i="6" s="1"/>
  <c r="T11" i="6" s="1"/>
  <c r="O11" i="1" s="1"/>
  <c r="AF11" i="1"/>
  <c r="N11" i="8"/>
  <c r="AU63" i="4"/>
  <c r="AY64" i="4" s="1"/>
  <c r="AK64" i="4" s="1"/>
  <c r="AW63" i="4"/>
  <c r="AJ62" i="4"/>
  <c r="AI62" i="4"/>
  <c r="B11" i="9"/>
  <c r="AL11" i="1" s="1"/>
  <c r="BV11" i="16" s="1"/>
  <c r="CF11" i="16" s="1"/>
  <c r="BA12" i="13"/>
  <c r="AC11" i="13"/>
  <c r="K11" i="13"/>
  <c r="M11" i="13" s="1"/>
  <c r="R11" i="13" s="1"/>
  <c r="S11" i="13" s="1"/>
  <c r="U11" i="13" s="1"/>
  <c r="N11" i="12"/>
  <c r="BW11" i="1"/>
  <c r="BY11" i="16" s="1"/>
  <c r="CI11" i="16" s="1"/>
  <c r="AE11" i="11"/>
  <c r="B11" i="11" s="1"/>
  <c r="BC12" i="11"/>
  <c r="AE11" i="10"/>
  <c r="B11" i="10" s="1"/>
  <c r="BC12" i="10"/>
  <c r="N11" i="9"/>
  <c r="T11" i="9"/>
  <c r="AP11" i="1" s="1"/>
  <c r="AO11" i="1"/>
  <c r="AC11" i="1"/>
  <c r="BU11" i="16" s="1"/>
  <c r="CE11" i="16" s="1"/>
  <c r="AC11" i="7"/>
  <c r="BA12" i="7"/>
  <c r="K11" i="7"/>
  <c r="M11" i="7" s="1"/>
  <c r="AE11" i="6"/>
  <c r="B11" i="6" s="1"/>
  <c r="BC12" i="6"/>
  <c r="U21" i="2"/>
  <c r="W22" i="2" s="1"/>
  <c r="Q22" i="2" s="1"/>
  <c r="Y21" i="2"/>
  <c r="R21" i="2" s="1"/>
  <c r="AA21" i="2"/>
  <c r="G21" i="2" s="1"/>
  <c r="W21" i="2"/>
  <c r="P21" i="2" s="1"/>
  <c r="D20" i="2"/>
  <c r="P20" i="2"/>
  <c r="Q20" i="2"/>
  <c r="H20" i="2"/>
  <c r="G20" i="2"/>
  <c r="AN10" i="4"/>
  <c r="AG10" i="4" s="1"/>
  <c r="AO10" i="4"/>
  <c r="AH10" i="4" s="1"/>
  <c r="AL10" i="4"/>
  <c r="D10" i="4" s="1"/>
  <c r="AC10" i="4" s="1"/>
  <c r="C10" i="1"/>
  <c r="AM10" i="4"/>
  <c r="E10" i="4" s="1"/>
  <c r="AD10" i="4" s="1"/>
  <c r="AP13" i="12" l="1"/>
  <c r="R11" i="7"/>
  <c r="S11" i="7" s="1"/>
  <c r="U11" i="7" s="1"/>
  <c r="T11" i="7" s="1"/>
  <c r="X11" i="1" s="1"/>
  <c r="AS12" i="7"/>
  <c r="AR12" i="7"/>
  <c r="J12" i="11"/>
  <c r="BP12" i="1" s="1"/>
  <c r="AN12" i="10"/>
  <c r="AL12" i="10"/>
  <c r="C12" i="10"/>
  <c r="BF12" i="1" s="1"/>
  <c r="AL12" i="11"/>
  <c r="AN12" i="11"/>
  <c r="C12" i="11"/>
  <c r="BO12" i="1" s="1"/>
  <c r="AL12" i="6"/>
  <c r="C12" i="6"/>
  <c r="L12" i="1" s="1"/>
  <c r="AN12" i="6"/>
  <c r="AN12" i="9"/>
  <c r="AL12" i="9"/>
  <c r="C12" i="9"/>
  <c r="AM12" i="1" s="1"/>
  <c r="BQ11" i="1"/>
  <c r="J12" i="10"/>
  <c r="BG12" i="1" s="1"/>
  <c r="J12" i="6"/>
  <c r="M12" i="1" s="1"/>
  <c r="J12" i="9"/>
  <c r="AN12" i="1" s="1"/>
  <c r="N11" i="1"/>
  <c r="AR12" i="13"/>
  <c r="AS12" i="13"/>
  <c r="X13" i="7"/>
  <c r="AA11" i="7"/>
  <c r="X13" i="13"/>
  <c r="AA11" i="13"/>
  <c r="AJ63" i="4"/>
  <c r="AI63" i="4"/>
  <c r="AU64" i="4"/>
  <c r="AW64" i="4"/>
  <c r="T11" i="13"/>
  <c r="CJ11" i="1" s="1"/>
  <c r="CI11" i="1"/>
  <c r="AE11" i="13"/>
  <c r="B11" i="13" s="1"/>
  <c r="BC12" i="13"/>
  <c r="CB11" i="1"/>
  <c r="AB11" i="12"/>
  <c r="BN11" i="1"/>
  <c r="BX11" i="16" s="1"/>
  <c r="CH11" i="16" s="1"/>
  <c r="N11" i="11"/>
  <c r="BE11" i="1"/>
  <c r="BW11" i="16" s="1"/>
  <c r="CG11" i="16" s="1"/>
  <c r="N11" i="10"/>
  <c r="AQ11" i="1"/>
  <c r="AB11" i="9"/>
  <c r="O11" i="9" s="1"/>
  <c r="P11" i="9" s="1"/>
  <c r="AR11" i="1" s="1"/>
  <c r="AH11" i="1"/>
  <c r="AB11" i="8"/>
  <c r="AE11" i="7"/>
  <c r="B11" i="7" s="1"/>
  <c r="BC12" i="7"/>
  <c r="K11" i="1"/>
  <c r="BS11" i="16" s="1"/>
  <c r="CC11" i="16" s="1"/>
  <c r="N11" i="6"/>
  <c r="AA22" i="2"/>
  <c r="G22" i="2" s="1"/>
  <c r="U22" i="2"/>
  <c r="D21" i="2"/>
  <c r="Y22" i="2"/>
  <c r="R22" i="2" s="1"/>
  <c r="P22" i="2"/>
  <c r="Q21" i="2"/>
  <c r="H21" i="2"/>
  <c r="L10" i="4"/>
  <c r="AF10" i="4" s="1"/>
  <c r="K10" i="4"/>
  <c r="AE10" i="4" s="1"/>
  <c r="F10" i="4"/>
  <c r="W11" i="1" l="1"/>
  <c r="AP14" i="12"/>
  <c r="C12" i="13"/>
  <c r="CG12" i="1" s="1"/>
  <c r="AN12" i="13"/>
  <c r="AL12" i="13"/>
  <c r="AL12" i="7"/>
  <c r="C12" i="7"/>
  <c r="U12" i="1" s="1"/>
  <c r="AN12" i="7"/>
  <c r="J12" i="7"/>
  <c r="V12" i="1" s="1"/>
  <c r="J12" i="13"/>
  <c r="CH12" i="1" s="1"/>
  <c r="AU65" i="4"/>
  <c r="AY66" i="4" s="1"/>
  <c r="AK66" i="4" s="1"/>
  <c r="AW65" i="4"/>
  <c r="AJ64" i="4"/>
  <c r="AI64" i="4"/>
  <c r="AY65" i="4"/>
  <c r="AK65" i="4" s="1"/>
  <c r="CF11" i="1"/>
  <c r="N11" i="13"/>
  <c r="O11" i="12"/>
  <c r="P11" i="12" s="1"/>
  <c r="CC11" i="1" s="1"/>
  <c r="Q11" i="12"/>
  <c r="V12" i="12"/>
  <c r="T11" i="16"/>
  <c r="U11" i="16" s="1"/>
  <c r="CO11" i="16" s="1"/>
  <c r="BS11" i="1"/>
  <c r="AB11" i="11"/>
  <c r="AB11" i="10"/>
  <c r="BJ11" i="1"/>
  <c r="Q11" i="9"/>
  <c r="V12" i="9"/>
  <c r="O11" i="8"/>
  <c r="P11" i="8" s="1"/>
  <c r="AI11" i="1" s="1"/>
  <c r="EW11" i="1" s="1"/>
  <c r="Q11" i="8"/>
  <c r="V12" i="8"/>
  <c r="T11" i="1"/>
  <c r="N11" i="7"/>
  <c r="AB11" i="6"/>
  <c r="O11" i="6" s="1"/>
  <c r="P11" i="6" s="1"/>
  <c r="Q11" i="1" s="1"/>
  <c r="P11" i="1"/>
  <c r="Z10" i="4"/>
  <c r="W12" i="4"/>
  <c r="H22" i="2"/>
  <c r="D22" i="2"/>
  <c r="U23" i="2"/>
  <c r="AA24" i="2" s="1"/>
  <c r="Y23" i="2"/>
  <c r="R23" i="2" s="1"/>
  <c r="AA23" i="2"/>
  <c r="W23" i="2"/>
  <c r="BA11" i="4"/>
  <c r="M10" i="4"/>
  <c r="AP15" i="12" l="1"/>
  <c r="AW66" i="4"/>
  <c r="AJ65" i="4"/>
  <c r="AI65" i="4"/>
  <c r="AJ66" i="4"/>
  <c r="AI66" i="4"/>
  <c r="AU66" i="4"/>
  <c r="BT11" i="16"/>
  <c r="CD11" i="16" s="1"/>
  <c r="BG11" i="16" s="1"/>
  <c r="BH11" i="16" s="1"/>
  <c r="CT11" i="16" s="1"/>
  <c r="BI11" i="16" s="1"/>
  <c r="BB12" i="12"/>
  <c r="AM12" i="12" s="1"/>
  <c r="E12" i="12" s="1"/>
  <c r="AD12" i="12" s="1"/>
  <c r="BD12" i="12"/>
  <c r="BZ11" i="16"/>
  <c r="CJ11" i="16" s="1"/>
  <c r="AO11" i="16" s="1"/>
  <c r="BB12" i="9"/>
  <c r="BD12" i="9"/>
  <c r="V11" i="16"/>
  <c r="CK11" i="1"/>
  <c r="AB11" i="13"/>
  <c r="O11" i="13" s="1"/>
  <c r="P11" i="13" s="1"/>
  <c r="CL11" i="1" s="1"/>
  <c r="Y12" i="12"/>
  <c r="W11" i="16"/>
  <c r="DX11" i="16" s="1"/>
  <c r="O11" i="11"/>
  <c r="P11" i="11" s="1"/>
  <c r="BT11" i="1" s="1"/>
  <c r="Q11" i="11"/>
  <c r="V12" i="11"/>
  <c r="O11" i="10"/>
  <c r="P11" i="10" s="1"/>
  <c r="BK11" i="1" s="1"/>
  <c r="Q11" i="10"/>
  <c r="V12" i="10"/>
  <c r="BB12" i="8"/>
  <c r="AM12" i="8" s="1"/>
  <c r="BD12" i="8"/>
  <c r="Y12" i="9"/>
  <c r="Y12" i="8"/>
  <c r="Y11" i="1"/>
  <c r="AB11" i="7"/>
  <c r="O11" i="7" s="1"/>
  <c r="P11" i="7" s="1"/>
  <c r="Z11" i="1" s="1"/>
  <c r="Q11" i="6"/>
  <c r="V12" i="6"/>
  <c r="AA10" i="4"/>
  <c r="X12" i="4"/>
  <c r="W24" i="2"/>
  <c r="Q24" i="2" s="1"/>
  <c r="H24" i="2"/>
  <c r="G24" i="2"/>
  <c r="Q23" i="2"/>
  <c r="P23" i="2"/>
  <c r="G23" i="2"/>
  <c r="H23" i="2"/>
  <c r="Y24" i="2"/>
  <c r="R24" i="2" s="1"/>
  <c r="D23" i="2"/>
  <c r="U24" i="2"/>
  <c r="BC11" i="4"/>
  <c r="AR11" i="4"/>
  <c r="AS11" i="4"/>
  <c r="R10" i="4"/>
  <c r="B10" i="4"/>
  <c r="AG12" i="9" l="1"/>
  <c r="AO12" i="9"/>
  <c r="D12" i="9"/>
  <c r="AM12" i="9"/>
  <c r="E12" i="9" s="1"/>
  <c r="AD12" i="9" s="1"/>
  <c r="AG12" i="8"/>
  <c r="AO12" i="8"/>
  <c r="AH12" i="8" s="1"/>
  <c r="AG12" i="12"/>
  <c r="AO12" i="12"/>
  <c r="AH12" i="12" s="1"/>
  <c r="AP16" i="12"/>
  <c r="Z11" i="16"/>
  <c r="AA11" i="16" s="1"/>
  <c r="CP11" i="16" s="1"/>
  <c r="AB11" i="16" s="1"/>
  <c r="AU67" i="4"/>
  <c r="AY68" i="4" s="1"/>
  <c r="AK68" i="4" s="1"/>
  <c r="AY67" i="4"/>
  <c r="AK67" i="4" s="1"/>
  <c r="AW67" i="4"/>
  <c r="D12" i="8"/>
  <c r="AP11" i="16"/>
  <c r="CQ11" i="16" s="1"/>
  <c r="AQ11" i="16" s="1"/>
  <c r="BB12" i="11"/>
  <c r="BD12" i="11"/>
  <c r="BB12" i="6"/>
  <c r="BD12" i="6"/>
  <c r="BJ11" i="16"/>
  <c r="EC11" i="16" s="1"/>
  <c r="BB12" i="10"/>
  <c r="BD12" i="10"/>
  <c r="Q11" i="13"/>
  <c r="V12" i="13"/>
  <c r="BE12" i="12"/>
  <c r="D12" i="12"/>
  <c r="BF12" i="12"/>
  <c r="Y12" i="11"/>
  <c r="Y12" i="10"/>
  <c r="BE12" i="9"/>
  <c r="AC12" i="9"/>
  <c r="F12" i="9"/>
  <c r="BA13" i="9" s="1"/>
  <c r="K12" i="9"/>
  <c r="BF12" i="9"/>
  <c r="AH12" i="9"/>
  <c r="L12" i="9" s="1"/>
  <c r="BF12" i="8"/>
  <c r="E12" i="8"/>
  <c r="F12" i="8" s="1"/>
  <c r="BE12" i="8"/>
  <c r="AC11" i="16"/>
  <c r="DY11" i="16" s="1"/>
  <c r="Q11" i="7"/>
  <c r="V12" i="7"/>
  <c r="Y12" i="6"/>
  <c r="U25" i="2"/>
  <c r="P24" i="2"/>
  <c r="D24" i="2"/>
  <c r="AA25" i="2"/>
  <c r="W25" i="2"/>
  <c r="Y25" i="2"/>
  <c r="R25" i="2" s="1"/>
  <c r="S10" i="4"/>
  <c r="C11" i="4"/>
  <c r="C11" i="1" s="1"/>
  <c r="B10" i="1"/>
  <c r="BR10" i="16" s="1"/>
  <c r="CB10" i="16" s="1"/>
  <c r="U26" i="2" l="1"/>
  <c r="Y27" i="2" s="1"/>
  <c r="R27" i="2" s="1"/>
  <c r="AO12" i="10"/>
  <c r="AH12" i="10" s="1"/>
  <c r="AM12" i="10"/>
  <c r="E12" i="10" s="1"/>
  <c r="AG12" i="6"/>
  <c r="AO12" i="6"/>
  <c r="AG12" i="11"/>
  <c r="AO12" i="11"/>
  <c r="AH12" i="11" s="1"/>
  <c r="AM12" i="6"/>
  <c r="E12" i="6" s="1"/>
  <c r="AD12" i="6" s="1"/>
  <c r="D12" i="11"/>
  <c r="AC12" i="11" s="1"/>
  <c r="AM12" i="11"/>
  <c r="AP17" i="12"/>
  <c r="AW68" i="4"/>
  <c r="W14" i="8"/>
  <c r="Z12" i="8"/>
  <c r="AJ68" i="4"/>
  <c r="AI68" i="4"/>
  <c r="AI67" i="4"/>
  <c r="AJ67" i="4"/>
  <c r="AU68" i="4"/>
  <c r="AC12" i="8"/>
  <c r="K12" i="8"/>
  <c r="AE12" i="8" s="1"/>
  <c r="AA26" i="2"/>
  <c r="H26" i="2" s="1"/>
  <c r="BB12" i="13"/>
  <c r="BD12" i="13"/>
  <c r="U10" i="4"/>
  <c r="T10" i="4" s="1"/>
  <c r="E10" i="1"/>
  <c r="N10" i="4"/>
  <c r="BB12" i="7"/>
  <c r="BD12" i="7"/>
  <c r="AR11" i="16"/>
  <c r="DZ11" i="16" s="1"/>
  <c r="Y12" i="13"/>
  <c r="AC12" i="12"/>
  <c r="K12" i="12"/>
  <c r="F12" i="12"/>
  <c r="BA13" i="12" s="1"/>
  <c r="E12" i="11"/>
  <c r="F12" i="11" s="1"/>
  <c r="BE12" i="11"/>
  <c r="BF12" i="11"/>
  <c r="AG12" i="10"/>
  <c r="BF12" i="10"/>
  <c r="BE12" i="10"/>
  <c r="D12" i="10"/>
  <c r="AE12" i="9"/>
  <c r="M12" i="9"/>
  <c r="W14" i="9"/>
  <c r="Z12" i="9"/>
  <c r="AF12" i="9"/>
  <c r="B12" i="9" s="1"/>
  <c r="AL12" i="1" s="1"/>
  <c r="AD12" i="8"/>
  <c r="L12" i="8"/>
  <c r="BA13" i="8"/>
  <c r="Y12" i="7"/>
  <c r="AH12" i="6"/>
  <c r="BF12" i="6"/>
  <c r="D12" i="6"/>
  <c r="BE12" i="6"/>
  <c r="W26" i="2"/>
  <c r="Q26" i="2" s="1"/>
  <c r="Y26" i="2"/>
  <c r="R26" i="2" s="1"/>
  <c r="D25" i="2"/>
  <c r="BM10" i="16"/>
  <c r="B10" i="16"/>
  <c r="AI10" i="16" s="1"/>
  <c r="N10" i="16"/>
  <c r="P25" i="2"/>
  <c r="Q25" i="2"/>
  <c r="H25" i="2"/>
  <c r="G25" i="2"/>
  <c r="AA27" i="2" l="1"/>
  <c r="H27" i="2" s="1"/>
  <c r="W27" i="2"/>
  <c r="P27" i="2" s="1"/>
  <c r="D26" i="2"/>
  <c r="U27" i="2"/>
  <c r="Y29" i="2" s="1"/>
  <c r="R29" i="2" s="1"/>
  <c r="K12" i="11"/>
  <c r="AE12" i="11" s="1"/>
  <c r="BC13" i="9"/>
  <c r="AR13" i="9"/>
  <c r="AS13" i="9"/>
  <c r="L12" i="10"/>
  <c r="AF12" i="10" s="1"/>
  <c r="AD12" i="10"/>
  <c r="D12" i="13"/>
  <c r="AC12" i="13" s="1"/>
  <c r="AM12" i="13"/>
  <c r="E12" i="13" s="1"/>
  <c r="F12" i="13" s="1"/>
  <c r="AO12" i="13"/>
  <c r="AH12" i="13" s="1"/>
  <c r="AG12" i="7"/>
  <c r="AO12" i="7"/>
  <c r="AH12" i="7" s="1"/>
  <c r="AM12" i="7"/>
  <c r="E12" i="7" s="1"/>
  <c r="AD12" i="7" s="1"/>
  <c r="L12" i="6"/>
  <c r="M12" i="8"/>
  <c r="AA12" i="8" s="1"/>
  <c r="AJ10" i="16"/>
  <c r="D10" i="18"/>
  <c r="W14" i="11"/>
  <c r="Z12" i="11"/>
  <c r="AU69" i="4"/>
  <c r="AY70" i="4" s="1"/>
  <c r="AK70" i="4" s="1"/>
  <c r="AY69" i="4"/>
  <c r="AK69" i="4" s="1"/>
  <c r="AW69" i="4"/>
  <c r="G10" i="1"/>
  <c r="AB10" i="4"/>
  <c r="P10" i="4"/>
  <c r="H10" i="1" s="1"/>
  <c r="G26" i="2"/>
  <c r="P26" i="2"/>
  <c r="BE12" i="13"/>
  <c r="BF12" i="13"/>
  <c r="AG12" i="13"/>
  <c r="Z12" i="12"/>
  <c r="W14" i="12"/>
  <c r="AE12" i="12"/>
  <c r="AD12" i="11"/>
  <c r="BA13" i="11"/>
  <c r="L12" i="11"/>
  <c r="M12" i="11" s="1"/>
  <c r="AC12" i="10"/>
  <c r="K12" i="10"/>
  <c r="F12" i="10"/>
  <c r="BA13" i="10" s="1"/>
  <c r="X14" i="9"/>
  <c r="AA12" i="9"/>
  <c r="R12" i="9"/>
  <c r="S12" i="9" s="1"/>
  <c r="U12" i="9" s="1"/>
  <c r="AF12" i="8"/>
  <c r="B12" i="8" s="1"/>
  <c r="AC12" i="1" s="1"/>
  <c r="BU12" i="16" s="1"/>
  <c r="CE12" i="16" s="1"/>
  <c r="D12" i="7"/>
  <c r="BE12" i="7"/>
  <c r="BF12" i="7"/>
  <c r="AC12" i="6"/>
  <c r="F12" i="6"/>
  <c r="BA13" i="6" s="1"/>
  <c r="K12" i="6"/>
  <c r="AF12" i="6"/>
  <c r="O10" i="16"/>
  <c r="BN10" i="16"/>
  <c r="C10" i="16"/>
  <c r="F10" i="1"/>
  <c r="J11" i="4"/>
  <c r="D11" i="1" s="1"/>
  <c r="G27" i="2" l="1"/>
  <c r="Q27" i="2"/>
  <c r="AA29" i="2"/>
  <c r="H29" i="2" s="1"/>
  <c r="W31" i="2"/>
  <c r="Q31" i="2" s="1"/>
  <c r="AA31" i="2"/>
  <c r="H31" i="2" s="1"/>
  <c r="D27" i="2"/>
  <c r="Y30" i="2"/>
  <c r="R30" i="2" s="1"/>
  <c r="AA32" i="2"/>
  <c r="W32" i="2"/>
  <c r="W30" i="2"/>
  <c r="W29" i="2"/>
  <c r="AA30" i="2"/>
  <c r="AA28" i="2"/>
  <c r="W28" i="2"/>
  <c r="Y28" i="2"/>
  <c r="R28" i="2" s="1"/>
  <c r="L12" i="7"/>
  <c r="K12" i="13"/>
  <c r="R12" i="8"/>
  <c r="S12" i="8" s="1"/>
  <c r="N12" i="8" s="1"/>
  <c r="AR13" i="8"/>
  <c r="AS13" i="8"/>
  <c r="J13" i="9"/>
  <c r="AN13" i="1" s="1"/>
  <c r="R12" i="11"/>
  <c r="S12" i="11" s="1"/>
  <c r="BQ12" i="1" s="1"/>
  <c r="AS13" i="11"/>
  <c r="AR13" i="11"/>
  <c r="C13" i="9"/>
  <c r="AM13" i="1" s="1"/>
  <c r="AN13" i="9"/>
  <c r="AL13" i="9"/>
  <c r="X14" i="8"/>
  <c r="BC13" i="8"/>
  <c r="AW70" i="4"/>
  <c r="W14" i="13"/>
  <c r="Z12" i="13"/>
  <c r="X14" i="11"/>
  <c r="AA12" i="11"/>
  <c r="AL10" i="16"/>
  <c r="G10" i="18" s="1"/>
  <c r="E10" i="18"/>
  <c r="AK10" i="16"/>
  <c r="F10" i="18" s="1"/>
  <c r="AI69" i="4"/>
  <c r="AJ69" i="4"/>
  <c r="AU70" i="4"/>
  <c r="AI70" i="4"/>
  <c r="AJ70" i="4"/>
  <c r="Q10" i="4"/>
  <c r="V11" i="4"/>
  <c r="AE12" i="13"/>
  <c r="AD12" i="13"/>
  <c r="L12" i="13"/>
  <c r="AF12" i="13" s="1"/>
  <c r="BA13" i="13"/>
  <c r="AF12" i="11"/>
  <c r="B12" i="11" s="1"/>
  <c r="BC13" i="11"/>
  <c r="W14" i="10"/>
  <c r="Z12" i="10"/>
  <c r="AE12" i="10"/>
  <c r="B12" i="10" s="1"/>
  <c r="BE12" i="1" s="1"/>
  <c r="M12" i="10"/>
  <c r="AO12" i="1"/>
  <c r="N12" i="9"/>
  <c r="AB12" i="9" s="1"/>
  <c r="T12" i="9"/>
  <c r="AP12" i="1" s="1"/>
  <c r="AF12" i="7"/>
  <c r="AC12" i="7"/>
  <c r="K12" i="7"/>
  <c r="F12" i="7"/>
  <c r="BA13" i="7" s="1"/>
  <c r="AE12" i="6"/>
  <c r="B12" i="6" s="1"/>
  <c r="K12" i="1" s="1"/>
  <c r="M12" i="6"/>
  <c r="Z12" i="6"/>
  <c r="W14" i="6"/>
  <c r="BO10" i="16"/>
  <c r="CU10" i="16" s="1"/>
  <c r="P10" i="16"/>
  <c r="CN10" i="16" s="1"/>
  <c r="E10" i="16"/>
  <c r="BP10" i="16"/>
  <c r="Q10" i="16"/>
  <c r="D10" i="16"/>
  <c r="CL10" i="16" s="1"/>
  <c r="G31" i="2" l="1"/>
  <c r="P31" i="2"/>
  <c r="G29" i="2"/>
  <c r="Q28" i="2"/>
  <c r="P28" i="2"/>
  <c r="G30" i="2"/>
  <c r="H30" i="2"/>
  <c r="G28" i="2"/>
  <c r="H28" i="2"/>
  <c r="Q29" i="2"/>
  <c r="P29" i="2"/>
  <c r="P30" i="2"/>
  <c r="Q30" i="2"/>
  <c r="Q32" i="2"/>
  <c r="P32" i="2"/>
  <c r="H32" i="2"/>
  <c r="G32" i="2"/>
  <c r="J13" i="11"/>
  <c r="BP13" i="1" s="1"/>
  <c r="U12" i="11"/>
  <c r="T12" i="11" s="1"/>
  <c r="BR12" i="1" s="1"/>
  <c r="C13" i="11"/>
  <c r="BO13" i="1" s="1"/>
  <c r="AL13" i="11"/>
  <c r="AN13" i="11"/>
  <c r="BC13" i="10"/>
  <c r="AS13" i="10"/>
  <c r="AR13" i="10"/>
  <c r="J13" i="8"/>
  <c r="AE13" i="1" s="1"/>
  <c r="C13" i="8"/>
  <c r="AD13" i="1" s="1"/>
  <c r="AL13" i="8"/>
  <c r="AN13" i="8"/>
  <c r="BC13" i="6"/>
  <c r="AR13" i="6"/>
  <c r="AS13" i="6"/>
  <c r="U12" i="8"/>
  <c r="T12" i="8" s="1"/>
  <c r="AG12" i="1" s="1"/>
  <c r="AF12" i="1"/>
  <c r="DW10" i="16"/>
  <c r="E112" i="16"/>
  <c r="ED10" i="16"/>
  <c r="L112" i="16"/>
  <c r="C112" i="16"/>
  <c r="DU10" i="16"/>
  <c r="CV10" i="16"/>
  <c r="M12" i="13"/>
  <c r="AU71" i="4"/>
  <c r="AY72" i="4" s="1"/>
  <c r="AK72" i="4" s="1"/>
  <c r="AY71" i="4"/>
  <c r="AK71" i="4" s="1"/>
  <c r="AW71" i="4"/>
  <c r="Y11" i="4"/>
  <c r="BB11" i="4"/>
  <c r="AM11" i="4" s="1"/>
  <c r="E11" i="4" s="1"/>
  <c r="AD11" i="4" s="1"/>
  <c r="BD11" i="4"/>
  <c r="B12" i="13"/>
  <c r="CF12" i="1" s="1"/>
  <c r="AA12" i="13"/>
  <c r="N12" i="11"/>
  <c r="BN12" i="1"/>
  <c r="X14" i="10"/>
  <c r="R12" i="10"/>
  <c r="AA12" i="10"/>
  <c r="AQ12" i="1"/>
  <c r="O12" i="9"/>
  <c r="P12" i="9" s="1"/>
  <c r="AR12" i="1" s="1"/>
  <c r="V13" i="9"/>
  <c r="Q12" i="9"/>
  <c r="AB12" i="8"/>
  <c r="AH12" i="1"/>
  <c r="Z12" i="7"/>
  <c r="W14" i="7"/>
  <c r="AE12" i="7"/>
  <c r="B12" i="7" s="1"/>
  <c r="T12" i="1" s="1"/>
  <c r="M12" i="7"/>
  <c r="X14" i="6"/>
  <c r="AA12" i="6"/>
  <c r="R12" i="6"/>
  <c r="S12" i="6" s="1"/>
  <c r="U12" i="6" s="1"/>
  <c r="X14" i="13" l="1"/>
  <c r="AR13" i="13"/>
  <c r="AS13" i="13"/>
  <c r="BC13" i="7"/>
  <c r="AR13" i="7"/>
  <c r="AS13" i="7"/>
  <c r="C13" i="6"/>
  <c r="L13" i="1" s="1"/>
  <c r="AL13" i="6"/>
  <c r="AN13" i="6"/>
  <c r="AL13" i="10"/>
  <c r="AN13" i="10"/>
  <c r="C13" i="10"/>
  <c r="BF13" i="1" s="1"/>
  <c r="J13" i="10"/>
  <c r="BG13" i="1" s="1"/>
  <c r="AO11" i="4"/>
  <c r="AH11" i="4" s="1"/>
  <c r="L11" i="4" s="1"/>
  <c r="AF11" i="4" s="1"/>
  <c r="R12" i="13"/>
  <c r="S12" i="13" s="1"/>
  <c r="U12" i="13" s="1"/>
  <c r="T12" i="13" s="1"/>
  <c r="CJ12" i="1" s="1"/>
  <c r="BC13" i="13"/>
  <c r="AU72" i="4"/>
  <c r="AY73" i="4" s="1"/>
  <c r="AK73" i="4" s="1"/>
  <c r="AW72" i="4"/>
  <c r="AI71" i="4"/>
  <c r="AJ71" i="4"/>
  <c r="AO12" i="16"/>
  <c r="T12" i="16"/>
  <c r="BF11" i="4"/>
  <c r="AN11" i="4"/>
  <c r="AG11" i="4" s="1"/>
  <c r="BE11" i="4"/>
  <c r="AL11" i="4"/>
  <c r="D11" i="4" s="1"/>
  <c r="AB12" i="11"/>
  <c r="BS12" i="1"/>
  <c r="BH12" i="1"/>
  <c r="S12" i="10"/>
  <c r="U12" i="10" s="1"/>
  <c r="BB13" i="9"/>
  <c r="AM13" i="9" s="1"/>
  <c r="G13" i="9" s="1"/>
  <c r="BD13" i="9"/>
  <c r="Y13" i="9"/>
  <c r="O12" i="8"/>
  <c r="P12" i="8" s="1"/>
  <c r="AI12" i="1" s="1"/>
  <c r="EW12" i="1" s="1"/>
  <c r="Q12" i="8"/>
  <c r="V13" i="8"/>
  <c r="BB13" i="8" s="1"/>
  <c r="BG12" i="16"/>
  <c r="Z12" i="16"/>
  <c r="X14" i="7"/>
  <c r="AA12" i="7"/>
  <c r="R12" i="7"/>
  <c r="S12" i="7" s="1"/>
  <c r="U12" i="7" s="1"/>
  <c r="T12" i="6"/>
  <c r="O12" i="1" s="1"/>
  <c r="N12" i="1"/>
  <c r="N12" i="6"/>
  <c r="N12" i="13" l="1"/>
  <c r="J13" i="7"/>
  <c r="V13" i="1" s="1"/>
  <c r="C13" i="7"/>
  <c r="U13" i="1" s="1"/>
  <c r="AN13" i="7"/>
  <c r="AL13" i="7"/>
  <c r="AG13" i="9"/>
  <c r="AO13" i="9"/>
  <c r="AH13" i="9" s="1"/>
  <c r="AM13" i="8"/>
  <c r="E13" i="8" s="1"/>
  <c r="J13" i="13"/>
  <c r="CH13" i="1" s="1"/>
  <c r="CI12" i="1"/>
  <c r="AN13" i="13"/>
  <c r="AL13" i="13"/>
  <c r="C13" i="13"/>
  <c r="CG13" i="1" s="1"/>
  <c r="AW73" i="4"/>
  <c r="F11" i="4"/>
  <c r="AI72" i="4"/>
  <c r="AJ72" i="4"/>
  <c r="AI73" i="4"/>
  <c r="AJ73" i="4"/>
  <c r="AU73" i="4"/>
  <c r="AY74" i="4" s="1"/>
  <c r="AK74" i="4" s="1"/>
  <c r="E13" i="9"/>
  <c r="AD13" i="9" s="1"/>
  <c r="D13" i="9"/>
  <c r="U12" i="16"/>
  <c r="AP12" i="16"/>
  <c r="AC11" i="4"/>
  <c r="K11" i="4"/>
  <c r="CK12" i="1"/>
  <c r="AB12" i="13"/>
  <c r="O12" i="11"/>
  <c r="P12" i="11" s="1"/>
  <c r="BT12" i="1" s="1"/>
  <c r="V13" i="11"/>
  <c r="Q12" i="11"/>
  <c r="N12" i="10"/>
  <c r="T12" i="10"/>
  <c r="BI12" i="1" s="1"/>
  <c r="BD13" i="8"/>
  <c r="BE13" i="9"/>
  <c r="F13" i="9"/>
  <c r="BF13" i="9"/>
  <c r="Y13" i="8"/>
  <c r="T12" i="7"/>
  <c r="X12" i="1" s="1"/>
  <c r="W12" i="1"/>
  <c r="N12" i="7"/>
  <c r="BH12" i="16"/>
  <c r="CT12" i="16" s="1"/>
  <c r="AB12" i="6"/>
  <c r="O12" i="6" s="1"/>
  <c r="P12" i="6" s="1"/>
  <c r="Q12" i="1" s="1"/>
  <c r="P12" i="1"/>
  <c r="CQ12" i="16" l="1"/>
  <c r="AQ12" i="16" s="1"/>
  <c r="CO12" i="16"/>
  <c r="V12" i="16" s="1"/>
  <c r="L13" i="9"/>
  <c r="AD13" i="8"/>
  <c r="F13" i="8"/>
  <c r="AG13" i="8"/>
  <c r="AO13" i="8"/>
  <c r="AH13" i="8" s="1"/>
  <c r="L13" i="8" s="1"/>
  <c r="AR12" i="16"/>
  <c r="DZ12" i="16" s="1"/>
  <c r="BA14" i="9"/>
  <c r="Z11" i="4"/>
  <c r="C11" i="15" s="1"/>
  <c r="W13" i="4"/>
  <c r="A11" i="15"/>
  <c r="AE11" i="4"/>
  <c r="B11" i="4" s="1"/>
  <c r="B11" i="1" s="1"/>
  <c r="BR11" i="16" s="1"/>
  <c r="CB11" i="16" s="1"/>
  <c r="M11" i="4"/>
  <c r="BA12" i="4"/>
  <c r="AU74" i="4"/>
  <c r="AW74" i="4"/>
  <c r="W12" i="16"/>
  <c r="DX12" i="16" s="1"/>
  <c r="AC13" i="9"/>
  <c r="K13" i="9"/>
  <c r="AE13" i="9" s="1"/>
  <c r="BI12" i="16"/>
  <c r="O12" i="13"/>
  <c r="P12" i="13" s="1"/>
  <c r="CL12" i="1" s="1"/>
  <c r="Q12" i="13"/>
  <c r="V13" i="13"/>
  <c r="BB13" i="11"/>
  <c r="AM13" i="11" s="1"/>
  <c r="BD13" i="11"/>
  <c r="Y13" i="11"/>
  <c r="AB12" i="10"/>
  <c r="O12" i="10" s="1"/>
  <c r="P12" i="10" s="1"/>
  <c r="BK12" i="1" s="1"/>
  <c r="BJ12" i="1"/>
  <c r="W15" i="9"/>
  <c r="Z13" i="9"/>
  <c r="AF13" i="9"/>
  <c r="M13" i="9"/>
  <c r="BF13" i="8"/>
  <c r="D13" i="8"/>
  <c r="BE13" i="8"/>
  <c r="BJ12" i="16"/>
  <c r="EC12" i="16" s="1"/>
  <c r="Y12" i="1"/>
  <c r="AB12" i="7"/>
  <c r="O12" i="7" s="1"/>
  <c r="P12" i="7" s="1"/>
  <c r="Z12" i="1" s="1"/>
  <c r="V13" i="6"/>
  <c r="Q12" i="6"/>
  <c r="W15" i="8" l="1"/>
  <c r="Z13" i="8"/>
  <c r="AR14" i="9"/>
  <c r="AS14" i="9"/>
  <c r="J14" i="9" s="1"/>
  <c r="AN14" i="1" s="1"/>
  <c r="AG13" i="11"/>
  <c r="AO13" i="11"/>
  <c r="B13" i="9"/>
  <c r="AL13" i="1" s="1"/>
  <c r="BC12" i="4"/>
  <c r="AR12" i="4"/>
  <c r="AS12" i="4"/>
  <c r="R11" i="4"/>
  <c r="AA11" i="4"/>
  <c r="X13" i="4"/>
  <c r="AU75" i="4"/>
  <c r="AW76" i="4" s="1"/>
  <c r="AW75" i="4"/>
  <c r="AJ74" i="4"/>
  <c r="AI74" i="4"/>
  <c r="AY75" i="4"/>
  <c r="AK75" i="4" s="1"/>
  <c r="E13" i="11"/>
  <c r="BB13" i="13"/>
  <c r="AM13" i="13" s="1"/>
  <c r="BD13" i="13"/>
  <c r="Y13" i="13"/>
  <c r="D13" i="11"/>
  <c r="BE13" i="11"/>
  <c r="BF13" i="11"/>
  <c r="AH13" i="11"/>
  <c r="Q12" i="10"/>
  <c r="V13" i="10"/>
  <c r="BC14" i="9"/>
  <c r="X15" i="9"/>
  <c r="R13" i="9"/>
  <c r="S13" i="9" s="1"/>
  <c r="U13" i="9" s="1"/>
  <c r="AA13" i="9"/>
  <c r="AC13" i="8"/>
  <c r="BA14" i="8"/>
  <c r="K13" i="8"/>
  <c r="AF13" i="8"/>
  <c r="M13" i="8"/>
  <c r="V13" i="7"/>
  <c r="BD13" i="7" s="1"/>
  <c r="Q12" i="7"/>
  <c r="BB13" i="6"/>
  <c r="BD13" i="6"/>
  <c r="Y13" i="6"/>
  <c r="B11" i="16"/>
  <c r="AI11" i="16" s="1"/>
  <c r="BM11" i="16"/>
  <c r="N11" i="16"/>
  <c r="AS14" i="8" l="1"/>
  <c r="J14" i="8" s="1"/>
  <c r="AE14" i="1" s="1"/>
  <c r="AR14" i="8"/>
  <c r="C14" i="9"/>
  <c r="AM14" i="1" s="1"/>
  <c r="L13" i="11"/>
  <c r="AG13" i="6"/>
  <c r="AO13" i="6"/>
  <c r="AH13" i="6" s="1"/>
  <c r="AM13" i="6"/>
  <c r="E13" i="6" s="1"/>
  <c r="AO13" i="7"/>
  <c r="AH13" i="7" s="1"/>
  <c r="AG13" i="13"/>
  <c r="AO13" i="13"/>
  <c r="J12" i="4"/>
  <c r="D12" i="1" s="1"/>
  <c r="C12" i="4"/>
  <c r="C12" i="1" s="1"/>
  <c r="AL12" i="4"/>
  <c r="AN12" i="4"/>
  <c r="AY76" i="4"/>
  <c r="AK76" i="4" s="1"/>
  <c r="AJ11" i="16"/>
  <c r="AL11" i="16" s="1"/>
  <c r="D11" i="18"/>
  <c r="AD13" i="11"/>
  <c r="F13" i="11"/>
  <c r="BA14" i="11" s="1"/>
  <c r="D11" i="15"/>
  <c r="S11" i="4"/>
  <c r="AJ76" i="4"/>
  <c r="AI76" i="4"/>
  <c r="AI75" i="4"/>
  <c r="AJ75" i="4"/>
  <c r="AU76" i="4"/>
  <c r="E13" i="13"/>
  <c r="BF13" i="13"/>
  <c r="AH13" i="13"/>
  <c r="D13" i="13"/>
  <c r="BE13" i="13"/>
  <c r="AF13" i="11"/>
  <c r="M13" i="11"/>
  <c r="AC13" i="11"/>
  <c r="K13" i="11"/>
  <c r="BB13" i="10"/>
  <c r="AM13" i="10" s="1"/>
  <c r="BD13" i="10"/>
  <c r="Y13" i="10"/>
  <c r="AO13" i="1"/>
  <c r="N13" i="9"/>
  <c r="T13" i="9"/>
  <c r="AP13" i="1" s="1"/>
  <c r="AE13" i="8"/>
  <c r="B13" i="8" s="1"/>
  <c r="AC13" i="1" s="1"/>
  <c r="BU13" i="16" s="1"/>
  <c r="CE13" i="16" s="1"/>
  <c r="BC14" i="8"/>
  <c r="AA13" i="8"/>
  <c r="X15" i="8"/>
  <c r="R13" i="8"/>
  <c r="S13" i="8" s="1"/>
  <c r="U13" i="8" s="1"/>
  <c r="BB13" i="7"/>
  <c r="Y13" i="7"/>
  <c r="BF13" i="6"/>
  <c r="BE13" i="6"/>
  <c r="D13" i="6"/>
  <c r="O11" i="16"/>
  <c r="CN11" i="16" s="1"/>
  <c r="BN11" i="16"/>
  <c r="CU11" i="16" s="1"/>
  <c r="C11" i="16"/>
  <c r="CL11" i="16" s="1"/>
  <c r="AD13" i="6" l="1"/>
  <c r="F13" i="6"/>
  <c r="C14" i="8"/>
  <c r="AD14" i="1" s="1"/>
  <c r="AS14" i="11"/>
  <c r="J14" i="11" s="1"/>
  <c r="BP14" i="1" s="1"/>
  <c r="AR14" i="11"/>
  <c r="AG13" i="10"/>
  <c r="AO13" i="10"/>
  <c r="D13" i="7"/>
  <c r="AC13" i="7" s="1"/>
  <c r="AM13" i="7"/>
  <c r="E13" i="10"/>
  <c r="E11" i="1"/>
  <c r="U11" i="4"/>
  <c r="T11" i="4" s="1"/>
  <c r="F11" i="1" s="1"/>
  <c r="N11" i="4"/>
  <c r="W15" i="11"/>
  <c r="Z13" i="11"/>
  <c r="L13" i="13"/>
  <c r="AF13" i="13" s="1"/>
  <c r="AD13" i="13"/>
  <c r="F13" i="13"/>
  <c r="BA14" i="13" s="1"/>
  <c r="AK11" i="16"/>
  <c r="F11" i="18" s="1"/>
  <c r="E11" i="18"/>
  <c r="AU77" i="4"/>
  <c r="AW78" i="4" s="1"/>
  <c r="AW77" i="4"/>
  <c r="AY77" i="4"/>
  <c r="AK77" i="4" s="1"/>
  <c r="AC13" i="13"/>
  <c r="K13" i="13"/>
  <c r="AE13" i="11"/>
  <c r="B13" i="11" s="1"/>
  <c r="BN13" i="1" s="1"/>
  <c r="BC14" i="11"/>
  <c r="AA13" i="11"/>
  <c r="R13" i="11"/>
  <c r="S13" i="11" s="1"/>
  <c r="U13" i="11" s="1"/>
  <c r="X15" i="11"/>
  <c r="D13" i="10"/>
  <c r="BE13" i="10"/>
  <c r="AH13" i="10"/>
  <c r="BF13" i="10"/>
  <c r="AF13" i="1"/>
  <c r="N13" i="8"/>
  <c r="AB13" i="9"/>
  <c r="O13" i="9" s="1"/>
  <c r="P13" i="9" s="1"/>
  <c r="AR13" i="1" s="1"/>
  <c r="AQ13" i="1"/>
  <c r="T13" i="8"/>
  <c r="AG13" i="1" s="1"/>
  <c r="BF13" i="7"/>
  <c r="AG13" i="7"/>
  <c r="K13" i="7" s="1"/>
  <c r="BE13" i="7"/>
  <c r="E13" i="7"/>
  <c r="BA14" i="6"/>
  <c r="AC13" i="6"/>
  <c r="E11" i="16"/>
  <c r="DU11" i="16" s="1"/>
  <c r="BP11" i="16"/>
  <c r="ED11" i="16" s="1"/>
  <c r="P11" i="16"/>
  <c r="Q11" i="16"/>
  <c r="DW11" i="16" s="1"/>
  <c r="BO11" i="16"/>
  <c r="AD13" i="10" l="1"/>
  <c r="F13" i="10"/>
  <c r="W15" i="6"/>
  <c r="Z13" i="6"/>
  <c r="C14" i="11"/>
  <c r="BO14" i="1" s="1"/>
  <c r="L13" i="10"/>
  <c r="AF13" i="10" s="1"/>
  <c r="AY78" i="4"/>
  <c r="AK78" i="4" s="1"/>
  <c r="M13" i="13"/>
  <c r="G11" i="1"/>
  <c r="AB11" i="4"/>
  <c r="W15" i="13"/>
  <c r="Z13" i="13"/>
  <c r="AI77" i="4"/>
  <c r="AJ77" i="4"/>
  <c r="AU78" i="4"/>
  <c r="AI78" i="4"/>
  <c r="AJ78" i="4"/>
  <c r="AE13" i="13"/>
  <c r="B13" i="13" s="1"/>
  <c r="CF13" i="1" s="1"/>
  <c r="N13" i="11"/>
  <c r="T13" i="11"/>
  <c r="BR13" i="1" s="1"/>
  <c r="BQ13" i="1"/>
  <c r="AC13" i="10"/>
  <c r="BA14" i="10"/>
  <c r="K13" i="10"/>
  <c r="V14" i="9"/>
  <c r="Q13" i="9"/>
  <c r="AB13" i="8"/>
  <c r="AH13" i="1"/>
  <c r="F13" i="7"/>
  <c r="BA14" i="7" s="1"/>
  <c r="AD13" i="7"/>
  <c r="L13" i="7"/>
  <c r="AE13" i="7"/>
  <c r="D11" i="16"/>
  <c r="W15" i="10" l="1"/>
  <c r="Z13" i="10"/>
  <c r="M13" i="10"/>
  <c r="AS14" i="10" s="1"/>
  <c r="J14" i="10" s="1"/>
  <c r="BG14" i="1" s="1"/>
  <c r="AA13" i="13"/>
  <c r="AR14" i="13"/>
  <c r="AS14" i="13"/>
  <c r="J14" i="13" s="1"/>
  <c r="CH14" i="1" s="1"/>
  <c r="AA13" i="10"/>
  <c r="AR14" i="10"/>
  <c r="BC14" i="13"/>
  <c r="X15" i="13"/>
  <c r="R13" i="13"/>
  <c r="S13" i="13" s="1"/>
  <c r="U13" i="13" s="1"/>
  <c r="T13" i="13" s="1"/>
  <c r="CJ13" i="1" s="1"/>
  <c r="Q11" i="4"/>
  <c r="V12" i="4"/>
  <c r="O11" i="4"/>
  <c r="P11" i="4" s="1"/>
  <c r="H11" i="1" s="1"/>
  <c r="AU79" i="4"/>
  <c r="AY80" i="4" s="1"/>
  <c r="AK80" i="4" s="1"/>
  <c r="AY79" i="4"/>
  <c r="AK79" i="4" s="1"/>
  <c r="AW79" i="4"/>
  <c r="AB13" i="11"/>
  <c r="O13" i="11" s="1"/>
  <c r="P13" i="11" s="1"/>
  <c r="BT13" i="1" s="1"/>
  <c r="BS13" i="1"/>
  <c r="X15" i="10"/>
  <c r="R13" i="10"/>
  <c r="BC14" i="10"/>
  <c r="AE13" i="10"/>
  <c r="B13" i="10" s="1"/>
  <c r="BB14" i="9"/>
  <c r="AL14" i="9" s="1"/>
  <c r="BD14" i="9"/>
  <c r="AN14" i="9" s="1"/>
  <c r="Y14" i="9"/>
  <c r="O13" i="8"/>
  <c r="P13" i="8" s="1"/>
  <c r="AI13" i="1" s="1"/>
  <c r="EW13" i="1" s="1"/>
  <c r="Q13" i="8"/>
  <c r="V14" i="8"/>
  <c r="BB14" i="8" s="1"/>
  <c r="AF13" i="7"/>
  <c r="B13" i="7" s="1"/>
  <c r="T13" i="1" s="1"/>
  <c r="M13" i="7"/>
  <c r="W15" i="7"/>
  <c r="Z13" i="7"/>
  <c r="AR14" i="7" l="1"/>
  <c r="AS14" i="7"/>
  <c r="J14" i="7" s="1"/>
  <c r="V14" i="1" s="1"/>
  <c r="C14" i="10"/>
  <c r="BF14" i="1" s="1"/>
  <c r="AM14" i="8"/>
  <c r="AL14" i="8"/>
  <c r="D14" i="8" s="1"/>
  <c r="AC14" i="8" s="1"/>
  <c r="C14" i="13"/>
  <c r="CG14" i="1" s="1"/>
  <c r="AM14" i="9"/>
  <c r="E14" i="9" s="1"/>
  <c r="AD14" i="9" s="1"/>
  <c r="AG14" i="9"/>
  <c r="AO14" i="9"/>
  <c r="N13" i="13"/>
  <c r="AB13" i="13" s="1"/>
  <c r="D14" i="9"/>
  <c r="AC14" i="9" s="1"/>
  <c r="CI13" i="1"/>
  <c r="Y12" i="4"/>
  <c r="BB12" i="4"/>
  <c r="BD12" i="4"/>
  <c r="AI79" i="4"/>
  <c r="AJ79" i="4"/>
  <c r="AU80" i="4"/>
  <c r="AW80" i="4"/>
  <c r="BG13" i="16"/>
  <c r="BH13" i="16" s="1"/>
  <c r="CT13" i="16" s="1"/>
  <c r="V14" i="11"/>
  <c r="Q13" i="11"/>
  <c r="BE13" i="1"/>
  <c r="S13" i="10"/>
  <c r="U13" i="10" s="1"/>
  <c r="BH13" i="1"/>
  <c r="BD14" i="8"/>
  <c r="BE14" i="9"/>
  <c r="F14" i="9"/>
  <c r="AH14" i="9"/>
  <c r="BF14" i="9"/>
  <c r="Y14" i="8"/>
  <c r="AA13" i="7"/>
  <c r="R13" i="7"/>
  <c r="S13" i="7" s="1"/>
  <c r="U13" i="7" s="1"/>
  <c r="X15" i="7"/>
  <c r="BC14" i="7"/>
  <c r="AO14" i="8" l="1"/>
  <c r="AN14" i="8"/>
  <c r="C14" i="7"/>
  <c r="U14" i="1" s="1"/>
  <c r="AM12" i="4"/>
  <c r="E12" i="4" s="1"/>
  <c r="AG12" i="4"/>
  <c r="AO12" i="4"/>
  <c r="AH12" i="4" s="1"/>
  <c r="L12" i="4" s="1"/>
  <c r="AF12" i="4" s="1"/>
  <c r="K14" i="9"/>
  <c r="AE14" i="9" s="1"/>
  <c r="L14" i="9"/>
  <c r="AF14" i="9" s="1"/>
  <c r="CK13" i="1"/>
  <c r="AG14" i="8"/>
  <c r="K14" i="8" s="1"/>
  <c r="BF12" i="4"/>
  <c r="D12" i="4"/>
  <c r="BE12" i="4"/>
  <c r="AJ80" i="4"/>
  <c r="AI80" i="4"/>
  <c r="AU81" i="4"/>
  <c r="AY82" i="4" s="1"/>
  <c r="AK82" i="4" s="1"/>
  <c r="AW81" i="4"/>
  <c r="AY81" i="4"/>
  <c r="AK81" i="4" s="1"/>
  <c r="T13" i="16"/>
  <c r="U13" i="16" s="1"/>
  <c r="CO13" i="16" s="1"/>
  <c r="BI13" i="16"/>
  <c r="O13" i="13"/>
  <c r="P13" i="13" s="1"/>
  <c r="CL13" i="1" s="1"/>
  <c r="Q13" i="13"/>
  <c r="V14" i="13"/>
  <c r="BB14" i="11"/>
  <c r="BD14" i="11"/>
  <c r="AN14" i="11" s="1"/>
  <c r="Y14" i="11"/>
  <c r="T13" i="10"/>
  <c r="BI13" i="1" s="1"/>
  <c r="N13" i="10"/>
  <c r="W16" i="9"/>
  <c r="Z14" i="9"/>
  <c r="BA15" i="9"/>
  <c r="BE14" i="8"/>
  <c r="E14" i="8"/>
  <c r="F14" i="8" s="1"/>
  <c r="AH14" i="8"/>
  <c r="BF14" i="8"/>
  <c r="W13" i="1"/>
  <c r="N13" i="7"/>
  <c r="T13" i="7"/>
  <c r="X13" i="1" s="1"/>
  <c r="BJ13" i="16"/>
  <c r="EC13" i="16" s="1"/>
  <c r="M14" i="9" l="1"/>
  <c r="AD12" i="4"/>
  <c r="F12" i="4"/>
  <c r="BA13" i="4" s="1"/>
  <c r="W16" i="8"/>
  <c r="Z14" i="8"/>
  <c r="AM14" i="11"/>
  <c r="AL14" i="11"/>
  <c r="B14" i="9"/>
  <c r="AL14" i="1" s="1"/>
  <c r="AE14" i="8"/>
  <c r="AS15" i="9"/>
  <c r="AR15" i="9"/>
  <c r="AG14" i="11"/>
  <c r="AO14" i="11"/>
  <c r="M12" i="4"/>
  <c r="K12" i="4"/>
  <c r="AC12" i="4"/>
  <c r="AI81" i="4"/>
  <c r="AJ81" i="4"/>
  <c r="AU82" i="4"/>
  <c r="AW82" i="4"/>
  <c r="D14" i="11"/>
  <c r="W13" i="16"/>
  <c r="DX13" i="16" s="1"/>
  <c r="V13" i="16"/>
  <c r="BB14" i="13"/>
  <c r="AL14" i="13" s="1"/>
  <c r="D14" i="13" s="1"/>
  <c r="AC14" i="13" s="1"/>
  <c r="BD14" i="13"/>
  <c r="AN14" i="13" s="1"/>
  <c r="Y14" i="13"/>
  <c r="E14" i="11"/>
  <c r="BE14" i="11"/>
  <c r="AH14" i="11"/>
  <c r="BF14" i="11"/>
  <c r="BJ13" i="1"/>
  <c r="AB13" i="10"/>
  <c r="O13" i="10" s="1"/>
  <c r="P13" i="10" s="1"/>
  <c r="BK13" i="1" s="1"/>
  <c r="R14" i="9"/>
  <c r="S14" i="9" s="1"/>
  <c r="U14" i="9" s="1"/>
  <c r="BC15" i="9"/>
  <c r="X16" i="9"/>
  <c r="AA14" i="9"/>
  <c r="AD14" i="8"/>
  <c r="BA15" i="8"/>
  <c r="L14" i="8"/>
  <c r="M14" i="8" s="1"/>
  <c r="R14" i="8" s="1"/>
  <c r="S14" i="8" s="1"/>
  <c r="U14" i="8" s="1"/>
  <c r="AB13" i="7"/>
  <c r="O13" i="7" s="1"/>
  <c r="P13" i="7" s="1"/>
  <c r="Z13" i="1" s="1"/>
  <c r="Y13" i="1"/>
  <c r="F14" i="11" l="1"/>
  <c r="Z14" i="11" s="1"/>
  <c r="Z12" i="4"/>
  <c r="C12" i="15" s="1"/>
  <c r="W14" i="4"/>
  <c r="A12" i="15"/>
  <c r="AA12" i="4"/>
  <c r="AS13" i="4"/>
  <c r="J13" i="4" s="1"/>
  <c r="D13" i="1" s="1"/>
  <c r="AR13" i="4"/>
  <c r="AS15" i="8"/>
  <c r="AR15" i="8"/>
  <c r="X16" i="8"/>
  <c r="AA14" i="8"/>
  <c r="AM15" i="9"/>
  <c r="AO15" i="9"/>
  <c r="C15" i="9"/>
  <c r="AM15" i="1" s="1"/>
  <c r="J15" i="9"/>
  <c r="AN15" i="1" s="1"/>
  <c r="Z14" i="13"/>
  <c r="AM14" i="13"/>
  <c r="E14" i="13" s="1"/>
  <c r="F14" i="13" s="1"/>
  <c r="W16" i="13" s="1"/>
  <c r="AO14" i="13"/>
  <c r="AH14" i="13" s="1"/>
  <c r="X14" i="4"/>
  <c r="BC13" i="4"/>
  <c r="R12" i="4"/>
  <c r="D12" i="15" s="1"/>
  <c r="W16" i="11"/>
  <c r="AE12" i="4"/>
  <c r="B12" i="4" s="1"/>
  <c r="B12" i="1" s="1"/>
  <c r="AJ82" i="4"/>
  <c r="AI82" i="4"/>
  <c r="AU83" i="4"/>
  <c r="AY84" i="4" s="1"/>
  <c r="AK84" i="4" s="1"/>
  <c r="AW83" i="4"/>
  <c r="AY83" i="4"/>
  <c r="AK83" i="4" s="1"/>
  <c r="AC14" i="11"/>
  <c r="K14" i="11"/>
  <c r="BE14" i="13"/>
  <c r="BF14" i="13"/>
  <c r="AG14" i="13"/>
  <c r="K14" i="13" s="1"/>
  <c r="AD14" i="11"/>
  <c r="L14" i="11"/>
  <c r="BA15" i="11"/>
  <c r="Q13" i="10"/>
  <c r="V14" i="10"/>
  <c r="AO14" i="1"/>
  <c r="N14" i="9"/>
  <c r="AB14" i="9" s="1"/>
  <c r="T14" i="8"/>
  <c r="AG14" i="1" s="1"/>
  <c r="AF14" i="1"/>
  <c r="T14" i="9"/>
  <c r="AP14" i="1" s="1"/>
  <c r="BC15" i="8"/>
  <c r="AF14" i="8"/>
  <c r="B14" i="8" s="1"/>
  <c r="N14" i="8" s="1"/>
  <c r="Q13" i="7"/>
  <c r="V14" i="7"/>
  <c r="BD14" i="7" s="1"/>
  <c r="AN14" i="7" s="1"/>
  <c r="C13" i="4" l="1"/>
  <c r="C13" i="1" s="1"/>
  <c r="AN13" i="4"/>
  <c r="AL13" i="4"/>
  <c r="C15" i="8"/>
  <c r="AD15" i="1" s="1"/>
  <c r="AO15" i="8"/>
  <c r="AM15" i="8"/>
  <c r="E15" i="8" s="1"/>
  <c r="AD15" i="8" s="1"/>
  <c r="J15" i="8"/>
  <c r="AE15" i="1" s="1"/>
  <c r="AG14" i="7"/>
  <c r="AO14" i="7"/>
  <c r="S12" i="4"/>
  <c r="U12" i="4" s="1"/>
  <c r="T12" i="4" s="1"/>
  <c r="F12" i="1" s="1"/>
  <c r="N12" i="16"/>
  <c r="B12" i="16"/>
  <c r="AE14" i="11"/>
  <c r="M14" i="11"/>
  <c r="AI83" i="4"/>
  <c r="AJ83" i="4"/>
  <c r="AU84" i="4"/>
  <c r="AY85" i="4" s="1"/>
  <c r="AK85" i="4" s="1"/>
  <c r="AW84" i="4"/>
  <c r="E12" i="1"/>
  <c r="AE14" i="13"/>
  <c r="AD14" i="13"/>
  <c r="L14" i="13"/>
  <c r="AF14" i="13" s="1"/>
  <c r="BA15" i="13"/>
  <c r="AF14" i="11"/>
  <c r="BB14" i="10"/>
  <c r="AL14" i="10" s="1"/>
  <c r="BD14" i="10"/>
  <c r="AN14" i="10" s="1"/>
  <c r="Y14" i="10"/>
  <c r="AQ14" i="1"/>
  <c r="O14" i="9"/>
  <c r="P14" i="9" s="1"/>
  <c r="AR14" i="1" s="1"/>
  <c r="Q14" i="9"/>
  <c r="V15" i="9"/>
  <c r="AC14" i="1"/>
  <c r="BU14" i="16" s="1"/>
  <c r="CE14" i="16" s="1"/>
  <c r="BB14" i="7"/>
  <c r="AL14" i="7" s="1"/>
  <c r="Y14" i="7"/>
  <c r="DA14" i="1" l="1"/>
  <c r="EX14" i="1"/>
  <c r="M14" i="13"/>
  <c r="N12" i="4"/>
  <c r="AB12" i="4" s="1"/>
  <c r="AS15" i="11"/>
  <c r="AR15" i="11"/>
  <c r="AR15" i="13"/>
  <c r="AS15" i="13"/>
  <c r="AO14" i="10"/>
  <c r="AH14" i="10" s="1"/>
  <c r="AM14" i="7"/>
  <c r="E14" i="7" s="1"/>
  <c r="AD14" i="7" s="1"/>
  <c r="AM14" i="10"/>
  <c r="E14" i="10" s="1"/>
  <c r="AD14" i="10" s="1"/>
  <c r="B14" i="11"/>
  <c r="BN14" i="1" s="1"/>
  <c r="BC15" i="11"/>
  <c r="AA14" i="11"/>
  <c r="X16" i="11"/>
  <c r="R14" i="11"/>
  <c r="S14" i="11" s="1"/>
  <c r="N14" i="11" s="1"/>
  <c r="C12" i="16"/>
  <c r="CL12" i="16" s="1"/>
  <c r="AI12" i="16"/>
  <c r="O12" i="16"/>
  <c r="Q12" i="16" s="1"/>
  <c r="DW12" i="16" s="1"/>
  <c r="AU85" i="4"/>
  <c r="AY86" i="4" s="1"/>
  <c r="AK86" i="4" s="1"/>
  <c r="AW85" i="4"/>
  <c r="AJ84" i="4"/>
  <c r="AI84" i="4"/>
  <c r="BC15" i="13"/>
  <c r="B14" i="13"/>
  <c r="CF14" i="1" s="1"/>
  <c r="AA14" i="13"/>
  <c r="R14" i="13"/>
  <c r="S14" i="13" s="1"/>
  <c r="U14" i="13" s="1"/>
  <c r="X16" i="13"/>
  <c r="BE14" i="10"/>
  <c r="D14" i="10"/>
  <c r="AG14" i="10"/>
  <c r="BF14" i="10"/>
  <c r="BB15" i="9"/>
  <c r="BD15" i="9"/>
  <c r="Y15" i="9"/>
  <c r="AB14" i="8"/>
  <c r="O14" i="8" s="1"/>
  <c r="P14" i="8" s="1"/>
  <c r="AI14" i="1" s="1"/>
  <c r="AH14" i="1"/>
  <c r="BF14" i="7"/>
  <c r="AH14" i="7"/>
  <c r="D14" i="7"/>
  <c r="BE14" i="7"/>
  <c r="CZ14" i="1" l="1"/>
  <c r="EW14" i="1"/>
  <c r="CN12" i="16"/>
  <c r="P12" i="16" s="1"/>
  <c r="AN15" i="9"/>
  <c r="AG15" i="9" s="1"/>
  <c r="E15" i="9"/>
  <c r="AL15" i="9"/>
  <c r="D15" i="9" s="1"/>
  <c r="AC15" i="9" s="1"/>
  <c r="G12" i="1"/>
  <c r="J15" i="13"/>
  <c r="CH15" i="1" s="1"/>
  <c r="AO15" i="13"/>
  <c r="C15" i="13"/>
  <c r="CG15" i="1" s="1"/>
  <c r="AM15" i="13"/>
  <c r="E15" i="13" s="1"/>
  <c r="AD15" i="13" s="1"/>
  <c r="C15" i="11"/>
  <c r="BO15" i="1" s="1"/>
  <c r="AO15" i="11"/>
  <c r="AM15" i="11"/>
  <c r="E15" i="11" s="1"/>
  <c r="AD15" i="11" s="1"/>
  <c r="J15" i="11"/>
  <c r="BP15" i="1" s="1"/>
  <c r="L14" i="10"/>
  <c r="AF14" i="10" s="1"/>
  <c r="L14" i="7"/>
  <c r="AJ12" i="16"/>
  <c r="D12" i="18"/>
  <c r="D12" i="16"/>
  <c r="E12" i="16"/>
  <c r="DU12" i="16" s="1"/>
  <c r="U14" i="11"/>
  <c r="T14" i="11" s="1"/>
  <c r="BR14" i="1" s="1"/>
  <c r="BQ14" i="1"/>
  <c r="AJ85" i="4"/>
  <c r="AI85" i="4"/>
  <c r="AU86" i="4"/>
  <c r="AW86" i="4"/>
  <c r="Q12" i="4"/>
  <c r="O12" i="4"/>
  <c r="P12" i="4" s="1"/>
  <c r="H12" i="1" s="1"/>
  <c r="V13" i="4"/>
  <c r="CI14" i="1"/>
  <c r="N14" i="13"/>
  <c r="T14" i="13"/>
  <c r="CJ14" i="1" s="1"/>
  <c r="AB14" i="11"/>
  <c r="BS14" i="1"/>
  <c r="AC14" i="10"/>
  <c r="K14" i="10"/>
  <c r="F14" i="10"/>
  <c r="BE15" i="9"/>
  <c r="AD15" i="9"/>
  <c r="BF15" i="9"/>
  <c r="AH15" i="9"/>
  <c r="L15" i="9" s="1"/>
  <c r="Q14" i="8"/>
  <c r="V15" i="8"/>
  <c r="BB15" i="8" s="1"/>
  <c r="AL15" i="8" s="1"/>
  <c r="K14" i="7"/>
  <c r="AC14" i="7"/>
  <c r="F14" i="7"/>
  <c r="AF14" i="7"/>
  <c r="F15" i="9" l="1"/>
  <c r="BA16" i="9" s="1"/>
  <c r="AL12" i="16"/>
  <c r="G12" i="18" s="1"/>
  <c r="T12" i="18" s="1"/>
  <c r="CV12" i="16"/>
  <c r="K15" i="9"/>
  <c r="AE15" i="9" s="1"/>
  <c r="AK12" i="16"/>
  <c r="F12" i="18" s="1"/>
  <c r="E12" i="18"/>
  <c r="AU87" i="4"/>
  <c r="AY88" i="4" s="1"/>
  <c r="AK88" i="4" s="1"/>
  <c r="AW87" i="4"/>
  <c r="AJ86" i="4"/>
  <c r="AI86" i="4"/>
  <c r="AY87" i="4"/>
  <c r="AK87" i="4" s="1"/>
  <c r="W16" i="7"/>
  <c r="Z14" i="7"/>
  <c r="Y13" i="4"/>
  <c r="BD13" i="4"/>
  <c r="BB13" i="4"/>
  <c r="CK14" i="1"/>
  <c r="AB14" i="13"/>
  <c r="O14" i="13" s="1"/>
  <c r="P14" i="13" s="1"/>
  <c r="CL14" i="1" s="1"/>
  <c r="O14" i="11"/>
  <c r="P14" i="11" s="1"/>
  <c r="BT14" i="1" s="1"/>
  <c r="Q14" i="11"/>
  <c r="V15" i="11"/>
  <c r="M14" i="10"/>
  <c r="AE14" i="10"/>
  <c r="B14" i="10" s="1"/>
  <c r="BE14" i="1" s="1"/>
  <c r="W16" i="10"/>
  <c r="Z14" i="10"/>
  <c r="BA15" i="10"/>
  <c r="BD15" i="8"/>
  <c r="AF15" i="9"/>
  <c r="B15" i="9" s="1"/>
  <c r="AL15" i="1" s="1"/>
  <c r="BV15" i="16" s="1"/>
  <c r="CF15" i="16" s="1"/>
  <c r="M15" i="9"/>
  <c r="Y15" i="8"/>
  <c r="BA15" i="7"/>
  <c r="M14" i="7"/>
  <c r="AE14" i="7"/>
  <c r="B14" i="7" s="1"/>
  <c r="T14" i="1" s="1"/>
  <c r="BG14" i="16" s="1"/>
  <c r="BH14" i="16" s="1"/>
  <c r="CT14" i="16" s="1"/>
  <c r="Z15" i="9" l="1"/>
  <c r="W17" i="9"/>
  <c r="DC14" i="1"/>
  <c r="EZ14" i="1"/>
  <c r="DE14" i="1"/>
  <c r="FB14" i="1"/>
  <c r="AS16" i="9"/>
  <c r="AR16" i="9"/>
  <c r="AN15" i="8"/>
  <c r="AG15" i="8" s="1"/>
  <c r="AO13" i="4"/>
  <c r="AH13" i="4" s="1"/>
  <c r="AM13" i="4"/>
  <c r="E13" i="4" s="1"/>
  <c r="F13" i="4" s="1"/>
  <c r="Z13" i="4" s="1"/>
  <c r="C13" i="15" s="1"/>
  <c r="BC15" i="7"/>
  <c r="AS15" i="7"/>
  <c r="AR15" i="7"/>
  <c r="BC15" i="10"/>
  <c r="AR15" i="10"/>
  <c r="AS15" i="10"/>
  <c r="AW88" i="4"/>
  <c r="AI87" i="4"/>
  <c r="AJ87" i="4"/>
  <c r="AU88" i="4"/>
  <c r="AI88" i="4"/>
  <c r="AJ88" i="4"/>
  <c r="D13" i="4"/>
  <c r="BE13" i="4"/>
  <c r="BF13" i="4"/>
  <c r="AG13" i="4"/>
  <c r="T14" i="16"/>
  <c r="U14" i="16" s="1"/>
  <c r="CO14" i="16" s="1"/>
  <c r="BI14" i="16"/>
  <c r="Q14" i="13"/>
  <c r="V15" i="13"/>
  <c r="BB15" i="11"/>
  <c r="AL15" i="11" s="1"/>
  <c r="BD15" i="11"/>
  <c r="Y15" i="11"/>
  <c r="AA14" i="10"/>
  <c r="X16" i="10"/>
  <c r="R14" i="10"/>
  <c r="BC16" i="9"/>
  <c r="X17" i="9"/>
  <c r="R15" i="9"/>
  <c r="S15" i="9" s="1"/>
  <c r="U15" i="9" s="1"/>
  <c r="AA15" i="9"/>
  <c r="AH15" i="8"/>
  <c r="L15" i="8" s="1"/>
  <c r="BF15" i="8"/>
  <c r="BE15" i="8"/>
  <c r="D15" i="8"/>
  <c r="F15" i="8" s="1"/>
  <c r="AA14" i="7"/>
  <c r="R14" i="7"/>
  <c r="S14" i="7" s="1"/>
  <c r="U14" i="7" s="1"/>
  <c r="X16" i="7"/>
  <c r="BJ14" i="16"/>
  <c r="EC14" i="16" l="1"/>
  <c r="DE14" i="16"/>
  <c r="W15" i="4"/>
  <c r="A13" i="15"/>
  <c r="K13" i="4"/>
  <c r="AO16" i="9"/>
  <c r="C16" i="9"/>
  <c r="AM16" i="1" s="1"/>
  <c r="AM16" i="9"/>
  <c r="J16" i="9"/>
  <c r="AN16" i="1" s="1"/>
  <c r="AN15" i="11"/>
  <c r="AG15" i="11" s="1"/>
  <c r="AD13" i="4"/>
  <c r="L13" i="4"/>
  <c r="J15" i="10"/>
  <c r="BG15" i="1" s="1"/>
  <c r="C15" i="10"/>
  <c r="BF15" i="1" s="1"/>
  <c r="AM15" i="10"/>
  <c r="AO15" i="10"/>
  <c r="C15" i="7"/>
  <c r="U15" i="1" s="1"/>
  <c r="AM15" i="7"/>
  <c r="AO15" i="7"/>
  <c r="AH15" i="7" s="1"/>
  <c r="J15" i="7"/>
  <c r="V15" i="1" s="1"/>
  <c r="W17" i="8"/>
  <c r="Z15" i="8"/>
  <c r="AA13" i="4"/>
  <c r="AU89" i="4"/>
  <c r="AW90" i="4" s="1"/>
  <c r="AW89" i="4"/>
  <c r="AY89" i="4"/>
  <c r="AK89" i="4" s="1"/>
  <c r="AE13" i="4"/>
  <c r="AC13" i="4"/>
  <c r="BA14" i="4"/>
  <c r="V14" i="16"/>
  <c r="BB15" i="13"/>
  <c r="AL15" i="13" s="1"/>
  <c r="BD15" i="13"/>
  <c r="AN15" i="13" s="1"/>
  <c r="AG15" i="13" s="1"/>
  <c r="Y15" i="13"/>
  <c r="BE15" i="11"/>
  <c r="D15" i="11"/>
  <c r="F15" i="11" s="1"/>
  <c r="W17" i="11" s="1"/>
  <c r="BF15" i="11"/>
  <c r="AH15" i="11"/>
  <c r="L15" i="11" s="1"/>
  <c r="BH14" i="1"/>
  <c r="S14" i="10"/>
  <c r="U14" i="10" s="1"/>
  <c r="W14" i="16"/>
  <c r="AO15" i="1"/>
  <c r="N15" i="9"/>
  <c r="T15" i="9"/>
  <c r="AP15" i="1" s="1"/>
  <c r="AC15" i="8"/>
  <c r="K15" i="8"/>
  <c r="BA16" i="8"/>
  <c r="AF15" i="8"/>
  <c r="M15" i="8"/>
  <c r="W14" i="1"/>
  <c r="N14" i="7"/>
  <c r="T14" i="7"/>
  <c r="X14" i="1" s="1"/>
  <c r="DX14" i="16" l="1"/>
  <c r="CZ14" i="16"/>
  <c r="AF13" i="4"/>
  <c r="M13" i="4"/>
  <c r="AS16" i="8"/>
  <c r="AR16" i="8"/>
  <c r="BC14" i="4"/>
  <c r="Z15" i="11"/>
  <c r="AY90" i="4"/>
  <c r="AK90" i="4" s="1"/>
  <c r="B13" i="4"/>
  <c r="B13" i="1" s="1"/>
  <c r="B13" i="16" s="1"/>
  <c r="AI90" i="4"/>
  <c r="AJ90" i="4"/>
  <c r="AI89" i="4"/>
  <c r="AJ89" i="4"/>
  <c r="AU90" i="4"/>
  <c r="D15" i="13"/>
  <c r="F15" i="13" s="1"/>
  <c r="W17" i="13" s="1"/>
  <c r="BE15" i="13"/>
  <c r="BF15" i="13"/>
  <c r="AH15" i="13"/>
  <c r="L15" i="13" s="1"/>
  <c r="AF15" i="11"/>
  <c r="AC15" i="11"/>
  <c r="BA16" i="11"/>
  <c r="K15" i="11"/>
  <c r="M15" i="11" s="1"/>
  <c r="T14" i="10"/>
  <c r="BI14" i="1" s="1"/>
  <c r="N14" i="10"/>
  <c r="AQ15" i="1"/>
  <c r="AB15" i="9"/>
  <c r="O15" i="9" s="1"/>
  <c r="P15" i="9" s="1"/>
  <c r="AR15" i="1" s="1"/>
  <c r="EX15" i="1" s="1"/>
  <c r="R15" i="8"/>
  <c r="S15" i="8" s="1"/>
  <c r="U15" i="8" s="1"/>
  <c r="AA15" i="8"/>
  <c r="X17" i="8"/>
  <c r="AE15" i="8"/>
  <c r="B15" i="8" s="1"/>
  <c r="AC15" i="1" s="1"/>
  <c r="BU15" i="16" s="1"/>
  <c r="CE15" i="16" s="1"/>
  <c r="BC16" i="8"/>
  <c r="AB14" i="7"/>
  <c r="O14" i="7" s="1"/>
  <c r="P14" i="7" s="1"/>
  <c r="Z14" i="1" s="1"/>
  <c r="Y14" i="1"/>
  <c r="CY14" i="1" l="1"/>
  <c r="EV14" i="1"/>
  <c r="R13" i="4"/>
  <c r="X15" i="4"/>
  <c r="AS14" i="4"/>
  <c r="J14" i="4" s="1"/>
  <c r="D14" i="1" s="1"/>
  <c r="AR14" i="4"/>
  <c r="C14" i="4" s="1"/>
  <c r="C14" i="1" s="1"/>
  <c r="AR16" i="11"/>
  <c r="AS16" i="11"/>
  <c r="C16" i="8"/>
  <c r="AD16" i="1" s="1"/>
  <c r="AO16" i="8"/>
  <c r="AM16" i="8"/>
  <c r="J16" i="8"/>
  <c r="AE16" i="1" s="1"/>
  <c r="Z15" i="13"/>
  <c r="AU91" i="4"/>
  <c r="AW92" i="4" s="1"/>
  <c r="AY91" i="4"/>
  <c r="AK91" i="4" s="1"/>
  <c r="AW91" i="4"/>
  <c r="AI13" i="16"/>
  <c r="C13" i="16"/>
  <c r="N13" i="16"/>
  <c r="AF15" i="13"/>
  <c r="BA16" i="13"/>
  <c r="AC15" i="13"/>
  <c r="K15" i="13"/>
  <c r="M15" i="13" s="1"/>
  <c r="AE15" i="11"/>
  <c r="B15" i="11" s="1"/>
  <c r="BN15" i="1" s="1"/>
  <c r="BX15" i="16" s="1"/>
  <c r="CH15" i="16" s="1"/>
  <c r="BC16" i="11"/>
  <c r="R15" i="11"/>
  <c r="S15" i="11" s="1"/>
  <c r="U15" i="11" s="1"/>
  <c r="X17" i="11"/>
  <c r="AA15" i="11"/>
  <c r="BJ14" i="1"/>
  <c r="AB14" i="10"/>
  <c r="O14" i="10" s="1"/>
  <c r="P14" i="10" s="1"/>
  <c r="BK14" i="1" s="1"/>
  <c r="AF15" i="1"/>
  <c r="N15" i="8"/>
  <c r="Q15" i="9"/>
  <c r="V16" i="9"/>
  <c r="T15" i="8"/>
  <c r="AG15" i="1" s="1"/>
  <c r="Q14" i="7"/>
  <c r="V15" i="7"/>
  <c r="BD15" i="7" s="1"/>
  <c r="AN15" i="7" s="1"/>
  <c r="DB14" i="1" l="1"/>
  <c r="EY14" i="1"/>
  <c r="CL13" i="16"/>
  <c r="D13" i="16" s="1"/>
  <c r="D13" i="15"/>
  <c r="S13" i="4"/>
  <c r="AA15" i="13"/>
  <c r="AR16" i="13"/>
  <c r="AS16" i="13"/>
  <c r="J16" i="11"/>
  <c r="BP16" i="1" s="1"/>
  <c r="C16" i="11"/>
  <c r="BO16" i="1" s="1"/>
  <c r="AO16" i="11"/>
  <c r="AM16" i="11"/>
  <c r="E13" i="16"/>
  <c r="DU13" i="16" s="1"/>
  <c r="AY92" i="4"/>
  <c r="AK92" i="4" s="1"/>
  <c r="D13" i="18"/>
  <c r="AJ13" i="16"/>
  <c r="AI91" i="4"/>
  <c r="AJ91" i="4"/>
  <c r="AI92" i="4"/>
  <c r="AJ92" i="4"/>
  <c r="AU92" i="4"/>
  <c r="O13" i="16"/>
  <c r="O13" i="4"/>
  <c r="AE15" i="13"/>
  <c r="B15" i="13" s="1"/>
  <c r="CF15" i="1" s="1"/>
  <c r="BZ15" i="16" s="1"/>
  <c r="CJ15" i="16" s="1"/>
  <c r="BC16" i="13"/>
  <c r="X17" i="13"/>
  <c r="R15" i="13"/>
  <c r="S15" i="13" s="1"/>
  <c r="U15" i="13" s="1"/>
  <c r="N15" i="11"/>
  <c r="BQ15" i="1"/>
  <c r="T15" i="11"/>
  <c r="BR15" i="1" s="1"/>
  <c r="Q14" i="10"/>
  <c r="V15" i="10"/>
  <c r="BB16" i="9"/>
  <c r="BD16" i="9"/>
  <c r="AH16" i="9" s="1"/>
  <c r="Y16" i="9"/>
  <c r="AH15" i="1"/>
  <c r="AB15" i="8"/>
  <c r="O15" i="8" s="1"/>
  <c r="P15" i="8" s="1"/>
  <c r="AI15" i="1" s="1"/>
  <c r="EW15" i="1" s="1"/>
  <c r="BB15" i="7"/>
  <c r="AL15" i="7" s="1"/>
  <c r="D15" i="7" s="1"/>
  <c r="AC15" i="7" s="1"/>
  <c r="Y15" i="7"/>
  <c r="BE16" i="9" l="1"/>
  <c r="E16" i="9"/>
  <c r="AD16" i="9" s="1"/>
  <c r="AL13" i="16"/>
  <c r="G13" i="18" s="1"/>
  <c r="T13" i="18" s="1"/>
  <c r="CV13" i="16"/>
  <c r="CN13" i="16"/>
  <c r="P13" i="16" s="1"/>
  <c r="N13" i="4"/>
  <c r="U13" i="4"/>
  <c r="T13" i="4" s="1"/>
  <c r="F13" i="1" s="1"/>
  <c r="E13" i="1"/>
  <c r="J16" i="13"/>
  <c r="CH16" i="1" s="1"/>
  <c r="AO16" i="13"/>
  <c r="AM16" i="13"/>
  <c r="C16" i="13"/>
  <c r="CG16" i="1" s="1"/>
  <c r="AK13" i="16"/>
  <c r="F13" i="18" s="1"/>
  <c r="E13" i="18"/>
  <c r="AU93" i="4"/>
  <c r="AY94" i="4" s="1"/>
  <c r="AK94" i="4" s="1"/>
  <c r="AW93" i="4"/>
  <c r="AY93" i="4"/>
  <c r="AK93" i="4" s="1"/>
  <c r="Q13" i="16"/>
  <c r="DW13" i="16" s="1"/>
  <c r="AL16" i="9"/>
  <c r="D16" i="9" s="1"/>
  <c r="F16" i="9" s="1"/>
  <c r="Z16" i="9" s="1"/>
  <c r="N15" i="13"/>
  <c r="CI15" i="1"/>
  <c r="T15" i="13"/>
  <c r="CJ15" i="1" s="1"/>
  <c r="BS15" i="1"/>
  <c r="AB15" i="11"/>
  <c r="BB15" i="10"/>
  <c r="BD15" i="10"/>
  <c r="AN15" i="10" s="1"/>
  <c r="AG15" i="10" s="1"/>
  <c r="Y15" i="10"/>
  <c r="BF16" i="9"/>
  <c r="AN16" i="9"/>
  <c r="AG16" i="9" s="1"/>
  <c r="Q15" i="8"/>
  <c r="V16" i="8"/>
  <c r="BB16" i="8" s="1"/>
  <c r="E16" i="8" s="1"/>
  <c r="E15" i="7"/>
  <c r="BE15" i="7"/>
  <c r="BF15" i="7"/>
  <c r="AG15" i="7"/>
  <c r="K15" i="7" s="1"/>
  <c r="L16" i="9" l="1"/>
  <c r="AF16" i="9" s="1"/>
  <c r="AB13" i="4"/>
  <c r="G13" i="1"/>
  <c r="P13" i="4"/>
  <c r="H13" i="1" s="1"/>
  <c r="E15" i="10"/>
  <c r="AD15" i="10" s="1"/>
  <c r="AL15" i="10"/>
  <c r="D15" i="10" s="1"/>
  <c r="F15" i="10" s="1"/>
  <c r="W17" i="10" s="1"/>
  <c r="AO14" i="4"/>
  <c r="AM14" i="4"/>
  <c r="E14" i="4" s="1"/>
  <c r="AD14" i="4" s="1"/>
  <c r="AW94" i="4"/>
  <c r="AJ93" i="4"/>
  <c r="AI93" i="4"/>
  <c r="AJ94" i="4"/>
  <c r="AI94" i="4"/>
  <c r="AU94" i="4"/>
  <c r="AD16" i="8"/>
  <c r="AH14" i="4"/>
  <c r="K16" i="9"/>
  <c r="AE16" i="9" s="1"/>
  <c r="AC16" i="9"/>
  <c r="CK15" i="1"/>
  <c r="AB15" i="13"/>
  <c r="O15" i="13" s="1"/>
  <c r="P15" i="13" s="1"/>
  <c r="CL15" i="1" s="1"/>
  <c r="FB15" i="1" s="1"/>
  <c r="O15" i="11"/>
  <c r="P15" i="11" s="1"/>
  <c r="BT15" i="1" s="1"/>
  <c r="EZ15" i="1" s="1"/>
  <c r="Q15" i="11"/>
  <c r="V16" i="11"/>
  <c r="AH15" i="10"/>
  <c r="L15" i="10" s="1"/>
  <c r="BF15" i="10"/>
  <c r="BE15" i="10"/>
  <c r="BA17" i="9"/>
  <c r="BD16" i="8"/>
  <c r="AH16" i="8" s="1"/>
  <c r="L16" i="8" s="1"/>
  <c r="AF16" i="8" s="1"/>
  <c r="W18" i="9"/>
  <c r="Y16" i="8"/>
  <c r="AE15" i="7"/>
  <c r="AD15" i="7"/>
  <c r="L15" i="7"/>
  <c r="F15" i="7"/>
  <c r="BA16" i="7" s="1"/>
  <c r="V14" i="4" l="1"/>
  <c r="Q13" i="4"/>
  <c r="L14" i="4"/>
  <c r="AF14" i="4" s="1"/>
  <c r="Z15" i="10"/>
  <c r="B16" i="9"/>
  <c r="AL16" i="1" s="1"/>
  <c r="BV16" i="16" s="1"/>
  <c r="CF16" i="16" s="1"/>
  <c r="M16" i="9"/>
  <c r="AU95" i="4"/>
  <c r="AY96" i="4" s="1"/>
  <c r="AK96" i="4" s="1"/>
  <c r="AW95" i="4"/>
  <c r="AY95" i="4"/>
  <c r="AK95" i="4" s="1"/>
  <c r="F14" i="4"/>
  <c r="V16" i="13"/>
  <c r="Q15" i="13"/>
  <c r="BB16" i="11"/>
  <c r="E16" i="11" s="1"/>
  <c r="BD16" i="11"/>
  <c r="AH16" i="11" s="1"/>
  <c r="Y16" i="11"/>
  <c r="AC15" i="10"/>
  <c r="K15" i="10"/>
  <c r="M15" i="10" s="1"/>
  <c r="BA16" i="10"/>
  <c r="AF15" i="10"/>
  <c r="BF16" i="8"/>
  <c r="AN16" i="8"/>
  <c r="AG16" i="8" s="1"/>
  <c r="AL16" i="8"/>
  <c r="D16" i="8" s="1"/>
  <c r="BE16" i="8"/>
  <c r="Z15" i="7"/>
  <c r="W17" i="7"/>
  <c r="B15" i="7"/>
  <c r="T15" i="1" s="1"/>
  <c r="BT15" i="16" s="1"/>
  <c r="CD15" i="16" s="1"/>
  <c r="AF15" i="7"/>
  <c r="M15" i="7"/>
  <c r="X18" i="9" l="1"/>
  <c r="AS17" i="9"/>
  <c r="J17" i="9" s="1"/>
  <c r="AN17" i="1" s="1"/>
  <c r="AR17" i="9"/>
  <c r="BB14" i="4"/>
  <c r="BD14" i="4"/>
  <c r="Y14" i="4"/>
  <c r="R16" i="9"/>
  <c r="S16" i="9" s="1"/>
  <c r="U16" i="9" s="1"/>
  <c r="T16" i="9" s="1"/>
  <c r="AP16" i="1" s="1"/>
  <c r="AR16" i="7"/>
  <c r="AS16" i="7"/>
  <c r="AA15" i="10"/>
  <c r="AR16" i="10"/>
  <c r="AS16" i="10"/>
  <c r="AA16" i="9"/>
  <c r="BC17" i="9"/>
  <c r="AU96" i="4"/>
  <c r="AY97" i="4" s="1"/>
  <c r="AK97" i="4" s="1"/>
  <c r="AW96" i="4"/>
  <c r="AI95" i="4"/>
  <c r="AJ95" i="4"/>
  <c r="AD16" i="11"/>
  <c r="L16" i="11"/>
  <c r="AF16" i="11" s="1"/>
  <c r="BG15" i="16"/>
  <c r="BH15" i="16" s="1"/>
  <c r="CT15" i="16" s="1"/>
  <c r="A14" i="15"/>
  <c r="W16" i="4"/>
  <c r="Z14" i="4"/>
  <c r="C14" i="15" s="1"/>
  <c r="M14" i="4"/>
  <c r="BB16" i="13"/>
  <c r="E16" i="13" s="1"/>
  <c r="BD16" i="13"/>
  <c r="AH16" i="13" s="1"/>
  <c r="Y16" i="13"/>
  <c r="BE16" i="11"/>
  <c r="AL16" i="11"/>
  <c r="D16" i="11" s="1"/>
  <c r="AN16" i="11"/>
  <c r="AG16" i="11" s="1"/>
  <c r="BF16" i="11"/>
  <c r="AE15" i="10"/>
  <c r="B15" i="10" s="1"/>
  <c r="BE15" i="1" s="1"/>
  <c r="BW15" i="16" s="1"/>
  <c r="CG15" i="16" s="1"/>
  <c r="BC16" i="10"/>
  <c r="X17" i="10"/>
  <c r="R15" i="10"/>
  <c r="AC16" i="8"/>
  <c r="F16" i="8"/>
  <c r="K16" i="8"/>
  <c r="AA15" i="7"/>
  <c r="X17" i="7"/>
  <c r="R15" i="7"/>
  <c r="S15" i="7" s="1"/>
  <c r="U15" i="7" s="1"/>
  <c r="BC16" i="7"/>
  <c r="AO16" i="1" l="1"/>
  <c r="C17" i="9"/>
  <c r="AM17" i="1" s="1"/>
  <c r="AN17" i="9"/>
  <c r="AL17" i="9"/>
  <c r="AN14" i="4"/>
  <c r="AG14" i="4" s="1"/>
  <c r="BF14" i="4"/>
  <c r="AL14" i="4"/>
  <c r="D14" i="4" s="1"/>
  <c r="BE14" i="4"/>
  <c r="R14" i="4" s="1"/>
  <c r="N16" i="9"/>
  <c r="AQ16" i="1" s="1"/>
  <c r="J16" i="10"/>
  <c r="BG16" i="1" s="1"/>
  <c r="C16" i="10"/>
  <c r="BF16" i="1" s="1"/>
  <c r="AO16" i="10"/>
  <c r="AM16" i="10"/>
  <c r="J16" i="7"/>
  <c r="V16" i="1" s="1"/>
  <c r="AO16" i="7"/>
  <c r="C16" i="7"/>
  <c r="U16" i="1" s="1"/>
  <c r="AM16" i="7"/>
  <c r="AS15" i="4"/>
  <c r="J15" i="4" s="1"/>
  <c r="D15" i="1" s="1"/>
  <c r="AR15" i="4"/>
  <c r="AW97" i="4"/>
  <c r="AI97" i="4"/>
  <c r="AJ97" i="4"/>
  <c r="AJ96" i="4"/>
  <c r="AI96" i="4"/>
  <c r="AU97" i="4"/>
  <c r="AY98" i="4" s="1"/>
  <c r="AK98" i="4" s="1"/>
  <c r="AD16" i="13"/>
  <c r="L16" i="13"/>
  <c r="AF16" i="13" s="1"/>
  <c r="AA14" i="4"/>
  <c r="X16" i="4"/>
  <c r="T15" i="16"/>
  <c r="U15" i="16" s="1"/>
  <c r="CO15" i="16" s="1"/>
  <c r="BI15" i="16"/>
  <c r="BF16" i="13"/>
  <c r="AN16" i="13"/>
  <c r="AG16" i="13" s="1"/>
  <c r="BE16" i="13"/>
  <c r="AL16" i="13"/>
  <c r="D16" i="13" s="1"/>
  <c r="K16" i="11"/>
  <c r="F16" i="11"/>
  <c r="BA17" i="11" s="1"/>
  <c r="AC16" i="11"/>
  <c r="BH15" i="1"/>
  <c r="S15" i="10"/>
  <c r="U15" i="10" s="1"/>
  <c r="AB16" i="9"/>
  <c r="O16" i="9" s="1"/>
  <c r="P16" i="9" s="1"/>
  <c r="AR16" i="1" s="1"/>
  <c r="EX16" i="1" s="1"/>
  <c r="AE16" i="8"/>
  <c r="B16" i="8" s="1"/>
  <c r="AC16" i="1" s="1"/>
  <c r="BU16" i="16" s="1"/>
  <c r="CE16" i="16" s="1"/>
  <c r="M16" i="8"/>
  <c r="BA17" i="8"/>
  <c r="W18" i="8"/>
  <c r="Z16" i="8"/>
  <c r="BJ15" i="16"/>
  <c r="EC15" i="16" s="1"/>
  <c r="W15" i="1"/>
  <c r="N15" i="7"/>
  <c r="T15" i="7"/>
  <c r="X15" i="1" s="1"/>
  <c r="AA16" i="8" l="1"/>
  <c r="AS17" i="8"/>
  <c r="J17" i="8" s="1"/>
  <c r="AE17" i="1" s="1"/>
  <c r="AR17" i="8"/>
  <c r="AC14" i="4"/>
  <c r="K14" i="4"/>
  <c r="BA15" i="4"/>
  <c r="C15" i="4"/>
  <c r="C15" i="1" s="1"/>
  <c r="AM15" i="4"/>
  <c r="AO15" i="4"/>
  <c r="AH15" i="4" s="1"/>
  <c r="AU98" i="4"/>
  <c r="AY99" i="4" s="1"/>
  <c r="AK99" i="4" s="1"/>
  <c r="AW98" i="4"/>
  <c r="D14" i="15"/>
  <c r="S14" i="4"/>
  <c r="V15" i="16"/>
  <c r="F16" i="13"/>
  <c r="BA17" i="13" s="1"/>
  <c r="AC16" i="13"/>
  <c r="K16" i="13"/>
  <c r="W18" i="11"/>
  <c r="Z16" i="11"/>
  <c r="AE16" i="11"/>
  <c r="B16" i="11" s="1"/>
  <c r="BN16" i="1" s="1"/>
  <c r="BX16" i="16" s="1"/>
  <c r="CH16" i="16" s="1"/>
  <c r="M16" i="11"/>
  <c r="W15" i="16"/>
  <c r="DX15" i="16" s="1"/>
  <c r="N15" i="10"/>
  <c r="T15" i="10"/>
  <c r="BI15" i="1" s="1"/>
  <c r="BC17" i="8"/>
  <c r="Q16" i="9"/>
  <c r="V17" i="9"/>
  <c r="X18" i="8"/>
  <c r="R16" i="8"/>
  <c r="S16" i="8" s="1"/>
  <c r="U16" i="8" s="1"/>
  <c r="Y15" i="1"/>
  <c r="AB15" i="7"/>
  <c r="AR17" i="11" l="1"/>
  <c r="AS17" i="11"/>
  <c r="J17" i="11" s="1"/>
  <c r="BP17" i="1" s="1"/>
  <c r="C17" i="8"/>
  <c r="AD17" i="1" s="1"/>
  <c r="AL17" i="8"/>
  <c r="AN17" i="8"/>
  <c r="AE14" i="4"/>
  <c r="B14" i="4" s="1"/>
  <c r="B14" i="1" s="1"/>
  <c r="BR14" i="16" s="1"/>
  <c r="CB14" i="16" s="1"/>
  <c r="BC15" i="4"/>
  <c r="AJ98" i="4"/>
  <c r="AI98" i="4"/>
  <c r="AU99" i="4"/>
  <c r="AW99" i="4"/>
  <c r="BC17" i="11"/>
  <c r="AA16" i="11"/>
  <c r="U14" i="4"/>
  <c r="T14" i="4" s="1"/>
  <c r="F14" i="1" s="1"/>
  <c r="E14" i="1"/>
  <c r="M16" i="13"/>
  <c r="AE16" i="13"/>
  <c r="B16" i="13" s="1"/>
  <c r="CF16" i="1" s="1"/>
  <c r="BZ16" i="16" s="1"/>
  <c r="CJ16" i="16" s="1"/>
  <c r="W18" i="13"/>
  <c r="Z16" i="13"/>
  <c r="R16" i="11"/>
  <c r="S16" i="11" s="1"/>
  <c r="U16" i="11" s="1"/>
  <c r="X18" i="11"/>
  <c r="BJ15" i="1"/>
  <c r="AB15" i="10"/>
  <c r="O15" i="10" s="1"/>
  <c r="P15" i="10" s="1"/>
  <c r="BK15" i="1" s="1"/>
  <c r="EY15" i="1" s="1"/>
  <c r="BB17" i="9"/>
  <c r="D17" i="9" s="1"/>
  <c r="AC17" i="9" s="1"/>
  <c r="BD17" i="9"/>
  <c r="AF16" i="1"/>
  <c r="N16" i="8"/>
  <c r="Y17" i="9"/>
  <c r="T16" i="8"/>
  <c r="AG16" i="1" s="1"/>
  <c r="O15" i="7"/>
  <c r="P15" i="7" s="1"/>
  <c r="Z15" i="1" s="1"/>
  <c r="EV15" i="1" s="1"/>
  <c r="Q15" i="7"/>
  <c r="V16" i="7"/>
  <c r="BD16" i="7" s="1"/>
  <c r="AH16" i="7" s="1"/>
  <c r="BC17" i="13" l="1"/>
  <c r="AS17" i="13"/>
  <c r="J17" i="13" s="1"/>
  <c r="CH17" i="1" s="1"/>
  <c r="AR17" i="13"/>
  <c r="C17" i="11"/>
  <c r="BO17" i="1" s="1"/>
  <c r="AN17" i="11"/>
  <c r="AL17" i="11"/>
  <c r="N14" i="4"/>
  <c r="AB14" i="4" s="1"/>
  <c r="N14" i="16"/>
  <c r="B14" i="16"/>
  <c r="AJ99" i="4"/>
  <c r="AI99" i="4"/>
  <c r="AU100" i="4"/>
  <c r="AW101" i="4" s="1"/>
  <c r="AW100" i="4"/>
  <c r="AY100" i="4"/>
  <c r="AK100" i="4" s="1"/>
  <c r="AG17" i="9"/>
  <c r="K17" i="9" s="1"/>
  <c r="AE17" i="9" s="1"/>
  <c r="G14" i="1"/>
  <c r="R16" i="13"/>
  <c r="S16" i="13" s="1"/>
  <c r="U16" i="13" s="1"/>
  <c r="AA16" i="13"/>
  <c r="X18" i="13"/>
  <c r="N16" i="11"/>
  <c r="BQ16" i="1"/>
  <c r="T16" i="11"/>
  <c r="BR16" i="1" s="1"/>
  <c r="Q15" i="10"/>
  <c r="V16" i="10"/>
  <c r="BE17" i="9"/>
  <c r="AM17" i="9"/>
  <c r="E17" i="9" s="1"/>
  <c r="F17" i="9" s="1"/>
  <c r="W19" i="9" s="1"/>
  <c r="BF17" i="9"/>
  <c r="AO17" i="9"/>
  <c r="AH17" i="9" s="1"/>
  <c r="AB16" i="8"/>
  <c r="O16" i="8" s="1"/>
  <c r="P16" i="8" s="1"/>
  <c r="AI16" i="1" s="1"/>
  <c r="EW16" i="1" s="1"/>
  <c r="AH16" i="1"/>
  <c r="BB16" i="7"/>
  <c r="E16" i="7" s="1"/>
  <c r="AD16" i="7" s="1"/>
  <c r="Y16" i="7"/>
  <c r="L16" i="7" l="1"/>
  <c r="AF16" i="7" s="1"/>
  <c r="C17" i="13"/>
  <c r="CG17" i="1" s="1"/>
  <c r="AN17" i="13"/>
  <c r="AL17" i="13"/>
  <c r="AI14" i="16"/>
  <c r="C14" i="16"/>
  <c r="O14" i="16"/>
  <c r="Z17" i="9"/>
  <c r="AI100" i="4"/>
  <c r="AJ100" i="4"/>
  <c r="AU101" i="4"/>
  <c r="AJ101" i="4"/>
  <c r="AI101" i="4"/>
  <c r="AY101" i="4"/>
  <c r="AK101" i="4" s="1"/>
  <c r="O14" i="4"/>
  <c r="P14" i="4" s="1"/>
  <c r="H14" i="1" s="1"/>
  <c r="Q14" i="4"/>
  <c r="V15" i="4"/>
  <c r="N16" i="13"/>
  <c r="T16" i="13"/>
  <c r="CJ16" i="1" s="1"/>
  <c r="CI16" i="1"/>
  <c r="BS16" i="1"/>
  <c r="AB16" i="11"/>
  <c r="BB16" i="10"/>
  <c r="E16" i="10" s="1"/>
  <c r="BD16" i="10"/>
  <c r="AH16" i="10" s="1"/>
  <c r="Y16" i="10"/>
  <c r="L17" i="9"/>
  <c r="AD17" i="9"/>
  <c r="BA18" i="9"/>
  <c r="V17" i="8"/>
  <c r="BB17" i="8" s="1"/>
  <c r="D17" i="8" s="1"/>
  <c r="AC17" i="8" s="1"/>
  <c r="Q16" i="8"/>
  <c r="BE16" i="7"/>
  <c r="AL16" i="7"/>
  <c r="D16" i="7" s="1"/>
  <c r="BF16" i="7"/>
  <c r="AN16" i="7"/>
  <c r="AG16" i="7" s="1"/>
  <c r="CW14" i="1" l="1"/>
  <c r="ET14" i="1"/>
  <c r="CN14" i="16"/>
  <c r="P14" i="16" s="1"/>
  <c r="CL14" i="16"/>
  <c r="D14" i="16" s="1"/>
  <c r="Q14" i="16"/>
  <c r="E14" i="16"/>
  <c r="D14" i="18"/>
  <c r="AJ14" i="16"/>
  <c r="CV14" i="16" s="1"/>
  <c r="AF17" i="9"/>
  <c r="B17" i="9" s="1"/>
  <c r="M17" i="9"/>
  <c r="AU102" i="4"/>
  <c r="AY103" i="4" s="1"/>
  <c r="AK103" i="4" s="1"/>
  <c r="AW102" i="4"/>
  <c r="AY102" i="4"/>
  <c r="AK102" i="4" s="1"/>
  <c r="AD16" i="10"/>
  <c r="L16" i="10"/>
  <c r="AF16" i="10" s="1"/>
  <c r="BD15" i="4"/>
  <c r="AN15" i="4" s="1"/>
  <c r="BB15" i="4"/>
  <c r="Y15" i="4"/>
  <c r="AB16" i="13"/>
  <c r="O16" i="13" s="1"/>
  <c r="P16" i="13" s="1"/>
  <c r="CL16" i="1" s="1"/>
  <c r="FB16" i="1" s="1"/>
  <c r="CK16" i="1"/>
  <c r="O16" i="11"/>
  <c r="P16" i="11" s="1"/>
  <c r="BT16" i="1" s="1"/>
  <c r="EZ16" i="1" s="1"/>
  <c r="Q16" i="11"/>
  <c r="V17" i="11"/>
  <c r="BE16" i="10"/>
  <c r="AL16" i="10"/>
  <c r="D16" i="10" s="1"/>
  <c r="BF16" i="10"/>
  <c r="AN16" i="10"/>
  <c r="AG16" i="10" s="1"/>
  <c r="BD17" i="8"/>
  <c r="AG17" i="8" s="1"/>
  <c r="K17" i="8" s="1"/>
  <c r="AE17" i="8" s="1"/>
  <c r="Y17" i="8"/>
  <c r="AC16" i="7"/>
  <c r="K16" i="7"/>
  <c r="F16" i="7"/>
  <c r="DU14" i="16" l="1"/>
  <c r="CW14" i="16"/>
  <c r="DW14" i="16"/>
  <c r="CY14" i="16"/>
  <c r="BC18" i="9"/>
  <c r="AS18" i="9"/>
  <c r="AR18" i="9"/>
  <c r="AL14" i="16"/>
  <c r="G14" i="18" s="1"/>
  <c r="AK14" i="16"/>
  <c r="F14" i="18" s="1"/>
  <c r="E14" i="18"/>
  <c r="E15" i="4"/>
  <c r="AD15" i="4" s="1"/>
  <c r="AL15" i="4"/>
  <c r="D15" i="4" s="1"/>
  <c r="F15" i="4" s="1"/>
  <c r="X19" i="9"/>
  <c r="AA17" i="9"/>
  <c r="R17" i="9"/>
  <c r="S17" i="9" s="1"/>
  <c r="N17" i="9" s="1"/>
  <c r="AB17" i="9" s="1"/>
  <c r="AI102" i="4"/>
  <c r="AJ102" i="4"/>
  <c r="AU103" i="4"/>
  <c r="AW103" i="4"/>
  <c r="BA17" i="7"/>
  <c r="Z16" i="7"/>
  <c r="BE15" i="4"/>
  <c r="BF15" i="4"/>
  <c r="AG15" i="4"/>
  <c r="V17" i="13"/>
  <c r="Q16" i="13"/>
  <c r="BB17" i="11"/>
  <c r="D17" i="11" s="1"/>
  <c r="BD17" i="11"/>
  <c r="Y17" i="11"/>
  <c r="K16" i="10"/>
  <c r="F16" i="10"/>
  <c r="BA17" i="10" s="1"/>
  <c r="AC16" i="10"/>
  <c r="AL17" i="1"/>
  <c r="BV17" i="16" s="1"/>
  <c r="CF17" i="16" s="1"/>
  <c r="BE17" i="8"/>
  <c r="AM17" i="8"/>
  <c r="E17" i="8" s="1"/>
  <c r="F17" i="8" s="1"/>
  <c r="W19" i="8" s="1"/>
  <c r="BF17" i="8"/>
  <c r="AO17" i="8"/>
  <c r="AH17" i="8" s="1"/>
  <c r="W18" i="7"/>
  <c r="AE16" i="7"/>
  <c r="B16" i="7" s="1"/>
  <c r="T16" i="1" s="1"/>
  <c r="BT16" i="16" s="1"/>
  <c r="CD16" i="16" s="1"/>
  <c r="M16" i="7"/>
  <c r="T14" i="18" l="1"/>
  <c r="V14" i="18"/>
  <c r="AN18" i="9"/>
  <c r="AL18" i="9"/>
  <c r="C18" i="9"/>
  <c r="AM18" i="1" s="1"/>
  <c r="J18" i="9"/>
  <c r="AN18" i="1" s="1"/>
  <c r="AS17" i="7"/>
  <c r="J17" i="7" s="1"/>
  <c r="V17" i="1" s="1"/>
  <c r="AR17" i="7"/>
  <c r="L15" i="4"/>
  <c r="AF15" i="4" s="1"/>
  <c r="W17" i="4"/>
  <c r="A15" i="15"/>
  <c r="Z15" i="4"/>
  <c r="C15" i="15" s="1"/>
  <c r="U17" i="9"/>
  <c r="T17" i="9" s="1"/>
  <c r="AP17" i="1" s="1"/>
  <c r="AO17" i="1"/>
  <c r="Z17" i="8"/>
  <c r="AI103" i="4"/>
  <c r="AJ103" i="4"/>
  <c r="AU104" i="4"/>
  <c r="AW105" i="4" s="1"/>
  <c r="AW104" i="4"/>
  <c r="AY104" i="4"/>
  <c r="AK104" i="4" s="1"/>
  <c r="AG17" i="11"/>
  <c r="K17" i="11" s="1"/>
  <c r="AE17" i="11" s="1"/>
  <c r="AC17" i="11"/>
  <c r="AC15" i="4"/>
  <c r="BA16" i="4"/>
  <c r="K15" i="4"/>
  <c r="M15" i="4" s="1"/>
  <c r="BG16" i="16"/>
  <c r="BH16" i="16" s="1"/>
  <c r="CT16" i="16" s="1"/>
  <c r="BB17" i="13"/>
  <c r="BD17" i="13"/>
  <c r="AG17" i="13" s="1"/>
  <c r="Y17" i="13"/>
  <c r="BE17" i="11"/>
  <c r="AM17" i="11"/>
  <c r="E17" i="11" s="1"/>
  <c r="F17" i="11" s="1"/>
  <c r="Z17" i="11" s="1"/>
  <c r="BF17" i="11"/>
  <c r="AO17" i="11"/>
  <c r="AH17" i="11" s="1"/>
  <c r="Z16" i="10"/>
  <c r="W18" i="10"/>
  <c r="AE16" i="10"/>
  <c r="B16" i="10" s="1"/>
  <c r="BE16" i="1" s="1"/>
  <c r="BW16" i="16" s="1"/>
  <c r="CG16" i="16" s="1"/>
  <c r="M16" i="10"/>
  <c r="O17" i="9"/>
  <c r="P17" i="9" s="1"/>
  <c r="AR17" i="1" s="1"/>
  <c r="EX17" i="1" s="1"/>
  <c r="V18" i="9"/>
  <c r="Y18" i="9" s="1"/>
  <c r="Q17" i="9"/>
  <c r="AQ17" i="1"/>
  <c r="L17" i="8"/>
  <c r="M17" i="8" s="1"/>
  <c r="BA18" i="8"/>
  <c r="AD17" i="8"/>
  <c r="BC17" i="7"/>
  <c r="AA16" i="7"/>
  <c r="X18" i="7"/>
  <c r="R16" i="7"/>
  <c r="S16" i="7" s="1"/>
  <c r="U16" i="7" s="1"/>
  <c r="AS18" i="8" l="1"/>
  <c r="AR18" i="8"/>
  <c r="AS17" i="10"/>
  <c r="J17" i="10" s="1"/>
  <c r="BG17" i="1" s="1"/>
  <c r="AR17" i="10"/>
  <c r="C17" i="7"/>
  <c r="U17" i="1" s="1"/>
  <c r="AL17" i="7"/>
  <c r="AN17" i="7"/>
  <c r="AS16" i="4"/>
  <c r="J16" i="4" s="1"/>
  <c r="D16" i="1" s="1"/>
  <c r="AR16" i="4"/>
  <c r="X17" i="4"/>
  <c r="AA15" i="4"/>
  <c r="R15" i="4"/>
  <c r="X19" i="8"/>
  <c r="AA17" i="8"/>
  <c r="AY105" i="4"/>
  <c r="AK105" i="4" s="1"/>
  <c r="W19" i="11"/>
  <c r="R17" i="8"/>
  <c r="S17" i="8" s="1"/>
  <c r="U17" i="8" s="1"/>
  <c r="T17" i="8" s="1"/>
  <c r="AG17" i="1" s="1"/>
  <c r="AJ105" i="4"/>
  <c r="AI105" i="4"/>
  <c r="AU105" i="4"/>
  <c r="AW106" i="4" s="1"/>
  <c r="AI104" i="4"/>
  <c r="AJ104" i="4"/>
  <c r="D17" i="13"/>
  <c r="AE15" i="4"/>
  <c r="B15" i="4" s="1"/>
  <c r="BC16" i="4"/>
  <c r="T16" i="16"/>
  <c r="U16" i="16" s="1"/>
  <c r="CO16" i="16" s="1"/>
  <c r="BI16" i="16"/>
  <c r="AO17" i="13"/>
  <c r="AH17" i="13" s="1"/>
  <c r="BF17" i="13"/>
  <c r="BE17" i="13"/>
  <c r="AM17" i="13"/>
  <c r="E17" i="13" s="1"/>
  <c r="F17" i="13" s="1"/>
  <c r="W19" i="13" s="1"/>
  <c r="AD17" i="11"/>
  <c r="BA18" i="11"/>
  <c r="L17" i="11"/>
  <c r="M17" i="11" s="1"/>
  <c r="BC17" i="10"/>
  <c r="X18" i="10"/>
  <c r="R16" i="10"/>
  <c r="AA16" i="10"/>
  <c r="BB18" i="9"/>
  <c r="AM18" i="9" s="1"/>
  <c r="BD18" i="9"/>
  <c r="AO18" i="9" s="1"/>
  <c r="AF17" i="8"/>
  <c r="B17" i="8" s="1"/>
  <c r="AC17" i="1" s="1"/>
  <c r="BU17" i="16" s="1"/>
  <c r="CE17" i="16" s="1"/>
  <c r="BC18" i="8"/>
  <c r="N16" i="7"/>
  <c r="T16" i="7"/>
  <c r="X16" i="1" s="1"/>
  <c r="W16" i="1"/>
  <c r="BJ16" i="16"/>
  <c r="EC16" i="16" s="1"/>
  <c r="AS18" i="11" l="1"/>
  <c r="AR18" i="11"/>
  <c r="AN18" i="8"/>
  <c r="AL18" i="8"/>
  <c r="C18" i="8"/>
  <c r="AD18" i="1" s="1"/>
  <c r="J18" i="8"/>
  <c r="AE18" i="1" s="1"/>
  <c r="C17" i="10"/>
  <c r="BF17" i="1" s="1"/>
  <c r="AL17" i="10"/>
  <c r="AN17" i="10"/>
  <c r="D18" i="9"/>
  <c r="E18" i="9"/>
  <c r="AD18" i="9" s="1"/>
  <c r="C16" i="4"/>
  <c r="C16" i="1" s="1"/>
  <c r="AM16" i="4"/>
  <c r="AO16" i="4"/>
  <c r="S15" i="4"/>
  <c r="D15" i="15"/>
  <c r="R17" i="11"/>
  <c r="S17" i="11" s="1"/>
  <c r="U17" i="11" s="1"/>
  <c r="T17" i="11" s="1"/>
  <c r="BR17" i="1" s="1"/>
  <c r="AA17" i="11"/>
  <c r="AF17" i="1"/>
  <c r="X19" i="11"/>
  <c r="Z17" i="13"/>
  <c r="AJ106" i="4"/>
  <c r="AI106" i="4"/>
  <c r="AU106" i="4"/>
  <c r="AY107" i="4" s="1"/>
  <c r="AK107" i="4" s="1"/>
  <c r="AY106" i="4"/>
  <c r="AK106" i="4" s="1"/>
  <c r="BF18" i="9"/>
  <c r="AG18" i="9"/>
  <c r="K18" i="9" s="1"/>
  <c r="AE18" i="9" s="1"/>
  <c r="AC17" i="13"/>
  <c r="K17" i="13"/>
  <c r="AE17" i="13" s="1"/>
  <c r="B15" i="1"/>
  <c r="BR15" i="16" s="1"/>
  <c r="CB15" i="16" s="1"/>
  <c r="N15" i="4"/>
  <c r="V16" i="16"/>
  <c r="L17" i="13"/>
  <c r="M17" i="13" s="1"/>
  <c r="AD17" i="13"/>
  <c r="BA18" i="13"/>
  <c r="AF17" i="11"/>
  <c r="B17" i="11" s="1"/>
  <c r="BN17" i="1" s="1"/>
  <c r="BX17" i="16" s="1"/>
  <c r="CH17" i="16" s="1"/>
  <c r="BC18" i="11"/>
  <c r="BH16" i="1"/>
  <c r="S16" i="10"/>
  <c r="U16" i="10" s="1"/>
  <c r="W16" i="16"/>
  <c r="DX16" i="16" s="1"/>
  <c r="AH18" i="9"/>
  <c r="L18" i="9" s="1"/>
  <c r="AF18" i="9" s="1"/>
  <c r="F18" i="9"/>
  <c r="BA19" i="9" s="1"/>
  <c r="AC18" i="9"/>
  <c r="BE18" i="9"/>
  <c r="N17" i="8"/>
  <c r="AH17" i="1" s="1"/>
  <c r="AB16" i="7"/>
  <c r="O16" i="7" s="1"/>
  <c r="P16" i="7" s="1"/>
  <c r="Z16" i="1" s="1"/>
  <c r="EV16" i="1" s="1"/>
  <c r="Y16" i="1"/>
  <c r="AS18" i="13" l="1"/>
  <c r="AR18" i="13"/>
  <c r="AL18" i="11"/>
  <c r="C18" i="11"/>
  <c r="BO18" i="1" s="1"/>
  <c r="AN18" i="11"/>
  <c r="Z18" i="9"/>
  <c r="J18" i="11"/>
  <c r="BP18" i="1" s="1"/>
  <c r="BQ17" i="1"/>
  <c r="X19" i="13"/>
  <c r="AA17" i="13"/>
  <c r="U15" i="4"/>
  <c r="T15" i="4" s="1"/>
  <c r="F15" i="1" s="1"/>
  <c r="E15" i="1"/>
  <c r="M18" i="9"/>
  <c r="R17" i="13"/>
  <c r="S17" i="13" s="1"/>
  <c r="U17" i="13" s="1"/>
  <c r="T17" i="13" s="1"/>
  <c r="CJ17" i="1" s="1"/>
  <c r="AU107" i="4"/>
  <c r="AY108" i="4" s="1"/>
  <c r="AK108" i="4" s="1"/>
  <c r="AW107" i="4"/>
  <c r="B18" i="9"/>
  <c r="AL18" i="1" s="1"/>
  <c r="BV18" i="16" s="1"/>
  <c r="CF18" i="16" s="1"/>
  <c r="W20" i="9"/>
  <c r="G15" i="1"/>
  <c r="AB15" i="4"/>
  <c r="N15" i="16"/>
  <c r="O15" i="16" s="1"/>
  <c r="B15" i="16"/>
  <c r="AF17" i="13"/>
  <c r="B17" i="13" s="1"/>
  <c r="BC18" i="13"/>
  <c r="N17" i="11"/>
  <c r="T16" i="10"/>
  <c r="BI16" i="1" s="1"/>
  <c r="N16" i="10"/>
  <c r="AB17" i="8"/>
  <c r="O17" i="8" s="1"/>
  <c r="P17" i="8" s="1"/>
  <c r="AI17" i="1" s="1"/>
  <c r="EW17" i="1" s="1"/>
  <c r="V17" i="7"/>
  <c r="BD17" i="7" s="1"/>
  <c r="AG17" i="7" s="1"/>
  <c r="Q16" i="7"/>
  <c r="CN15" i="16" l="1"/>
  <c r="P15" i="16" s="1"/>
  <c r="BC19" i="9"/>
  <c r="AR19" i="9"/>
  <c r="AS19" i="9"/>
  <c r="J19" i="9" s="1"/>
  <c r="AN19" i="1" s="1"/>
  <c r="C18" i="13"/>
  <c r="CG18" i="1" s="1"/>
  <c r="AL18" i="13"/>
  <c r="AN18" i="13"/>
  <c r="J18" i="13"/>
  <c r="CH18" i="1" s="1"/>
  <c r="CI17" i="1"/>
  <c r="R18" i="9"/>
  <c r="S18" i="9" s="1"/>
  <c r="U18" i="9" s="1"/>
  <c r="T18" i="9" s="1"/>
  <c r="AP18" i="1" s="1"/>
  <c r="AA18" i="9"/>
  <c r="X20" i="9"/>
  <c r="AW108" i="4"/>
  <c r="Q15" i="16"/>
  <c r="DW15" i="16" s="1"/>
  <c r="AI108" i="4"/>
  <c r="AJ108" i="4"/>
  <c r="AI107" i="4"/>
  <c r="AJ107" i="4"/>
  <c r="AU108" i="4"/>
  <c r="C15" i="16"/>
  <c r="O15" i="4"/>
  <c r="P15" i="4" s="1"/>
  <c r="H15" i="1" s="1"/>
  <c r="ET15" i="1" s="1"/>
  <c r="Q15" i="4"/>
  <c r="V16" i="4"/>
  <c r="CF17" i="1"/>
  <c r="BZ17" i="16" s="1"/>
  <c r="CJ17" i="16" s="1"/>
  <c r="N17" i="13"/>
  <c r="BS17" i="1"/>
  <c r="AB17" i="11"/>
  <c r="O17" i="11" s="1"/>
  <c r="P17" i="11" s="1"/>
  <c r="BT17" i="1" s="1"/>
  <c r="EZ17" i="1" s="1"/>
  <c r="BJ16" i="1"/>
  <c r="AB16" i="10"/>
  <c r="O16" i="10" s="1"/>
  <c r="P16" i="10" s="1"/>
  <c r="BK16" i="1" s="1"/>
  <c r="EY16" i="1" s="1"/>
  <c r="Q17" i="8"/>
  <c r="V18" i="8"/>
  <c r="BB18" i="8" s="1"/>
  <c r="BB17" i="7"/>
  <c r="D17" i="7" s="1"/>
  <c r="AC17" i="7" s="1"/>
  <c r="Y17" i="7"/>
  <c r="CL15" i="16" l="1"/>
  <c r="D15" i="16" s="1"/>
  <c r="C19" i="9"/>
  <c r="AM19" i="1" s="1"/>
  <c r="AM19" i="9"/>
  <c r="AO19" i="9"/>
  <c r="AM18" i="8"/>
  <c r="E18" i="8" s="1"/>
  <c r="AD18" i="8" s="1"/>
  <c r="N18" i="9"/>
  <c r="AB18" i="9" s="1"/>
  <c r="V19" i="9" s="1"/>
  <c r="AO18" i="1"/>
  <c r="K17" i="7"/>
  <c r="AE17" i="7" s="1"/>
  <c r="AU109" i="4"/>
  <c r="AW109" i="4"/>
  <c r="AY109" i="4"/>
  <c r="AK109" i="4" s="1"/>
  <c r="Y16" i="4"/>
  <c r="BB16" i="4"/>
  <c r="E16" i="4" s="1"/>
  <c r="BD16" i="4"/>
  <c r="AH16" i="4" s="1"/>
  <c r="E15" i="16"/>
  <c r="DU15" i="16" s="1"/>
  <c r="AB17" i="13"/>
  <c r="O17" i="13" s="1"/>
  <c r="P17" i="13" s="1"/>
  <c r="CL17" i="1" s="1"/>
  <c r="FB17" i="1" s="1"/>
  <c r="CK17" i="1"/>
  <c r="Q17" i="11"/>
  <c r="V18" i="11"/>
  <c r="V17" i="10"/>
  <c r="Q16" i="10"/>
  <c r="BE18" i="8"/>
  <c r="BD18" i="8"/>
  <c r="AO18" i="8" s="1"/>
  <c r="Y18" i="8"/>
  <c r="BF17" i="7"/>
  <c r="AO17" i="7"/>
  <c r="AH17" i="7" s="1"/>
  <c r="AM17" i="7"/>
  <c r="E17" i="7" s="1"/>
  <c r="F17" i="7" s="1"/>
  <c r="W19" i="7" s="1"/>
  <c r="BE17" i="7"/>
  <c r="Q18" i="9" l="1"/>
  <c r="AQ18" i="1"/>
  <c r="O18" i="9"/>
  <c r="P18" i="9" s="1"/>
  <c r="AR18" i="1" s="1"/>
  <c r="EX18" i="1" s="1"/>
  <c r="Z17" i="7"/>
  <c r="AI109" i="4"/>
  <c r="AJ109" i="4"/>
  <c r="BF18" i="8"/>
  <c r="AG18" i="8"/>
  <c r="AD16" i="4"/>
  <c r="L16" i="4"/>
  <c r="AF16" i="4" s="1"/>
  <c r="AN16" i="4"/>
  <c r="AG16" i="4" s="1"/>
  <c r="BF16" i="4"/>
  <c r="BE16" i="4"/>
  <c r="AL16" i="4"/>
  <c r="D16" i="4" s="1"/>
  <c r="V18" i="13"/>
  <c r="Q17" i="13"/>
  <c r="BB18" i="11"/>
  <c r="BD18" i="11"/>
  <c r="AO18" i="11" s="1"/>
  <c r="Y18" i="11"/>
  <c r="BB17" i="10"/>
  <c r="D17" i="10" s="1"/>
  <c r="BD17" i="10"/>
  <c r="AG17" i="10" s="1"/>
  <c r="Y17" i="10"/>
  <c r="BB19" i="9"/>
  <c r="AL19" i="9" s="1"/>
  <c r="BD19" i="9"/>
  <c r="Y19" i="9"/>
  <c r="D18" i="8"/>
  <c r="AH18" i="8"/>
  <c r="L18" i="8" s="1"/>
  <c r="AF18" i="8" s="1"/>
  <c r="L17" i="7"/>
  <c r="M17" i="7" s="1"/>
  <c r="BA18" i="7"/>
  <c r="AD17" i="7"/>
  <c r="R17" i="7" l="1"/>
  <c r="S17" i="7" s="1"/>
  <c r="U17" i="7" s="1"/>
  <c r="T17" i="7" s="1"/>
  <c r="X17" i="1" s="1"/>
  <c r="AR18" i="7"/>
  <c r="AS18" i="7"/>
  <c r="D18" i="11"/>
  <c r="AC18" i="11" s="1"/>
  <c r="AM18" i="11"/>
  <c r="AN19" i="9"/>
  <c r="AG19" i="9" s="1"/>
  <c r="K18" i="8"/>
  <c r="AE18" i="8" s="1"/>
  <c r="AC17" i="10"/>
  <c r="K17" i="10"/>
  <c r="AE17" i="10" s="1"/>
  <c r="X19" i="7"/>
  <c r="AA17" i="7"/>
  <c r="BE19" i="9"/>
  <c r="E19" i="9"/>
  <c r="AD19" i="9" s="1"/>
  <c r="AG18" i="11"/>
  <c r="F16" i="4"/>
  <c r="AC16" i="4"/>
  <c r="K16" i="4"/>
  <c r="BB18" i="13"/>
  <c r="BD18" i="13"/>
  <c r="Y18" i="13"/>
  <c r="BE18" i="11"/>
  <c r="E18" i="11"/>
  <c r="BF18" i="11"/>
  <c r="AH18" i="11"/>
  <c r="BF17" i="10"/>
  <c r="AO17" i="10"/>
  <c r="AH17" i="10" s="1"/>
  <c r="BE17" i="10"/>
  <c r="AM17" i="10"/>
  <c r="E17" i="10" s="1"/>
  <c r="F17" i="10" s="1"/>
  <c r="F18" i="8"/>
  <c r="W20" i="8" s="1"/>
  <c r="AC18" i="8"/>
  <c r="D19" i="9"/>
  <c r="AC19" i="9" s="1"/>
  <c r="AH19" i="9"/>
  <c r="BF19" i="9"/>
  <c r="M18" i="8"/>
  <c r="W17" i="1"/>
  <c r="AF17" i="7"/>
  <c r="B17" i="7" s="1"/>
  <c r="T17" i="1" s="1"/>
  <c r="BT17" i="16" s="1"/>
  <c r="CD17" i="16" s="1"/>
  <c r="BC18" i="7"/>
  <c r="F18" i="11" l="1"/>
  <c r="W20" i="11" s="1"/>
  <c r="K18" i="11"/>
  <c r="AE18" i="11" s="1"/>
  <c r="AS19" i="8"/>
  <c r="J19" i="8" s="1"/>
  <c r="AE19" i="1" s="1"/>
  <c r="AR19" i="8"/>
  <c r="AO18" i="13"/>
  <c r="AH18" i="13" s="1"/>
  <c r="J18" i="7"/>
  <c r="V18" i="1" s="1"/>
  <c r="AM18" i="13"/>
  <c r="E18" i="13" s="1"/>
  <c r="C18" i="7"/>
  <c r="U18" i="1" s="1"/>
  <c r="AL18" i="7"/>
  <c r="AN18" i="7"/>
  <c r="L19" i="9"/>
  <c r="AF19" i="9" s="1"/>
  <c r="W19" i="10"/>
  <c r="Z17" i="10"/>
  <c r="B18" i="8"/>
  <c r="AC18" i="1" s="1"/>
  <c r="BU18" i="16" s="1"/>
  <c r="CE18" i="16" s="1"/>
  <c r="AE16" i="4"/>
  <c r="B16" i="4" s="1"/>
  <c r="B16" i="1" s="1"/>
  <c r="BR16" i="16" s="1"/>
  <c r="CB16" i="16" s="1"/>
  <c r="M16" i="4"/>
  <c r="BA17" i="4"/>
  <c r="A16" i="15"/>
  <c r="Z16" i="4"/>
  <c r="C16" i="15" s="1"/>
  <c r="W18" i="4"/>
  <c r="BG17" i="16"/>
  <c r="BH17" i="16" s="1"/>
  <c r="CT17" i="16" s="1"/>
  <c r="BA19" i="8"/>
  <c r="Z18" i="8"/>
  <c r="AG18" i="13"/>
  <c r="BF18" i="13"/>
  <c r="D18" i="13"/>
  <c r="BE18" i="13"/>
  <c r="L18" i="11"/>
  <c r="M18" i="11" s="1"/>
  <c r="AD18" i="11"/>
  <c r="AD17" i="10"/>
  <c r="L17" i="10"/>
  <c r="M17" i="10" s="1"/>
  <c r="BA18" i="10"/>
  <c r="BC19" i="8"/>
  <c r="F19" i="9"/>
  <c r="K19" i="9"/>
  <c r="AE19" i="9" s="1"/>
  <c r="X20" i="8"/>
  <c r="AA18" i="8"/>
  <c r="R18" i="8"/>
  <c r="S18" i="8" s="1"/>
  <c r="U18" i="8" s="1"/>
  <c r="N17" i="7"/>
  <c r="BA19" i="11" l="1"/>
  <c r="Z18" i="11"/>
  <c r="AS19" i="11"/>
  <c r="J19" i="11" s="1"/>
  <c r="BP19" i="1" s="1"/>
  <c r="AR19" i="11"/>
  <c r="AO19" i="8"/>
  <c r="AM19" i="8"/>
  <c r="C19" i="8"/>
  <c r="AD19" i="1" s="1"/>
  <c r="L18" i="13"/>
  <c r="AF18" i="13" s="1"/>
  <c r="AD18" i="13"/>
  <c r="AR18" i="10"/>
  <c r="AS18" i="10"/>
  <c r="AR17" i="4"/>
  <c r="AS17" i="4"/>
  <c r="J17" i="4" s="1"/>
  <c r="D17" i="1" s="1"/>
  <c r="X19" i="10"/>
  <c r="AA17" i="10"/>
  <c r="R17" i="10"/>
  <c r="S17" i="10" s="1"/>
  <c r="U17" i="10" s="1"/>
  <c r="X20" i="11"/>
  <c r="AA18" i="11"/>
  <c r="R18" i="11"/>
  <c r="S18" i="11" s="1"/>
  <c r="BC17" i="4"/>
  <c r="AA16" i="4"/>
  <c r="R16" i="4"/>
  <c r="X18" i="4"/>
  <c r="B16" i="16"/>
  <c r="N16" i="16"/>
  <c r="O16" i="16" s="1"/>
  <c r="W21" i="9"/>
  <c r="B19" i="9"/>
  <c r="AL19" i="1" s="1"/>
  <c r="BV19" i="16" s="1"/>
  <c r="CF19" i="16" s="1"/>
  <c r="BA20" i="9"/>
  <c r="Z19" i="9"/>
  <c r="BI17" i="16"/>
  <c r="AC18" i="13"/>
  <c r="F18" i="13"/>
  <c r="K18" i="13"/>
  <c r="AF18" i="11"/>
  <c r="B18" i="11" s="1"/>
  <c r="BC19" i="11"/>
  <c r="AF17" i="10"/>
  <c r="B17" i="10" s="1"/>
  <c r="BC18" i="10"/>
  <c r="M19" i="9"/>
  <c r="AF18" i="1"/>
  <c r="N18" i="8"/>
  <c r="T18" i="8"/>
  <c r="AG18" i="1" s="1"/>
  <c r="BJ17" i="16"/>
  <c r="EC17" i="16" s="1"/>
  <c r="Y17" i="1"/>
  <c r="AB17" i="7"/>
  <c r="O17" i="7" s="1"/>
  <c r="P17" i="7" s="1"/>
  <c r="Z17" i="1" s="1"/>
  <c r="EV17" i="1" s="1"/>
  <c r="CN16" i="16" l="1"/>
  <c r="P16" i="16" s="1"/>
  <c r="BH17" i="1"/>
  <c r="C19" i="11"/>
  <c r="BO19" i="1" s="1"/>
  <c r="AM19" i="11"/>
  <c r="AO19" i="11"/>
  <c r="J18" i="10"/>
  <c r="BG18" i="1" s="1"/>
  <c r="AN18" i="10"/>
  <c r="C18" i="10"/>
  <c r="BF18" i="1" s="1"/>
  <c r="AL18" i="10"/>
  <c r="C17" i="4"/>
  <c r="C17" i="1" s="1"/>
  <c r="AN17" i="4"/>
  <c r="AL17" i="4"/>
  <c r="X21" i="9"/>
  <c r="AS20" i="9"/>
  <c r="AS21" i="9" s="1"/>
  <c r="AS22" i="9" s="1"/>
  <c r="AR20" i="9"/>
  <c r="U18" i="11"/>
  <c r="T18" i="11" s="1"/>
  <c r="BR18" i="1" s="1"/>
  <c r="BQ18" i="1"/>
  <c r="Q16" i="16"/>
  <c r="DW16" i="16" s="1"/>
  <c r="C16" i="16"/>
  <c r="D16" i="15"/>
  <c r="S16" i="4"/>
  <c r="R19" i="9"/>
  <c r="S19" i="9" s="1"/>
  <c r="U19" i="9" s="1"/>
  <c r="T19" i="9" s="1"/>
  <c r="AP19" i="1" s="1"/>
  <c r="BC20" i="9"/>
  <c r="AA19" i="9"/>
  <c r="AE18" i="13"/>
  <c r="B18" i="13" s="1"/>
  <c r="CF18" i="1" s="1"/>
  <c r="BZ18" i="16" s="1"/>
  <c r="CJ18" i="16" s="1"/>
  <c r="M18" i="13"/>
  <c r="BA19" i="13"/>
  <c r="W20" i="13"/>
  <c r="Z18" i="13"/>
  <c r="BN18" i="1"/>
  <c r="BX18" i="16" s="1"/>
  <c r="CH18" i="16" s="1"/>
  <c r="N18" i="11"/>
  <c r="T17" i="10"/>
  <c r="BI17" i="1" s="1"/>
  <c r="N17" i="10"/>
  <c r="BE17" i="1"/>
  <c r="BW17" i="16" s="1"/>
  <c r="CG17" i="16" s="1"/>
  <c r="AB18" i="8"/>
  <c r="O18" i="8" s="1"/>
  <c r="P18" i="8" s="1"/>
  <c r="AI18" i="1" s="1"/>
  <c r="EW18" i="1" s="1"/>
  <c r="AH18" i="1"/>
  <c r="Q17" i="7"/>
  <c r="V18" i="7"/>
  <c r="BD18" i="7" s="1"/>
  <c r="CL16" i="16" l="1"/>
  <c r="D16" i="16" s="1"/>
  <c r="AR19" i="13"/>
  <c r="AS19" i="13"/>
  <c r="J19" i="13" s="1"/>
  <c r="CH19" i="1" s="1"/>
  <c r="AG18" i="7"/>
  <c r="AO18" i="7"/>
  <c r="AR21" i="9"/>
  <c r="AG21" i="9"/>
  <c r="J22" i="9"/>
  <c r="AN22" i="1" s="1"/>
  <c r="C20" i="9"/>
  <c r="AM20" i="1" s="1"/>
  <c r="AM20" i="9"/>
  <c r="AO20" i="9"/>
  <c r="AN20" i="9"/>
  <c r="AL20" i="9"/>
  <c r="J20" i="9"/>
  <c r="AN20" i="1" s="1"/>
  <c r="J21" i="9"/>
  <c r="AN21" i="1" s="1"/>
  <c r="U16" i="4"/>
  <c r="T16" i="4" s="1"/>
  <c r="F16" i="1" s="1"/>
  <c r="E16" i="1"/>
  <c r="N16" i="4"/>
  <c r="AO19" i="1"/>
  <c r="N19" i="9"/>
  <c r="AB19" i="9" s="1"/>
  <c r="V20" i="9" s="1"/>
  <c r="Y20" i="9" s="1"/>
  <c r="E16" i="16"/>
  <c r="DU16" i="16" s="1"/>
  <c r="T17" i="16"/>
  <c r="U17" i="16" s="1"/>
  <c r="CO17" i="16" s="1"/>
  <c r="BC19" i="13"/>
  <c r="R18" i="13"/>
  <c r="S18" i="13" s="1"/>
  <c r="U18" i="13" s="1"/>
  <c r="AA18" i="13"/>
  <c r="X20" i="13"/>
  <c r="BS18" i="1"/>
  <c r="AB18" i="11"/>
  <c r="O18" i="11" s="1"/>
  <c r="P18" i="11" s="1"/>
  <c r="BT18" i="1" s="1"/>
  <c r="EZ18" i="1" s="1"/>
  <c r="AB17" i="10"/>
  <c r="O17" i="10" s="1"/>
  <c r="P17" i="10" s="1"/>
  <c r="BK17" i="1" s="1"/>
  <c r="EY17" i="1" s="1"/>
  <c r="BJ17" i="1"/>
  <c r="Q18" i="8"/>
  <c r="V19" i="8"/>
  <c r="BB19" i="8" s="1"/>
  <c r="BB18" i="7"/>
  <c r="Y18" i="7"/>
  <c r="C21" i="9" l="1"/>
  <c r="AM21" i="1" s="1"/>
  <c r="AR22" i="9"/>
  <c r="C22" i="9" s="1"/>
  <c r="AM22" i="1" s="1"/>
  <c r="AO19" i="13"/>
  <c r="C19" i="13"/>
  <c r="CG19" i="1" s="1"/>
  <c r="AM19" i="13"/>
  <c r="AM18" i="7"/>
  <c r="E18" i="7" s="1"/>
  <c r="AD18" i="7" s="1"/>
  <c r="AL21" i="9"/>
  <c r="AO21" i="9"/>
  <c r="AM21" i="9"/>
  <c r="AN21" i="9"/>
  <c r="E19" i="8"/>
  <c r="AD19" i="8" s="1"/>
  <c r="AL19" i="8"/>
  <c r="BB20" i="9"/>
  <c r="BE20" i="9" s="1"/>
  <c r="O19" i="9"/>
  <c r="P19" i="9" s="1"/>
  <c r="AR19" i="1" s="1"/>
  <c r="BD20" i="9"/>
  <c r="AH20" i="9" s="1"/>
  <c r="Q19" i="9"/>
  <c r="AQ19" i="1"/>
  <c r="G16" i="1"/>
  <c r="AB16" i="4"/>
  <c r="V17" i="16"/>
  <c r="N18" i="13"/>
  <c r="T18" i="13"/>
  <c r="CJ18" i="1" s="1"/>
  <c r="CI18" i="1"/>
  <c r="V19" i="11"/>
  <c r="Q18" i="11"/>
  <c r="V18" i="10"/>
  <c r="Q17" i="10"/>
  <c r="W17" i="16"/>
  <c r="DX17" i="16" s="1"/>
  <c r="BD19" i="8"/>
  <c r="Y19" i="8"/>
  <c r="AH18" i="7"/>
  <c r="BF18" i="7"/>
  <c r="D18" i="7"/>
  <c r="BE18" i="7"/>
  <c r="DA19" i="1" l="1"/>
  <c r="EX19" i="1"/>
  <c r="AN22" i="9"/>
  <c r="AL22" i="9"/>
  <c r="L18" i="7"/>
  <c r="AF18" i="7" s="1"/>
  <c r="AN19" i="8"/>
  <c r="AG19" i="8" s="1"/>
  <c r="BF20" i="9"/>
  <c r="AG20" i="9"/>
  <c r="D20" i="9"/>
  <c r="E20" i="9"/>
  <c r="AD20" i="9" s="1"/>
  <c r="O16" i="4"/>
  <c r="P16" i="4" s="1"/>
  <c r="H16" i="1" s="1"/>
  <c r="ET16" i="1" s="1"/>
  <c r="Q16" i="4"/>
  <c r="V17" i="4"/>
  <c r="CK18" i="1"/>
  <c r="AB18" i="13"/>
  <c r="O18" i="13" s="1"/>
  <c r="P18" i="13" s="1"/>
  <c r="CL18" i="1" s="1"/>
  <c r="FB18" i="1" s="1"/>
  <c r="BB19" i="11"/>
  <c r="BD19" i="11"/>
  <c r="AN19" i="11" s="1"/>
  <c r="Y19" i="11"/>
  <c r="BB18" i="10"/>
  <c r="BD18" i="10"/>
  <c r="Y18" i="10"/>
  <c r="BE19" i="8"/>
  <c r="D19" i="8"/>
  <c r="AH19" i="8"/>
  <c r="L19" i="8" s="1"/>
  <c r="AF19" i="8" s="1"/>
  <c r="BF19" i="8"/>
  <c r="AC18" i="7"/>
  <c r="K18" i="7"/>
  <c r="F18" i="7"/>
  <c r="AM18" i="10" l="1"/>
  <c r="E18" i="10" s="1"/>
  <c r="AO18" i="10"/>
  <c r="AH18" i="10" s="1"/>
  <c r="F20" i="9"/>
  <c r="W22" i="9" s="1"/>
  <c r="AL19" i="11"/>
  <c r="D19" i="11" s="1"/>
  <c r="L20" i="9"/>
  <c r="AF20" i="9" s="1"/>
  <c r="AC20" i="9"/>
  <c r="K20" i="9"/>
  <c r="AG19" i="11"/>
  <c r="BD17" i="4"/>
  <c r="AG17" i="4" s="1"/>
  <c r="Y17" i="4"/>
  <c r="BB17" i="4"/>
  <c r="D17" i="4" s="1"/>
  <c r="AC17" i="4" s="1"/>
  <c r="Q18" i="13"/>
  <c r="V19" i="13"/>
  <c r="BE19" i="11"/>
  <c r="E19" i="11"/>
  <c r="AH19" i="11"/>
  <c r="BF19" i="11"/>
  <c r="AG18" i="10"/>
  <c r="BF18" i="10"/>
  <c r="BE18" i="10"/>
  <c r="D18" i="10"/>
  <c r="AC19" i="8"/>
  <c r="K19" i="8"/>
  <c r="F19" i="8"/>
  <c r="Z18" i="7"/>
  <c r="W20" i="7"/>
  <c r="M18" i="7"/>
  <c r="AE18" i="7"/>
  <c r="B18" i="7" s="1"/>
  <c r="T18" i="1" s="1"/>
  <c r="BT18" i="16" s="1"/>
  <c r="CD18" i="16" s="1"/>
  <c r="BA19" i="7"/>
  <c r="AS23" i="9"/>
  <c r="AR23" i="9"/>
  <c r="Z20" i="9" l="1"/>
  <c r="BC19" i="7"/>
  <c r="AR19" i="7"/>
  <c r="AS19" i="7"/>
  <c r="J19" i="7" s="1"/>
  <c r="V19" i="1" s="1"/>
  <c r="AD18" i="10"/>
  <c r="L18" i="10"/>
  <c r="AF18" i="10" s="1"/>
  <c r="BA21" i="9"/>
  <c r="F19" i="11"/>
  <c r="BA20" i="11" s="1"/>
  <c r="AC19" i="11"/>
  <c r="K19" i="11"/>
  <c r="AE19" i="11" s="1"/>
  <c r="K17" i="4"/>
  <c r="AE17" i="4" s="1"/>
  <c r="AE20" i="9"/>
  <c r="B20" i="9" s="1"/>
  <c r="AL20" i="1" s="1"/>
  <c r="BV20" i="16" s="1"/>
  <c r="CF20" i="16" s="1"/>
  <c r="M20" i="9"/>
  <c r="AM17" i="4"/>
  <c r="E17" i="4" s="1"/>
  <c r="F17" i="4" s="1"/>
  <c r="BE17" i="4"/>
  <c r="BF17" i="4"/>
  <c r="AO17" i="4"/>
  <c r="AH17" i="4" s="1"/>
  <c r="BG18" i="16"/>
  <c r="BB19" i="13"/>
  <c r="BD19" i="13"/>
  <c r="Y19" i="13"/>
  <c r="L19" i="11"/>
  <c r="M19" i="11" s="1"/>
  <c r="AD19" i="11"/>
  <c r="AC18" i="10"/>
  <c r="K18" i="10"/>
  <c r="F18" i="10"/>
  <c r="BA20" i="8"/>
  <c r="W21" i="8"/>
  <c r="Z19" i="8"/>
  <c r="AE19" i="8"/>
  <c r="B19" i="8" s="1"/>
  <c r="AC19" i="1" s="1"/>
  <c r="BU19" i="16" s="1"/>
  <c r="CE19" i="16" s="1"/>
  <c r="M19" i="8"/>
  <c r="X20" i="7"/>
  <c r="R18" i="7"/>
  <c r="S18" i="7" s="1"/>
  <c r="U18" i="7" s="1"/>
  <c r="AA18" i="7"/>
  <c r="C23" i="9"/>
  <c r="AM23" i="1" s="1"/>
  <c r="J23" i="9"/>
  <c r="AN23" i="1" s="1"/>
  <c r="AO19" i="7" l="1"/>
  <c r="C19" i="7"/>
  <c r="U19" i="1" s="1"/>
  <c r="AM19" i="7"/>
  <c r="AR20" i="11"/>
  <c r="AS20" i="11"/>
  <c r="AS21" i="11" s="1"/>
  <c r="AS22" i="11" s="1"/>
  <c r="AR20" i="8"/>
  <c r="AR21" i="8" s="1"/>
  <c r="AS20" i="8"/>
  <c r="R19" i="11"/>
  <c r="S19" i="11" s="1"/>
  <c r="U19" i="11" s="1"/>
  <c r="T19" i="11" s="1"/>
  <c r="BR19" i="1" s="1"/>
  <c r="E19" i="13"/>
  <c r="AD19" i="13" s="1"/>
  <c r="AL19" i="13"/>
  <c r="AH19" i="13"/>
  <c r="AN19" i="13"/>
  <c r="W21" i="11"/>
  <c r="Z19" i="11"/>
  <c r="A17" i="15"/>
  <c r="W19" i="4"/>
  <c r="Z17" i="4"/>
  <c r="C17" i="15" s="1"/>
  <c r="AA20" i="9"/>
  <c r="R20" i="9"/>
  <c r="S20" i="9" s="1"/>
  <c r="X22" i="9"/>
  <c r="BC21" i="9"/>
  <c r="X21" i="11"/>
  <c r="AA19" i="11"/>
  <c r="BA18" i="4"/>
  <c r="AD17" i="4"/>
  <c r="L17" i="4"/>
  <c r="M17" i="4" s="1"/>
  <c r="BH18" i="16"/>
  <c r="BF19" i="13"/>
  <c r="AG19" i="13"/>
  <c r="D19" i="13"/>
  <c r="BE19" i="13"/>
  <c r="BC20" i="11"/>
  <c r="AF19" i="11"/>
  <c r="B19" i="11" s="1"/>
  <c r="BA19" i="10"/>
  <c r="W20" i="10"/>
  <c r="Z18" i="10"/>
  <c r="M18" i="10"/>
  <c r="AE18" i="10"/>
  <c r="B18" i="10" s="1"/>
  <c r="BE18" i="1" s="1"/>
  <c r="BW18" i="16" s="1"/>
  <c r="CG18" i="16" s="1"/>
  <c r="BC20" i="8"/>
  <c r="R19" i="8"/>
  <c r="S19" i="8" s="1"/>
  <c r="U19" i="8" s="1"/>
  <c r="X21" i="8"/>
  <c r="AA19" i="8"/>
  <c r="W18" i="1"/>
  <c r="N18" i="7"/>
  <c r="T18" i="7"/>
  <c r="X18" i="1" s="1"/>
  <c r="CT18" i="16" l="1"/>
  <c r="BI18" i="16" s="1"/>
  <c r="AR22" i="8"/>
  <c r="C22" i="8" s="1"/>
  <c r="AD22" i="1" s="1"/>
  <c r="AS23" i="11"/>
  <c r="J23" i="11" s="1"/>
  <c r="BP23" i="1" s="1"/>
  <c r="AR19" i="10"/>
  <c r="AS19" i="10"/>
  <c r="J19" i="10" s="1"/>
  <c r="BG19" i="1" s="1"/>
  <c r="R17" i="4"/>
  <c r="S17" i="4" s="1"/>
  <c r="U17" i="4" s="1"/>
  <c r="T17" i="4" s="1"/>
  <c r="F17" i="1" s="1"/>
  <c r="AS18" i="4"/>
  <c r="AR18" i="4"/>
  <c r="L19" i="13"/>
  <c r="AF19" i="13" s="1"/>
  <c r="C21" i="8"/>
  <c r="AD21" i="1" s="1"/>
  <c r="AM21" i="8"/>
  <c r="AL21" i="8"/>
  <c r="AN21" i="8"/>
  <c r="AO21" i="8"/>
  <c r="AG21" i="11"/>
  <c r="J22" i="11"/>
  <c r="BP22" i="1" s="1"/>
  <c r="AR21" i="11"/>
  <c r="BQ19" i="1"/>
  <c r="AS21" i="8"/>
  <c r="AS22" i="8" s="1"/>
  <c r="J20" i="8"/>
  <c r="AE20" i="1" s="1"/>
  <c r="AM20" i="8"/>
  <c r="AL20" i="8"/>
  <c r="AO20" i="8"/>
  <c r="C20" i="8"/>
  <c r="AD20" i="1" s="1"/>
  <c r="AN20" i="8"/>
  <c r="J20" i="11"/>
  <c r="BP20" i="1" s="1"/>
  <c r="J21" i="11"/>
  <c r="BP21" i="1" s="1"/>
  <c r="AM20" i="11"/>
  <c r="AN20" i="11"/>
  <c r="C20" i="11"/>
  <c r="BO20" i="1" s="1"/>
  <c r="AO20" i="11"/>
  <c r="AL20" i="11"/>
  <c r="AO20" i="1"/>
  <c r="N20" i="9"/>
  <c r="U20" i="9"/>
  <c r="T20" i="9" s="1"/>
  <c r="AP20" i="1" s="1"/>
  <c r="X19" i="4"/>
  <c r="AA17" i="4"/>
  <c r="BC18" i="4"/>
  <c r="AF17" i="4"/>
  <c r="B17" i="4" s="1"/>
  <c r="T18" i="16"/>
  <c r="U18" i="16" s="1"/>
  <c r="CO18" i="16" s="1"/>
  <c r="BJ18" i="16"/>
  <c r="EC18" i="16" s="1"/>
  <c r="K19" i="13"/>
  <c r="F19" i="13"/>
  <c r="BA20" i="13" s="1"/>
  <c r="AC19" i="13"/>
  <c r="BN19" i="1"/>
  <c r="BX19" i="16" s="1"/>
  <c r="CH19" i="16" s="1"/>
  <c r="N19" i="11"/>
  <c r="BC19" i="10"/>
  <c r="AA18" i="10"/>
  <c r="X20" i="10"/>
  <c r="R18" i="10"/>
  <c r="AF19" i="1"/>
  <c r="N19" i="8"/>
  <c r="T19" i="8"/>
  <c r="AG19" i="1" s="1"/>
  <c r="AB18" i="7"/>
  <c r="O18" i="7" s="1"/>
  <c r="P18" i="7" s="1"/>
  <c r="Z18" i="1" s="1"/>
  <c r="EV18" i="1" s="1"/>
  <c r="Y18" i="1"/>
  <c r="D17" i="15" l="1"/>
  <c r="AS23" i="8"/>
  <c r="J23" i="8" s="1"/>
  <c r="AE23" i="1" s="1"/>
  <c r="AR22" i="11"/>
  <c r="C22" i="11" s="1"/>
  <c r="BO22" i="1" s="1"/>
  <c r="AL22" i="8"/>
  <c r="AN22" i="8"/>
  <c r="AR23" i="8"/>
  <c r="C23" i="8" s="1"/>
  <c r="AD23" i="1" s="1"/>
  <c r="C19" i="10"/>
  <c r="BF19" i="1" s="1"/>
  <c r="AO19" i="10"/>
  <c r="AM19" i="10"/>
  <c r="C18" i="4"/>
  <c r="C18" i="1" s="1"/>
  <c r="AN18" i="4"/>
  <c r="AL18" i="4"/>
  <c r="J18" i="4"/>
  <c r="D18" i="1" s="1"/>
  <c r="AM21" i="11"/>
  <c r="AO21" i="11"/>
  <c r="AN21" i="11"/>
  <c r="AL21" i="11"/>
  <c r="C21" i="11"/>
  <c r="BO21" i="1" s="1"/>
  <c r="J22" i="8"/>
  <c r="AE22" i="1" s="1"/>
  <c r="AG21" i="8"/>
  <c r="J21" i="8"/>
  <c r="AE21" i="1" s="1"/>
  <c r="E17" i="1"/>
  <c r="AB20" i="9"/>
  <c r="AQ20" i="1"/>
  <c r="B17" i="1"/>
  <c r="BR17" i="16" s="1"/>
  <c r="CB17" i="16" s="1"/>
  <c r="N17" i="4"/>
  <c r="V18" i="16"/>
  <c r="W21" i="13"/>
  <c r="Z19" i="13"/>
  <c r="AE19" i="13"/>
  <c r="B19" i="13" s="1"/>
  <c r="CF19" i="1" s="1"/>
  <c r="BZ19" i="16" s="1"/>
  <c r="CJ19" i="16" s="1"/>
  <c r="M19" i="13"/>
  <c r="BS19" i="1"/>
  <c r="AB19" i="11"/>
  <c r="O19" i="11" s="1"/>
  <c r="P19" i="11" s="1"/>
  <c r="BT19" i="1" s="1"/>
  <c r="BH18" i="1"/>
  <c r="S18" i="10"/>
  <c r="U18" i="10" s="1"/>
  <c r="W18" i="16"/>
  <c r="DX18" i="16" s="1"/>
  <c r="AH19" i="1"/>
  <c r="AB19" i="8"/>
  <c r="O19" i="8" s="1"/>
  <c r="P19" i="8" s="1"/>
  <c r="AI19" i="1" s="1"/>
  <c r="V19" i="7"/>
  <c r="BD19" i="7" s="1"/>
  <c r="Q18" i="7"/>
  <c r="AO22" i="9"/>
  <c r="AM22" i="9"/>
  <c r="CZ19" i="1" l="1"/>
  <c r="EW19" i="1"/>
  <c r="DC19" i="1"/>
  <c r="EZ19" i="1"/>
  <c r="AR23" i="11"/>
  <c r="C23" i="11" s="1"/>
  <c r="BO23" i="1" s="1"/>
  <c r="AL22" i="11"/>
  <c r="AO22" i="11"/>
  <c r="AN22" i="11"/>
  <c r="AM22" i="11"/>
  <c r="AS20" i="13"/>
  <c r="AS21" i="13" s="1"/>
  <c r="AR20" i="13"/>
  <c r="AR21" i="13" s="1"/>
  <c r="AR22" i="13" s="1"/>
  <c r="AN19" i="7"/>
  <c r="AG19" i="7" s="1"/>
  <c r="O20" i="9"/>
  <c r="P20" i="9" s="1"/>
  <c r="AR20" i="1" s="1"/>
  <c r="EX20" i="1" s="1"/>
  <c r="Q20" i="9"/>
  <c r="V21" i="9"/>
  <c r="G17" i="1"/>
  <c r="AB17" i="4"/>
  <c r="N17" i="16"/>
  <c r="O17" i="16" s="1"/>
  <c r="B17" i="16"/>
  <c r="BC20" i="13"/>
  <c r="R19" i="13"/>
  <c r="S19" i="13" s="1"/>
  <c r="U19" i="13" s="1"/>
  <c r="X21" i="13"/>
  <c r="AA19" i="13"/>
  <c r="V20" i="11"/>
  <c r="Q19" i="11"/>
  <c r="T18" i="10"/>
  <c r="BI18" i="1" s="1"/>
  <c r="N18" i="10"/>
  <c r="Q19" i="8"/>
  <c r="V20" i="8"/>
  <c r="BB19" i="7"/>
  <c r="Y19" i="7"/>
  <c r="CN17" i="16" l="1"/>
  <c r="P17" i="16" s="1"/>
  <c r="AS22" i="13"/>
  <c r="AS23" i="13" s="1"/>
  <c r="J23" i="13" s="1"/>
  <c r="CH23" i="1" s="1"/>
  <c r="C22" i="13"/>
  <c r="CG22" i="1" s="1"/>
  <c r="AN22" i="13"/>
  <c r="AO22" i="13"/>
  <c r="AL22" i="13"/>
  <c r="AM22" i="13"/>
  <c r="AR23" i="13"/>
  <c r="AM23" i="11"/>
  <c r="AO23" i="11"/>
  <c r="C21" i="13"/>
  <c r="CG21" i="1" s="1"/>
  <c r="AM21" i="13"/>
  <c r="AN21" i="13"/>
  <c r="AL21" i="13"/>
  <c r="AO21" i="13"/>
  <c r="AM20" i="13"/>
  <c r="AL20" i="13"/>
  <c r="AO20" i="13"/>
  <c r="AN20" i="13"/>
  <c r="C20" i="13"/>
  <c r="CG20" i="1" s="1"/>
  <c r="J20" i="13"/>
  <c r="CH20" i="1" s="1"/>
  <c r="J21" i="13"/>
  <c r="CH21" i="1" s="1"/>
  <c r="E19" i="7"/>
  <c r="AD19" i="7" s="1"/>
  <c r="AL19" i="7"/>
  <c r="D19" i="7" s="1"/>
  <c r="Q17" i="16"/>
  <c r="DW17" i="16" s="1"/>
  <c r="BB21" i="9"/>
  <c r="E21" i="9" s="1"/>
  <c r="AD21" i="9" s="1"/>
  <c r="BD21" i="9"/>
  <c r="Y21" i="9"/>
  <c r="BB20" i="8"/>
  <c r="E20" i="8" s="1"/>
  <c r="AD20" i="8" s="1"/>
  <c r="C17" i="16"/>
  <c r="O17" i="4"/>
  <c r="P17" i="4" s="1"/>
  <c r="H17" i="1" s="1"/>
  <c r="ET17" i="1" s="1"/>
  <c r="Q17" i="4"/>
  <c r="V18" i="4"/>
  <c r="N19" i="13"/>
  <c r="T19" i="13"/>
  <c r="CJ19" i="1" s="1"/>
  <c r="CI19" i="1"/>
  <c r="BB20" i="11"/>
  <c r="D20" i="11" s="1"/>
  <c r="BD20" i="11"/>
  <c r="AG20" i="11" s="1"/>
  <c r="Y20" i="11"/>
  <c r="BJ18" i="1"/>
  <c r="AB18" i="10"/>
  <c r="O18" i="10" s="1"/>
  <c r="P18" i="10" s="1"/>
  <c r="BK18" i="1" s="1"/>
  <c r="EY18" i="1" s="1"/>
  <c r="BD20" i="8"/>
  <c r="AG20" i="8" s="1"/>
  <c r="Y20" i="8"/>
  <c r="BE19" i="7"/>
  <c r="AH19" i="7"/>
  <c r="BF19" i="7"/>
  <c r="AO22" i="8"/>
  <c r="AM22" i="8"/>
  <c r="CL17" i="16" l="1"/>
  <c r="D17" i="16" s="1"/>
  <c r="C23" i="13"/>
  <c r="CG23" i="1" s="1"/>
  <c r="AM23" i="13"/>
  <c r="AO23" i="13"/>
  <c r="AH23" i="13" s="1"/>
  <c r="J22" i="13"/>
  <c r="CH22" i="1" s="1"/>
  <c r="L19" i="7"/>
  <c r="AF19" i="7" s="1"/>
  <c r="AH21" i="9"/>
  <c r="L21" i="9" s="1"/>
  <c r="AF21" i="9" s="1"/>
  <c r="BF21" i="9"/>
  <c r="D21" i="9"/>
  <c r="BE21" i="9"/>
  <c r="AC20" i="11"/>
  <c r="K20" i="11"/>
  <c r="AE20" i="11" s="1"/>
  <c r="BD18" i="4"/>
  <c r="Y18" i="4"/>
  <c r="BB18" i="4"/>
  <c r="E17" i="16"/>
  <c r="DU17" i="16" s="1"/>
  <c r="CK19" i="1"/>
  <c r="AB19" i="13"/>
  <c r="O19" i="13" s="1"/>
  <c r="P19" i="13" s="1"/>
  <c r="CL19" i="1" s="1"/>
  <c r="BF20" i="11"/>
  <c r="AH20" i="11"/>
  <c r="BE20" i="11"/>
  <c r="E20" i="11"/>
  <c r="Q18" i="10"/>
  <c r="V19" i="10"/>
  <c r="D20" i="8"/>
  <c r="F20" i="8" s="1"/>
  <c r="BE20" i="8"/>
  <c r="AH20" i="8"/>
  <c r="L20" i="8" s="1"/>
  <c r="BF20" i="8"/>
  <c r="F19" i="7"/>
  <c r="K19" i="7"/>
  <c r="AC19" i="7"/>
  <c r="DE19" i="1" l="1"/>
  <c r="FB19" i="1"/>
  <c r="AG18" i="4"/>
  <c r="AO18" i="4"/>
  <c r="AM18" i="4"/>
  <c r="E18" i="4" s="1"/>
  <c r="AD18" i="4" s="1"/>
  <c r="AC21" i="9"/>
  <c r="K21" i="9"/>
  <c r="F21" i="9"/>
  <c r="BA22" i="9" s="1"/>
  <c r="W22" i="8"/>
  <c r="Z20" i="8"/>
  <c r="BE18" i="4"/>
  <c r="D18" i="4"/>
  <c r="AH18" i="4"/>
  <c r="BF18" i="4"/>
  <c r="V20" i="13"/>
  <c r="Q19" i="13"/>
  <c r="AD20" i="11"/>
  <c r="F20" i="11"/>
  <c r="BA21" i="11" s="1"/>
  <c r="L20" i="11"/>
  <c r="BB19" i="10"/>
  <c r="BD19" i="10"/>
  <c r="Y19" i="10"/>
  <c r="AF20" i="8"/>
  <c r="K20" i="8"/>
  <c r="M20" i="8" s="1"/>
  <c r="AC20" i="8"/>
  <c r="BA21" i="8"/>
  <c r="M19" i="7"/>
  <c r="AE19" i="7"/>
  <c r="B19" i="7" s="1"/>
  <c r="T19" i="1" s="1"/>
  <c r="BT19" i="16" s="1"/>
  <c r="CD19" i="16" s="1"/>
  <c r="BA20" i="7"/>
  <c r="Z19" i="7"/>
  <c r="W21" i="7"/>
  <c r="B21" i="9" l="1"/>
  <c r="AL21" i="1" s="1"/>
  <c r="BV21" i="16" s="1"/>
  <c r="CF21" i="16" s="1"/>
  <c r="L18" i="4"/>
  <c r="AF18" i="4" s="1"/>
  <c r="BC20" i="7"/>
  <c r="AR20" i="7"/>
  <c r="AR21" i="7" s="1"/>
  <c r="AS20" i="7"/>
  <c r="AS21" i="7" s="1"/>
  <c r="AH19" i="10"/>
  <c r="AN19" i="10"/>
  <c r="AG19" i="10" s="1"/>
  <c r="E19" i="10"/>
  <c r="AL19" i="10"/>
  <c r="W23" i="9"/>
  <c r="Z21" i="9"/>
  <c r="AE21" i="9"/>
  <c r="M21" i="9"/>
  <c r="AC18" i="4"/>
  <c r="K18" i="4"/>
  <c r="F18" i="4"/>
  <c r="BG19" i="16"/>
  <c r="BH19" i="16" s="1"/>
  <c r="CT19" i="16" s="1"/>
  <c r="BB20" i="13"/>
  <c r="E20" i="13" s="1"/>
  <c r="AD20" i="13" s="1"/>
  <c r="BD20" i="13"/>
  <c r="Y20" i="13"/>
  <c r="AF20" i="11"/>
  <c r="B20" i="11" s="1"/>
  <c r="BN20" i="1" s="1"/>
  <c r="BX20" i="16" s="1"/>
  <c r="CH20" i="16" s="1"/>
  <c r="M20" i="11"/>
  <c r="W22" i="11"/>
  <c r="Z20" i="11"/>
  <c r="BF19" i="10"/>
  <c r="D19" i="10"/>
  <c r="BE19" i="10"/>
  <c r="AE20" i="8"/>
  <c r="B20" i="8" s="1"/>
  <c r="AC20" i="1" s="1"/>
  <c r="BU20" i="16" s="1"/>
  <c r="CE20" i="16" s="1"/>
  <c r="BC21" i="8"/>
  <c r="X22" i="8"/>
  <c r="AA20" i="8"/>
  <c r="R20" i="8"/>
  <c r="S20" i="8" s="1"/>
  <c r="U20" i="8" s="1"/>
  <c r="R19" i="7"/>
  <c r="S19" i="7" s="1"/>
  <c r="U19" i="7" s="1"/>
  <c r="X21" i="7"/>
  <c r="AA19" i="7"/>
  <c r="AM23" i="9"/>
  <c r="E23" i="9" s="1"/>
  <c r="AD23" i="9" s="1"/>
  <c r="AO23" i="9"/>
  <c r="L19" i="10" l="1"/>
  <c r="AF19" i="10" s="1"/>
  <c r="AS22" i="7"/>
  <c r="AR22" i="7"/>
  <c r="C22" i="7" s="1"/>
  <c r="U22" i="1" s="1"/>
  <c r="C21" i="7"/>
  <c r="U21" i="1" s="1"/>
  <c r="AM21" i="7"/>
  <c r="AN21" i="7"/>
  <c r="AL21" i="7"/>
  <c r="AO21" i="7"/>
  <c r="J20" i="7"/>
  <c r="V20" i="1" s="1"/>
  <c r="J21" i="7"/>
  <c r="V21" i="1" s="1"/>
  <c r="C20" i="7"/>
  <c r="U20" i="1" s="1"/>
  <c r="AM20" i="7"/>
  <c r="AN20" i="7"/>
  <c r="AO20" i="7"/>
  <c r="AL20" i="7"/>
  <c r="AD19" i="10"/>
  <c r="BC22" i="9"/>
  <c r="AA21" i="9"/>
  <c r="X23" i="9"/>
  <c r="R21" i="9"/>
  <c r="S21" i="9" s="1"/>
  <c r="AH20" i="13"/>
  <c r="L20" i="13" s="1"/>
  <c r="AF20" i="13" s="1"/>
  <c r="BA19" i="4"/>
  <c r="Z18" i="4"/>
  <c r="C18" i="15" s="1"/>
  <c r="W20" i="4"/>
  <c r="A18" i="15"/>
  <c r="M18" i="4"/>
  <c r="B18" i="4"/>
  <c r="B18" i="1" s="1"/>
  <c r="BR18" i="16" s="1"/>
  <c r="CB18" i="16" s="1"/>
  <c r="AE18" i="4"/>
  <c r="BI19" i="16"/>
  <c r="AG20" i="13"/>
  <c r="BF20" i="13"/>
  <c r="BE20" i="13"/>
  <c r="D20" i="13"/>
  <c r="F20" i="13" s="1"/>
  <c r="X22" i="11"/>
  <c r="R20" i="11"/>
  <c r="S20" i="11" s="1"/>
  <c r="U20" i="11" s="1"/>
  <c r="AA20" i="11"/>
  <c r="BC21" i="11"/>
  <c r="AC19" i="10"/>
  <c r="K19" i="10"/>
  <c r="F19" i="10"/>
  <c r="AF20" i="1"/>
  <c r="N20" i="8"/>
  <c r="T20" i="8"/>
  <c r="AG20" i="1" s="1"/>
  <c r="W19" i="1"/>
  <c r="N19" i="7"/>
  <c r="T19" i="7"/>
  <c r="X19" i="1" s="1"/>
  <c r="BJ19" i="16"/>
  <c r="EC19" i="16" l="1"/>
  <c r="DE19" i="16"/>
  <c r="AN22" i="7"/>
  <c r="AL22" i="7"/>
  <c r="AR23" i="7"/>
  <c r="C23" i="7" s="1"/>
  <c r="U23" i="1" s="1"/>
  <c r="AM22" i="7"/>
  <c r="AO22" i="7"/>
  <c r="AS23" i="7"/>
  <c r="J23" i="7" s="1"/>
  <c r="V23" i="1" s="1"/>
  <c r="J22" i="7"/>
  <c r="V22" i="1" s="1"/>
  <c r="AS19" i="4"/>
  <c r="J19" i="4" s="1"/>
  <c r="D19" i="1" s="1"/>
  <c r="AR19" i="4"/>
  <c r="N21" i="9"/>
  <c r="U21" i="9"/>
  <c r="T21" i="9" s="1"/>
  <c r="AP21" i="1" s="1"/>
  <c r="AO21" i="1"/>
  <c r="W22" i="13"/>
  <c r="Z20" i="13"/>
  <c r="N18" i="16"/>
  <c r="O18" i="16" s="1"/>
  <c r="B18" i="16"/>
  <c r="BC19" i="4"/>
  <c r="R18" i="4"/>
  <c r="X20" i="4"/>
  <c r="AA18" i="4"/>
  <c r="AC20" i="13"/>
  <c r="K20" i="13"/>
  <c r="M20" i="13" s="1"/>
  <c r="R20" i="13" s="1"/>
  <c r="S20" i="13" s="1"/>
  <c r="U20" i="13" s="1"/>
  <c r="BA21" i="13"/>
  <c r="N20" i="11"/>
  <c r="BQ20" i="1"/>
  <c r="T20" i="11"/>
  <c r="BR20" i="1" s="1"/>
  <c r="AE19" i="10"/>
  <c r="B19" i="10" s="1"/>
  <c r="BE19" i="1" s="1"/>
  <c r="BW19" i="16" s="1"/>
  <c r="CG19" i="16" s="1"/>
  <c r="M19" i="10"/>
  <c r="BA20" i="10"/>
  <c r="W21" i="10"/>
  <c r="Z19" i="10"/>
  <c r="AB20" i="8"/>
  <c r="O20" i="8" s="1"/>
  <c r="P20" i="8" s="1"/>
  <c r="AI20" i="1" s="1"/>
  <c r="EW20" i="1" s="1"/>
  <c r="AH20" i="1"/>
  <c r="Y19" i="1"/>
  <c r="AB19" i="7"/>
  <c r="O19" i="7" s="1"/>
  <c r="P19" i="7" s="1"/>
  <c r="Z19" i="1" s="1"/>
  <c r="AM23" i="8"/>
  <c r="AO23" i="8"/>
  <c r="CY19" i="1" l="1"/>
  <c r="EV19" i="1"/>
  <c r="CN18" i="16"/>
  <c r="P18" i="16" s="1"/>
  <c r="C19" i="4"/>
  <c r="C19" i="1" s="1"/>
  <c r="AM19" i="4"/>
  <c r="AO19" i="4"/>
  <c r="AR20" i="10"/>
  <c r="AS20" i="10"/>
  <c r="AS21" i="10" s="1"/>
  <c r="Q18" i="16"/>
  <c r="DW18" i="16" s="1"/>
  <c r="X22" i="13"/>
  <c r="AA20" i="13"/>
  <c r="AB21" i="9"/>
  <c r="O21" i="9" s="1"/>
  <c r="P21" i="9" s="1"/>
  <c r="AR21" i="1" s="1"/>
  <c r="EX21" i="1" s="1"/>
  <c r="AQ21" i="1"/>
  <c r="S18" i="4"/>
  <c r="D18" i="15"/>
  <c r="C18" i="16"/>
  <c r="T19" i="16"/>
  <c r="U19" i="16" s="1"/>
  <c r="CO19" i="16" s="1"/>
  <c r="T20" i="13"/>
  <c r="CJ20" i="1" s="1"/>
  <c r="CI20" i="1"/>
  <c r="AE20" i="13"/>
  <c r="B20" i="13" s="1"/>
  <c r="BC21" i="13"/>
  <c r="BS20" i="1"/>
  <c r="AB20" i="11"/>
  <c r="O20" i="11" s="1"/>
  <c r="P20" i="11" s="1"/>
  <c r="BT20" i="1" s="1"/>
  <c r="EZ20" i="1" s="1"/>
  <c r="BC20" i="10"/>
  <c r="R19" i="10"/>
  <c r="AA19" i="10"/>
  <c r="X21" i="10"/>
  <c r="Q20" i="8"/>
  <c r="V21" i="8"/>
  <c r="BB21" i="8" s="1"/>
  <c r="D21" i="8" s="1"/>
  <c r="F21" i="8" s="1"/>
  <c r="Q19" i="7"/>
  <c r="V20" i="7"/>
  <c r="CL18" i="16" l="1"/>
  <c r="D18" i="16" s="1"/>
  <c r="AS22" i="10"/>
  <c r="AS23" i="10" s="1"/>
  <c r="AR21" i="10"/>
  <c r="J20" i="10"/>
  <c r="BG20" i="1" s="1"/>
  <c r="J21" i="10"/>
  <c r="BG21" i="1" s="1"/>
  <c r="C20" i="10"/>
  <c r="BF20" i="1" s="1"/>
  <c r="AL20" i="10"/>
  <c r="AO20" i="10"/>
  <c r="AM20" i="10"/>
  <c r="AN20" i="10"/>
  <c r="V22" i="9"/>
  <c r="Q21" i="9"/>
  <c r="W23" i="8"/>
  <c r="AC21" i="8"/>
  <c r="K21" i="8"/>
  <c r="BD20" i="7"/>
  <c r="AG20" i="7" s="1"/>
  <c r="E18" i="16"/>
  <c r="DU18" i="16" s="1"/>
  <c r="E18" i="1"/>
  <c r="N18" i="4"/>
  <c r="U18" i="4"/>
  <c r="T18" i="4" s="1"/>
  <c r="F18" i="1" s="1"/>
  <c r="V19" i="16"/>
  <c r="CF20" i="1"/>
  <c r="BZ20" i="16" s="1"/>
  <c r="CJ20" i="16" s="1"/>
  <c r="N20" i="13"/>
  <c r="Q20" i="11"/>
  <c r="V21" i="11"/>
  <c r="W19" i="16"/>
  <c r="BH19" i="1"/>
  <c r="S19" i="10"/>
  <c r="U19" i="10" s="1"/>
  <c r="BD21" i="8"/>
  <c r="Y21" i="8"/>
  <c r="BB20" i="7"/>
  <c r="E20" i="7" s="1"/>
  <c r="AD20" i="7" s="1"/>
  <c r="Y20" i="7"/>
  <c r="AO23" i="7"/>
  <c r="AM23" i="7"/>
  <c r="E23" i="7" s="1"/>
  <c r="AD23" i="7" s="1"/>
  <c r="DX19" i="16" l="1"/>
  <c r="CZ19" i="16"/>
  <c r="C21" i="10"/>
  <c r="BF21" i="1" s="1"/>
  <c r="AR22" i="10"/>
  <c r="C22" i="10" s="1"/>
  <c r="BF22" i="1" s="1"/>
  <c r="J23" i="10"/>
  <c r="BG23" i="1" s="1"/>
  <c r="J22" i="10"/>
  <c r="BG22" i="1" s="1"/>
  <c r="AM21" i="10"/>
  <c r="E21" i="10"/>
  <c r="AD21" i="10" s="1"/>
  <c r="AL21" i="10"/>
  <c r="AN21" i="10"/>
  <c r="AO21" i="10"/>
  <c r="BD22" i="9"/>
  <c r="AG22" i="9" s="1"/>
  <c r="BB22" i="9"/>
  <c r="E22" i="9" s="1"/>
  <c r="AD22" i="9" s="1"/>
  <c r="Y22" i="9"/>
  <c r="AE21" i="8"/>
  <c r="M21" i="8"/>
  <c r="X23" i="8" s="1"/>
  <c r="G18" i="1"/>
  <c r="AB18" i="4"/>
  <c r="CK20" i="1"/>
  <c r="AB20" i="13"/>
  <c r="O20" i="13" s="1"/>
  <c r="P20" i="13" s="1"/>
  <c r="CL20" i="1" s="1"/>
  <c r="FB20" i="1" s="1"/>
  <c r="BB21" i="11"/>
  <c r="BD21" i="11"/>
  <c r="Y21" i="11"/>
  <c r="T19" i="10"/>
  <c r="BI19" i="1" s="1"/>
  <c r="N19" i="10"/>
  <c r="Z21" i="8"/>
  <c r="E21" i="8"/>
  <c r="BE21" i="8"/>
  <c r="BF21" i="8"/>
  <c r="AH21" i="8"/>
  <c r="AH20" i="7"/>
  <c r="L20" i="7" s="1"/>
  <c r="BF20" i="7"/>
  <c r="BE20" i="7"/>
  <c r="D20" i="7"/>
  <c r="F20" i="7" s="1"/>
  <c r="W22" i="7" s="1"/>
  <c r="AA21" i="8" l="1"/>
  <c r="AO22" i="10"/>
  <c r="AL22" i="10"/>
  <c r="AM22" i="10"/>
  <c r="AR23" i="10"/>
  <c r="AN22" i="10"/>
  <c r="D21" i="11"/>
  <c r="F21" i="11" s="1"/>
  <c r="W23" i="11" s="1"/>
  <c r="Z20" i="7"/>
  <c r="D22" i="9"/>
  <c r="F22" i="9" s="1"/>
  <c r="W24" i="9" s="1"/>
  <c r="BE22" i="9"/>
  <c r="BF22" i="9"/>
  <c r="AH22" i="9"/>
  <c r="L22" i="9" s="1"/>
  <c r="O18" i="4"/>
  <c r="P18" i="4" s="1"/>
  <c r="H18" i="1" s="1"/>
  <c r="ET18" i="1" s="1"/>
  <c r="Q18" i="4"/>
  <c r="V19" i="4"/>
  <c r="Q20" i="13"/>
  <c r="V21" i="13"/>
  <c r="E21" i="11"/>
  <c r="BE21" i="11"/>
  <c r="BF21" i="11"/>
  <c r="AH21" i="11"/>
  <c r="BJ19" i="1"/>
  <c r="AB19" i="10"/>
  <c r="O19" i="10" s="1"/>
  <c r="P19" i="10" s="1"/>
  <c r="BK19" i="1" s="1"/>
  <c r="R21" i="8"/>
  <c r="S21" i="8" s="1"/>
  <c r="U21" i="8" s="1"/>
  <c r="AD21" i="8"/>
  <c r="L21" i="8"/>
  <c r="BA22" i="8"/>
  <c r="AC20" i="7"/>
  <c r="K20" i="7"/>
  <c r="M20" i="7" s="1"/>
  <c r="BA21" i="7"/>
  <c r="AF20" i="7"/>
  <c r="DB19" i="1" l="1"/>
  <c r="EY19" i="1"/>
  <c r="Z21" i="11"/>
  <c r="C23" i="10"/>
  <c r="BF23" i="1" s="1"/>
  <c r="AM23" i="10"/>
  <c r="AO23" i="10"/>
  <c r="AH23" i="10" s="1"/>
  <c r="Z22" i="9"/>
  <c r="AC21" i="11"/>
  <c r="K21" i="11"/>
  <c r="AF22" i="9"/>
  <c r="K22" i="9"/>
  <c r="M22" i="9" s="1"/>
  <c r="AC22" i="9"/>
  <c r="BA23" i="9"/>
  <c r="BB19" i="4"/>
  <c r="BD19" i="4"/>
  <c r="Y19" i="4"/>
  <c r="BB21" i="13"/>
  <c r="D21" i="13" s="1"/>
  <c r="BD21" i="13"/>
  <c r="AH21" i="13" s="1"/>
  <c r="Y21" i="13"/>
  <c r="AD21" i="11"/>
  <c r="BA22" i="11"/>
  <c r="L21" i="11"/>
  <c r="Q19" i="10"/>
  <c r="V20" i="10"/>
  <c r="AF21" i="1"/>
  <c r="T21" i="8"/>
  <c r="AG21" i="1" s="1"/>
  <c r="AF21" i="8"/>
  <c r="B21" i="8" s="1"/>
  <c r="N21" i="8" s="1"/>
  <c r="BC22" i="8"/>
  <c r="X22" i="7"/>
  <c r="AA20" i="7"/>
  <c r="R20" i="7"/>
  <c r="S20" i="7" s="1"/>
  <c r="U20" i="7" s="1"/>
  <c r="AE20" i="7"/>
  <c r="B20" i="7" s="1"/>
  <c r="T20" i="1" s="1"/>
  <c r="BT20" i="16" s="1"/>
  <c r="CD20" i="16" s="1"/>
  <c r="BC21" i="7"/>
  <c r="AE21" i="11" l="1"/>
  <c r="M21" i="11"/>
  <c r="BC22" i="11" s="1"/>
  <c r="AN19" i="4"/>
  <c r="AG19" i="4" s="1"/>
  <c r="E19" i="4"/>
  <c r="AD19" i="4" s="1"/>
  <c r="AL19" i="4"/>
  <c r="AE22" i="9"/>
  <c r="B22" i="9" s="1"/>
  <c r="AL22" i="1" s="1"/>
  <c r="BV22" i="16" s="1"/>
  <c r="CF22" i="16" s="1"/>
  <c r="BC23" i="9"/>
  <c r="AC21" i="13"/>
  <c r="F21" i="13"/>
  <c r="X24" i="9"/>
  <c r="R22" i="9"/>
  <c r="S22" i="9" s="1"/>
  <c r="AA22" i="9"/>
  <c r="BF19" i="4"/>
  <c r="AH19" i="4"/>
  <c r="D19" i="4"/>
  <c r="BE19" i="4"/>
  <c r="BG20" i="16"/>
  <c r="BF21" i="13"/>
  <c r="AG21" i="13"/>
  <c r="K21" i="13" s="1"/>
  <c r="E21" i="13"/>
  <c r="BE21" i="13"/>
  <c r="AF21" i="11"/>
  <c r="B21" i="11" s="1"/>
  <c r="BB20" i="10"/>
  <c r="BD20" i="10"/>
  <c r="Y20" i="10"/>
  <c r="AC21" i="1"/>
  <c r="BU21" i="16" s="1"/>
  <c r="CE21" i="16" s="1"/>
  <c r="W20" i="1"/>
  <c r="N20" i="7"/>
  <c r="T20" i="7"/>
  <c r="X20" i="1" s="1"/>
  <c r="L19" i="4" l="1"/>
  <c r="AF19" i="4" s="1"/>
  <c r="X23" i="11"/>
  <c r="AA21" i="11"/>
  <c r="R21" i="11"/>
  <c r="S21" i="11" s="1"/>
  <c r="N21" i="11" s="1"/>
  <c r="U22" i="9"/>
  <c r="T22" i="9" s="1"/>
  <c r="AP22" i="1" s="1"/>
  <c r="AO22" i="1"/>
  <c r="N22" i="9"/>
  <c r="W23" i="13"/>
  <c r="Z21" i="13"/>
  <c r="E20" i="10"/>
  <c r="AH20" i="10"/>
  <c r="F19" i="4"/>
  <c r="AC19" i="4"/>
  <c r="K19" i="4"/>
  <c r="BH20" i="16"/>
  <c r="BA22" i="13"/>
  <c r="L21" i="13"/>
  <c r="AF21" i="13" s="1"/>
  <c r="AD21" i="13"/>
  <c r="AE21" i="13"/>
  <c r="M21" i="13"/>
  <c r="BN21" i="1"/>
  <c r="BX21" i="16" s="1"/>
  <c r="CH21" i="16" s="1"/>
  <c r="D20" i="10"/>
  <c r="BE20" i="10"/>
  <c r="BF20" i="10"/>
  <c r="AG20" i="10"/>
  <c r="AH21" i="1"/>
  <c r="AB21" i="8"/>
  <c r="O21" i="8" s="1"/>
  <c r="P21" i="8" s="1"/>
  <c r="AI21" i="1" s="1"/>
  <c r="EW21" i="1" s="1"/>
  <c r="AB20" i="7"/>
  <c r="O20" i="7" s="1"/>
  <c r="P20" i="7" s="1"/>
  <c r="Z20" i="1" s="1"/>
  <c r="EV20" i="1" s="1"/>
  <c r="Y20" i="1"/>
  <c r="CT20" i="16" l="1"/>
  <c r="BI20" i="16" s="1"/>
  <c r="U21" i="11"/>
  <c r="T21" i="11" s="1"/>
  <c r="BR21" i="1" s="1"/>
  <c r="BQ21" i="1"/>
  <c r="F20" i="10"/>
  <c r="W22" i="10" s="1"/>
  <c r="AB22" i="9"/>
  <c r="O22" i="9" s="1"/>
  <c r="P22" i="9" s="1"/>
  <c r="AR22" i="1" s="1"/>
  <c r="EX22" i="1" s="1"/>
  <c r="AQ22" i="1"/>
  <c r="AD20" i="10"/>
  <c r="L20" i="10"/>
  <c r="AF20" i="10" s="1"/>
  <c r="AE19" i="4"/>
  <c r="B19" i="4" s="1"/>
  <c r="B19" i="1" s="1"/>
  <c r="BR19" i="16" s="1"/>
  <c r="CB19" i="16" s="1"/>
  <c r="M19" i="4"/>
  <c r="BA20" i="4"/>
  <c r="W21" i="4"/>
  <c r="Z19" i="4"/>
  <c r="A19" i="15"/>
  <c r="B21" i="13"/>
  <c r="CF21" i="1" s="1"/>
  <c r="BZ21" i="16" s="1"/>
  <c r="CJ21" i="16" s="1"/>
  <c r="BJ20" i="16"/>
  <c r="EC20" i="16" s="1"/>
  <c r="BC22" i="13"/>
  <c r="R21" i="13"/>
  <c r="S21" i="13" s="1"/>
  <c r="U21" i="13" s="1"/>
  <c r="AA21" i="13"/>
  <c r="X23" i="13"/>
  <c r="BS21" i="1"/>
  <c r="AB21" i="11"/>
  <c r="O21" i="11" s="1"/>
  <c r="P21" i="11" s="1"/>
  <c r="BT21" i="1" s="1"/>
  <c r="EZ21" i="1" s="1"/>
  <c r="AC20" i="10"/>
  <c r="K20" i="10"/>
  <c r="M20" i="10" s="1"/>
  <c r="R20" i="10" s="1"/>
  <c r="Q21" i="8"/>
  <c r="V22" i="8"/>
  <c r="BB22" i="8" s="1"/>
  <c r="E22" i="8" s="1"/>
  <c r="AD22" i="8" s="1"/>
  <c r="V21" i="7"/>
  <c r="BD21" i="7" s="1"/>
  <c r="AG21" i="7" s="1"/>
  <c r="Q20" i="7"/>
  <c r="Z20" i="10" l="1"/>
  <c r="BA21" i="10"/>
  <c r="AS20" i="4"/>
  <c r="AS21" i="4" s="1"/>
  <c r="AR20" i="4"/>
  <c r="BH20" i="1"/>
  <c r="S20" i="10"/>
  <c r="U20" i="10" s="1"/>
  <c r="T20" i="10" s="1"/>
  <c r="BI20" i="1" s="1"/>
  <c r="X22" i="10"/>
  <c r="AA20" i="10"/>
  <c r="V23" i="9"/>
  <c r="Q22" i="9"/>
  <c r="C19" i="15"/>
  <c r="BC20" i="4"/>
  <c r="R19" i="4"/>
  <c r="AA19" i="4"/>
  <c r="X21" i="4"/>
  <c r="B19" i="16"/>
  <c r="N19" i="16"/>
  <c r="O19" i="16" s="1"/>
  <c r="CI21" i="1"/>
  <c r="N21" i="13"/>
  <c r="T21" i="13"/>
  <c r="CJ21" i="1" s="1"/>
  <c r="V22" i="11"/>
  <c r="Q21" i="11"/>
  <c r="AE20" i="10"/>
  <c r="B20" i="10" s="1"/>
  <c r="BC21" i="10"/>
  <c r="BD22" i="8"/>
  <c r="AG22" i="8" s="1"/>
  <c r="Y22" i="8"/>
  <c r="BB21" i="7"/>
  <c r="E21" i="7" s="1"/>
  <c r="AD21" i="7" s="1"/>
  <c r="Y21" i="7"/>
  <c r="CN19" i="16" l="1"/>
  <c r="P19" i="16" s="1"/>
  <c r="AS22" i="4"/>
  <c r="J22" i="4" s="1"/>
  <c r="D22" i="1" s="1"/>
  <c r="N20" i="10"/>
  <c r="AB20" i="10" s="1"/>
  <c r="O20" i="10" s="1"/>
  <c r="P20" i="10" s="1"/>
  <c r="BK20" i="1" s="1"/>
  <c r="EY20" i="1" s="1"/>
  <c r="AR21" i="4"/>
  <c r="AN20" i="4"/>
  <c r="AM20" i="4"/>
  <c r="AO20" i="4"/>
  <c r="AL20" i="4"/>
  <c r="C20" i="4"/>
  <c r="C20" i="1" s="1"/>
  <c r="J20" i="4"/>
  <c r="D20" i="1" s="1"/>
  <c r="J21" i="4"/>
  <c r="D21" i="1" s="1"/>
  <c r="BB23" i="9"/>
  <c r="BD23" i="9"/>
  <c r="AN23" i="9" s="1"/>
  <c r="AG23" i="9" s="1"/>
  <c r="Y23" i="9"/>
  <c r="C19" i="16"/>
  <c r="Q19" i="16"/>
  <c r="S19" i="4"/>
  <c r="D19" i="15"/>
  <c r="AB21" i="13"/>
  <c r="O21" i="13" s="1"/>
  <c r="P21" i="13" s="1"/>
  <c r="CL21" i="1" s="1"/>
  <c r="FB21" i="1" s="1"/>
  <c r="CK21" i="1"/>
  <c r="BB22" i="11"/>
  <c r="BD22" i="11"/>
  <c r="AG22" i="11" s="1"/>
  <c r="Y22" i="11"/>
  <c r="BE20" i="1"/>
  <c r="BW20" i="16" s="1"/>
  <c r="CG20" i="16" s="1"/>
  <c r="BE22" i="8"/>
  <c r="D22" i="8"/>
  <c r="F22" i="8" s="1"/>
  <c r="W24" i="8" s="1"/>
  <c r="BF22" i="8"/>
  <c r="AH22" i="8"/>
  <c r="L22" i="8" s="1"/>
  <c r="BE21" i="7"/>
  <c r="D21" i="7"/>
  <c r="AH21" i="7"/>
  <c r="L21" i="7" s="1"/>
  <c r="BF21" i="7"/>
  <c r="BJ20" i="1" l="1"/>
  <c r="CL19" i="16"/>
  <c r="D19" i="16" s="1"/>
  <c r="DW19" i="16"/>
  <c r="CY19" i="16"/>
  <c r="C21" i="4"/>
  <c r="C21" i="1" s="1"/>
  <c r="AR22" i="4"/>
  <c r="AO22" i="4" s="1"/>
  <c r="AL21" i="4"/>
  <c r="AM21" i="4"/>
  <c r="AO21" i="4"/>
  <c r="AN21" i="4"/>
  <c r="E21" i="4"/>
  <c r="AD21" i="4" s="1"/>
  <c r="Z22" i="8"/>
  <c r="AL23" i="9"/>
  <c r="D23" i="9" s="1"/>
  <c r="F23" i="9" s="1"/>
  <c r="W25" i="9" s="1"/>
  <c r="BF23" i="9"/>
  <c r="AH23" i="9"/>
  <c r="L23" i="9" s="1"/>
  <c r="BE23" i="9"/>
  <c r="E22" i="11"/>
  <c r="U19" i="4"/>
  <c r="T19" i="4" s="1"/>
  <c r="F19" i="1" s="1"/>
  <c r="E19" i="1"/>
  <c r="N19" i="4"/>
  <c r="E19" i="16"/>
  <c r="T20" i="16"/>
  <c r="U20" i="16" s="1"/>
  <c r="CO20" i="16" s="1"/>
  <c r="V22" i="13"/>
  <c r="Q21" i="13"/>
  <c r="D22" i="11"/>
  <c r="BE22" i="11"/>
  <c r="BF22" i="11"/>
  <c r="AH22" i="11"/>
  <c r="V21" i="10"/>
  <c r="Q20" i="10"/>
  <c r="AF22" i="8"/>
  <c r="K22" i="8"/>
  <c r="M22" i="8" s="1"/>
  <c r="AC22" i="8"/>
  <c r="BA23" i="8"/>
  <c r="AF21" i="7"/>
  <c r="AC21" i="7"/>
  <c r="F21" i="7"/>
  <c r="BA22" i="7" s="1"/>
  <c r="K21" i="7"/>
  <c r="DU19" i="16" l="1"/>
  <c r="CW19" i="16"/>
  <c r="C22" i="4"/>
  <c r="C22" i="1" s="1"/>
  <c r="AL22" i="4"/>
  <c r="AN22" i="4"/>
  <c r="Z23" i="9"/>
  <c r="L22" i="11"/>
  <c r="AF22" i="11" s="1"/>
  <c r="AD22" i="11"/>
  <c r="F22" i="11"/>
  <c r="BA23" i="11" s="1"/>
  <c r="AC23" i="9"/>
  <c r="K23" i="9"/>
  <c r="M23" i="9" s="1"/>
  <c r="BA24" i="9"/>
  <c r="AF23" i="9"/>
  <c r="AB19" i="4"/>
  <c r="G19" i="1"/>
  <c r="V20" i="16"/>
  <c r="BB22" i="13"/>
  <c r="E22" i="13" s="1"/>
  <c r="AD22" i="13" s="1"/>
  <c r="BD22" i="13"/>
  <c r="AG22" i="13" s="1"/>
  <c r="Y22" i="13"/>
  <c r="AC22" i="11"/>
  <c r="K22" i="11"/>
  <c r="M22" i="11" s="1"/>
  <c r="BB21" i="10"/>
  <c r="BD21" i="10"/>
  <c r="AH21" i="10" s="1"/>
  <c r="L21" i="10" s="1"/>
  <c r="AF21" i="10" s="1"/>
  <c r="Y21" i="10"/>
  <c r="W20" i="16"/>
  <c r="DX20" i="16" s="1"/>
  <c r="AE22" i="8"/>
  <c r="B22" i="8" s="1"/>
  <c r="AC22" i="1" s="1"/>
  <c r="BU22" i="16" s="1"/>
  <c r="CE22" i="16" s="1"/>
  <c r="BC23" i="8"/>
  <c r="AA22" i="8"/>
  <c r="R22" i="8"/>
  <c r="S22" i="8" s="1"/>
  <c r="U22" i="8" s="1"/>
  <c r="X24" i="8"/>
  <c r="AE21" i="7"/>
  <c r="B21" i="7" s="1"/>
  <c r="T21" i="1" s="1"/>
  <c r="BT21" i="16" s="1"/>
  <c r="CD21" i="16" s="1"/>
  <c r="M21" i="7"/>
  <c r="W23" i="7"/>
  <c r="Z21" i="7"/>
  <c r="AM22" i="4"/>
  <c r="AS24" i="9" l="1"/>
  <c r="AR24" i="9"/>
  <c r="AA23" i="9"/>
  <c r="X25" i="9"/>
  <c r="R23" i="9"/>
  <c r="S23" i="9" s="1"/>
  <c r="AE23" i="9"/>
  <c r="B23" i="9" s="1"/>
  <c r="AL23" i="1" s="1"/>
  <c r="BV23" i="16" s="1"/>
  <c r="CF23" i="16" s="1"/>
  <c r="BC24" i="9"/>
  <c r="W24" i="11"/>
  <c r="Z22" i="11"/>
  <c r="O19" i="4"/>
  <c r="P19" i="4" s="1"/>
  <c r="H19" i="1" s="1"/>
  <c r="V20" i="4"/>
  <c r="Q19" i="4"/>
  <c r="BG21" i="16"/>
  <c r="BH21" i="16" s="1"/>
  <c r="CT21" i="16" s="1"/>
  <c r="BF22" i="13"/>
  <c r="AH22" i="13"/>
  <c r="L22" i="13" s="1"/>
  <c r="D22" i="13"/>
  <c r="F22" i="13" s="1"/>
  <c r="W24" i="13" s="1"/>
  <c r="BE22" i="13"/>
  <c r="BC23" i="11"/>
  <c r="AE22" i="11"/>
  <c r="B22" i="11"/>
  <c r="BN22" i="1" s="1"/>
  <c r="BX22" i="16" s="1"/>
  <c r="CH22" i="16" s="1"/>
  <c r="R22" i="11"/>
  <c r="S22" i="11" s="1"/>
  <c r="U22" i="11" s="1"/>
  <c r="X24" i="11"/>
  <c r="AA22" i="11"/>
  <c r="AG21" i="10"/>
  <c r="BF21" i="10"/>
  <c r="BE21" i="10"/>
  <c r="D21" i="10"/>
  <c r="AF22" i="1"/>
  <c r="N22" i="8"/>
  <c r="T22" i="8"/>
  <c r="AG22" i="1" s="1"/>
  <c r="BC22" i="7"/>
  <c r="R21" i="7"/>
  <c r="S21" i="7" s="1"/>
  <c r="U21" i="7" s="1"/>
  <c r="X23" i="7"/>
  <c r="AA21" i="7"/>
  <c r="AS23" i="4"/>
  <c r="J23" i="4" s="1"/>
  <c r="D23" i="1" s="1"/>
  <c r="AR23" i="4"/>
  <c r="CW19" i="1" l="1"/>
  <c r="ET19" i="1"/>
  <c r="Z22" i="13"/>
  <c r="C24" i="9"/>
  <c r="AM24" i="1" s="1"/>
  <c r="AO24" i="9"/>
  <c r="AM24" i="9"/>
  <c r="J24" i="9"/>
  <c r="AN24" i="1" s="1"/>
  <c r="U23" i="9"/>
  <c r="T23" i="9" s="1"/>
  <c r="AP23" i="1" s="1"/>
  <c r="AO23" i="1"/>
  <c r="N23" i="9"/>
  <c r="Y20" i="4"/>
  <c r="BD20" i="4"/>
  <c r="AG20" i="4" s="1"/>
  <c r="BB20" i="4"/>
  <c r="E20" i="4" s="1"/>
  <c r="AD20" i="4" s="1"/>
  <c r="BI21" i="16"/>
  <c r="AC22" i="13"/>
  <c r="K22" i="13"/>
  <c r="M22" i="13" s="1"/>
  <c r="BA23" i="13"/>
  <c r="AF22" i="13"/>
  <c r="BQ22" i="1"/>
  <c r="N22" i="11"/>
  <c r="T22" i="11"/>
  <c r="BR22" i="1" s="1"/>
  <c r="AC21" i="10"/>
  <c r="K21" i="10"/>
  <c r="F21" i="10"/>
  <c r="AB22" i="8"/>
  <c r="O22" i="8" s="1"/>
  <c r="P22" i="8" s="1"/>
  <c r="AI22" i="1" s="1"/>
  <c r="EW22" i="1" s="1"/>
  <c r="AH22" i="1"/>
  <c r="T21" i="7"/>
  <c r="X21" i="1" s="1"/>
  <c r="W21" i="1"/>
  <c r="N21" i="7"/>
  <c r="BJ21" i="16"/>
  <c r="EC21" i="16" s="1"/>
  <c r="C23" i="4"/>
  <c r="C23" i="1" s="1"/>
  <c r="AB23" i="9" l="1"/>
  <c r="O23" i="9" s="1"/>
  <c r="P23" i="9" s="1"/>
  <c r="AR23" i="1" s="1"/>
  <c r="EX23" i="1" s="1"/>
  <c r="AQ23" i="1"/>
  <c r="D20" i="4"/>
  <c r="F20" i="4" s="1"/>
  <c r="BE20" i="4"/>
  <c r="AH20" i="4"/>
  <c r="L20" i="4" s="1"/>
  <c r="BF20" i="4"/>
  <c r="R22" i="13"/>
  <c r="S22" i="13" s="1"/>
  <c r="U22" i="13" s="1"/>
  <c r="X24" i="13"/>
  <c r="AA22" i="13"/>
  <c r="AE22" i="13"/>
  <c r="B22" i="13" s="1"/>
  <c r="CF22" i="1" s="1"/>
  <c r="BZ22" i="16" s="1"/>
  <c r="CJ22" i="16" s="1"/>
  <c r="BC23" i="13"/>
  <c r="AB22" i="11"/>
  <c r="O22" i="11" s="1"/>
  <c r="P22" i="11" s="1"/>
  <c r="BT22" i="1" s="1"/>
  <c r="EZ22" i="1" s="1"/>
  <c r="BS22" i="1"/>
  <c r="Z21" i="10"/>
  <c r="W23" i="10"/>
  <c r="AE21" i="10"/>
  <c r="B21" i="10" s="1"/>
  <c r="BE21" i="1" s="1"/>
  <c r="BW21" i="16" s="1"/>
  <c r="CG21" i="16" s="1"/>
  <c r="M21" i="10"/>
  <c r="BA22" i="10"/>
  <c r="Q22" i="8"/>
  <c r="V23" i="8"/>
  <c r="BB23" i="8" s="1"/>
  <c r="AL23" i="8" s="1"/>
  <c r="D23" i="8" s="1"/>
  <c r="AC23" i="8" s="1"/>
  <c r="AB21" i="7"/>
  <c r="O21" i="7" s="1"/>
  <c r="P21" i="7" s="1"/>
  <c r="Z21" i="1" s="1"/>
  <c r="EV21" i="1" s="1"/>
  <c r="Y21" i="1"/>
  <c r="A20" i="15" l="1"/>
  <c r="W22" i="4"/>
  <c r="Z20" i="4"/>
  <c r="C20" i="15" s="1"/>
  <c r="V24" i="9"/>
  <c r="Q23" i="9"/>
  <c r="AF20" i="4"/>
  <c r="K20" i="4"/>
  <c r="M20" i="4" s="1"/>
  <c r="BA21" i="4"/>
  <c r="AC20" i="4"/>
  <c r="T21" i="16"/>
  <c r="U21" i="16" s="1"/>
  <c r="CO21" i="16" s="1"/>
  <c r="CI22" i="1"/>
  <c r="N22" i="13"/>
  <c r="T22" i="13"/>
  <c r="CJ22" i="1" s="1"/>
  <c r="Q22" i="11"/>
  <c r="V23" i="11"/>
  <c r="BC22" i="10"/>
  <c r="R21" i="10"/>
  <c r="X23" i="10"/>
  <c r="AA21" i="10"/>
  <c r="BD23" i="8"/>
  <c r="AN23" i="8" s="1"/>
  <c r="AG23" i="8" s="1"/>
  <c r="K23" i="8" s="1"/>
  <c r="AE23" i="8" s="1"/>
  <c r="Y23" i="8"/>
  <c r="Q21" i="7"/>
  <c r="V22" i="7"/>
  <c r="BD22" i="7" s="1"/>
  <c r="AH22" i="7" s="1"/>
  <c r="AO23" i="4"/>
  <c r="AM23" i="4"/>
  <c r="Y24" i="9" l="1"/>
  <c r="BD24" i="9"/>
  <c r="AN24" i="9" s="1"/>
  <c r="AG24" i="9" s="1"/>
  <c r="BB24" i="9"/>
  <c r="AL24" i="9" s="1"/>
  <c r="D24" i="9" s="1"/>
  <c r="AE20" i="4"/>
  <c r="BC21" i="4"/>
  <c r="B20" i="4"/>
  <c r="B20" i="1" s="1"/>
  <c r="BR20" i="16" s="1"/>
  <c r="CB20" i="16" s="1"/>
  <c r="AA20" i="4"/>
  <c r="R20" i="4"/>
  <c r="X22" i="4"/>
  <c r="V21" i="16"/>
  <c r="CK22" i="1"/>
  <c r="AB22" i="13"/>
  <c r="BB23" i="11"/>
  <c r="AL23" i="11" s="1"/>
  <c r="D23" i="11" s="1"/>
  <c r="BD23" i="11"/>
  <c r="AN23" i="11" s="1"/>
  <c r="AG23" i="11" s="1"/>
  <c r="Y23" i="11"/>
  <c r="W21" i="16"/>
  <c r="DX21" i="16" s="1"/>
  <c r="BH21" i="1"/>
  <c r="S21" i="10"/>
  <c r="U21" i="10" s="1"/>
  <c r="BE23" i="8"/>
  <c r="E23" i="8"/>
  <c r="F23" i="8" s="1"/>
  <c r="W25" i="8" s="1"/>
  <c r="BF23" i="8"/>
  <c r="AH23" i="8"/>
  <c r="BB22" i="7"/>
  <c r="D22" i="7" s="1"/>
  <c r="AC22" i="7" s="1"/>
  <c r="Y22" i="7"/>
  <c r="AC24" i="9" l="1"/>
  <c r="K24" i="9"/>
  <c r="AE24" i="9" s="1"/>
  <c r="AC23" i="11"/>
  <c r="K23" i="11"/>
  <c r="AE23" i="11" s="1"/>
  <c r="Z23" i="8"/>
  <c r="E24" i="9"/>
  <c r="BE24" i="9"/>
  <c r="BF24" i="9"/>
  <c r="AH24" i="9"/>
  <c r="S20" i="4"/>
  <c r="D20" i="15"/>
  <c r="N20" i="16"/>
  <c r="O20" i="16" s="1"/>
  <c r="B20" i="16"/>
  <c r="O22" i="13"/>
  <c r="P22" i="13" s="1"/>
  <c r="CL22" i="1" s="1"/>
  <c r="FB22" i="1" s="1"/>
  <c r="V23" i="13"/>
  <c r="Q22" i="13"/>
  <c r="BF23" i="11"/>
  <c r="AH23" i="11"/>
  <c r="E23" i="11"/>
  <c r="F23" i="11" s="1"/>
  <c r="Z23" i="11" s="1"/>
  <c r="BE23" i="11"/>
  <c r="N21" i="10"/>
  <c r="T21" i="10"/>
  <c r="BI21" i="1" s="1"/>
  <c r="AD23" i="8"/>
  <c r="L23" i="8"/>
  <c r="M23" i="8" s="1"/>
  <c r="BA24" i="8"/>
  <c r="BF22" i="7"/>
  <c r="AG22" i="7"/>
  <c r="K22" i="7" s="1"/>
  <c r="BE22" i="7"/>
  <c r="E22" i="7"/>
  <c r="CN20" i="16" l="1"/>
  <c r="P20" i="16" s="1"/>
  <c r="AR24" i="8"/>
  <c r="AS24" i="8"/>
  <c r="L24" i="9"/>
  <c r="AF24" i="9" s="1"/>
  <c r="W25" i="11"/>
  <c r="AD24" i="9"/>
  <c r="F24" i="9"/>
  <c r="X25" i="8"/>
  <c r="AA23" i="8"/>
  <c r="R23" i="8"/>
  <c r="S23" i="8" s="1"/>
  <c r="U23" i="8" s="1"/>
  <c r="T23" i="8" s="1"/>
  <c r="AG23" i="1" s="1"/>
  <c r="C20" i="16"/>
  <c r="Q20" i="16"/>
  <c r="DW20" i="16" s="1"/>
  <c r="U20" i="4"/>
  <c r="T20" i="4" s="1"/>
  <c r="F20" i="1" s="1"/>
  <c r="E20" i="1"/>
  <c r="N20" i="4"/>
  <c r="BB23" i="13"/>
  <c r="AL23" i="13" s="1"/>
  <c r="D23" i="13" s="1"/>
  <c r="AC23" i="13" s="1"/>
  <c r="BD23" i="13"/>
  <c r="AN23" i="13" s="1"/>
  <c r="Y23" i="13"/>
  <c r="AD23" i="11"/>
  <c r="L23" i="11"/>
  <c r="M23" i="11" s="1"/>
  <c r="BA24" i="11"/>
  <c r="AB21" i="10"/>
  <c r="O21" i="10" s="1"/>
  <c r="P21" i="10" s="1"/>
  <c r="BK21" i="1" s="1"/>
  <c r="EY21" i="1" s="1"/>
  <c r="BJ21" i="1"/>
  <c r="AF23" i="8"/>
  <c r="B23" i="8" s="1"/>
  <c r="BC24" i="8"/>
  <c r="F22" i="7"/>
  <c r="AD22" i="7"/>
  <c r="L22" i="7"/>
  <c r="AE22" i="7"/>
  <c r="CL20" i="16" l="1"/>
  <c r="D20" i="16" s="1"/>
  <c r="B24" i="9"/>
  <c r="AL24" i="1" s="1"/>
  <c r="BV24" i="16" s="1"/>
  <c r="CF24" i="16" s="1"/>
  <c r="M24" i="9"/>
  <c r="AA24" i="9" s="1"/>
  <c r="AS25" i="9"/>
  <c r="AS26" i="9" s="1"/>
  <c r="AS27" i="9" s="1"/>
  <c r="AR24" i="11"/>
  <c r="AS24" i="11"/>
  <c r="J24" i="8"/>
  <c r="AE24" i="1" s="1"/>
  <c r="C24" i="8"/>
  <c r="AD24" i="1" s="1"/>
  <c r="AO24" i="8"/>
  <c r="AM24" i="8"/>
  <c r="X25" i="11"/>
  <c r="AA23" i="11"/>
  <c r="AF23" i="1"/>
  <c r="N23" i="8"/>
  <c r="W26" i="9"/>
  <c r="Z24" i="9"/>
  <c r="BA25" i="9"/>
  <c r="BC25" i="9"/>
  <c r="R24" i="9"/>
  <c r="S24" i="9" s="1"/>
  <c r="R23" i="11"/>
  <c r="S23" i="11" s="1"/>
  <c r="U23" i="11" s="1"/>
  <c r="T23" i="11" s="1"/>
  <c r="BR23" i="1" s="1"/>
  <c r="G20" i="1"/>
  <c r="AB20" i="4"/>
  <c r="E20" i="16"/>
  <c r="DU20" i="16" s="1"/>
  <c r="BE23" i="13"/>
  <c r="E23" i="13"/>
  <c r="F23" i="13" s="1"/>
  <c r="W25" i="13" s="1"/>
  <c r="AG23" i="13"/>
  <c r="K23" i="13" s="1"/>
  <c r="BF23" i="13"/>
  <c r="AF23" i="11"/>
  <c r="B23" i="11" s="1"/>
  <c r="BN23" i="1" s="1"/>
  <c r="BX23" i="16" s="1"/>
  <c r="CH23" i="16" s="1"/>
  <c r="BC24" i="11"/>
  <c r="Q21" i="10"/>
  <c r="V22" i="10"/>
  <c r="AC23" i="1"/>
  <c r="BU23" i="16" s="1"/>
  <c r="CE23" i="16" s="1"/>
  <c r="M22" i="7"/>
  <c r="AF22" i="7"/>
  <c r="B22" i="7" s="1"/>
  <c r="T22" i="1" s="1"/>
  <c r="BT22" i="16" s="1"/>
  <c r="CD22" i="16" s="1"/>
  <c r="W24" i="7"/>
  <c r="Z22" i="7"/>
  <c r="BA23" i="7"/>
  <c r="AR25" i="9" l="1"/>
  <c r="AO25" i="9" s="1"/>
  <c r="X26" i="9"/>
  <c r="AR26" i="9"/>
  <c r="C26" i="9" s="1"/>
  <c r="AM26" i="1" s="1"/>
  <c r="J27" i="9"/>
  <c r="AN27" i="1" s="1"/>
  <c r="AS28" i="9"/>
  <c r="J25" i="9"/>
  <c r="AN25" i="1" s="1"/>
  <c r="J26" i="9"/>
  <c r="AN26" i="1" s="1"/>
  <c r="AM25" i="9"/>
  <c r="C25" i="9"/>
  <c r="AM25" i="1" s="1"/>
  <c r="J24" i="11"/>
  <c r="BP24" i="1" s="1"/>
  <c r="AO24" i="11"/>
  <c r="C24" i="11"/>
  <c r="BO24" i="1" s="1"/>
  <c r="AM24" i="11"/>
  <c r="Z23" i="13"/>
  <c r="BQ23" i="1"/>
  <c r="N24" i="9"/>
  <c r="U24" i="9"/>
  <c r="T24" i="9" s="1"/>
  <c r="AP24" i="1" s="1"/>
  <c r="AO24" i="1"/>
  <c r="O20" i="4"/>
  <c r="P20" i="4" s="1"/>
  <c r="H20" i="1" s="1"/>
  <c r="ET20" i="1" s="1"/>
  <c r="Q20" i="4"/>
  <c r="V21" i="4"/>
  <c r="BG22" i="16"/>
  <c r="BH22" i="16" s="1"/>
  <c r="CT22" i="16" s="1"/>
  <c r="AE23" i="13"/>
  <c r="AD23" i="13"/>
  <c r="BA24" i="13"/>
  <c r="L23" i="13"/>
  <c r="AF23" i="13" s="1"/>
  <c r="N23" i="11"/>
  <c r="BB22" i="10"/>
  <c r="E22" i="10" s="1"/>
  <c r="AD22" i="10" s="1"/>
  <c r="BD22" i="10"/>
  <c r="AG22" i="10" s="1"/>
  <c r="Y22" i="10"/>
  <c r="AB23" i="8"/>
  <c r="O23" i="8" s="1"/>
  <c r="P23" i="8" s="1"/>
  <c r="AI23" i="1" s="1"/>
  <c r="EW23" i="1" s="1"/>
  <c r="AH23" i="1"/>
  <c r="AA22" i="7"/>
  <c r="R22" i="7"/>
  <c r="S22" i="7" s="1"/>
  <c r="U22" i="7" s="1"/>
  <c r="X24" i="7"/>
  <c r="BC23" i="7"/>
  <c r="AS29" i="9" l="1"/>
  <c r="J28" i="9"/>
  <c r="AN28" i="1" s="1"/>
  <c r="AR27" i="9"/>
  <c r="AL26" i="9"/>
  <c r="D26" i="9" s="1"/>
  <c r="AC26" i="9" s="1"/>
  <c r="AN26" i="9"/>
  <c r="M23" i="13"/>
  <c r="BC24" i="13" s="1"/>
  <c r="AB24" i="9"/>
  <c r="O24" i="9" s="1"/>
  <c r="P24" i="9" s="1"/>
  <c r="AR24" i="1" s="1"/>
  <c r="AQ24" i="1"/>
  <c r="BD21" i="4"/>
  <c r="AG21" i="4" s="1"/>
  <c r="Y21" i="4"/>
  <c r="BB21" i="4"/>
  <c r="BI22" i="16"/>
  <c r="B23" i="13"/>
  <c r="CF23" i="1" s="1"/>
  <c r="BZ23" i="16" s="1"/>
  <c r="CJ23" i="16" s="1"/>
  <c r="BS23" i="1"/>
  <c r="AB23" i="11"/>
  <c r="O23" i="11" s="1"/>
  <c r="P23" i="11" s="1"/>
  <c r="BT23" i="1" s="1"/>
  <c r="EZ23" i="1" s="1"/>
  <c r="BE22" i="10"/>
  <c r="D22" i="10"/>
  <c r="F22" i="10" s="1"/>
  <c r="W24" i="10" s="1"/>
  <c r="AH22" i="10"/>
  <c r="L22" i="10" s="1"/>
  <c r="BF22" i="10"/>
  <c r="V24" i="8"/>
  <c r="BB24" i="8" s="1"/>
  <c r="Q23" i="8"/>
  <c r="BJ22" i="16"/>
  <c r="EC22" i="16" s="1"/>
  <c r="W22" i="1"/>
  <c r="N22" i="7"/>
  <c r="T22" i="7"/>
  <c r="X22" i="1" s="1"/>
  <c r="DA24" i="1" l="1"/>
  <c r="EX24" i="1"/>
  <c r="AS30" i="9"/>
  <c r="J30" i="9" s="1"/>
  <c r="AN30" i="1" s="1"/>
  <c r="J29" i="9"/>
  <c r="AN29" i="1" s="1"/>
  <c r="X25" i="13"/>
  <c r="C27" i="9"/>
  <c r="AM27" i="1" s="1"/>
  <c r="AR28" i="9"/>
  <c r="AO27" i="9"/>
  <c r="AM27" i="9"/>
  <c r="R23" i="13"/>
  <c r="S23" i="13" s="1"/>
  <c r="U23" i="13" s="1"/>
  <c r="T23" i="13" s="1"/>
  <c r="CJ23" i="1" s="1"/>
  <c r="Z22" i="10"/>
  <c r="AA23" i="13"/>
  <c r="AS24" i="13"/>
  <c r="AR24" i="13"/>
  <c r="E24" i="8"/>
  <c r="AD24" i="8" s="1"/>
  <c r="AL24" i="8"/>
  <c r="V25" i="9"/>
  <c r="Q24" i="9"/>
  <c r="BE21" i="4"/>
  <c r="D21" i="4"/>
  <c r="BF21" i="4"/>
  <c r="AH21" i="4"/>
  <c r="L21" i="4" s="1"/>
  <c r="AF21" i="4" s="1"/>
  <c r="Q23" i="11"/>
  <c r="V24" i="11"/>
  <c r="AF22" i="10"/>
  <c r="AC22" i="10"/>
  <c r="BA23" i="10"/>
  <c r="K22" i="10"/>
  <c r="M22" i="10" s="1"/>
  <c r="BD24" i="8"/>
  <c r="AN24" i="8" s="1"/>
  <c r="AG24" i="8" s="1"/>
  <c r="Y24" i="8"/>
  <c r="Y22" i="1"/>
  <c r="AB22" i="7"/>
  <c r="AR29" i="9" l="1"/>
  <c r="C29" i="9" s="1"/>
  <c r="AM29" i="1" s="1"/>
  <c r="F24" i="8"/>
  <c r="W26" i="8" s="1"/>
  <c r="AS31" i="9"/>
  <c r="J31" i="9" s="1"/>
  <c r="AN31" i="1" s="1"/>
  <c r="N23" i="13"/>
  <c r="CK23" i="1" s="1"/>
  <c r="CI23" i="1"/>
  <c r="C28" i="9"/>
  <c r="AM28" i="1" s="1"/>
  <c r="AN28" i="9"/>
  <c r="AL28" i="9"/>
  <c r="AO24" i="13"/>
  <c r="AM24" i="13"/>
  <c r="C24" i="13"/>
  <c r="CG24" i="1" s="1"/>
  <c r="J24" i="13"/>
  <c r="CH24" i="1" s="1"/>
  <c r="BB25" i="9"/>
  <c r="AL25" i="9" s="1"/>
  <c r="Y25" i="9"/>
  <c r="BD25" i="9"/>
  <c r="F21" i="4"/>
  <c r="K21" i="4"/>
  <c r="AC21" i="4"/>
  <c r="BB24" i="11"/>
  <c r="BD24" i="11"/>
  <c r="AN24" i="11" s="1"/>
  <c r="AG24" i="11" s="1"/>
  <c r="Y24" i="11"/>
  <c r="BC23" i="10"/>
  <c r="AE22" i="10"/>
  <c r="B22" i="10" s="1"/>
  <c r="BE22" i="1" s="1"/>
  <c r="BW22" i="16" s="1"/>
  <c r="CG22" i="16" s="1"/>
  <c r="X24" i="10"/>
  <c r="AA22" i="10"/>
  <c r="R22" i="10"/>
  <c r="BE24" i="8"/>
  <c r="D24" i="8"/>
  <c r="AH24" i="8"/>
  <c r="L24" i="8" s="1"/>
  <c r="BF24" i="8"/>
  <c r="Q22" i="7"/>
  <c r="V23" i="7"/>
  <c r="BD23" i="7" s="1"/>
  <c r="AN23" i="7" s="1"/>
  <c r="AG23" i="7" s="1"/>
  <c r="O22" i="7"/>
  <c r="P22" i="7" s="1"/>
  <c r="Z22" i="1" s="1"/>
  <c r="EV22" i="1" s="1"/>
  <c r="AH25" i="9" l="1"/>
  <c r="AN25" i="9"/>
  <c r="AG25" i="9" s="1"/>
  <c r="Z24" i="8"/>
  <c r="AB23" i="13"/>
  <c r="Q23" i="13" s="1"/>
  <c r="AR30" i="9"/>
  <c r="AO29" i="9"/>
  <c r="AM29" i="9"/>
  <c r="E29" i="9" s="1"/>
  <c r="AD29" i="9" s="1"/>
  <c r="AL24" i="11"/>
  <c r="E24" i="11"/>
  <c r="D25" i="9"/>
  <c r="AC25" i="9" s="1"/>
  <c r="BF25" i="9"/>
  <c r="E25" i="9"/>
  <c r="F25" i="9" s="1"/>
  <c r="W27" i="9" s="1"/>
  <c r="BE25" i="9"/>
  <c r="AE21" i="4"/>
  <c r="B21" i="4" s="1"/>
  <c r="B21" i="1" s="1"/>
  <c r="M21" i="4"/>
  <c r="BA22" i="4"/>
  <c r="Z21" i="4"/>
  <c r="C21" i="15" s="1"/>
  <c r="W23" i="4"/>
  <c r="A21" i="15"/>
  <c r="T22" i="16"/>
  <c r="U22" i="16" s="1"/>
  <c r="CO22" i="16" s="1"/>
  <c r="O23" i="13"/>
  <c r="P23" i="13" s="1"/>
  <c r="CL23" i="1" s="1"/>
  <c r="FB23" i="1" s="1"/>
  <c r="V24" i="13"/>
  <c r="BF24" i="11"/>
  <c r="AH24" i="11"/>
  <c r="L24" i="11" s="1"/>
  <c r="BE24" i="11"/>
  <c r="D24" i="11"/>
  <c r="BH22" i="1"/>
  <c r="S22" i="10"/>
  <c r="U22" i="10" s="1"/>
  <c r="AF24" i="8"/>
  <c r="M24" i="8"/>
  <c r="BA25" i="8"/>
  <c r="K24" i="8"/>
  <c r="AC24" i="8"/>
  <c r="BB23" i="7"/>
  <c r="AL23" i="7" s="1"/>
  <c r="Y23" i="7"/>
  <c r="BR21" i="16" l="1"/>
  <c r="CB21" i="16" s="1"/>
  <c r="B21" i="16" s="1"/>
  <c r="AD24" i="11"/>
  <c r="F24" i="11"/>
  <c r="BA25" i="11" s="1"/>
  <c r="AR31" i="9"/>
  <c r="C31" i="9" s="1"/>
  <c r="AM31" i="1" s="1"/>
  <c r="AN30" i="9"/>
  <c r="AG30" i="9" s="1"/>
  <c r="AL30" i="9"/>
  <c r="D30" i="9" s="1"/>
  <c r="K25" i="9"/>
  <c r="AE25" i="9" s="1"/>
  <c r="C30" i="9"/>
  <c r="AM30" i="1" s="1"/>
  <c r="Z25" i="9"/>
  <c r="AR25" i="8"/>
  <c r="AS25" i="8"/>
  <c r="AS26" i="8" s="1"/>
  <c r="AD25" i="9"/>
  <c r="L25" i="9"/>
  <c r="AF25" i="9" s="1"/>
  <c r="BA26" i="9"/>
  <c r="N21" i="16"/>
  <c r="O21" i="16" s="1"/>
  <c r="BC22" i="4"/>
  <c r="AA21" i="4"/>
  <c r="R21" i="4"/>
  <c r="X23" i="4"/>
  <c r="V22" i="16"/>
  <c r="BB24" i="13"/>
  <c r="AL24" i="13" s="1"/>
  <c r="BD24" i="13"/>
  <c r="AN24" i="13" s="1"/>
  <c r="AG24" i="13" s="1"/>
  <c r="Y24" i="13"/>
  <c r="K24" i="11"/>
  <c r="AC24" i="11"/>
  <c r="AF24" i="11"/>
  <c r="M24" i="11"/>
  <c r="W22" i="16"/>
  <c r="DX22" i="16" s="1"/>
  <c r="N22" i="10"/>
  <c r="T22" i="10"/>
  <c r="BI22" i="1" s="1"/>
  <c r="AE24" i="8"/>
  <c r="B24" i="8" s="1"/>
  <c r="AC24" i="1" s="1"/>
  <c r="BU24" i="16" s="1"/>
  <c r="CE24" i="16" s="1"/>
  <c r="BC25" i="8"/>
  <c r="X26" i="8"/>
  <c r="AA24" i="8"/>
  <c r="R24" i="8"/>
  <c r="S24" i="8" s="1"/>
  <c r="U24" i="8" s="1"/>
  <c r="BE23" i="7"/>
  <c r="D23" i="7"/>
  <c r="BF23" i="7"/>
  <c r="AH23" i="7"/>
  <c r="L23" i="7" s="1"/>
  <c r="AF23" i="7" s="1"/>
  <c r="AO26" i="9"/>
  <c r="C21" i="16" l="1"/>
  <c r="CL21" i="16" s="1"/>
  <c r="D21" i="16" s="1"/>
  <c r="CN21" i="16"/>
  <c r="P21" i="16" s="1"/>
  <c r="AC30" i="9"/>
  <c r="K30" i="9"/>
  <c r="AE30" i="9" s="1"/>
  <c r="AO31" i="9"/>
  <c r="AM31" i="9"/>
  <c r="E31" i="9" s="1"/>
  <c r="AD31" i="9" s="1"/>
  <c r="W26" i="11"/>
  <c r="Z24" i="11"/>
  <c r="AS27" i="8"/>
  <c r="J27" i="8" s="1"/>
  <c r="AE27" i="1" s="1"/>
  <c r="AR26" i="8"/>
  <c r="C26" i="8" s="1"/>
  <c r="AD26" i="1" s="1"/>
  <c r="M25" i="9"/>
  <c r="X27" i="9" s="1"/>
  <c r="B25" i="9"/>
  <c r="AL25" i="1" s="1"/>
  <c r="BV25" i="16" s="1"/>
  <c r="CF25" i="16" s="1"/>
  <c r="AR25" i="11"/>
  <c r="AS25" i="11"/>
  <c r="AS26" i="11" s="1"/>
  <c r="AS27" i="11" s="1"/>
  <c r="J26" i="8"/>
  <c r="AE26" i="1" s="1"/>
  <c r="J25" i="8"/>
  <c r="AE25" i="1" s="1"/>
  <c r="AO25" i="8"/>
  <c r="AM25" i="8"/>
  <c r="C25" i="8"/>
  <c r="AD25" i="1" s="1"/>
  <c r="Q21" i="16"/>
  <c r="DW21" i="16" s="1"/>
  <c r="AA25" i="9"/>
  <c r="R25" i="9"/>
  <c r="S25" i="9" s="1"/>
  <c r="E24" i="13"/>
  <c r="D21" i="15"/>
  <c r="S21" i="4"/>
  <c r="BF24" i="13"/>
  <c r="AH24" i="13"/>
  <c r="BE24" i="13"/>
  <c r="D24" i="13"/>
  <c r="R24" i="11"/>
  <c r="S24" i="11" s="1"/>
  <c r="U24" i="11" s="1"/>
  <c r="X26" i="11"/>
  <c r="AA24" i="11"/>
  <c r="AE24" i="11"/>
  <c r="B24" i="11" s="1"/>
  <c r="BN24" i="1" s="1"/>
  <c r="BX24" i="16" s="1"/>
  <c r="CH24" i="16" s="1"/>
  <c r="BC25" i="11"/>
  <c r="BJ22" i="1"/>
  <c r="AB22" i="10"/>
  <c r="O22" i="10" s="1"/>
  <c r="P22" i="10" s="1"/>
  <c r="BK22" i="1" s="1"/>
  <c r="EY22" i="1" s="1"/>
  <c r="AF24" i="1"/>
  <c r="N24" i="8"/>
  <c r="T24" i="8"/>
  <c r="AG24" i="1" s="1"/>
  <c r="K23" i="7"/>
  <c r="F23" i="7"/>
  <c r="AC23" i="7"/>
  <c r="E21" i="16" l="1"/>
  <c r="DU21" i="16" s="1"/>
  <c r="BC26" i="9"/>
  <c r="AL26" i="8"/>
  <c r="AN26" i="8"/>
  <c r="AR27" i="8"/>
  <c r="C27" i="8" s="1"/>
  <c r="AD27" i="1" s="1"/>
  <c r="AS28" i="8"/>
  <c r="J27" i="11"/>
  <c r="BP27" i="1" s="1"/>
  <c r="AS28" i="11"/>
  <c r="AS29" i="11" s="1"/>
  <c r="AR26" i="11"/>
  <c r="C26" i="11" s="1"/>
  <c r="BO26" i="1" s="1"/>
  <c r="J26" i="11"/>
  <c r="BP26" i="1" s="1"/>
  <c r="J25" i="11"/>
  <c r="BP25" i="1" s="1"/>
  <c r="C25" i="11"/>
  <c r="BO25" i="1" s="1"/>
  <c r="AO25" i="11"/>
  <c r="AM25" i="11"/>
  <c r="U25" i="9"/>
  <c r="T25" i="9" s="1"/>
  <c r="AP25" i="1" s="1"/>
  <c r="N25" i="9"/>
  <c r="AO25" i="1"/>
  <c r="AD24" i="13"/>
  <c r="F24" i="13"/>
  <c r="BA25" i="13" s="1"/>
  <c r="L24" i="13"/>
  <c r="M24" i="13" s="1"/>
  <c r="W25" i="7"/>
  <c r="Z23" i="7"/>
  <c r="N21" i="4"/>
  <c r="U21" i="4"/>
  <c r="T21" i="4" s="1"/>
  <c r="F21" i="1" s="1"/>
  <c r="E21" i="1"/>
  <c r="K24" i="13"/>
  <c r="AC24" i="13"/>
  <c r="BQ24" i="1"/>
  <c r="N24" i="11"/>
  <c r="T24" i="11"/>
  <c r="BR24" i="1" s="1"/>
  <c r="Q22" i="10"/>
  <c r="V23" i="10"/>
  <c r="AH24" i="1"/>
  <c r="AB24" i="8"/>
  <c r="O24" i="8" s="1"/>
  <c r="P24" i="8" s="1"/>
  <c r="AI24" i="1" s="1"/>
  <c r="BA24" i="7"/>
  <c r="M23" i="7"/>
  <c r="AE23" i="7"/>
  <c r="B23" i="7" s="1"/>
  <c r="T23" i="1" s="1"/>
  <c r="BT23" i="16" s="1"/>
  <c r="CD23" i="16" s="1"/>
  <c r="CZ24" i="1" l="1"/>
  <c r="EW24" i="1"/>
  <c r="AS30" i="11"/>
  <c r="J30" i="11" s="1"/>
  <c r="BP30" i="1" s="1"/>
  <c r="AH29" i="11"/>
  <c r="AS29" i="8"/>
  <c r="J28" i="8"/>
  <c r="AE28" i="1" s="1"/>
  <c r="AR28" i="8"/>
  <c r="AM27" i="8"/>
  <c r="AO27" i="8"/>
  <c r="AN26" i="11"/>
  <c r="AR27" i="11"/>
  <c r="AL26" i="11"/>
  <c r="J28" i="11"/>
  <c r="BP28" i="1" s="1"/>
  <c r="J29" i="11"/>
  <c r="BP29" i="1" s="1"/>
  <c r="AR25" i="13"/>
  <c r="AS25" i="13"/>
  <c r="AS26" i="13" s="1"/>
  <c r="AS27" i="13" s="1"/>
  <c r="BC24" i="7"/>
  <c r="AR24" i="7"/>
  <c r="AS24" i="7"/>
  <c r="AF24" i="13"/>
  <c r="AB25" i="9"/>
  <c r="O25" i="9" s="1"/>
  <c r="P25" i="9" s="1"/>
  <c r="AR25" i="1" s="1"/>
  <c r="EX25" i="1" s="1"/>
  <c r="AQ25" i="1"/>
  <c r="W26" i="13"/>
  <c r="Z24" i="13"/>
  <c r="AB21" i="4"/>
  <c r="G21" i="1"/>
  <c r="BG23" i="16"/>
  <c r="BH23" i="16" s="1"/>
  <c r="CT23" i="16" s="1"/>
  <c r="AA24" i="13"/>
  <c r="R24" i="13"/>
  <c r="S24" i="13" s="1"/>
  <c r="U24" i="13" s="1"/>
  <c r="X26" i="13"/>
  <c r="AE24" i="13"/>
  <c r="B24" i="13" s="1"/>
  <c r="CF24" i="1" s="1"/>
  <c r="BZ24" i="16" s="1"/>
  <c r="CJ24" i="16" s="1"/>
  <c r="BC25" i="13"/>
  <c r="BS24" i="1"/>
  <c r="AB24" i="11"/>
  <c r="BB23" i="10"/>
  <c r="BD23" i="10"/>
  <c r="AN23" i="10" s="1"/>
  <c r="Y23" i="10"/>
  <c r="Q24" i="8"/>
  <c r="V25" i="8"/>
  <c r="BB25" i="8" s="1"/>
  <c r="E25" i="8" s="1"/>
  <c r="R23" i="7"/>
  <c r="S23" i="7" s="1"/>
  <c r="U23" i="7" s="1"/>
  <c r="X25" i="7"/>
  <c r="AA23" i="7"/>
  <c r="AR29" i="8" l="1"/>
  <c r="C29" i="8" s="1"/>
  <c r="AD29" i="1" s="1"/>
  <c r="AS30" i="8"/>
  <c r="J30" i="8" s="1"/>
  <c r="AE30" i="1" s="1"/>
  <c r="J29" i="8"/>
  <c r="AE29" i="1" s="1"/>
  <c r="AS31" i="11"/>
  <c r="J31" i="11" s="1"/>
  <c r="BP31" i="1" s="1"/>
  <c r="AL23" i="10"/>
  <c r="E23" i="10"/>
  <c r="J27" i="13"/>
  <c r="CH27" i="1" s="1"/>
  <c r="AS28" i="13"/>
  <c r="AS29" i="13" s="1"/>
  <c r="AR26" i="13"/>
  <c r="C26" i="13" s="1"/>
  <c r="CG26" i="1" s="1"/>
  <c r="C28" i="8"/>
  <c r="AD28" i="1" s="1"/>
  <c r="AL28" i="8"/>
  <c r="AN28" i="8"/>
  <c r="C27" i="11"/>
  <c r="BO27" i="1" s="1"/>
  <c r="AR28" i="11"/>
  <c r="AO27" i="11"/>
  <c r="AM27" i="11"/>
  <c r="J26" i="13"/>
  <c r="CH26" i="1" s="1"/>
  <c r="J25" i="13"/>
  <c r="CH25" i="1" s="1"/>
  <c r="C25" i="13"/>
  <c r="CG25" i="1" s="1"/>
  <c r="AO25" i="13"/>
  <c r="AM25" i="13"/>
  <c r="J24" i="7"/>
  <c r="V24" i="1" s="1"/>
  <c r="C24" i="7"/>
  <c r="U24" i="1" s="1"/>
  <c r="AM24" i="7"/>
  <c r="AO24" i="7"/>
  <c r="V26" i="9"/>
  <c r="Q25" i="9"/>
  <c r="AD25" i="8"/>
  <c r="O21" i="4"/>
  <c r="P21" i="4" s="1"/>
  <c r="H21" i="1" s="1"/>
  <c r="ET21" i="1" s="1"/>
  <c r="V22" i="4"/>
  <c r="Q21" i="4"/>
  <c r="BI23" i="16"/>
  <c r="CI24" i="1"/>
  <c r="N24" i="13"/>
  <c r="T24" i="13"/>
  <c r="CJ24" i="1" s="1"/>
  <c r="O24" i="11"/>
  <c r="P24" i="11" s="1"/>
  <c r="BT24" i="1" s="1"/>
  <c r="Q24" i="11"/>
  <c r="V25" i="11"/>
  <c r="BE23" i="10"/>
  <c r="D23" i="10"/>
  <c r="AG23" i="10"/>
  <c r="BF23" i="10"/>
  <c r="BD25" i="8"/>
  <c r="AH25" i="8" s="1"/>
  <c r="L25" i="8" s="1"/>
  <c r="AF25" i="8" s="1"/>
  <c r="Y25" i="8"/>
  <c r="W23" i="1"/>
  <c r="N23" i="7"/>
  <c r="T23" i="7"/>
  <c r="X23" i="1" s="1"/>
  <c r="BJ23" i="16"/>
  <c r="EC23" i="16" s="1"/>
  <c r="DC24" i="1" l="1"/>
  <c r="EZ24" i="1"/>
  <c r="AS30" i="13"/>
  <c r="J30" i="13" s="1"/>
  <c r="CH30" i="1" s="1"/>
  <c r="AS31" i="8"/>
  <c r="J31" i="8" s="1"/>
  <c r="AE31" i="1" s="1"/>
  <c r="AR29" i="11"/>
  <c r="C29" i="11" s="1"/>
  <c r="BO29" i="1" s="1"/>
  <c r="AR30" i="8"/>
  <c r="C30" i="8" s="1"/>
  <c r="AD30" i="1" s="1"/>
  <c r="AO29" i="8"/>
  <c r="AM29" i="8"/>
  <c r="AD23" i="10"/>
  <c r="L23" i="10"/>
  <c r="AF23" i="10" s="1"/>
  <c r="AR27" i="13"/>
  <c r="AL26" i="13"/>
  <c r="AN26" i="13"/>
  <c r="AG26" i="13" s="1"/>
  <c r="J28" i="13"/>
  <c r="CH28" i="1" s="1"/>
  <c r="J29" i="13"/>
  <c r="CH29" i="1" s="1"/>
  <c r="C28" i="11"/>
  <c r="BO28" i="1" s="1"/>
  <c r="AN28" i="11"/>
  <c r="AL28" i="11"/>
  <c r="BB26" i="9"/>
  <c r="BD26" i="9"/>
  <c r="AH26" i="9" s="1"/>
  <c r="Y26" i="9"/>
  <c r="Y22" i="4"/>
  <c r="BD22" i="4"/>
  <c r="AH22" i="4" s="1"/>
  <c r="BB22" i="4"/>
  <c r="E22" i="4" s="1"/>
  <c r="AD22" i="4" s="1"/>
  <c r="CK24" i="1"/>
  <c r="AB24" i="13"/>
  <c r="O24" i="13" s="1"/>
  <c r="P24" i="13" s="1"/>
  <c r="CL24" i="1" s="1"/>
  <c r="BB25" i="11"/>
  <c r="E25" i="11" s="1"/>
  <c r="BD25" i="11"/>
  <c r="AH25" i="11" s="1"/>
  <c r="Y25" i="11"/>
  <c r="F23" i="10"/>
  <c r="AC23" i="10"/>
  <c r="K23" i="10"/>
  <c r="AL25" i="8"/>
  <c r="D25" i="8" s="1"/>
  <c r="BE25" i="8"/>
  <c r="BF25" i="8"/>
  <c r="AN25" i="8"/>
  <c r="AG25" i="8" s="1"/>
  <c r="Y23" i="1"/>
  <c r="AB23" i="7"/>
  <c r="O23" i="7" s="1"/>
  <c r="P23" i="7" s="1"/>
  <c r="Z23" i="1" s="1"/>
  <c r="EV23" i="1" s="1"/>
  <c r="L22" i="4" l="1"/>
  <c r="DE24" i="1"/>
  <c r="FB24" i="1"/>
  <c r="AR31" i="8"/>
  <c r="AN30" i="8"/>
  <c r="AG30" i="8" s="1"/>
  <c r="AL30" i="8"/>
  <c r="AR30" i="11"/>
  <c r="C30" i="11" s="1"/>
  <c r="BO30" i="1" s="1"/>
  <c r="AM29" i="11"/>
  <c r="AO29" i="11"/>
  <c r="AS31" i="13"/>
  <c r="J31" i="13" s="1"/>
  <c r="CH31" i="1" s="1"/>
  <c r="AG30" i="13"/>
  <c r="C27" i="13"/>
  <c r="CG27" i="1" s="1"/>
  <c r="AO27" i="13"/>
  <c r="AM27" i="13"/>
  <c r="AR28" i="13"/>
  <c r="L25" i="11"/>
  <c r="AF25" i="11" s="1"/>
  <c r="AD25" i="11"/>
  <c r="AF22" i="4"/>
  <c r="AG26" i="9"/>
  <c r="K26" i="9" s="1"/>
  <c r="BF26" i="9"/>
  <c r="AM26" i="9"/>
  <c r="E26" i="9" s="1"/>
  <c r="BE26" i="9"/>
  <c r="D22" i="4"/>
  <c r="F22" i="4" s="1"/>
  <c r="Z22" i="4" s="1"/>
  <c r="C22" i="15" s="1"/>
  <c r="BE22" i="4"/>
  <c r="BF22" i="4"/>
  <c r="AG22" i="4"/>
  <c r="V25" i="13"/>
  <c r="Q24" i="13"/>
  <c r="BE25" i="11"/>
  <c r="AL25" i="11"/>
  <c r="D25" i="11" s="1"/>
  <c r="BF25" i="11"/>
  <c r="AN25" i="11"/>
  <c r="AG25" i="11" s="1"/>
  <c r="M23" i="10"/>
  <c r="AE23" i="10"/>
  <c r="B23" i="10" s="1"/>
  <c r="BE23" i="1" s="1"/>
  <c r="BW23" i="16" s="1"/>
  <c r="CG23" i="16" s="1"/>
  <c r="BA24" i="10"/>
  <c r="W25" i="10"/>
  <c r="Z23" i="10"/>
  <c r="AN27" i="9"/>
  <c r="AC25" i="8"/>
  <c r="K25" i="8"/>
  <c r="F25" i="8"/>
  <c r="BA26" i="8" s="1"/>
  <c r="V24" i="7"/>
  <c r="BD24" i="7" s="1"/>
  <c r="Q23" i="7"/>
  <c r="C28" i="13" l="1"/>
  <c r="CG28" i="1" s="1"/>
  <c r="AR29" i="13"/>
  <c r="C29" i="13" s="1"/>
  <c r="CG29" i="1" s="1"/>
  <c r="AR31" i="11"/>
  <c r="AL30" i="11"/>
  <c r="AN30" i="11"/>
  <c r="AG30" i="11" s="1"/>
  <c r="C31" i="8"/>
  <c r="AD31" i="1" s="1"/>
  <c r="AM31" i="8"/>
  <c r="E31" i="8" s="1"/>
  <c r="AD31" i="8" s="1"/>
  <c r="AO31" i="8"/>
  <c r="AN24" i="7"/>
  <c r="AH24" i="7"/>
  <c r="A22" i="15"/>
  <c r="W24" i="4"/>
  <c r="AN28" i="13"/>
  <c r="AL28" i="13"/>
  <c r="AA23" i="10"/>
  <c r="AR24" i="10"/>
  <c r="AS24" i="10"/>
  <c r="AD26" i="9"/>
  <c r="F26" i="9"/>
  <c r="L26" i="9"/>
  <c r="AE26" i="9"/>
  <c r="AC22" i="4"/>
  <c r="K22" i="4"/>
  <c r="M22" i="4" s="1"/>
  <c r="BA23" i="4"/>
  <c r="T23" i="16"/>
  <c r="U23" i="16" s="1"/>
  <c r="CO23" i="16" s="1"/>
  <c r="BB25" i="13"/>
  <c r="E25" i="13" s="1"/>
  <c r="AD25" i="13" s="1"/>
  <c r="BD25" i="13"/>
  <c r="AH25" i="13" s="1"/>
  <c r="Y25" i="13"/>
  <c r="K25" i="11"/>
  <c r="AC25" i="11"/>
  <c r="F25" i="11"/>
  <c r="BA26" i="11" s="1"/>
  <c r="BC24" i="10"/>
  <c r="R23" i="10"/>
  <c r="X25" i="10"/>
  <c r="W27" i="8"/>
  <c r="Z25" i="8"/>
  <c r="AE25" i="8"/>
  <c r="B25" i="8" s="1"/>
  <c r="AC25" i="1" s="1"/>
  <c r="BU25" i="16" s="1"/>
  <c r="CE25" i="16" s="1"/>
  <c r="M25" i="8"/>
  <c r="AA25" i="8" s="1"/>
  <c r="BB24" i="7"/>
  <c r="AL24" i="7" s="1"/>
  <c r="D24" i="7" s="1"/>
  <c r="AC24" i="7" s="1"/>
  <c r="Y24" i="7"/>
  <c r="AO31" i="11" l="1"/>
  <c r="AM31" i="11"/>
  <c r="C31" i="11"/>
  <c r="BO31" i="1" s="1"/>
  <c r="AR30" i="13"/>
  <c r="C30" i="13" s="1"/>
  <c r="CG30" i="1" s="1"/>
  <c r="AM29" i="13"/>
  <c r="AO29" i="13"/>
  <c r="AH29" i="13" s="1"/>
  <c r="X24" i="4"/>
  <c r="AA22" i="4"/>
  <c r="R22" i="4"/>
  <c r="D22" i="15" s="1"/>
  <c r="J24" i="10"/>
  <c r="BG24" i="1" s="1"/>
  <c r="AM24" i="10"/>
  <c r="C24" i="10"/>
  <c r="BF24" i="1" s="1"/>
  <c r="AO24" i="10"/>
  <c r="S22" i="4"/>
  <c r="U22" i="4" s="1"/>
  <c r="T22" i="4" s="1"/>
  <c r="F22" i="1" s="1"/>
  <c r="L25" i="13"/>
  <c r="AF25" i="13" s="1"/>
  <c r="AF26" i="9"/>
  <c r="B26" i="9" s="1"/>
  <c r="M26" i="9"/>
  <c r="AA26" i="9" s="1"/>
  <c r="BA27" i="9"/>
  <c r="Z26" i="9"/>
  <c r="W28" i="9"/>
  <c r="AE22" i="4"/>
  <c r="B22" i="4" s="1"/>
  <c r="BC23" i="4"/>
  <c r="V23" i="16"/>
  <c r="AL25" i="13"/>
  <c r="D25" i="13" s="1"/>
  <c r="BE25" i="13"/>
  <c r="AN25" i="13"/>
  <c r="AG25" i="13" s="1"/>
  <c r="BF25" i="13"/>
  <c r="W27" i="11"/>
  <c r="Z25" i="11"/>
  <c r="AE25" i="11"/>
  <c r="B25" i="11" s="1"/>
  <c r="BN25" i="1" s="1"/>
  <c r="BX25" i="16" s="1"/>
  <c r="CH25" i="16" s="1"/>
  <c r="M25" i="11"/>
  <c r="BH23" i="1"/>
  <c r="S23" i="10"/>
  <c r="U23" i="10" s="1"/>
  <c r="W23" i="16"/>
  <c r="DX23" i="16" s="1"/>
  <c r="BC26" i="8"/>
  <c r="R25" i="8"/>
  <c r="S25" i="8" s="1"/>
  <c r="U25" i="8" s="1"/>
  <c r="X27" i="8"/>
  <c r="AG24" i="7"/>
  <c r="K24" i="7" s="1"/>
  <c r="BF24" i="7"/>
  <c r="BE24" i="7"/>
  <c r="E24" i="7"/>
  <c r="AH29" i="8"/>
  <c r="AR31" i="13" l="1"/>
  <c r="C31" i="13" s="1"/>
  <c r="CG31" i="1" s="1"/>
  <c r="AN30" i="13"/>
  <c r="AL30" i="13"/>
  <c r="E22" i="1"/>
  <c r="BC26" i="11"/>
  <c r="AA25" i="11"/>
  <c r="R26" i="9"/>
  <c r="S26" i="9" s="1"/>
  <c r="X28" i="9"/>
  <c r="BC27" i="9"/>
  <c r="AL26" i="1"/>
  <c r="BV26" i="16" s="1"/>
  <c r="CF26" i="16" s="1"/>
  <c r="B22" i="1"/>
  <c r="BR22" i="16" s="1"/>
  <c r="CB22" i="16" s="1"/>
  <c r="N22" i="4"/>
  <c r="AC25" i="13"/>
  <c r="K25" i="13"/>
  <c r="F25" i="13"/>
  <c r="BA26" i="13" s="1"/>
  <c r="R25" i="11"/>
  <c r="S25" i="11" s="1"/>
  <c r="U25" i="11" s="1"/>
  <c r="X27" i="11"/>
  <c r="N23" i="10"/>
  <c r="T23" i="10"/>
  <c r="BI23" i="1" s="1"/>
  <c r="AF25" i="1"/>
  <c r="N25" i="8"/>
  <c r="T25" i="8"/>
  <c r="AG25" i="1" s="1"/>
  <c r="AD24" i="7"/>
  <c r="L24" i="7"/>
  <c r="F24" i="7"/>
  <c r="AE24" i="7"/>
  <c r="AM31" i="13" l="1"/>
  <c r="E31" i="13" s="1"/>
  <c r="AO31" i="13"/>
  <c r="AH31" i="13" s="1"/>
  <c r="U26" i="9"/>
  <c r="T26" i="9" s="1"/>
  <c r="AP26" i="1" s="1"/>
  <c r="N26" i="9"/>
  <c r="AO26" i="1"/>
  <c r="G22" i="1"/>
  <c r="AB22" i="4"/>
  <c r="B22" i="16"/>
  <c r="N22" i="16"/>
  <c r="O22" i="16" s="1"/>
  <c r="Z25" i="13"/>
  <c r="W27" i="13"/>
  <c r="M25" i="13"/>
  <c r="AA25" i="13" s="1"/>
  <c r="AE25" i="13"/>
  <c r="B25" i="13" s="1"/>
  <c r="CF25" i="1" s="1"/>
  <c r="BZ25" i="16" s="1"/>
  <c r="CJ25" i="16" s="1"/>
  <c r="N25" i="11"/>
  <c r="T25" i="11"/>
  <c r="BR25" i="1" s="1"/>
  <c r="BQ25" i="1"/>
  <c r="BJ23" i="1"/>
  <c r="AB23" i="10"/>
  <c r="O23" i="10" s="1"/>
  <c r="P23" i="10" s="1"/>
  <c r="BK23" i="1" s="1"/>
  <c r="EY23" i="1" s="1"/>
  <c r="AB25" i="8"/>
  <c r="AH25" i="1"/>
  <c r="W26" i="7"/>
  <c r="Z24" i="7"/>
  <c r="M24" i="7"/>
  <c r="AF24" i="7"/>
  <c r="B24" i="7" s="1"/>
  <c r="T24" i="1" s="1"/>
  <c r="BT24" i="16" s="1"/>
  <c r="CD24" i="16" s="1"/>
  <c r="BA25" i="7"/>
  <c r="CN22" i="16" l="1"/>
  <c r="P22" i="16" s="1"/>
  <c r="L31" i="13"/>
  <c r="AD31" i="13"/>
  <c r="AS25" i="7"/>
  <c r="AS26" i="7" s="1"/>
  <c r="AR25" i="7"/>
  <c r="Q22" i="16"/>
  <c r="DW22" i="16" s="1"/>
  <c r="AQ26" i="1"/>
  <c r="AB26" i="9"/>
  <c r="O26" i="9" s="1"/>
  <c r="P26" i="9" s="1"/>
  <c r="AR26" i="1" s="1"/>
  <c r="EX26" i="1" s="1"/>
  <c r="C22" i="16"/>
  <c r="V23" i="4"/>
  <c r="O22" i="4"/>
  <c r="P22" i="4" s="1"/>
  <c r="H22" i="1" s="1"/>
  <c r="ET22" i="1" s="1"/>
  <c r="Q22" i="4"/>
  <c r="BG24" i="16"/>
  <c r="BH24" i="16" s="1"/>
  <c r="CT24" i="16" s="1"/>
  <c r="BC26" i="13"/>
  <c r="R25" i="13"/>
  <c r="S25" i="13" s="1"/>
  <c r="U25" i="13" s="1"/>
  <c r="X27" i="13"/>
  <c r="AB25" i="11"/>
  <c r="O25" i="11" s="1"/>
  <c r="P25" i="11" s="1"/>
  <c r="BT25" i="1" s="1"/>
  <c r="EZ25" i="1" s="1"/>
  <c r="BS25" i="1"/>
  <c r="Q23" i="10"/>
  <c r="V24" i="10"/>
  <c r="V26" i="8"/>
  <c r="BB26" i="8" s="1"/>
  <c r="D26" i="8" s="1"/>
  <c r="AC26" i="8" s="1"/>
  <c r="Q25" i="8"/>
  <c r="O25" i="8"/>
  <c r="P25" i="8" s="1"/>
  <c r="AI25" i="1" s="1"/>
  <c r="EW25" i="1" s="1"/>
  <c r="X26" i="7"/>
  <c r="R24" i="7"/>
  <c r="S24" i="7" s="1"/>
  <c r="U24" i="7" s="1"/>
  <c r="AA24" i="7"/>
  <c r="BC25" i="7"/>
  <c r="CL22" i="16" l="1"/>
  <c r="D22" i="16" s="1"/>
  <c r="AF31" i="13"/>
  <c r="AR26" i="7"/>
  <c r="C26" i="7" s="1"/>
  <c r="U26" i="1" s="1"/>
  <c r="AS27" i="7"/>
  <c r="AS28" i="7" s="1"/>
  <c r="AS29" i="7" s="1"/>
  <c r="AO25" i="7"/>
  <c r="C25" i="7"/>
  <c r="U25" i="1" s="1"/>
  <c r="AM25" i="7"/>
  <c r="J26" i="7"/>
  <c r="V26" i="1" s="1"/>
  <c r="J25" i="7"/>
  <c r="V25" i="1" s="1"/>
  <c r="Q26" i="9"/>
  <c r="V27" i="9"/>
  <c r="BB23" i="4"/>
  <c r="Y23" i="4"/>
  <c r="BD23" i="4"/>
  <c r="AN23" i="4" s="1"/>
  <c r="AG23" i="4" s="1"/>
  <c r="E22" i="16"/>
  <c r="DU22" i="16" s="1"/>
  <c r="BI24" i="16"/>
  <c r="CI25" i="1"/>
  <c r="N25" i="13"/>
  <c r="T25" i="13"/>
  <c r="CJ25" i="1" s="1"/>
  <c r="V26" i="11"/>
  <c r="Q25" i="11"/>
  <c r="BB24" i="10"/>
  <c r="BD24" i="10"/>
  <c r="AN24" i="10" s="1"/>
  <c r="AG24" i="10" s="1"/>
  <c r="Y24" i="10"/>
  <c r="BD26" i="8"/>
  <c r="AG26" i="8" s="1"/>
  <c r="K26" i="8" s="1"/>
  <c r="AE26" i="8" s="1"/>
  <c r="Y26" i="8"/>
  <c r="BJ24" i="16"/>
  <c r="W24" i="1"/>
  <c r="N24" i="7"/>
  <c r="T24" i="7"/>
  <c r="X24" i="1" s="1"/>
  <c r="AO28" i="9"/>
  <c r="EC24" i="16" l="1"/>
  <c r="DE24" i="16"/>
  <c r="AS30" i="7"/>
  <c r="J30" i="7" s="1"/>
  <c r="V30" i="1" s="1"/>
  <c r="AL24" i="10"/>
  <c r="E24" i="10"/>
  <c r="AL23" i="4"/>
  <c r="D23" i="4" s="1"/>
  <c r="E23" i="4"/>
  <c r="AD23" i="4" s="1"/>
  <c r="J27" i="7"/>
  <c r="V27" i="1" s="1"/>
  <c r="J28" i="7"/>
  <c r="V28" i="1" s="1"/>
  <c r="J29" i="7"/>
  <c r="V29" i="1" s="1"/>
  <c r="AN26" i="7"/>
  <c r="AL26" i="7"/>
  <c r="AR27" i="7"/>
  <c r="D26" i="7"/>
  <c r="AC26" i="7" s="1"/>
  <c r="BD27" i="9"/>
  <c r="AH27" i="9" s="1"/>
  <c r="BB27" i="9"/>
  <c r="E27" i="9" s="1"/>
  <c r="Y27" i="9"/>
  <c r="AH23" i="4"/>
  <c r="BF23" i="4"/>
  <c r="BE23" i="4"/>
  <c r="AB25" i="13"/>
  <c r="O25" i="13" s="1"/>
  <c r="P25" i="13" s="1"/>
  <c r="CL25" i="1" s="1"/>
  <c r="FB25" i="1" s="1"/>
  <c r="CK25" i="1"/>
  <c r="BB26" i="11"/>
  <c r="D26" i="11" s="1"/>
  <c r="BD26" i="11"/>
  <c r="AG26" i="11" s="1"/>
  <c r="Y26" i="11"/>
  <c r="BE24" i="10"/>
  <c r="D24" i="10"/>
  <c r="AH24" i="10"/>
  <c r="L24" i="10" s="1"/>
  <c r="BF24" i="10"/>
  <c r="BF26" i="8"/>
  <c r="AO26" i="8"/>
  <c r="AH26" i="8" s="1"/>
  <c r="BE26" i="8"/>
  <c r="AM26" i="8"/>
  <c r="E26" i="8" s="1"/>
  <c r="AB24" i="7"/>
  <c r="Y24" i="1"/>
  <c r="L23" i="4" l="1"/>
  <c r="AF23" i="4" s="1"/>
  <c r="AD24" i="10"/>
  <c r="F24" i="10"/>
  <c r="AS31" i="7"/>
  <c r="J31" i="7" s="1"/>
  <c r="V31" i="1" s="1"/>
  <c r="C27" i="7"/>
  <c r="U27" i="1" s="1"/>
  <c r="AR28" i="7"/>
  <c r="AO27" i="7"/>
  <c r="AM27" i="7"/>
  <c r="AD27" i="9"/>
  <c r="L27" i="9"/>
  <c r="AF27" i="9" s="1"/>
  <c r="AL27" i="9"/>
  <c r="D27" i="9" s="1"/>
  <c r="BE27" i="9"/>
  <c r="AG27" i="9"/>
  <c r="BF27" i="9"/>
  <c r="AC26" i="11"/>
  <c r="K26" i="11"/>
  <c r="AE26" i="11" s="1"/>
  <c r="F23" i="4"/>
  <c r="K23" i="4"/>
  <c r="AC23" i="4"/>
  <c r="V26" i="13"/>
  <c r="Q25" i="13"/>
  <c r="BE26" i="11"/>
  <c r="AM26" i="11"/>
  <c r="E26" i="11" s="1"/>
  <c r="AO26" i="11"/>
  <c r="AH26" i="11" s="1"/>
  <c r="BF26" i="11"/>
  <c r="AF24" i="10"/>
  <c r="M24" i="10"/>
  <c r="AC24" i="10"/>
  <c r="K24" i="10"/>
  <c r="BA25" i="10"/>
  <c r="L26" i="8"/>
  <c r="F26" i="8"/>
  <c r="BA27" i="8" s="1"/>
  <c r="AD26" i="8"/>
  <c r="O24" i="7"/>
  <c r="P24" i="7" s="1"/>
  <c r="Z24" i="1" s="1"/>
  <c r="V25" i="7"/>
  <c r="BD25" i="7" s="1"/>
  <c r="AH25" i="7" s="1"/>
  <c r="Q24" i="7"/>
  <c r="CY24" i="1" l="1"/>
  <c r="EV24" i="1"/>
  <c r="C28" i="7"/>
  <c r="U28" i="1" s="1"/>
  <c r="AR29" i="7"/>
  <c r="C29" i="7" s="1"/>
  <c r="U29" i="1" s="1"/>
  <c r="W26" i="10"/>
  <c r="Z24" i="10"/>
  <c r="AL28" i="7"/>
  <c r="AN28" i="7"/>
  <c r="AS25" i="10"/>
  <c r="AS26" i="10" s="1"/>
  <c r="AS27" i="10" s="1"/>
  <c r="AR25" i="10"/>
  <c r="AC27" i="9"/>
  <c r="K27" i="9"/>
  <c r="F27" i="9"/>
  <c r="BA28" i="9" s="1"/>
  <c r="AE23" i="4"/>
  <c r="B23" i="4" s="1"/>
  <c r="B23" i="1" s="1"/>
  <c r="BR23" i="16" s="1"/>
  <c r="CB23" i="16" s="1"/>
  <c r="M23" i="4"/>
  <c r="BA24" i="4"/>
  <c r="A23" i="15"/>
  <c r="W25" i="4"/>
  <c r="Z23" i="4"/>
  <c r="C23" i="15" s="1"/>
  <c r="BB26" i="13"/>
  <c r="D26" i="13" s="1"/>
  <c r="BD26" i="13"/>
  <c r="Y26" i="13"/>
  <c r="F26" i="11"/>
  <c r="BA27" i="11" s="1"/>
  <c r="L26" i="11"/>
  <c r="AD26" i="11"/>
  <c r="BC25" i="10"/>
  <c r="AE24" i="10"/>
  <c r="B24" i="10" s="1"/>
  <c r="AA24" i="10"/>
  <c r="R24" i="10"/>
  <c r="X26" i="10"/>
  <c r="Z26" i="8"/>
  <c r="W28" i="8"/>
  <c r="AF26" i="8"/>
  <c r="B26" i="8" s="1"/>
  <c r="AC26" i="1" s="1"/>
  <c r="BU26" i="16" s="1"/>
  <c r="CE26" i="16" s="1"/>
  <c r="M26" i="8"/>
  <c r="BB25" i="7"/>
  <c r="E25" i="7" s="1"/>
  <c r="Y25" i="7"/>
  <c r="AR30" i="7" l="1"/>
  <c r="C30" i="7" s="1"/>
  <c r="U30" i="1" s="1"/>
  <c r="AO29" i="7"/>
  <c r="AM29" i="7"/>
  <c r="E29" i="7" s="1"/>
  <c r="AD29" i="7" s="1"/>
  <c r="AR26" i="10"/>
  <c r="C26" i="10" s="1"/>
  <c r="BF26" i="1" s="1"/>
  <c r="J27" i="10"/>
  <c r="BG27" i="1" s="1"/>
  <c r="AS28" i="10"/>
  <c r="C25" i="10"/>
  <c r="BF25" i="1" s="1"/>
  <c r="AO25" i="10"/>
  <c r="AM25" i="10"/>
  <c r="J26" i="10"/>
  <c r="BG26" i="1" s="1"/>
  <c r="J25" i="10"/>
  <c r="BG25" i="1" s="1"/>
  <c r="AR24" i="4"/>
  <c r="AS24" i="4"/>
  <c r="Z27" i="9"/>
  <c r="W29" i="9"/>
  <c r="AE27" i="9"/>
  <c r="B27" i="9" s="1"/>
  <c r="AL27" i="1" s="1"/>
  <c r="BV27" i="16" s="1"/>
  <c r="CF27" i="16" s="1"/>
  <c r="M27" i="9"/>
  <c r="BC28" i="9" s="1"/>
  <c r="AC26" i="13"/>
  <c r="K26" i="13"/>
  <c r="AE26" i="13" s="1"/>
  <c r="AD25" i="7"/>
  <c r="L25" i="7"/>
  <c r="AF25" i="7" s="1"/>
  <c r="N23" i="16"/>
  <c r="O23" i="16" s="1"/>
  <c r="B23" i="16"/>
  <c r="BC24" i="4"/>
  <c r="R23" i="4"/>
  <c r="X25" i="4"/>
  <c r="AA23" i="4"/>
  <c r="AO26" i="13"/>
  <c r="AH26" i="13" s="1"/>
  <c r="BF26" i="13"/>
  <c r="AM26" i="13"/>
  <c r="E26" i="13" s="1"/>
  <c r="BE26" i="13"/>
  <c r="AF26" i="11"/>
  <c r="B26" i="11" s="1"/>
  <c r="BN26" i="1" s="1"/>
  <c r="BX26" i="16" s="1"/>
  <c r="CH26" i="16" s="1"/>
  <c r="M26" i="11"/>
  <c r="W28" i="11"/>
  <c r="Z26" i="11"/>
  <c r="BE24" i="1"/>
  <c r="BW24" i="16" s="1"/>
  <c r="CG24" i="16" s="1"/>
  <c r="BH24" i="1"/>
  <c r="S24" i="10"/>
  <c r="U24" i="10" s="1"/>
  <c r="BC27" i="8"/>
  <c r="R26" i="8"/>
  <c r="S26" i="8" s="1"/>
  <c r="U26" i="8" s="1"/>
  <c r="X28" i="8"/>
  <c r="AA26" i="8"/>
  <c r="AL25" i="7"/>
  <c r="D25" i="7" s="1"/>
  <c r="BE25" i="7"/>
  <c r="AN25" i="7"/>
  <c r="AG25" i="7" s="1"/>
  <c r="BF25" i="7"/>
  <c r="AH29" i="9"/>
  <c r="L29" i="9" s="1"/>
  <c r="AF29" i="9" s="1"/>
  <c r="CN23" i="16" l="1"/>
  <c r="P23" i="16" s="1"/>
  <c r="J28" i="10"/>
  <c r="BG28" i="1" s="1"/>
  <c r="AS29" i="10"/>
  <c r="AR31" i="7"/>
  <c r="C31" i="7" s="1"/>
  <c r="U31" i="1" s="1"/>
  <c r="AN30" i="7"/>
  <c r="AL30" i="7"/>
  <c r="D30" i="7" s="1"/>
  <c r="AC30" i="7" s="1"/>
  <c r="J29" i="10"/>
  <c r="BG29" i="1" s="1"/>
  <c r="AR27" i="10"/>
  <c r="AN26" i="10"/>
  <c r="AG26" i="10" s="1"/>
  <c r="AL26" i="10"/>
  <c r="J24" i="4"/>
  <c r="D24" i="1" s="1"/>
  <c r="C24" i="4"/>
  <c r="C24" i="1" s="1"/>
  <c r="AM24" i="4"/>
  <c r="AO24" i="4"/>
  <c r="R27" i="9"/>
  <c r="S27" i="9" s="1"/>
  <c r="X29" i="9"/>
  <c r="AA27" i="9"/>
  <c r="Q23" i="16"/>
  <c r="DW23" i="16" s="1"/>
  <c r="D23" i="15"/>
  <c r="S23" i="4"/>
  <c r="C23" i="16"/>
  <c r="T24" i="16"/>
  <c r="U24" i="16" s="1"/>
  <c r="CO24" i="16" s="1"/>
  <c r="L26" i="13"/>
  <c r="AD26" i="13"/>
  <c r="F26" i="13"/>
  <c r="BA27" i="13" s="1"/>
  <c r="BC27" i="11"/>
  <c r="R26" i="11"/>
  <c r="S26" i="11" s="1"/>
  <c r="U26" i="11" s="1"/>
  <c r="X28" i="11"/>
  <c r="AA26" i="11"/>
  <c r="T24" i="10"/>
  <c r="BI24" i="1" s="1"/>
  <c r="N24" i="10"/>
  <c r="AF26" i="1"/>
  <c r="N26" i="8"/>
  <c r="T26" i="8"/>
  <c r="AG26" i="1" s="1"/>
  <c r="AC25" i="7"/>
  <c r="F25" i="7"/>
  <c r="Z25" i="7" s="1"/>
  <c r="K25" i="7"/>
  <c r="CL23" i="16" l="1"/>
  <c r="D23" i="16" s="1"/>
  <c r="AM31" i="7"/>
  <c r="E31" i="7" s="1"/>
  <c r="AD31" i="7" s="1"/>
  <c r="AO31" i="7"/>
  <c r="AS30" i="10"/>
  <c r="J30" i="10" s="1"/>
  <c r="BG30" i="1" s="1"/>
  <c r="C27" i="10"/>
  <c r="BF27" i="1" s="1"/>
  <c r="AO27" i="10"/>
  <c r="AR28" i="10"/>
  <c r="AM27" i="10"/>
  <c r="U27" i="9"/>
  <c r="T27" i="9" s="1"/>
  <c r="AP27" i="1" s="1"/>
  <c r="AO27" i="1"/>
  <c r="N27" i="9"/>
  <c r="E23" i="16"/>
  <c r="DU23" i="16" s="1"/>
  <c r="E23" i="1"/>
  <c r="N23" i="4"/>
  <c r="U23" i="4"/>
  <c r="T23" i="4" s="1"/>
  <c r="F23" i="1" s="1"/>
  <c r="V24" i="16"/>
  <c r="W28" i="13"/>
  <c r="Z26" i="13"/>
  <c r="M26" i="13"/>
  <c r="BC27" i="13" s="1"/>
  <c r="AF26" i="13"/>
  <c r="B26" i="13" s="1"/>
  <c r="N26" i="11"/>
  <c r="BQ26" i="1"/>
  <c r="T26" i="11"/>
  <c r="BR26" i="1" s="1"/>
  <c r="W24" i="16"/>
  <c r="AB24" i="10"/>
  <c r="O24" i="10" s="1"/>
  <c r="P24" i="10" s="1"/>
  <c r="BK24" i="1" s="1"/>
  <c r="BJ24" i="1"/>
  <c r="AL29" i="9"/>
  <c r="AN29" i="9"/>
  <c r="AB26" i="8"/>
  <c r="O26" i="8" s="1"/>
  <c r="P26" i="8" s="1"/>
  <c r="AI26" i="1" s="1"/>
  <c r="EW26" i="1" s="1"/>
  <c r="AH26" i="1"/>
  <c r="AE25" i="7"/>
  <c r="B25" i="7" s="1"/>
  <c r="T25" i="1" s="1"/>
  <c r="BT25" i="16" s="1"/>
  <c r="CD25" i="16" s="1"/>
  <c r="M25" i="7"/>
  <c r="BC26" i="7" s="1"/>
  <c r="BA26" i="7"/>
  <c r="W27" i="7"/>
  <c r="DB24" i="1" l="1"/>
  <c r="EY24" i="1"/>
  <c r="DX24" i="16"/>
  <c r="CZ24" i="16"/>
  <c r="C28" i="10"/>
  <c r="BF28" i="1" s="1"/>
  <c r="AR29" i="10"/>
  <c r="C29" i="10" s="1"/>
  <c r="BF29" i="1" s="1"/>
  <c r="AS31" i="10"/>
  <c r="AH31" i="10" s="1"/>
  <c r="AL28" i="10"/>
  <c r="AN28" i="10"/>
  <c r="AB27" i="9"/>
  <c r="O27" i="9" s="1"/>
  <c r="P27" i="9" s="1"/>
  <c r="AR27" i="1" s="1"/>
  <c r="EX27" i="1" s="1"/>
  <c r="AQ27" i="1"/>
  <c r="AB23" i="4"/>
  <c r="G23" i="1"/>
  <c r="BG25" i="16"/>
  <c r="BH25" i="16" s="1"/>
  <c r="CT25" i="16" s="1"/>
  <c r="CF26" i="1"/>
  <c r="BZ26" i="16" s="1"/>
  <c r="CJ26" i="16" s="1"/>
  <c r="R26" i="13"/>
  <c r="S26" i="13" s="1"/>
  <c r="U26" i="13" s="1"/>
  <c r="X28" i="13"/>
  <c r="AA26" i="13"/>
  <c r="BS26" i="1"/>
  <c r="AB26" i="11"/>
  <c r="Q24" i="10"/>
  <c r="V25" i="10"/>
  <c r="Q26" i="8"/>
  <c r="V27" i="8"/>
  <c r="BB27" i="8" s="1"/>
  <c r="E27" i="8" s="1"/>
  <c r="R25" i="7"/>
  <c r="S25" i="7" s="1"/>
  <c r="U25" i="7" s="1"/>
  <c r="X27" i="7"/>
  <c r="AA25" i="7"/>
  <c r="J31" i="10" l="1"/>
  <c r="BG31" i="1" s="1"/>
  <c r="AR30" i="10"/>
  <c r="AO29" i="10"/>
  <c r="AH29" i="10" s="1"/>
  <c r="AM29" i="10"/>
  <c r="C30" i="10"/>
  <c r="BF30" i="1" s="1"/>
  <c r="AR26" i="4"/>
  <c r="C26" i="4" s="1"/>
  <c r="C26" i="1" s="1"/>
  <c r="AS26" i="4"/>
  <c r="Q27" i="9"/>
  <c r="V28" i="9"/>
  <c r="AD27" i="8"/>
  <c r="O23" i="4"/>
  <c r="P23" i="4" s="1"/>
  <c r="H23" i="1" s="1"/>
  <c r="ET23" i="1" s="1"/>
  <c r="Q23" i="4"/>
  <c r="V24" i="4"/>
  <c r="BI25" i="16"/>
  <c r="CI26" i="1"/>
  <c r="N26" i="13"/>
  <c r="T26" i="13"/>
  <c r="CJ26" i="1" s="1"/>
  <c r="O26" i="11"/>
  <c r="P26" i="11" s="1"/>
  <c r="BT26" i="1" s="1"/>
  <c r="EZ26" i="1" s="1"/>
  <c r="V27" i="11"/>
  <c r="Q26" i="11"/>
  <c r="BB25" i="10"/>
  <c r="E25" i="10" s="1"/>
  <c r="BD25" i="10"/>
  <c r="AH25" i="10" s="1"/>
  <c r="Y25" i="10"/>
  <c r="BD27" i="8"/>
  <c r="AH27" i="8" s="1"/>
  <c r="L27" i="8" s="1"/>
  <c r="AF27" i="8" s="1"/>
  <c r="Y27" i="8"/>
  <c r="N25" i="7"/>
  <c r="W25" i="1"/>
  <c r="T25" i="7"/>
  <c r="X25" i="1" s="1"/>
  <c r="BJ25" i="16"/>
  <c r="EC25" i="16" s="1"/>
  <c r="AL30" i="10" l="1"/>
  <c r="AR31" i="10"/>
  <c r="C31" i="10" s="1"/>
  <c r="BF31" i="1" s="1"/>
  <c r="AN30" i="10"/>
  <c r="AG30" i="10" s="1"/>
  <c r="AS27" i="4"/>
  <c r="AN26" i="4"/>
  <c r="AL26" i="4"/>
  <c r="AR27" i="4"/>
  <c r="C27" i="4" s="1"/>
  <c r="C27" i="1" s="1"/>
  <c r="BB28" i="9"/>
  <c r="D28" i="9" s="1"/>
  <c r="AC28" i="9" s="1"/>
  <c r="BD28" i="9"/>
  <c r="AH28" i="9" s="1"/>
  <c r="Y28" i="9"/>
  <c r="L25" i="10"/>
  <c r="AF25" i="10" s="1"/>
  <c r="AD25" i="10"/>
  <c r="Y24" i="4"/>
  <c r="BD24" i="4"/>
  <c r="BB24" i="4"/>
  <c r="AB26" i="13"/>
  <c r="O26" i="13" s="1"/>
  <c r="P26" i="13" s="1"/>
  <c r="CL26" i="1" s="1"/>
  <c r="FB26" i="1" s="1"/>
  <c r="CK26" i="1"/>
  <c r="BB27" i="11"/>
  <c r="E27" i="11" s="1"/>
  <c r="BD27" i="11"/>
  <c r="AH27" i="11" s="1"/>
  <c r="Y27" i="11"/>
  <c r="BF25" i="10"/>
  <c r="AN25" i="10"/>
  <c r="AG25" i="10" s="1"/>
  <c r="AL25" i="10"/>
  <c r="D25" i="10" s="1"/>
  <c r="BE25" i="10"/>
  <c r="AN27" i="8"/>
  <c r="AG27" i="8" s="1"/>
  <c r="BF27" i="8"/>
  <c r="AL27" i="8"/>
  <c r="D27" i="8" s="1"/>
  <c r="BE27" i="8"/>
  <c r="AB25" i="7"/>
  <c r="O25" i="7" s="1"/>
  <c r="P25" i="7" s="1"/>
  <c r="Z25" i="1" s="1"/>
  <c r="EV25" i="1" s="1"/>
  <c r="Y25" i="1"/>
  <c r="AO31" i="10" l="1"/>
  <c r="AM31" i="10"/>
  <c r="E31" i="10" s="1"/>
  <c r="AN24" i="4"/>
  <c r="AH24" i="4"/>
  <c r="AL24" i="4"/>
  <c r="E24" i="4"/>
  <c r="F24" i="4" s="1"/>
  <c r="Z24" i="4" s="1"/>
  <c r="C24" i="15" s="1"/>
  <c r="AO27" i="4"/>
  <c r="AM27" i="4"/>
  <c r="AR28" i="4"/>
  <c r="J27" i="4"/>
  <c r="D27" i="1" s="1"/>
  <c r="AS28" i="4"/>
  <c r="J28" i="4" s="1"/>
  <c r="D28" i="1" s="1"/>
  <c r="AG28" i="9"/>
  <c r="K28" i="9" s="1"/>
  <c r="BF28" i="9"/>
  <c r="AM28" i="9"/>
  <c r="E28" i="9" s="1"/>
  <c r="BE28" i="9"/>
  <c r="AD27" i="11"/>
  <c r="L27" i="11"/>
  <c r="AF27" i="11" s="1"/>
  <c r="D24" i="4"/>
  <c r="BE24" i="4"/>
  <c r="AG24" i="4"/>
  <c r="BF24" i="4"/>
  <c r="Q26" i="13"/>
  <c r="V27" i="13"/>
  <c r="BE27" i="11"/>
  <c r="AL27" i="11"/>
  <c r="D27" i="11" s="1"/>
  <c r="AN27" i="11"/>
  <c r="AG27" i="11" s="1"/>
  <c r="BF27" i="11"/>
  <c r="AC25" i="10"/>
  <c r="F25" i="10"/>
  <c r="BA26" i="10" s="1"/>
  <c r="K25" i="10"/>
  <c r="AC27" i="8"/>
  <c r="F27" i="8"/>
  <c r="K27" i="8"/>
  <c r="Q25" i="7"/>
  <c r="V26" i="7"/>
  <c r="BD26" i="7" s="1"/>
  <c r="AG26" i="7" s="1"/>
  <c r="K26" i="7" s="1"/>
  <c r="AE26" i="7" s="1"/>
  <c r="A24" i="15" l="1"/>
  <c r="W26" i="4"/>
  <c r="AD31" i="10"/>
  <c r="L31" i="10"/>
  <c r="AF31" i="10" s="1"/>
  <c r="L24" i="4"/>
  <c r="AD24" i="4"/>
  <c r="AL28" i="4"/>
  <c r="AN28" i="4"/>
  <c r="C28" i="4"/>
  <c r="C28" i="1" s="1"/>
  <c r="AD28" i="9"/>
  <c r="F28" i="9"/>
  <c r="Z28" i="9" s="1"/>
  <c r="L28" i="9"/>
  <c r="AE28" i="9"/>
  <c r="W29" i="8"/>
  <c r="Z27" i="8"/>
  <c r="K24" i="4"/>
  <c r="AC24" i="4"/>
  <c r="BA25" i="4"/>
  <c r="BB27" i="13"/>
  <c r="E27" i="13" s="1"/>
  <c r="BD27" i="13"/>
  <c r="AH27" i="13" s="1"/>
  <c r="Y27" i="13"/>
  <c r="F27" i="11"/>
  <c r="AC27" i="11"/>
  <c r="K27" i="11"/>
  <c r="AE25" i="10"/>
  <c r="B25" i="10" s="1"/>
  <c r="BE25" i="1" s="1"/>
  <c r="BW25" i="16" s="1"/>
  <c r="CG25" i="16" s="1"/>
  <c r="M25" i="10"/>
  <c r="BC26" i="10" s="1"/>
  <c r="Z25" i="10"/>
  <c r="W27" i="10"/>
  <c r="BA28" i="8"/>
  <c r="AE27" i="8"/>
  <c r="B27" i="8" s="1"/>
  <c r="AC27" i="1" s="1"/>
  <c r="BU27" i="16" s="1"/>
  <c r="CE27" i="16" s="1"/>
  <c r="M27" i="8"/>
  <c r="AA27" i="8" s="1"/>
  <c r="BB26" i="7"/>
  <c r="Y26" i="7"/>
  <c r="AF24" i="4" l="1"/>
  <c r="M24" i="4"/>
  <c r="AF28" i="9"/>
  <c r="B28" i="9" s="1"/>
  <c r="AL28" i="1" s="1"/>
  <c r="BV28" i="16" s="1"/>
  <c r="CF28" i="16" s="1"/>
  <c r="M28" i="9"/>
  <c r="BA29" i="9"/>
  <c r="W30" i="9"/>
  <c r="BA28" i="11"/>
  <c r="Z27" i="11"/>
  <c r="AD27" i="13"/>
  <c r="L27" i="13"/>
  <c r="AF27" i="13" s="1"/>
  <c r="AE24" i="4"/>
  <c r="B24" i="4" s="1"/>
  <c r="T25" i="16"/>
  <c r="U25" i="16" s="1"/>
  <c r="CO25" i="16" s="1"/>
  <c r="AN27" i="13"/>
  <c r="AG27" i="13" s="1"/>
  <c r="BF27" i="13"/>
  <c r="AL27" i="13"/>
  <c r="D27" i="13" s="1"/>
  <c r="BE27" i="13"/>
  <c r="AE27" i="11"/>
  <c r="B27" i="11" s="1"/>
  <c r="BN27" i="1" s="1"/>
  <c r="BX27" i="16" s="1"/>
  <c r="CH27" i="16" s="1"/>
  <c r="M27" i="11"/>
  <c r="W29" i="11"/>
  <c r="R25" i="10"/>
  <c r="X27" i="10"/>
  <c r="AA25" i="10"/>
  <c r="BC28" i="8"/>
  <c r="R27" i="8"/>
  <c r="S27" i="8" s="1"/>
  <c r="U27" i="8" s="1"/>
  <c r="X29" i="8"/>
  <c r="BE26" i="7"/>
  <c r="AM26" i="7"/>
  <c r="E26" i="7" s="1"/>
  <c r="BF26" i="7"/>
  <c r="AO26" i="7"/>
  <c r="AH26" i="7" s="1"/>
  <c r="BC25" i="4" l="1"/>
  <c r="AR25" i="4"/>
  <c r="AS25" i="4"/>
  <c r="X26" i="4"/>
  <c r="AA24" i="4"/>
  <c r="R24" i="4"/>
  <c r="R28" i="9"/>
  <c r="S28" i="9" s="1"/>
  <c r="X30" i="9"/>
  <c r="AA28" i="9"/>
  <c r="BC29" i="9"/>
  <c r="BC28" i="11"/>
  <c r="AA27" i="11"/>
  <c r="L26" i="7"/>
  <c r="AF26" i="7" s="1"/>
  <c r="B24" i="1"/>
  <c r="BR24" i="16" s="1"/>
  <c r="CB24" i="16" s="1"/>
  <c r="V25" i="16"/>
  <c r="AC27" i="13"/>
  <c r="K27" i="13"/>
  <c r="F27" i="13"/>
  <c r="R27" i="11"/>
  <c r="S27" i="11" s="1"/>
  <c r="U27" i="11" s="1"/>
  <c r="X29" i="11"/>
  <c r="W25" i="16"/>
  <c r="DX25" i="16" s="1"/>
  <c r="BH25" i="1"/>
  <c r="S25" i="10"/>
  <c r="U25" i="10" s="1"/>
  <c r="AF27" i="1"/>
  <c r="N27" i="8"/>
  <c r="T27" i="8"/>
  <c r="AG27" i="1" s="1"/>
  <c r="M26" i="7"/>
  <c r="AD26" i="7"/>
  <c r="F26" i="7"/>
  <c r="BA27" i="7" s="1"/>
  <c r="J25" i="4" l="1"/>
  <c r="D25" i="1" s="1"/>
  <c r="J26" i="4"/>
  <c r="D26" i="1" s="1"/>
  <c r="C25" i="4"/>
  <c r="C25" i="1" s="1"/>
  <c r="AM25" i="4"/>
  <c r="AO25" i="4"/>
  <c r="D24" i="15"/>
  <c r="S24" i="4"/>
  <c r="B26" i="7"/>
  <c r="T26" i="1" s="1"/>
  <c r="AO28" i="1"/>
  <c r="N28" i="9"/>
  <c r="U28" i="9"/>
  <c r="T28" i="9" s="1"/>
  <c r="N24" i="16"/>
  <c r="B24" i="16"/>
  <c r="BA28" i="13"/>
  <c r="W29" i="13"/>
  <c r="Z27" i="13"/>
  <c r="AE27" i="13"/>
  <c r="B27" i="13" s="1"/>
  <c r="CF27" i="1" s="1"/>
  <c r="BZ27" i="16" s="1"/>
  <c r="CJ27" i="16" s="1"/>
  <c r="M27" i="13"/>
  <c r="T27" i="11"/>
  <c r="BR27" i="1" s="1"/>
  <c r="N27" i="11"/>
  <c r="BQ27" i="1"/>
  <c r="T25" i="10"/>
  <c r="BI25" i="1" s="1"/>
  <c r="N25" i="10"/>
  <c r="AH27" i="1"/>
  <c r="AB27" i="8"/>
  <c r="O27" i="8" s="1"/>
  <c r="P27" i="8" s="1"/>
  <c r="AI27" i="1" s="1"/>
  <c r="EW27" i="1" s="1"/>
  <c r="Z26" i="7"/>
  <c r="W28" i="7"/>
  <c r="BC27" i="7"/>
  <c r="R26" i="7"/>
  <c r="S26" i="7" s="1"/>
  <c r="U26" i="7" s="1"/>
  <c r="X28" i="7"/>
  <c r="AA26" i="7"/>
  <c r="BT26" i="16" l="1"/>
  <c r="CD26" i="16" s="1"/>
  <c r="BG26" i="16" s="1"/>
  <c r="U24" i="4"/>
  <c r="T24" i="4" s="1"/>
  <c r="F24" i="1" s="1"/>
  <c r="E24" i="1"/>
  <c r="N24" i="4"/>
  <c r="T4" i="9"/>
  <c r="AP28" i="1"/>
  <c r="AB28" i="9"/>
  <c r="O28" i="9" s="1"/>
  <c r="P28" i="9" s="1"/>
  <c r="AR28" i="1" s="1"/>
  <c r="EX28" i="1" s="1"/>
  <c r="AQ28" i="1"/>
  <c r="C24" i="16"/>
  <c r="O24" i="16"/>
  <c r="BC28" i="13"/>
  <c r="R27" i="13"/>
  <c r="S27" i="13" s="1"/>
  <c r="U27" i="13" s="1"/>
  <c r="AA27" i="13"/>
  <c r="X29" i="13"/>
  <c r="BS27" i="1"/>
  <c r="AB27" i="11"/>
  <c r="O27" i="11" s="1"/>
  <c r="P27" i="11" s="1"/>
  <c r="BJ25" i="1"/>
  <c r="AB25" i="10"/>
  <c r="O25" i="10" s="1"/>
  <c r="P25" i="10" s="1"/>
  <c r="BK25" i="1" s="1"/>
  <c r="EY25" i="1" s="1"/>
  <c r="V28" i="8"/>
  <c r="BB28" i="8" s="1"/>
  <c r="D28" i="8" s="1"/>
  <c r="Q27" i="8"/>
  <c r="N26" i="7"/>
  <c r="T26" i="7"/>
  <c r="X26" i="1" s="1"/>
  <c r="W26" i="1"/>
  <c r="AS29" i="4"/>
  <c r="AR29" i="4"/>
  <c r="AR30" i="4" s="1"/>
  <c r="C30" i="4" s="1"/>
  <c r="C30" i="1" s="1"/>
  <c r="BH26" i="16" l="1"/>
  <c r="CT26" i="16" s="1"/>
  <c r="BI26" i="16" s="1"/>
  <c r="CL24" i="16"/>
  <c r="D24" i="16" s="1"/>
  <c r="CN24" i="16"/>
  <c r="P24" i="16" s="1"/>
  <c r="G24" i="1"/>
  <c r="AB24" i="4"/>
  <c r="O24" i="4" s="1"/>
  <c r="P24" i="4" s="1"/>
  <c r="H24" i="1" s="1"/>
  <c r="V29" i="9"/>
  <c r="Q28" i="9"/>
  <c r="AC28" i="8"/>
  <c r="Q24" i="16"/>
  <c r="E24" i="16"/>
  <c r="CI27" i="1"/>
  <c r="N27" i="13"/>
  <c r="T27" i="13"/>
  <c r="CJ27" i="1" s="1"/>
  <c r="BT27" i="1"/>
  <c r="EZ27" i="1" s="1"/>
  <c r="V28" i="11"/>
  <c r="Q27" i="11"/>
  <c r="Q25" i="10"/>
  <c r="V26" i="10"/>
  <c r="BD28" i="8"/>
  <c r="AG28" i="8" s="1"/>
  <c r="K28" i="8" s="1"/>
  <c r="AE28" i="8" s="1"/>
  <c r="Y28" i="8"/>
  <c r="Y26" i="1"/>
  <c r="AB26" i="7"/>
  <c r="O26" i="7" s="1"/>
  <c r="P26" i="7" s="1"/>
  <c r="Z26" i="1" s="1"/>
  <c r="EV26" i="1" s="1"/>
  <c r="J29" i="4"/>
  <c r="D29" i="1" s="1"/>
  <c r="AS30" i="4"/>
  <c r="J30" i="4" s="1"/>
  <c r="D30" i="1" s="1"/>
  <c r="C29" i="4"/>
  <c r="C29" i="1" s="1"/>
  <c r="AM29" i="4"/>
  <c r="AO29" i="4"/>
  <c r="CW24" i="1" l="1"/>
  <c r="ET24" i="1"/>
  <c r="BJ26" i="16"/>
  <c r="EC26" i="16" s="1"/>
  <c r="DU24" i="16"/>
  <c r="CW24" i="16"/>
  <c r="CY24" i="16"/>
  <c r="DW24" i="16"/>
  <c r="V25" i="4"/>
  <c r="Q24" i="4"/>
  <c r="BB29" i="9"/>
  <c r="BD29" i="9"/>
  <c r="Y29" i="9"/>
  <c r="CK27" i="1"/>
  <c r="AB27" i="13"/>
  <c r="O27" i="13" s="1"/>
  <c r="P27" i="13" s="1"/>
  <c r="CL27" i="1" s="1"/>
  <c r="FB27" i="1" s="1"/>
  <c r="BB28" i="11"/>
  <c r="D28" i="11" s="1"/>
  <c r="AC28" i="11" s="1"/>
  <c r="BD28" i="11"/>
  <c r="AG28" i="11" s="1"/>
  <c r="Y28" i="11"/>
  <c r="BB26" i="10"/>
  <c r="D26" i="10" s="1"/>
  <c r="BD26" i="10"/>
  <c r="Y26" i="10"/>
  <c r="AO28" i="8"/>
  <c r="AH28" i="8" s="1"/>
  <c r="BF28" i="8"/>
  <c r="AM28" i="8"/>
  <c r="E28" i="8" s="1"/>
  <c r="BE28" i="8"/>
  <c r="V27" i="7"/>
  <c r="BD27" i="7" s="1"/>
  <c r="AH27" i="7" s="1"/>
  <c r="Q26" i="7"/>
  <c r="AN30" i="4"/>
  <c r="AL30" i="4"/>
  <c r="BB25" i="4" l="1"/>
  <c r="AL25" i="4" s="1"/>
  <c r="BD25" i="4"/>
  <c r="Y25" i="4"/>
  <c r="AC26" i="10"/>
  <c r="K26" i="10"/>
  <c r="AE26" i="10" s="1"/>
  <c r="BF29" i="9"/>
  <c r="AG29" i="9"/>
  <c r="BE29" i="9"/>
  <c r="D29" i="9"/>
  <c r="K28" i="11"/>
  <c r="AE28" i="11" s="1"/>
  <c r="Q27" i="13"/>
  <c r="V28" i="13"/>
  <c r="AO28" i="11"/>
  <c r="AH28" i="11" s="1"/>
  <c r="BF28" i="11"/>
  <c r="BE28" i="11"/>
  <c r="AM28" i="11"/>
  <c r="E28" i="11" s="1"/>
  <c r="BF26" i="10"/>
  <c r="AO26" i="10"/>
  <c r="AH26" i="10" s="1"/>
  <c r="AM26" i="10"/>
  <c r="E26" i="10" s="1"/>
  <c r="BE26" i="10"/>
  <c r="L28" i="8"/>
  <c r="F28" i="8"/>
  <c r="BA29" i="8" s="1"/>
  <c r="AD28" i="8"/>
  <c r="BB27" i="7"/>
  <c r="E27" i="7" s="1"/>
  <c r="AD27" i="7" s="1"/>
  <c r="Y27" i="7"/>
  <c r="AN25" i="4" l="1"/>
  <c r="AG25" i="4" s="1"/>
  <c r="AH25" i="4"/>
  <c r="BF25" i="4"/>
  <c r="E25" i="4"/>
  <c r="BE25" i="4"/>
  <c r="D25" i="4"/>
  <c r="L27" i="7"/>
  <c r="AF27" i="7" s="1"/>
  <c r="F29" i="9"/>
  <c r="BA30" i="9" s="1"/>
  <c r="K29" i="9"/>
  <c r="AC29" i="9"/>
  <c r="BB28" i="13"/>
  <c r="D28" i="13" s="1"/>
  <c r="BD28" i="13"/>
  <c r="AG28" i="13" s="1"/>
  <c r="Y28" i="13"/>
  <c r="L28" i="11"/>
  <c r="AD28" i="11"/>
  <c r="F28" i="11"/>
  <c r="BA29" i="11" s="1"/>
  <c r="F26" i="10"/>
  <c r="BA27" i="10" s="1"/>
  <c r="L26" i="10"/>
  <c r="AD26" i="10"/>
  <c r="Z28" i="8"/>
  <c r="W30" i="8"/>
  <c r="M28" i="8"/>
  <c r="AF28" i="8"/>
  <c r="B28" i="8" s="1"/>
  <c r="AC28" i="1" s="1"/>
  <c r="BU28" i="16" s="1"/>
  <c r="CE28" i="16" s="1"/>
  <c r="AN27" i="7"/>
  <c r="AG27" i="7" s="1"/>
  <c r="BF27" i="7"/>
  <c r="AL27" i="7"/>
  <c r="D27" i="7" s="1"/>
  <c r="BE27" i="7"/>
  <c r="AC25" i="4" l="1"/>
  <c r="K25" i="4"/>
  <c r="AE25" i="4" s="1"/>
  <c r="AD25" i="4"/>
  <c r="L25" i="4"/>
  <c r="F25" i="4"/>
  <c r="M29" i="9"/>
  <c r="BC30" i="9" s="1"/>
  <c r="AE29" i="9"/>
  <c r="B29" i="9" s="1"/>
  <c r="W31" i="9"/>
  <c r="Z29" i="9"/>
  <c r="K28" i="13"/>
  <c r="AE28" i="13" s="1"/>
  <c r="AC28" i="13"/>
  <c r="AO28" i="13"/>
  <c r="AH28" i="13" s="1"/>
  <c r="BF28" i="13"/>
  <c r="AM28" i="13"/>
  <c r="E28" i="13" s="1"/>
  <c r="BE28" i="13"/>
  <c r="W30" i="11"/>
  <c r="Z28" i="11"/>
  <c r="M28" i="11"/>
  <c r="BC29" i="11" s="1"/>
  <c r="AF28" i="11"/>
  <c r="B28" i="11" s="1"/>
  <c r="BN28" i="1" s="1"/>
  <c r="BX28" i="16" s="1"/>
  <c r="CH28" i="16" s="1"/>
  <c r="M26" i="10"/>
  <c r="AF26" i="10"/>
  <c r="B26" i="10" s="1"/>
  <c r="Z26" i="10"/>
  <c r="W28" i="10"/>
  <c r="BC29" i="8"/>
  <c r="AA28" i="8"/>
  <c r="R28" i="8"/>
  <c r="S28" i="8" s="1"/>
  <c r="U28" i="8" s="1"/>
  <c r="X30" i="8"/>
  <c r="AC27" i="7"/>
  <c r="F27" i="7"/>
  <c r="BA28" i="7" s="1"/>
  <c r="K27" i="7"/>
  <c r="AR31" i="4"/>
  <c r="AS31" i="4"/>
  <c r="J31" i="4" s="1"/>
  <c r="D31" i="1" s="1"/>
  <c r="Z25" i="4" l="1"/>
  <c r="C25" i="15" s="1"/>
  <c r="BA26" i="4"/>
  <c r="A25" i="15"/>
  <c r="W27" i="4"/>
  <c r="AF25" i="4"/>
  <c r="B25" i="4" s="1"/>
  <c r="B25" i="1" s="1"/>
  <c r="BR25" i="16" s="1"/>
  <c r="CB25" i="16" s="1"/>
  <c r="M25" i="4"/>
  <c r="AL29" i="1"/>
  <c r="BV29" i="16" s="1"/>
  <c r="CF29" i="16" s="1"/>
  <c r="R29" i="9"/>
  <c r="S29" i="9" s="1"/>
  <c r="X31" i="9"/>
  <c r="AA29" i="9"/>
  <c r="BC27" i="10"/>
  <c r="AA26" i="10"/>
  <c r="L28" i="13"/>
  <c r="AD28" i="13"/>
  <c r="F28" i="13"/>
  <c r="Z28" i="13" s="1"/>
  <c r="R28" i="11"/>
  <c r="S28" i="11" s="1"/>
  <c r="U28" i="11" s="1"/>
  <c r="AA28" i="11"/>
  <c r="X30" i="11"/>
  <c r="BE26" i="1"/>
  <c r="BW26" i="16" s="1"/>
  <c r="CG26" i="16" s="1"/>
  <c r="R26" i="10"/>
  <c r="X28" i="10"/>
  <c r="AF28" i="1"/>
  <c r="N28" i="8"/>
  <c r="T28" i="8"/>
  <c r="W29" i="7"/>
  <c r="Z27" i="7"/>
  <c r="AE27" i="7"/>
  <c r="B27" i="7" s="1"/>
  <c r="M27" i="7"/>
  <c r="C31" i="4"/>
  <c r="C31" i="1" s="1"/>
  <c r="B25" i="16" l="1"/>
  <c r="C25" i="16" s="1"/>
  <c r="E25" i="16" s="1"/>
  <c r="DU25" i="16" s="1"/>
  <c r="N25" i="16"/>
  <c r="R25" i="4"/>
  <c r="X27" i="4"/>
  <c r="AA25" i="4"/>
  <c r="BC26" i="4"/>
  <c r="AO29" i="1"/>
  <c r="N29" i="9"/>
  <c r="U29" i="9"/>
  <c r="T29" i="9" s="1"/>
  <c r="AP29" i="1" s="1"/>
  <c r="T26" i="16"/>
  <c r="U26" i="16" s="1"/>
  <c r="CO26" i="16" s="1"/>
  <c r="W30" i="13"/>
  <c r="AF28" i="13"/>
  <c r="B28" i="13" s="1"/>
  <c r="M28" i="13"/>
  <c r="AA28" i="13" s="1"/>
  <c r="BA29" i="13"/>
  <c r="N28" i="11"/>
  <c r="T28" i="11"/>
  <c r="BQ28" i="1"/>
  <c r="S26" i="10"/>
  <c r="U26" i="10" s="1"/>
  <c r="BH26" i="1"/>
  <c r="T4" i="8"/>
  <c r="AG28" i="1"/>
  <c r="AB28" i="8"/>
  <c r="O28" i="8" s="1"/>
  <c r="P28" i="8" s="1"/>
  <c r="AH28" i="1"/>
  <c r="BC28" i="7"/>
  <c r="AA27" i="7"/>
  <c r="T27" i="1"/>
  <c r="BT27" i="16" s="1"/>
  <c r="CD27" i="16" s="1"/>
  <c r="R27" i="7"/>
  <c r="S27" i="7" s="1"/>
  <c r="U27" i="7" s="1"/>
  <c r="X29" i="7"/>
  <c r="CL25" i="16" l="1"/>
  <c r="D25" i="16" s="1"/>
  <c r="S25" i="4"/>
  <c r="D25" i="15"/>
  <c r="O25" i="16"/>
  <c r="AB29" i="9"/>
  <c r="O29" i="9" s="1"/>
  <c r="P29" i="9" s="1"/>
  <c r="AR29" i="1" s="1"/>
  <c r="AQ29" i="1"/>
  <c r="BG27" i="16"/>
  <c r="BH27" i="16" s="1"/>
  <c r="CT27" i="16" s="1"/>
  <c r="V26" i="16"/>
  <c r="X30" i="13"/>
  <c r="R28" i="13"/>
  <c r="S28" i="13" s="1"/>
  <c r="U28" i="13" s="1"/>
  <c r="CF28" i="1"/>
  <c r="BZ28" i="16" s="1"/>
  <c r="CJ28" i="16" s="1"/>
  <c r="BC29" i="13"/>
  <c r="T4" i="11"/>
  <c r="BR28" i="1"/>
  <c r="AB28" i="11"/>
  <c r="O28" i="11" s="1"/>
  <c r="P28" i="11" s="1"/>
  <c r="BS28" i="1"/>
  <c r="W26" i="16"/>
  <c r="DX26" i="16" s="1"/>
  <c r="T26" i="10"/>
  <c r="BI26" i="1" s="1"/>
  <c r="N26" i="10"/>
  <c r="AI28" i="1"/>
  <c r="EW28" i="1" s="1"/>
  <c r="Q28" i="8"/>
  <c r="V29" i="8"/>
  <c r="BB29" i="8" s="1"/>
  <c r="E29" i="8" s="1"/>
  <c r="T27" i="7"/>
  <c r="X27" i="1" s="1"/>
  <c r="N27" i="7"/>
  <c r="W27" i="1"/>
  <c r="DA29" i="1" l="1"/>
  <c r="EX29" i="1"/>
  <c r="CN25" i="16"/>
  <c r="P25" i="16" s="1"/>
  <c r="Q25" i="16"/>
  <c r="DW25" i="16" s="1"/>
  <c r="N25" i="4"/>
  <c r="O25" i="4" s="1"/>
  <c r="P25" i="4" s="1"/>
  <c r="H25" i="1" s="1"/>
  <c r="ET25" i="1" s="1"/>
  <c r="U25" i="4"/>
  <c r="T25" i="4" s="1"/>
  <c r="F25" i="1" s="1"/>
  <c r="E25" i="1"/>
  <c r="Q29" i="9"/>
  <c r="V30" i="9"/>
  <c r="AD29" i="8"/>
  <c r="L29" i="8"/>
  <c r="AF29" i="8" s="1"/>
  <c r="BI27" i="16"/>
  <c r="N28" i="13"/>
  <c r="T28" i="13"/>
  <c r="CI28" i="1"/>
  <c r="BT28" i="1"/>
  <c r="EZ28" i="1" s="1"/>
  <c r="Q28" i="11"/>
  <c r="V29" i="11"/>
  <c r="BJ26" i="1"/>
  <c r="AB26" i="10"/>
  <c r="O26" i="10" s="1"/>
  <c r="P26" i="10" s="1"/>
  <c r="BK26" i="1" s="1"/>
  <c r="EY26" i="1" s="1"/>
  <c r="BD29" i="8"/>
  <c r="Y29" i="8"/>
  <c r="BJ27" i="16"/>
  <c r="EC27" i="16" s="1"/>
  <c r="AB27" i="7"/>
  <c r="O27" i="7" s="1"/>
  <c r="P27" i="7" s="1"/>
  <c r="Z27" i="1" s="1"/>
  <c r="EV27" i="1" s="1"/>
  <c r="Y27" i="1"/>
  <c r="AM31" i="4"/>
  <c r="E31" i="4" s="1"/>
  <c r="AD31" i="4" s="1"/>
  <c r="AO31" i="4"/>
  <c r="G25" i="1" l="1"/>
  <c r="AB25" i="4"/>
  <c r="Y30" i="9"/>
  <c r="BB30" i="9"/>
  <c r="BD30" i="9"/>
  <c r="T4" i="13"/>
  <c r="CJ28" i="1"/>
  <c r="CK28" i="1"/>
  <c r="AB28" i="13"/>
  <c r="O28" i="13" s="1"/>
  <c r="P28" i="13" s="1"/>
  <c r="BB29" i="11"/>
  <c r="E29" i="11" s="1"/>
  <c r="BD29" i="11"/>
  <c r="Y29" i="11"/>
  <c r="Q26" i="10"/>
  <c r="V27" i="10"/>
  <c r="BF29" i="8"/>
  <c r="AN29" i="8"/>
  <c r="AG29" i="8" s="1"/>
  <c r="BE29" i="8"/>
  <c r="AL29" i="8"/>
  <c r="D29" i="8" s="1"/>
  <c r="F29" i="8" s="1"/>
  <c r="V28" i="7"/>
  <c r="BD28" i="7" s="1"/>
  <c r="AG28" i="7" s="1"/>
  <c r="Q27" i="7"/>
  <c r="Q25" i="4" l="1"/>
  <c r="V26" i="4"/>
  <c r="BF30" i="9"/>
  <c r="AO30" i="9"/>
  <c r="AH30" i="9" s="1"/>
  <c r="AM30" i="9"/>
  <c r="E30" i="9" s="1"/>
  <c r="BE30" i="9"/>
  <c r="AD29" i="11"/>
  <c r="L29" i="11"/>
  <c r="AF29" i="11" s="1"/>
  <c r="W31" i="8"/>
  <c r="Z29" i="8"/>
  <c r="AM26" i="4"/>
  <c r="E26" i="4" s="1"/>
  <c r="AO26" i="4"/>
  <c r="AH26" i="4" s="1"/>
  <c r="CL28" i="1"/>
  <c r="FB28" i="1" s="1"/>
  <c r="Q28" i="13"/>
  <c r="V29" i="13"/>
  <c r="AL29" i="11"/>
  <c r="D29" i="11" s="1"/>
  <c r="F29" i="11" s="1"/>
  <c r="BE29" i="11"/>
  <c r="AN29" i="11"/>
  <c r="AG29" i="11" s="1"/>
  <c r="BF29" i="11"/>
  <c r="BB27" i="10"/>
  <c r="E27" i="10" s="1"/>
  <c r="BD27" i="10"/>
  <c r="AH27" i="10" s="1"/>
  <c r="Y27" i="10"/>
  <c r="AC29" i="8"/>
  <c r="K29" i="8"/>
  <c r="M29" i="8" s="1"/>
  <c r="AA29" i="8" s="1"/>
  <c r="BA30" i="8"/>
  <c r="BB28" i="7"/>
  <c r="D28" i="7" s="1"/>
  <c r="AC28" i="7" s="1"/>
  <c r="Y28" i="7"/>
  <c r="BD26" i="4" l="1"/>
  <c r="BB26" i="4"/>
  <c r="Y26" i="4"/>
  <c r="K28" i="7"/>
  <c r="AE28" i="7" s="1"/>
  <c r="AD30" i="9"/>
  <c r="F30" i="9"/>
  <c r="Z30" i="9" s="1"/>
  <c r="L30" i="9"/>
  <c r="W31" i="11"/>
  <c r="Z29" i="11"/>
  <c r="L27" i="10"/>
  <c r="AF27" i="10" s="1"/>
  <c r="AD27" i="10"/>
  <c r="AD26" i="4"/>
  <c r="L26" i="4"/>
  <c r="R29" i="8"/>
  <c r="S29" i="8" s="1"/>
  <c r="X31" i="8"/>
  <c r="BB29" i="13"/>
  <c r="E29" i="13" s="1"/>
  <c r="BD29" i="13"/>
  <c r="Y29" i="13"/>
  <c r="BA30" i="11"/>
  <c r="K29" i="11"/>
  <c r="M29" i="11" s="1"/>
  <c r="AA29" i="11" s="1"/>
  <c r="AC29" i="11"/>
  <c r="BF27" i="10"/>
  <c r="AN27" i="10"/>
  <c r="AG27" i="10" s="1"/>
  <c r="BE27" i="10"/>
  <c r="AL27" i="10"/>
  <c r="D27" i="10" s="1"/>
  <c r="AE29" i="8"/>
  <c r="B29" i="8" s="1"/>
  <c r="BC30" i="8"/>
  <c r="AM28" i="7"/>
  <c r="E28" i="7" s="1"/>
  <c r="BE28" i="7"/>
  <c r="BF28" i="7"/>
  <c r="AO28" i="7"/>
  <c r="AH28" i="7" s="1"/>
  <c r="D26" i="4" l="1"/>
  <c r="BE26" i="4"/>
  <c r="AG26" i="4"/>
  <c r="BF26" i="4"/>
  <c r="M30" i="9"/>
  <c r="AF30" i="9"/>
  <c r="B30" i="9" s="1"/>
  <c r="BA31" i="9"/>
  <c r="W32" i="9"/>
  <c r="AD29" i="13"/>
  <c r="L29" i="13"/>
  <c r="AF29" i="13" s="1"/>
  <c r="L28" i="7"/>
  <c r="AF28" i="7" s="1"/>
  <c r="AF26" i="4"/>
  <c r="R29" i="11"/>
  <c r="S29" i="11" s="1"/>
  <c r="X31" i="11"/>
  <c r="AC29" i="1"/>
  <c r="BU29" i="16" s="1"/>
  <c r="CE29" i="16" s="1"/>
  <c r="U29" i="8"/>
  <c r="T29" i="8" s="1"/>
  <c r="AG29" i="1" s="1"/>
  <c r="AF29" i="1"/>
  <c r="N29" i="8"/>
  <c r="AN29" i="13"/>
  <c r="AG29" i="13" s="1"/>
  <c r="BF29" i="13"/>
  <c r="BE29" i="13"/>
  <c r="AL29" i="13"/>
  <c r="D29" i="13" s="1"/>
  <c r="F29" i="13" s="1"/>
  <c r="W31" i="13" s="1"/>
  <c r="AE29" i="11"/>
  <c r="B29" i="11" s="1"/>
  <c r="BC30" i="11"/>
  <c r="AC27" i="10"/>
  <c r="F27" i="10"/>
  <c r="K27" i="10"/>
  <c r="F28" i="7"/>
  <c r="AD28" i="7"/>
  <c r="AC26" i="4" l="1"/>
  <c r="K26" i="4"/>
  <c r="F26" i="4"/>
  <c r="M28" i="7"/>
  <c r="BC29" i="7" s="1"/>
  <c r="B28" i="7"/>
  <c r="T28" i="1" s="1"/>
  <c r="AL30" i="1"/>
  <c r="BV30" i="16" s="1"/>
  <c r="CF30" i="16" s="1"/>
  <c r="BC31" i="9"/>
  <c r="AS32" i="9"/>
  <c r="AR32" i="9"/>
  <c r="R30" i="9"/>
  <c r="S30" i="9" s="1"/>
  <c r="X32" i="9"/>
  <c r="AA30" i="9"/>
  <c r="AA26" i="4"/>
  <c r="BN29" i="1"/>
  <c r="BX29" i="16" s="1"/>
  <c r="CH29" i="16" s="1"/>
  <c r="Z29" i="13"/>
  <c r="U29" i="11"/>
  <c r="T29" i="11" s="1"/>
  <c r="BR29" i="1" s="1"/>
  <c r="BQ29" i="1"/>
  <c r="N29" i="11"/>
  <c r="AH29" i="1"/>
  <c r="AB29" i="8"/>
  <c r="O29" i="8" s="1"/>
  <c r="P29" i="8" s="1"/>
  <c r="AI29" i="1" s="1"/>
  <c r="BA30" i="13"/>
  <c r="AC29" i="13"/>
  <c r="K29" i="13"/>
  <c r="M29" i="13" s="1"/>
  <c r="AE27" i="10"/>
  <c r="B27" i="10" s="1"/>
  <c r="BE27" i="1" s="1"/>
  <c r="BW27" i="16" s="1"/>
  <c r="CG27" i="16" s="1"/>
  <c r="M27" i="10"/>
  <c r="BC28" i="10" s="1"/>
  <c r="BA28" i="10"/>
  <c r="W29" i="10"/>
  <c r="Z27" i="10"/>
  <c r="BA29" i="7"/>
  <c r="Z28" i="7"/>
  <c r="W30" i="7"/>
  <c r="R28" i="7"/>
  <c r="S28" i="7" s="1"/>
  <c r="U28" i="7" s="1"/>
  <c r="AA28" i="7"/>
  <c r="BT28" i="16" l="1"/>
  <c r="CD28" i="16" s="1"/>
  <c r="BG28" i="16" s="1"/>
  <c r="CZ29" i="1"/>
  <c r="EW29" i="1"/>
  <c r="BA27" i="4"/>
  <c r="W28" i="4"/>
  <c r="Z26" i="4"/>
  <c r="C26" i="15" s="1"/>
  <c r="A26" i="15"/>
  <c r="AE26" i="4"/>
  <c r="B26" i="4" s="1"/>
  <c r="B26" i="1" s="1"/>
  <c r="BR26" i="16" s="1"/>
  <c r="CB26" i="16" s="1"/>
  <c r="M26" i="4"/>
  <c r="X30" i="7"/>
  <c r="N30" i="9"/>
  <c r="AO30" i="1"/>
  <c r="U30" i="9"/>
  <c r="T30" i="9" s="1"/>
  <c r="AP30" i="1" s="1"/>
  <c r="AM32" i="9"/>
  <c r="AR33" i="9"/>
  <c r="AN32" i="9"/>
  <c r="AO32" i="9"/>
  <c r="C32" i="9"/>
  <c r="AM32" i="1" s="1"/>
  <c r="AL32" i="9"/>
  <c r="AS33" i="9"/>
  <c r="J32" i="9"/>
  <c r="AN32" i="1" s="1"/>
  <c r="BS29" i="1"/>
  <c r="AB29" i="11"/>
  <c r="O29" i="11" s="1"/>
  <c r="P29" i="11" s="1"/>
  <c r="BT29" i="1" s="1"/>
  <c r="R29" i="13"/>
  <c r="S29" i="13" s="1"/>
  <c r="X31" i="13"/>
  <c r="AA29" i="13"/>
  <c r="T27" i="16"/>
  <c r="U27" i="16" s="1"/>
  <c r="CO27" i="16" s="1"/>
  <c r="Q29" i="8"/>
  <c r="V30" i="8"/>
  <c r="BC30" i="13"/>
  <c r="AE29" i="13"/>
  <c r="B29" i="13" s="1"/>
  <c r="CF29" i="1" s="1"/>
  <c r="BZ29" i="16" s="1"/>
  <c r="CJ29" i="16" s="1"/>
  <c r="R27" i="10"/>
  <c r="AA27" i="10"/>
  <c r="X29" i="10"/>
  <c r="N28" i="7"/>
  <c r="T28" i="7"/>
  <c r="W28" i="1"/>
  <c r="BH28" i="16" l="1"/>
  <c r="CT28" i="16" s="1"/>
  <c r="BI28" i="16" s="1"/>
  <c r="DC29" i="1"/>
  <c r="EZ29" i="1"/>
  <c r="N26" i="16"/>
  <c r="B26" i="16"/>
  <c r="C26" i="16" s="1"/>
  <c r="E26" i="16" s="1"/>
  <c r="DU26" i="16" s="1"/>
  <c r="X28" i="4"/>
  <c r="R26" i="4"/>
  <c r="BC27" i="4"/>
  <c r="C33" i="9"/>
  <c r="AM33" i="1" s="1"/>
  <c r="AR34" i="9"/>
  <c r="AM33" i="9"/>
  <c r="AN33" i="9"/>
  <c r="AL33" i="9"/>
  <c r="AO33" i="9"/>
  <c r="J33" i="9"/>
  <c r="AN33" i="1" s="1"/>
  <c r="AS34" i="9"/>
  <c r="AS35" i="9" s="1"/>
  <c r="AQ30" i="1"/>
  <c r="AB30" i="9"/>
  <c r="O30" i="9" s="1"/>
  <c r="P30" i="9" s="1"/>
  <c r="AR30" i="1" s="1"/>
  <c r="EX30" i="1" s="1"/>
  <c r="N29" i="13"/>
  <c r="U29" i="13"/>
  <c r="T29" i="13" s="1"/>
  <c r="CJ29" i="1" s="1"/>
  <c r="CI29" i="1"/>
  <c r="V30" i="11"/>
  <c r="Q29" i="11"/>
  <c r="Y30" i="8"/>
  <c r="BB30" i="8"/>
  <c r="D30" i="8" s="1"/>
  <c r="BD30" i="8"/>
  <c r="V27" i="16"/>
  <c r="W27" i="16"/>
  <c r="DX27" i="16" s="1"/>
  <c r="S27" i="10"/>
  <c r="U27" i="10" s="1"/>
  <c r="BH27" i="1"/>
  <c r="X28" i="1"/>
  <c r="T4" i="7"/>
  <c r="AB28" i="7"/>
  <c r="O28" i="7" s="1"/>
  <c r="P28" i="7" s="1"/>
  <c r="Z28" i="1" s="1"/>
  <c r="EV28" i="1" s="1"/>
  <c r="Y28" i="1"/>
  <c r="BJ28" i="16" l="1"/>
  <c r="EC28" i="16" s="1"/>
  <c r="CL26" i="16"/>
  <c r="D26" i="16" s="1"/>
  <c r="C34" i="9"/>
  <c r="AM34" i="1" s="1"/>
  <c r="AR35" i="9"/>
  <c r="C35" i="9" s="1"/>
  <c r="AM35" i="1" s="1"/>
  <c r="S26" i="4"/>
  <c r="D26" i="15"/>
  <c r="O26" i="16"/>
  <c r="AC30" i="8"/>
  <c r="K30" i="8"/>
  <c r="AE30" i="8" s="1"/>
  <c r="V31" i="9"/>
  <c r="Q30" i="9"/>
  <c r="J34" i="9"/>
  <c r="AN34" i="1" s="1"/>
  <c r="J35" i="9"/>
  <c r="AN35" i="1" s="1"/>
  <c r="AL34" i="9"/>
  <c r="AO34" i="9"/>
  <c r="D34" i="9"/>
  <c r="AC34" i="9" s="1"/>
  <c r="AN34" i="9"/>
  <c r="AM34" i="9"/>
  <c r="CK29" i="1"/>
  <c r="AB29" i="13"/>
  <c r="O29" i="13" s="1"/>
  <c r="P29" i="13" s="1"/>
  <c r="CL29" i="1" s="1"/>
  <c r="Y30" i="11"/>
  <c r="BB30" i="11"/>
  <c r="D30" i="11" s="1"/>
  <c r="BD30" i="11"/>
  <c r="AO30" i="8"/>
  <c r="AH30" i="8" s="1"/>
  <c r="BF30" i="8"/>
  <c r="AM30" i="8"/>
  <c r="E30" i="8" s="1"/>
  <c r="BE30" i="8"/>
  <c r="T27" i="10"/>
  <c r="BI27" i="1" s="1"/>
  <c r="N27" i="10"/>
  <c r="Q28" i="7"/>
  <c r="V29" i="7"/>
  <c r="BD29" i="7" s="1"/>
  <c r="AH29" i="7" s="1"/>
  <c r="L29" i="7" s="1"/>
  <c r="AF29" i="7" s="1"/>
  <c r="DE29" i="1" l="1"/>
  <c r="FB29" i="1"/>
  <c r="CN26" i="16"/>
  <c r="P26" i="16" s="1"/>
  <c r="Q26" i="16"/>
  <c r="DW26" i="16" s="1"/>
  <c r="U26" i="4"/>
  <c r="T26" i="4" s="1"/>
  <c r="F26" i="1" s="1"/>
  <c r="N26" i="4"/>
  <c r="E26" i="1"/>
  <c r="AL35" i="9"/>
  <c r="AN35" i="9"/>
  <c r="K30" i="11"/>
  <c r="AE30" i="11" s="1"/>
  <c r="AC30" i="11"/>
  <c r="BB31" i="9"/>
  <c r="BD31" i="9"/>
  <c r="AH31" i="9" s="1"/>
  <c r="L31" i="9" s="1"/>
  <c r="AF31" i="9" s="1"/>
  <c r="Y31" i="9"/>
  <c r="O26" i="4"/>
  <c r="Q29" i="13"/>
  <c r="V30" i="13"/>
  <c r="BF30" i="11"/>
  <c r="AO30" i="11"/>
  <c r="AH30" i="11" s="1"/>
  <c r="BE30" i="11"/>
  <c r="AM30" i="11"/>
  <c r="E30" i="11" s="1"/>
  <c r="F30" i="8"/>
  <c r="AD30" i="8"/>
  <c r="L30" i="8"/>
  <c r="AB27" i="10"/>
  <c r="O27" i="10" s="1"/>
  <c r="P27" i="10" s="1"/>
  <c r="BK27" i="1" s="1"/>
  <c r="EY27" i="1" s="1"/>
  <c r="BJ27" i="1"/>
  <c r="BB29" i="7"/>
  <c r="Y29" i="7"/>
  <c r="P26" i="4" l="1"/>
  <c r="H26" i="1" s="1"/>
  <c r="ET26" i="1" s="1"/>
  <c r="AB26" i="4"/>
  <c r="G26" i="1"/>
  <c r="AN31" i="9"/>
  <c r="AG31" i="9" s="1"/>
  <c r="BF31" i="9"/>
  <c r="BE31" i="9"/>
  <c r="AL31" i="9"/>
  <c r="D31" i="9" s="1"/>
  <c r="F31" i="9" s="1"/>
  <c r="W33" i="9" s="1"/>
  <c r="Y30" i="13"/>
  <c r="BB30" i="13"/>
  <c r="D30" i="13" s="1"/>
  <c r="BD30" i="13"/>
  <c r="AD30" i="11"/>
  <c r="F30" i="11"/>
  <c r="L30" i="11"/>
  <c r="M30" i="8"/>
  <c r="AF30" i="8"/>
  <c r="B30" i="8" s="1"/>
  <c r="AC30" i="1" s="1"/>
  <c r="BU30" i="16" s="1"/>
  <c r="CE30" i="16" s="1"/>
  <c r="Z30" i="8"/>
  <c r="W32" i="8"/>
  <c r="BA31" i="8"/>
  <c r="Q27" i="10"/>
  <c r="V28" i="10"/>
  <c r="AN29" i="7"/>
  <c r="AG29" i="7" s="1"/>
  <c r="BF29" i="7"/>
  <c r="BE29" i="7"/>
  <c r="AL29" i="7"/>
  <c r="D29" i="7" s="1"/>
  <c r="F29" i="7" s="1"/>
  <c r="W31" i="7" s="1"/>
  <c r="Z31" i="9" l="1"/>
  <c r="Q26" i="4"/>
  <c r="V27" i="4"/>
  <c r="K30" i="13"/>
  <c r="AE30" i="13" s="1"/>
  <c r="AC30" i="13"/>
  <c r="BA32" i="9"/>
  <c r="AC31" i="9"/>
  <c r="K31" i="9"/>
  <c r="M31" i="9" s="1"/>
  <c r="AL27" i="4"/>
  <c r="AN27" i="4"/>
  <c r="Z29" i="7"/>
  <c r="AO30" i="13"/>
  <c r="AH30" i="13" s="1"/>
  <c r="BF30" i="13"/>
  <c r="M30" i="11"/>
  <c r="AF30" i="11"/>
  <c r="B30" i="11" s="1"/>
  <c r="BN30" i="1" s="1"/>
  <c r="BX30" i="16" s="1"/>
  <c r="CH30" i="16" s="1"/>
  <c r="BE30" i="13"/>
  <c r="AM30" i="13"/>
  <c r="E30" i="13" s="1"/>
  <c r="BA31" i="11"/>
  <c r="W32" i="11"/>
  <c r="Z30" i="11"/>
  <c r="BC31" i="8"/>
  <c r="AA30" i="8"/>
  <c r="R30" i="8"/>
  <c r="S30" i="8" s="1"/>
  <c r="X32" i="8"/>
  <c r="AR32" i="8"/>
  <c r="AS32" i="8"/>
  <c r="BB28" i="10"/>
  <c r="D28" i="10" s="1"/>
  <c r="BD28" i="10"/>
  <c r="AG28" i="10" s="1"/>
  <c r="Y28" i="10"/>
  <c r="K29" i="7"/>
  <c r="M29" i="7" s="1"/>
  <c r="AC29" i="7"/>
  <c r="BA30" i="7"/>
  <c r="X33" i="9" l="1"/>
  <c r="AA31" i="9"/>
  <c r="BD27" i="4"/>
  <c r="Y27" i="4"/>
  <c r="BB27" i="4"/>
  <c r="R31" i="9"/>
  <c r="S31" i="9" s="1"/>
  <c r="AO31" i="1" s="1"/>
  <c r="AC28" i="10"/>
  <c r="K28" i="10"/>
  <c r="AE28" i="10" s="1"/>
  <c r="AE31" i="9"/>
  <c r="B31" i="9" s="1"/>
  <c r="AL31" i="1" s="1"/>
  <c r="BV31" i="16" s="1"/>
  <c r="CF31" i="16" s="1"/>
  <c r="BC32" i="9"/>
  <c r="L30" i="13"/>
  <c r="AF30" i="13" s="1"/>
  <c r="X32" i="11"/>
  <c r="AA30" i="11"/>
  <c r="R30" i="11"/>
  <c r="S30" i="11" s="1"/>
  <c r="BC31" i="11"/>
  <c r="AS32" i="11"/>
  <c r="AR32" i="11"/>
  <c r="M30" i="13"/>
  <c r="AA30" i="13" s="1"/>
  <c r="R29" i="7"/>
  <c r="S29" i="7" s="1"/>
  <c r="X31" i="7"/>
  <c r="AA29" i="7"/>
  <c r="F30" i="13"/>
  <c r="Z30" i="13" s="1"/>
  <c r="AD30" i="13"/>
  <c r="AS33" i="8"/>
  <c r="J33" i="8" s="1"/>
  <c r="AE33" i="1" s="1"/>
  <c r="J32" i="8"/>
  <c r="AE32" i="1" s="1"/>
  <c r="C32" i="8"/>
  <c r="AD32" i="1" s="1"/>
  <c r="AO32" i="8"/>
  <c r="AN32" i="8"/>
  <c r="AL32" i="8"/>
  <c r="AR33" i="8"/>
  <c r="AM32" i="8"/>
  <c r="U30" i="8"/>
  <c r="T30" i="8" s="1"/>
  <c r="AG30" i="1" s="1"/>
  <c r="AF30" i="1"/>
  <c r="N30" i="8"/>
  <c r="AM28" i="10"/>
  <c r="E28" i="10" s="1"/>
  <c r="BE28" i="10"/>
  <c r="BF28" i="10"/>
  <c r="AO28" i="10"/>
  <c r="AH28" i="10" s="1"/>
  <c r="AE29" i="7"/>
  <c r="B29" i="7" s="1"/>
  <c r="T29" i="1" s="1"/>
  <c r="BT29" i="16" s="1"/>
  <c r="CD29" i="16" s="1"/>
  <c r="BC30" i="7"/>
  <c r="E27" i="4" l="1"/>
  <c r="BE27" i="4"/>
  <c r="AH27" i="4"/>
  <c r="BF27" i="4"/>
  <c r="U31" i="9"/>
  <c r="T31" i="9" s="1"/>
  <c r="AP31" i="1" s="1"/>
  <c r="D27" i="4"/>
  <c r="AG27" i="4"/>
  <c r="N31" i="9"/>
  <c r="B30" i="13"/>
  <c r="CF30" i="1" s="1"/>
  <c r="BZ30" i="16" s="1"/>
  <c r="CJ30" i="16" s="1"/>
  <c r="R30" i="13"/>
  <c r="S30" i="13" s="1"/>
  <c r="AS32" i="13"/>
  <c r="AR32" i="13"/>
  <c r="BC31" i="13"/>
  <c r="X32" i="13"/>
  <c r="AO32" i="11"/>
  <c r="AN32" i="11"/>
  <c r="AM32" i="11"/>
  <c r="AL32" i="11"/>
  <c r="AR33" i="11"/>
  <c r="C33" i="11" s="1"/>
  <c r="BO33" i="1" s="1"/>
  <c r="C32" i="11"/>
  <c r="BO32" i="1" s="1"/>
  <c r="J32" i="11"/>
  <c r="BP32" i="1" s="1"/>
  <c r="AS33" i="11"/>
  <c r="J33" i="11" s="1"/>
  <c r="BP33" i="1" s="1"/>
  <c r="BA31" i="13"/>
  <c r="W32" i="13"/>
  <c r="U30" i="11"/>
  <c r="T30" i="11" s="1"/>
  <c r="BR30" i="1" s="1"/>
  <c r="BQ30" i="1"/>
  <c r="N30" i="11"/>
  <c r="BG29" i="16"/>
  <c r="BH29" i="16" s="1"/>
  <c r="CT29" i="16" s="1"/>
  <c r="U29" i="7"/>
  <c r="T29" i="7" s="1"/>
  <c r="X29" i="1" s="1"/>
  <c r="W29" i="1"/>
  <c r="N29" i="7"/>
  <c r="AB30" i="8"/>
  <c r="O30" i="8" s="1"/>
  <c r="P30" i="8" s="1"/>
  <c r="AI30" i="1" s="1"/>
  <c r="EW30" i="1" s="1"/>
  <c r="AH30" i="1"/>
  <c r="C33" i="8"/>
  <c r="AD33" i="1" s="1"/>
  <c r="AL33" i="8"/>
  <c r="AR34" i="8"/>
  <c r="AM33" i="8"/>
  <c r="D33" i="8"/>
  <c r="AC33" i="8" s="1"/>
  <c r="AO33" i="8"/>
  <c r="AN33" i="8"/>
  <c r="AS34" i="8"/>
  <c r="J34" i="8" s="1"/>
  <c r="AE34" i="1" s="1"/>
  <c r="AD28" i="10"/>
  <c r="F28" i="10"/>
  <c r="L28" i="10"/>
  <c r="K27" i="4" l="1"/>
  <c r="F27" i="4"/>
  <c r="BA28" i="4" s="1"/>
  <c r="AC27" i="4"/>
  <c r="AD27" i="4"/>
  <c r="L27" i="4"/>
  <c r="AF27" i="4" s="1"/>
  <c r="AQ31" i="1"/>
  <c r="AB31" i="9"/>
  <c r="BA29" i="10"/>
  <c r="Z28" i="10"/>
  <c r="AR34" i="11"/>
  <c r="AL33" i="11"/>
  <c r="AM33" i="11"/>
  <c r="AO33" i="11"/>
  <c r="AN33" i="11"/>
  <c r="AN32" i="13"/>
  <c r="AO32" i="13"/>
  <c r="AR33" i="13"/>
  <c r="C33" i="13" s="1"/>
  <c r="CG33" i="1" s="1"/>
  <c r="AM32" i="13"/>
  <c r="C32" i="13"/>
  <c r="CG32" i="1" s="1"/>
  <c r="AL32" i="13"/>
  <c r="Y29" i="1"/>
  <c r="O29" i="7"/>
  <c r="P29" i="7" s="1"/>
  <c r="Z29" i="1" s="1"/>
  <c r="AB29" i="7"/>
  <c r="AS34" i="11"/>
  <c r="J34" i="11" s="1"/>
  <c r="BP34" i="1" s="1"/>
  <c r="J32" i="13"/>
  <c r="CH32" i="1" s="1"/>
  <c r="AS33" i="13"/>
  <c r="AB30" i="11"/>
  <c r="O30" i="11" s="1"/>
  <c r="P30" i="11" s="1"/>
  <c r="BT30" i="1" s="1"/>
  <c r="EZ30" i="1" s="1"/>
  <c r="BS30" i="1"/>
  <c r="N30" i="13"/>
  <c r="U30" i="13"/>
  <c r="T30" i="13" s="1"/>
  <c r="CJ30" i="1" s="1"/>
  <c r="CI30" i="1"/>
  <c r="AR35" i="8"/>
  <c r="C35" i="8" s="1"/>
  <c r="AD35" i="1" s="1"/>
  <c r="AO34" i="8"/>
  <c r="AM34" i="8"/>
  <c r="AL34" i="8"/>
  <c r="AN34" i="8"/>
  <c r="AS35" i="8"/>
  <c r="J35" i="8" s="1"/>
  <c r="AE35" i="1" s="1"/>
  <c r="C34" i="8"/>
  <c r="AD34" i="1" s="1"/>
  <c r="V31" i="8"/>
  <c r="Q30" i="8"/>
  <c r="BI29" i="16"/>
  <c r="AF28" i="10"/>
  <c r="B28" i="10" s="1"/>
  <c r="M28" i="10"/>
  <c r="W30" i="10"/>
  <c r="BJ29" i="16"/>
  <c r="CY29" i="1" l="1"/>
  <c r="EV29" i="1"/>
  <c r="EC29" i="16"/>
  <c r="DE29" i="16"/>
  <c r="Z27" i="4"/>
  <c r="C27" i="15" s="1"/>
  <c r="A27" i="15"/>
  <c r="W29" i="4"/>
  <c r="M27" i="4"/>
  <c r="AE27" i="4"/>
  <c r="B27" i="4" s="1"/>
  <c r="B27" i="1" s="1"/>
  <c r="BR27" i="16" s="1"/>
  <c r="CB27" i="16" s="1"/>
  <c r="O31" i="9"/>
  <c r="P31" i="9" s="1"/>
  <c r="AR31" i="1" s="1"/>
  <c r="EX31" i="1" s="1"/>
  <c r="V32" i="9"/>
  <c r="Q31" i="9"/>
  <c r="BC29" i="10"/>
  <c r="AA28" i="10"/>
  <c r="AR35" i="11"/>
  <c r="C35" i="11" s="1"/>
  <c r="BO35" i="1" s="1"/>
  <c r="AM34" i="11"/>
  <c r="AO34" i="11"/>
  <c r="AL34" i="11"/>
  <c r="E34" i="11"/>
  <c r="AN34" i="11"/>
  <c r="CK30" i="1"/>
  <c r="AB30" i="13"/>
  <c r="O30" i="13" s="1"/>
  <c r="P30" i="13" s="1"/>
  <c r="CL30" i="1" s="1"/>
  <c r="FB30" i="1" s="1"/>
  <c r="AS34" i="13"/>
  <c r="J34" i="13" s="1"/>
  <c r="CH34" i="1" s="1"/>
  <c r="C34" i="11"/>
  <c r="BO34" i="1" s="1"/>
  <c r="J33" i="13"/>
  <c r="CH33" i="1" s="1"/>
  <c r="Q30" i="11"/>
  <c r="V31" i="11"/>
  <c r="AS35" i="11"/>
  <c r="D33" i="13"/>
  <c r="AM33" i="13"/>
  <c r="AL33" i="13"/>
  <c r="AN33" i="13"/>
  <c r="AR34" i="13"/>
  <c r="C34" i="13" s="1"/>
  <c r="CG34" i="1" s="1"/>
  <c r="AO33" i="13"/>
  <c r="V30" i="7"/>
  <c r="Q29" i="7"/>
  <c r="Y31" i="8"/>
  <c r="BB31" i="8"/>
  <c r="BD31" i="8"/>
  <c r="AL35" i="8"/>
  <c r="AN35" i="8"/>
  <c r="R28" i="10"/>
  <c r="X30" i="10"/>
  <c r="BE28" i="1"/>
  <c r="BW28" i="16" s="1"/>
  <c r="CG28" i="16" s="1"/>
  <c r="B27" i="16" l="1"/>
  <c r="C27" i="16" s="1"/>
  <c r="N27" i="16"/>
  <c r="AA27" i="4"/>
  <c r="BC28" i="4"/>
  <c r="R27" i="4"/>
  <c r="X29" i="4"/>
  <c r="AH31" i="8"/>
  <c r="L31" i="8" s="1"/>
  <c r="AF31" i="8" s="1"/>
  <c r="Y32" i="9"/>
  <c r="BB32" i="9"/>
  <c r="D32" i="9" s="1"/>
  <c r="AC32" i="9" s="1"/>
  <c r="BD32" i="9"/>
  <c r="AH32" i="9" s="1"/>
  <c r="E27" i="16"/>
  <c r="DU27" i="16" s="1"/>
  <c r="J35" i="11"/>
  <c r="BP35" i="1" s="1"/>
  <c r="AR35" i="13"/>
  <c r="C35" i="13" s="1"/>
  <c r="CG35" i="1" s="1"/>
  <c r="AN34" i="13"/>
  <c r="AM34" i="13"/>
  <c r="AO34" i="13"/>
  <c r="AL34" i="13"/>
  <c r="AS35" i="13"/>
  <c r="AG34" i="13"/>
  <c r="AD34" i="11"/>
  <c r="Y31" i="11"/>
  <c r="BB31" i="11"/>
  <c r="BD31" i="11"/>
  <c r="T28" i="16"/>
  <c r="U28" i="16" s="1"/>
  <c r="CO28" i="16" s="1"/>
  <c r="AC33" i="13"/>
  <c r="Q30" i="13"/>
  <c r="V31" i="13"/>
  <c r="Y30" i="7"/>
  <c r="BB30" i="7"/>
  <c r="BD30" i="7"/>
  <c r="AG30" i="7" s="1"/>
  <c r="K30" i="7" s="1"/>
  <c r="AE30" i="7" s="1"/>
  <c r="AN35" i="11"/>
  <c r="AL35" i="11"/>
  <c r="BF31" i="8"/>
  <c r="AN31" i="8"/>
  <c r="AG31" i="8" s="1"/>
  <c r="AL31" i="8"/>
  <c r="D31" i="8" s="1"/>
  <c r="F31" i="8" s="1"/>
  <c r="W33" i="8" s="1"/>
  <c r="BE31" i="8"/>
  <c r="BH28" i="1"/>
  <c r="S28" i="10"/>
  <c r="U28" i="10" s="1"/>
  <c r="CL27" i="16" l="1"/>
  <c r="D27" i="16" s="1"/>
  <c r="Z31" i="8"/>
  <c r="D27" i="15"/>
  <c r="S27" i="4"/>
  <c r="O27" i="16"/>
  <c r="E31" i="11"/>
  <c r="AH31" i="11"/>
  <c r="BF32" i="9"/>
  <c r="AG32" i="9"/>
  <c r="K32" i="9" s="1"/>
  <c r="BE32" i="9"/>
  <c r="E32" i="9"/>
  <c r="J35" i="13"/>
  <c r="CH35" i="1" s="1"/>
  <c r="AO30" i="7"/>
  <c r="AH30" i="7" s="1"/>
  <c r="BF30" i="7"/>
  <c r="AN31" i="11"/>
  <c r="AG31" i="11" s="1"/>
  <c r="BF31" i="11"/>
  <c r="Y31" i="13"/>
  <c r="BD31" i="13"/>
  <c r="BB31" i="13"/>
  <c r="BE30" i="7"/>
  <c r="AM30" i="7"/>
  <c r="E30" i="7" s="1"/>
  <c r="BE31" i="11"/>
  <c r="AL31" i="11"/>
  <c r="D31" i="11" s="1"/>
  <c r="F31" i="11" s="1"/>
  <c r="Z31" i="11" s="1"/>
  <c r="AN35" i="13"/>
  <c r="AL35" i="13"/>
  <c r="AC31" i="8"/>
  <c r="K31" i="8"/>
  <c r="M31" i="8" s="1"/>
  <c r="BA32" i="8"/>
  <c r="V28" i="16"/>
  <c r="N28" i="10"/>
  <c r="T28" i="10"/>
  <c r="W28" i="16"/>
  <c r="DX28" i="16" s="1"/>
  <c r="CN27" i="16" l="1"/>
  <c r="P27" i="16" s="1"/>
  <c r="X33" i="8"/>
  <c r="AA31" i="8"/>
  <c r="W33" i="11"/>
  <c r="Q27" i="16"/>
  <c r="DW27" i="16" s="1"/>
  <c r="U27" i="4"/>
  <c r="T27" i="4" s="1"/>
  <c r="F27" i="1" s="1"/>
  <c r="N27" i="4"/>
  <c r="O27" i="4" s="1"/>
  <c r="P27" i="4" s="1"/>
  <c r="H27" i="1" s="1"/>
  <c r="ET27" i="1" s="1"/>
  <c r="E27" i="1"/>
  <c r="R31" i="8"/>
  <c r="S31" i="8" s="1"/>
  <c r="U31" i="8" s="1"/>
  <c r="T31" i="8" s="1"/>
  <c r="AG31" i="1" s="1"/>
  <c r="L31" i="11"/>
  <c r="AF31" i="11" s="1"/>
  <c r="AD31" i="11"/>
  <c r="F32" i="9"/>
  <c r="L32" i="9"/>
  <c r="AD32" i="9"/>
  <c r="AE32" i="9"/>
  <c r="AN31" i="13"/>
  <c r="AG31" i="13" s="1"/>
  <c r="BF31" i="13"/>
  <c r="BA32" i="11"/>
  <c r="K31" i="11"/>
  <c r="M31" i="11" s="1"/>
  <c r="R31" i="11" s="1"/>
  <c r="S31" i="11" s="1"/>
  <c r="AC31" i="11"/>
  <c r="AD30" i="7"/>
  <c r="F30" i="7"/>
  <c r="Z30" i="7" s="1"/>
  <c r="L30" i="7"/>
  <c r="AL31" i="13"/>
  <c r="D31" i="13" s="1"/>
  <c r="F31" i="13" s="1"/>
  <c r="W33" i="13" s="1"/>
  <c r="BE31" i="13"/>
  <c r="BC32" i="8"/>
  <c r="AE31" i="8"/>
  <c r="B31" i="8" s="1"/>
  <c r="BI28" i="1"/>
  <c r="T4" i="10"/>
  <c r="BJ28" i="1"/>
  <c r="AB28" i="10"/>
  <c r="O28" i="10" s="1"/>
  <c r="P28" i="10" s="1"/>
  <c r="AF31" i="1" l="1"/>
  <c r="X33" i="11"/>
  <c r="AA31" i="11"/>
  <c r="G27" i="1"/>
  <c r="AB27" i="4"/>
  <c r="Z31" i="13"/>
  <c r="AF32" i="9"/>
  <c r="B32" i="9" s="1"/>
  <c r="M32" i="9"/>
  <c r="BA33" i="9"/>
  <c r="W34" i="9"/>
  <c r="Z32" i="9"/>
  <c r="K31" i="13"/>
  <c r="M31" i="13" s="1"/>
  <c r="BA32" i="13"/>
  <c r="AC31" i="13"/>
  <c r="U31" i="11"/>
  <c r="T31" i="11" s="1"/>
  <c r="BR31" i="1" s="1"/>
  <c r="BQ31" i="1"/>
  <c r="AE31" i="11"/>
  <c r="B31" i="11" s="1"/>
  <c r="BC32" i="11"/>
  <c r="AF30" i="7"/>
  <c r="B30" i="7" s="1"/>
  <c r="M30" i="7"/>
  <c r="AA30" i="7" s="1"/>
  <c r="W32" i="7"/>
  <c r="BA31" i="7"/>
  <c r="AC31" i="1"/>
  <c r="BU31" i="16" s="1"/>
  <c r="CE31" i="16" s="1"/>
  <c r="N31" i="8"/>
  <c r="BK28" i="1"/>
  <c r="EY28" i="1" s="1"/>
  <c r="V29" i="10"/>
  <c r="Q28" i="10"/>
  <c r="X33" i="13" l="1"/>
  <c r="AA31" i="13"/>
  <c r="Q27" i="4"/>
  <c r="V28" i="4"/>
  <c r="R31" i="13"/>
  <c r="S31" i="13" s="1"/>
  <c r="U31" i="13" s="1"/>
  <c r="T31" i="13" s="1"/>
  <c r="CJ31" i="1" s="1"/>
  <c r="AL32" i="1"/>
  <c r="BV32" i="16" s="1"/>
  <c r="CF32" i="16" s="1"/>
  <c r="X34" i="9"/>
  <c r="R32" i="9"/>
  <c r="S32" i="9" s="1"/>
  <c r="AA32" i="9"/>
  <c r="BC33" i="9"/>
  <c r="AM28" i="4"/>
  <c r="E28" i="4" s="1"/>
  <c r="AO28" i="4"/>
  <c r="BN31" i="1"/>
  <c r="BX31" i="16" s="1"/>
  <c r="CH31" i="16" s="1"/>
  <c r="N31" i="11"/>
  <c r="CI31" i="1"/>
  <c r="BC31" i="7"/>
  <c r="R30" i="7"/>
  <c r="S30" i="7" s="1"/>
  <c r="AR32" i="7"/>
  <c r="X32" i="7"/>
  <c r="AS32" i="7"/>
  <c r="T30" i="1"/>
  <c r="BC32" i="13"/>
  <c r="AE31" i="13"/>
  <c r="B31" i="13" s="1"/>
  <c r="CF31" i="1" s="1"/>
  <c r="BZ31" i="16" s="1"/>
  <c r="CJ31" i="16" s="1"/>
  <c r="AH31" i="1"/>
  <c r="AB31" i="8"/>
  <c r="O31" i="8" s="1"/>
  <c r="P31" i="8" s="1"/>
  <c r="AI31" i="1" s="1"/>
  <c r="EW31" i="1" s="1"/>
  <c r="BB29" i="10"/>
  <c r="E29" i="10" s="1"/>
  <c r="BD29" i="10"/>
  <c r="Y29" i="10"/>
  <c r="BT30" i="16" l="1"/>
  <c r="CD30" i="16" s="1"/>
  <c r="BG30" i="16" s="1"/>
  <c r="BH30" i="16" s="1"/>
  <c r="BD28" i="4"/>
  <c r="Y28" i="4"/>
  <c r="BB28" i="4"/>
  <c r="AO32" i="1"/>
  <c r="U32" i="9"/>
  <c r="T32" i="9" s="1"/>
  <c r="AP32" i="1" s="1"/>
  <c r="N32" i="9"/>
  <c r="L29" i="10"/>
  <c r="AF29" i="10" s="1"/>
  <c r="AD29" i="10"/>
  <c r="F28" i="4"/>
  <c r="AD28" i="4"/>
  <c r="U30" i="7"/>
  <c r="T30" i="7" s="1"/>
  <c r="X30" i="1" s="1"/>
  <c r="W30" i="1"/>
  <c r="N30" i="7"/>
  <c r="N31" i="13"/>
  <c r="AS33" i="7"/>
  <c r="J33" i="7" s="1"/>
  <c r="V33" i="1" s="1"/>
  <c r="J32" i="7"/>
  <c r="V32" i="1" s="1"/>
  <c r="AB31" i="11"/>
  <c r="O31" i="11" s="1"/>
  <c r="P31" i="11" s="1"/>
  <c r="BT31" i="1" s="1"/>
  <c r="EZ31" i="1" s="1"/>
  <c r="BS31" i="1"/>
  <c r="AL32" i="7"/>
  <c r="AM32" i="7"/>
  <c r="C32" i="7"/>
  <c r="U32" i="1" s="1"/>
  <c r="AN32" i="7"/>
  <c r="AR33" i="7"/>
  <c r="AO32" i="7"/>
  <c r="Q31" i="8"/>
  <c r="V32" i="8"/>
  <c r="BF29" i="10"/>
  <c r="AN29" i="10"/>
  <c r="AG29" i="10" s="1"/>
  <c r="AL29" i="10"/>
  <c r="D29" i="10" s="1"/>
  <c r="F29" i="10" s="1"/>
  <c r="Z29" i="10" s="1"/>
  <c r="BE29" i="10"/>
  <c r="CT30" i="16" l="1"/>
  <c r="BI30" i="16" s="1"/>
  <c r="D28" i="4"/>
  <c r="AC28" i="4" s="1"/>
  <c r="BE28" i="4"/>
  <c r="AG28" i="4"/>
  <c r="K28" i="4" s="1"/>
  <c r="AE28" i="4" s="1"/>
  <c r="BF28" i="4"/>
  <c r="AH28" i="4"/>
  <c r="L28" i="4" s="1"/>
  <c r="M28" i="4" s="1"/>
  <c r="AB32" i="9"/>
  <c r="O32" i="9" s="1"/>
  <c r="P32" i="9" s="1"/>
  <c r="AR32" i="1" s="1"/>
  <c r="EX32" i="1" s="1"/>
  <c r="AQ32" i="1"/>
  <c r="A28" i="15"/>
  <c r="W30" i="4"/>
  <c r="Z28" i="4"/>
  <c r="BJ30" i="16"/>
  <c r="EC30" i="16" s="1"/>
  <c r="C33" i="7"/>
  <c r="U33" i="1" s="1"/>
  <c r="AN33" i="7"/>
  <c r="AO33" i="7"/>
  <c r="AM33" i="7"/>
  <c r="AL33" i="7"/>
  <c r="AR34" i="7"/>
  <c r="AB31" i="13"/>
  <c r="O31" i="13" s="1"/>
  <c r="P31" i="13" s="1"/>
  <c r="CL31" i="1" s="1"/>
  <c r="FB31" i="1" s="1"/>
  <c r="CK31" i="1"/>
  <c r="AS34" i="7"/>
  <c r="J34" i="7" s="1"/>
  <c r="V34" i="1" s="1"/>
  <c r="W31" i="10"/>
  <c r="AB30" i="7"/>
  <c r="O30" i="7" s="1"/>
  <c r="P30" i="7" s="1"/>
  <c r="Z30" i="1" s="1"/>
  <c r="EV30" i="1" s="1"/>
  <c r="Y30" i="1"/>
  <c r="Q31" i="11"/>
  <c r="V32" i="11"/>
  <c r="Y32" i="8"/>
  <c r="BB32" i="8"/>
  <c r="D32" i="8" s="1"/>
  <c r="AC32" i="8" s="1"/>
  <c r="BD32" i="8"/>
  <c r="AH32" i="8" s="1"/>
  <c r="AC29" i="10"/>
  <c r="K29" i="10"/>
  <c r="M29" i="10" s="1"/>
  <c r="R29" i="10" s="1"/>
  <c r="BA30" i="10"/>
  <c r="BA29" i="4" l="1"/>
  <c r="AF28" i="4"/>
  <c r="B28" i="4" s="1"/>
  <c r="B28" i="1" s="1"/>
  <c r="V33" i="9"/>
  <c r="Q32" i="9"/>
  <c r="C28" i="15"/>
  <c r="BC29" i="4"/>
  <c r="AA28" i="4"/>
  <c r="R28" i="4"/>
  <c r="X30" i="4"/>
  <c r="S29" i="10"/>
  <c r="BH29" i="1"/>
  <c r="BB32" i="11"/>
  <c r="Y32" i="11"/>
  <c r="BD32" i="11"/>
  <c r="AH32" i="11" s="1"/>
  <c r="C34" i="7"/>
  <c r="U34" i="1" s="1"/>
  <c r="AR35" i="7"/>
  <c r="AN34" i="7"/>
  <c r="AM34" i="7"/>
  <c r="AL34" i="7"/>
  <c r="AO34" i="7"/>
  <c r="D34" i="7"/>
  <c r="AC34" i="7" s="1"/>
  <c r="Q31" i="13"/>
  <c r="V32" i="13"/>
  <c r="V31" i="7"/>
  <c r="Q30" i="7"/>
  <c r="X31" i="10"/>
  <c r="AA29" i="10"/>
  <c r="AS35" i="7"/>
  <c r="J35" i="7" s="1"/>
  <c r="V35" i="1" s="1"/>
  <c r="AH34" i="7"/>
  <c r="AG32" i="8"/>
  <c r="K32" i="8" s="1"/>
  <c r="BF32" i="8"/>
  <c r="BE32" i="8"/>
  <c r="E32" i="8"/>
  <c r="AE29" i="10"/>
  <c r="B29" i="10" s="1"/>
  <c r="BE29" i="1" s="1"/>
  <c r="BW29" i="16" s="1"/>
  <c r="CG29" i="16" s="1"/>
  <c r="BC30" i="10"/>
  <c r="BR28" i="16" l="1"/>
  <c r="CB28" i="16" s="1"/>
  <c r="N28" i="16" s="1"/>
  <c r="O28" i="16" s="1"/>
  <c r="CN28" i="16" s="1"/>
  <c r="P28" i="16" s="1"/>
  <c r="E32" i="11"/>
  <c r="F32" i="11" s="1"/>
  <c r="W34" i="11" s="1"/>
  <c r="BB33" i="9"/>
  <c r="D33" i="9" s="1"/>
  <c r="AC33" i="9" s="1"/>
  <c r="BD33" i="9"/>
  <c r="AH33" i="9" s="1"/>
  <c r="Y33" i="9"/>
  <c r="Q28" i="16"/>
  <c r="DW28" i="16" s="1"/>
  <c r="S28" i="4"/>
  <c r="D28" i="15"/>
  <c r="Y32" i="13"/>
  <c r="BB32" i="13"/>
  <c r="D32" i="13" s="1"/>
  <c r="BD32" i="13"/>
  <c r="AG32" i="13" s="1"/>
  <c r="AN35" i="7"/>
  <c r="AL35" i="7"/>
  <c r="T29" i="16"/>
  <c r="U29" i="16" s="1"/>
  <c r="CO29" i="16" s="1"/>
  <c r="AG32" i="11"/>
  <c r="BF32" i="11"/>
  <c r="C35" i="7"/>
  <c r="U35" i="1" s="1"/>
  <c r="D32" i="11"/>
  <c r="BE32" i="11"/>
  <c r="BB31" i="7"/>
  <c r="BD31" i="7"/>
  <c r="AH31" i="7" s="1"/>
  <c r="L31" i="7" s="1"/>
  <c r="AF31" i="7" s="1"/>
  <c r="Y31" i="7"/>
  <c r="U29" i="10"/>
  <c r="T29" i="10" s="1"/>
  <c r="BI29" i="1" s="1"/>
  <c r="N29" i="10"/>
  <c r="AD32" i="8"/>
  <c r="L32" i="8"/>
  <c r="F32" i="8"/>
  <c r="AE32" i="8"/>
  <c r="B28" i="16" l="1"/>
  <c r="C28" i="16" s="1"/>
  <c r="CL28" i="16" s="1"/>
  <c r="D28" i="16" s="1"/>
  <c r="Z32" i="11"/>
  <c r="K32" i="13"/>
  <c r="AE32" i="13" s="1"/>
  <c r="AC32" i="13"/>
  <c r="L32" i="11"/>
  <c r="AD32" i="11"/>
  <c r="BF33" i="9"/>
  <c r="AG33" i="9"/>
  <c r="K33" i="9" s="1"/>
  <c r="E33" i="9"/>
  <c r="BE33" i="9"/>
  <c r="U28" i="4"/>
  <c r="T28" i="4" s="1"/>
  <c r="N28" i="4"/>
  <c r="E28" i="1"/>
  <c r="E28" i="16"/>
  <c r="DU28" i="16" s="1"/>
  <c r="AC32" i="11"/>
  <c r="BA33" i="11"/>
  <c r="K32" i="11"/>
  <c r="BJ29" i="1"/>
  <c r="AB29" i="10"/>
  <c r="O29" i="10" s="1"/>
  <c r="P29" i="10" s="1"/>
  <c r="BK29" i="1" s="1"/>
  <c r="AN31" i="7"/>
  <c r="AG31" i="7" s="1"/>
  <c r="BF31" i="7"/>
  <c r="BF32" i="13"/>
  <c r="AH32" i="13"/>
  <c r="BE31" i="7"/>
  <c r="AL31" i="7"/>
  <c r="D31" i="7" s="1"/>
  <c r="F31" i="7" s="1"/>
  <c r="W33" i="7" s="1"/>
  <c r="BE32" i="13"/>
  <c r="E32" i="13"/>
  <c r="W34" i="8"/>
  <c r="Z32" i="8"/>
  <c r="BA33" i="8"/>
  <c r="AF32" i="8"/>
  <c r="B32" i="8" s="1"/>
  <c r="M32" i="8"/>
  <c r="V29" i="16"/>
  <c r="W29" i="16"/>
  <c r="DB29" i="1" l="1"/>
  <c r="EY29" i="1"/>
  <c r="DX29" i="16"/>
  <c r="CZ29" i="16"/>
  <c r="Z31" i="7"/>
  <c r="AF32" i="11"/>
  <c r="M32" i="11"/>
  <c r="L33" i="9"/>
  <c r="AD33" i="9"/>
  <c r="F33" i="9"/>
  <c r="AE33" i="9"/>
  <c r="G28" i="1"/>
  <c r="AB28" i="4"/>
  <c r="F28" i="1"/>
  <c r="T4" i="4"/>
  <c r="V30" i="10"/>
  <c r="Q29" i="10"/>
  <c r="AD32" i="13"/>
  <c r="F32" i="13"/>
  <c r="L32" i="13"/>
  <c r="K31" i="7"/>
  <c r="M31" i="7" s="1"/>
  <c r="AC31" i="7"/>
  <c r="BA32" i="7"/>
  <c r="BC33" i="11"/>
  <c r="AE32" i="11"/>
  <c r="AC32" i="1"/>
  <c r="BU32" i="16" s="1"/>
  <c r="CE32" i="16" s="1"/>
  <c r="R32" i="8"/>
  <c r="S32" i="8" s="1"/>
  <c r="X34" i="8"/>
  <c r="AA32" i="8"/>
  <c r="BC33" i="8"/>
  <c r="B32" i="11" l="1"/>
  <c r="BN32" i="1" s="1"/>
  <c r="BX32" i="16" s="1"/>
  <c r="CH32" i="16" s="1"/>
  <c r="X33" i="7"/>
  <c r="AA31" i="7"/>
  <c r="R31" i="7"/>
  <c r="S31" i="7" s="1"/>
  <c r="W31" i="1" s="1"/>
  <c r="X34" i="11"/>
  <c r="AA32" i="11"/>
  <c r="R32" i="11"/>
  <c r="S32" i="11" s="1"/>
  <c r="N32" i="11" s="1"/>
  <c r="BA34" i="9"/>
  <c r="W35" i="9"/>
  <c r="Z33" i="9"/>
  <c r="M33" i="9"/>
  <c r="AF33" i="9"/>
  <c r="B33" i="9" s="1"/>
  <c r="AL33" i="1" s="1"/>
  <c r="BV33" i="16" s="1"/>
  <c r="CF33" i="16" s="1"/>
  <c r="O28" i="4"/>
  <c r="P28" i="4" s="1"/>
  <c r="H28" i="1" s="1"/>
  <c r="ET28" i="1" s="1"/>
  <c r="Q28" i="4"/>
  <c r="V29" i="4"/>
  <c r="W34" i="13"/>
  <c r="BA33" i="13"/>
  <c r="Z32" i="13"/>
  <c r="Y30" i="10"/>
  <c r="BB30" i="10"/>
  <c r="D30" i="10" s="1"/>
  <c r="BD30" i="10"/>
  <c r="AE31" i="7"/>
  <c r="B31" i="7" s="1"/>
  <c r="BC32" i="7"/>
  <c r="AF32" i="13"/>
  <c r="B32" i="13" s="1"/>
  <c r="CF32" i="1" s="1"/>
  <c r="BZ32" i="16" s="1"/>
  <c r="CJ32" i="16" s="1"/>
  <c r="M32" i="13"/>
  <c r="U32" i="8"/>
  <c r="T32" i="8" s="1"/>
  <c r="AG32" i="1" s="1"/>
  <c r="AF32" i="1"/>
  <c r="N32" i="8"/>
  <c r="U31" i="7" l="1"/>
  <c r="T31" i="7" s="1"/>
  <c r="X31" i="1" s="1"/>
  <c r="BQ32" i="1"/>
  <c r="U32" i="11"/>
  <c r="T32" i="11" s="1"/>
  <c r="BR32" i="1" s="1"/>
  <c r="K30" i="10"/>
  <c r="AE30" i="10" s="1"/>
  <c r="AC30" i="10"/>
  <c r="R33" i="9"/>
  <c r="S33" i="9" s="1"/>
  <c r="X35" i="9"/>
  <c r="AA33" i="9"/>
  <c r="BC34" i="9"/>
  <c r="BD29" i="4"/>
  <c r="AH29" i="4" s="1"/>
  <c r="Y29" i="4"/>
  <c r="BB29" i="4"/>
  <c r="E29" i="4" s="1"/>
  <c r="AD29" i="4" s="1"/>
  <c r="N31" i="7"/>
  <c r="T31" i="1"/>
  <c r="AG35" i="9"/>
  <c r="BF30" i="10"/>
  <c r="AO30" i="10"/>
  <c r="AH30" i="10" s="1"/>
  <c r="BE30" i="10"/>
  <c r="AM30" i="10"/>
  <c r="E30" i="10" s="1"/>
  <c r="R32" i="13"/>
  <c r="S32" i="13" s="1"/>
  <c r="BC33" i="13"/>
  <c r="X34" i="13"/>
  <c r="AA32" i="13"/>
  <c r="AB32" i="11"/>
  <c r="O32" i="11" s="1"/>
  <c r="P32" i="11" s="1"/>
  <c r="BT32" i="1" s="1"/>
  <c r="EZ32" i="1" s="1"/>
  <c r="BS32" i="1"/>
  <c r="AH32" i="1"/>
  <c r="AB32" i="8"/>
  <c r="BT31" i="16" l="1"/>
  <c r="CD31" i="16" s="1"/>
  <c r="BG31" i="16" s="1"/>
  <c r="BH31" i="16" s="1"/>
  <c r="AO33" i="1"/>
  <c r="U33" i="9"/>
  <c r="T33" i="9" s="1"/>
  <c r="AP33" i="1" s="1"/>
  <c r="N33" i="9"/>
  <c r="L29" i="4"/>
  <c r="AF29" i="4" s="1"/>
  <c r="AL29" i="4"/>
  <c r="D29" i="4" s="1"/>
  <c r="BE29" i="4"/>
  <c r="AN29" i="4"/>
  <c r="AG29" i="4" s="1"/>
  <c r="BF29" i="4"/>
  <c r="CI32" i="1"/>
  <c r="N32" i="13"/>
  <c r="U32" i="13"/>
  <c r="T32" i="13" s="1"/>
  <c r="CJ32" i="1" s="1"/>
  <c r="Q32" i="11"/>
  <c r="V33" i="11"/>
  <c r="F30" i="10"/>
  <c r="Z30" i="10" s="1"/>
  <c r="AD30" i="10"/>
  <c r="L30" i="10"/>
  <c r="AB31" i="7"/>
  <c r="O31" i="7" s="1"/>
  <c r="P31" i="7" s="1"/>
  <c r="Z31" i="1" s="1"/>
  <c r="EV31" i="1" s="1"/>
  <c r="Y31" i="1"/>
  <c r="Q32" i="8"/>
  <c r="V33" i="8"/>
  <c r="O32" i="8"/>
  <c r="P32" i="8" s="1"/>
  <c r="AI32" i="1" s="1"/>
  <c r="EW32" i="1" s="1"/>
  <c r="CT31" i="16" l="1"/>
  <c r="BI31" i="16" s="1"/>
  <c r="AB33" i="9"/>
  <c r="O33" i="9" s="1"/>
  <c r="P33" i="9" s="1"/>
  <c r="AR33" i="1" s="1"/>
  <c r="EX33" i="1" s="1"/>
  <c r="AQ33" i="1"/>
  <c r="F29" i="4"/>
  <c r="AC29" i="4"/>
  <c r="K29" i="4"/>
  <c r="BJ31" i="16"/>
  <c r="EC31" i="16" s="1"/>
  <c r="AF30" i="10"/>
  <c r="B30" i="10" s="1"/>
  <c r="BE30" i="1" s="1"/>
  <c r="M30" i="10"/>
  <c r="AA30" i="10" s="1"/>
  <c r="BA31" i="10"/>
  <c r="W32" i="10"/>
  <c r="Q31" i="7"/>
  <c r="V32" i="7"/>
  <c r="Y33" i="11"/>
  <c r="BD33" i="11"/>
  <c r="BB33" i="11"/>
  <c r="E33" i="11" s="1"/>
  <c r="AB32" i="13"/>
  <c r="CK32" i="1"/>
  <c r="BB33" i="8"/>
  <c r="Y33" i="8"/>
  <c r="BD33" i="8"/>
  <c r="AH33" i="8" s="1"/>
  <c r="BW30" i="16" l="1"/>
  <c r="CG30" i="16" s="1"/>
  <c r="T30" i="16" s="1"/>
  <c r="U30" i="16" s="1"/>
  <c r="AH33" i="11"/>
  <c r="L33" i="11" s="1"/>
  <c r="AF33" i="11" s="1"/>
  <c r="AD33" i="11"/>
  <c r="Q33" i="9"/>
  <c r="V34" i="9"/>
  <c r="BA30" i="4"/>
  <c r="Z29" i="4"/>
  <c r="C29" i="15" s="1"/>
  <c r="M29" i="4"/>
  <c r="AE29" i="4"/>
  <c r="B29" i="4" s="1"/>
  <c r="B29" i="1" s="1"/>
  <c r="W31" i="4"/>
  <c r="A29" i="15"/>
  <c r="BB32" i="7"/>
  <c r="D32" i="7" s="1"/>
  <c r="AC32" i="7" s="1"/>
  <c r="BD32" i="7"/>
  <c r="AH32" i="7" s="1"/>
  <c r="Y32" i="7"/>
  <c r="BC31" i="10"/>
  <c r="R30" i="10"/>
  <c r="AR32" i="10"/>
  <c r="AS32" i="10"/>
  <c r="X32" i="10"/>
  <c r="O32" i="13"/>
  <c r="P32" i="13" s="1"/>
  <c r="CL32" i="1" s="1"/>
  <c r="FB32" i="1" s="1"/>
  <c r="Q32" i="13"/>
  <c r="V33" i="13"/>
  <c r="BE33" i="11"/>
  <c r="D33" i="11"/>
  <c r="F33" i="11" s="1"/>
  <c r="W35" i="11" s="1"/>
  <c r="BF33" i="11"/>
  <c r="AG33" i="11"/>
  <c r="BF33" i="8"/>
  <c r="AG33" i="8"/>
  <c r="K33" i="8" s="1"/>
  <c r="BE33" i="8"/>
  <c r="E33" i="8"/>
  <c r="BR29" i="16" l="1"/>
  <c r="CB29" i="16" s="1"/>
  <c r="B29" i="16" s="1"/>
  <c r="CO30" i="16"/>
  <c r="V30" i="16" s="1"/>
  <c r="Z33" i="11"/>
  <c r="BD34" i="9"/>
  <c r="AH34" i="9" s="1"/>
  <c r="BB34" i="9"/>
  <c r="Y34" i="9"/>
  <c r="BC30" i="4"/>
  <c r="AA29" i="4"/>
  <c r="N29" i="16"/>
  <c r="O29" i="16" s="1"/>
  <c r="R29" i="4"/>
  <c r="X31" i="4"/>
  <c r="W30" i="16"/>
  <c r="DX30" i="16" s="1"/>
  <c r="J32" i="10"/>
  <c r="BG32" i="1" s="1"/>
  <c r="AS33" i="10"/>
  <c r="J33" i="10" s="1"/>
  <c r="BG33" i="1" s="1"/>
  <c r="BB33" i="13"/>
  <c r="BD33" i="13"/>
  <c r="AG33" i="13" s="1"/>
  <c r="K33" i="13" s="1"/>
  <c r="AE33" i="13" s="1"/>
  <c r="Y33" i="13"/>
  <c r="AM32" i="10"/>
  <c r="AO32" i="10"/>
  <c r="AR33" i="10"/>
  <c r="AL32" i="10"/>
  <c r="AN32" i="10"/>
  <c r="C32" i="10"/>
  <c r="BF32" i="1" s="1"/>
  <c r="AC33" i="11"/>
  <c r="K33" i="11"/>
  <c r="M33" i="11" s="1"/>
  <c r="BA34" i="11"/>
  <c r="BH30" i="1"/>
  <c r="S30" i="10"/>
  <c r="BF32" i="7"/>
  <c r="AG32" i="7"/>
  <c r="K32" i="7" s="1"/>
  <c r="BE32" i="7"/>
  <c r="E32" i="7"/>
  <c r="L33" i="8"/>
  <c r="AD33" i="8"/>
  <c r="F33" i="8"/>
  <c r="AE33" i="8"/>
  <c r="C29" i="16" l="1"/>
  <c r="CL29" i="16" s="1"/>
  <c r="D29" i="16" s="1"/>
  <c r="CN29" i="16"/>
  <c r="P29" i="16" s="1"/>
  <c r="X35" i="11"/>
  <c r="AA33" i="11"/>
  <c r="R33" i="11"/>
  <c r="S33" i="11" s="1"/>
  <c r="U33" i="11" s="1"/>
  <c r="T33" i="11" s="1"/>
  <c r="BR33" i="1" s="1"/>
  <c r="E34" i="9"/>
  <c r="BE34" i="9"/>
  <c r="BF34" i="9"/>
  <c r="AG34" i="9"/>
  <c r="K34" i="9" s="1"/>
  <c r="Q29" i="16"/>
  <c r="D29" i="15"/>
  <c r="S29" i="4"/>
  <c r="U30" i="10"/>
  <c r="T30" i="10" s="1"/>
  <c r="BI30" i="1" s="1"/>
  <c r="N30" i="10"/>
  <c r="AE32" i="7"/>
  <c r="AE33" i="11"/>
  <c r="B33" i="11" s="1"/>
  <c r="BC34" i="11"/>
  <c r="C33" i="10"/>
  <c r="BF33" i="1" s="1"/>
  <c r="AO33" i="10"/>
  <c r="AL33" i="10"/>
  <c r="AN33" i="10"/>
  <c r="AM33" i="10"/>
  <c r="AR34" i="10"/>
  <c r="AS34" i="10"/>
  <c r="J34" i="10" s="1"/>
  <c r="BG34" i="1" s="1"/>
  <c r="BF33" i="13"/>
  <c r="AH33" i="13"/>
  <c r="AD32" i="7"/>
  <c r="L32" i="7"/>
  <c r="F32" i="7"/>
  <c r="E33" i="13"/>
  <c r="BE33" i="13"/>
  <c r="BA34" i="8"/>
  <c r="W35" i="8"/>
  <c r="Z33" i="8"/>
  <c r="AF33" i="8"/>
  <c r="B33" i="8" s="1"/>
  <c r="AC33" i="1" s="1"/>
  <c r="BU33" i="16" s="1"/>
  <c r="CE33" i="16" s="1"/>
  <c r="M33" i="8"/>
  <c r="BQ33" i="1" l="1"/>
  <c r="E29" i="16"/>
  <c r="CY29" i="16"/>
  <c r="DW29" i="16"/>
  <c r="AE34" i="9"/>
  <c r="F34" i="9"/>
  <c r="Z34" i="9" s="1"/>
  <c r="L34" i="9"/>
  <c r="AD34" i="9"/>
  <c r="E29" i="1"/>
  <c r="U29" i="4"/>
  <c r="T29" i="4" s="1"/>
  <c r="F29" i="1" s="1"/>
  <c r="N29" i="4"/>
  <c r="AF32" i="7"/>
  <c r="B32" i="7" s="1"/>
  <c r="M32" i="7"/>
  <c r="AS35" i="10"/>
  <c r="AG34" i="10"/>
  <c r="L33" i="13"/>
  <c r="F33" i="13"/>
  <c r="AD33" i="13"/>
  <c r="C34" i="10"/>
  <c r="BF34" i="1" s="1"/>
  <c r="AR35" i="10"/>
  <c r="AO34" i="10"/>
  <c r="AL34" i="10"/>
  <c r="AM34" i="10"/>
  <c r="AN34" i="10"/>
  <c r="BN33" i="1"/>
  <c r="BX33" i="16" s="1"/>
  <c r="CH33" i="16" s="1"/>
  <c r="N33" i="11"/>
  <c r="W34" i="7"/>
  <c r="BA33" i="7"/>
  <c r="Z32" i="7"/>
  <c r="BJ30" i="1"/>
  <c r="AB30" i="10"/>
  <c r="O30" i="10" s="1"/>
  <c r="P30" i="10" s="1"/>
  <c r="BK30" i="1" s="1"/>
  <c r="EY30" i="1" s="1"/>
  <c r="AA33" i="8"/>
  <c r="R33" i="8"/>
  <c r="S33" i="8" s="1"/>
  <c r="X35" i="8"/>
  <c r="BC34" i="8"/>
  <c r="DU29" i="16" l="1"/>
  <c r="CW29" i="16"/>
  <c r="AF34" i="9"/>
  <c r="B34" i="9" s="1"/>
  <c r="AL34" i="1" s="1"/>
  <c r="BV34" i="16" s="1"/>
  <c r="CF34" i="16" s="1"/>
  <c r="M34" i="9"/>
  <c r="BA35" i="9"/>
  <c r="W36" i="9"/>
  <c r="G29" i="1"/>
  <c r="AB29" i="4"/>
  <c r="O29" i="4" s="1"/>
  <c r="P29" i="4" s="1"/>
  <c r="H29" i="1" s="1"/>
  <c r="AB33" i="11"/>
  <c r="O33" i="11" s="1"/>
  <c r="P33" i="11" s="1"/>
  <c r="BT33" i="1" s="1"/>
  <c r="EZ33" i="1" s="1"/>
  <c r="BS33" i="1"/>
  <c r="AL35" i="10"/>
  <c r="AN35" i="10"/>
  <c r="AF33" i="13"/>
  <c r="B33" i="13" s="1"/>
  <c r="CF33" i="1" s="1"/>
  <c r="BZ33" i="16" s="1"/>
  <c r="CJ33" i="16" s="1"/>
  <c r="M33" i="13"/>
  <c r="AA33" i="13" s="1"/>
  <c r="J35" i="10"/>
  <c r="BG35" i="1" s="1"/>
  <c r="C35" i="10"/>
  <c r="BF35" i="1" s="1"/>
  <c r="W35" i="13"/>
  <c r="Z33" i="13"/>
  <c r="BA34" i="13"/>
  <c r="R32" i="7"/>
  <c r="S32" i="7" s="1"/>
  <c r="X34" i="7"/>
  <c r="AA32" i="7"/>
  <c r="BC33" i="7"/>
  <c r="Q30" i="10"/>
  <c r="V31" i="10"/>
  <c r="T32" i="1"/>
  <c r="U33" i="8"/>
  <c r="T33" i="8" s="1"/>
  <c r="AG33" i="1" s="1"/>
  <c r="N33" i="8"/>
  <c r="AF33" i="1"/>
  <c r="CW29" i="1" l="1"/>
  <c r="ET29" i="1"/>
  <c r="BT32" i="16"/>
  <c r="CD32" i="16" s="1"/>
  <c r="BG32" i="16" s="1"/>
  <c r="BH32" i="16" s="1"/>
  <c r="R34" i="9"/>
  <c r="S34" i="9" s="1"/>
  <c r="X36" i="9"/>
  <c r="AA34" i="9"/>
  <c r="BC35" i="9"/>
  <c r="Q29" i="4"/>
  <c r="V30" i="4"/>
  <c r="Y31" i="10"/>
  <c r="BD31" i="10"/>
  <c r="BB31" i="10"/>
  <c r="R33" i="13"/>
  <c r="S33" i="13" s="1"/>
  <c r="BC34" i="13"/>
  <c r="X35" i="13"/>
  <c r="W32" i="1"/>
  <c r="N32" i="7"/>
  <c r="U32" i="7"/>
  <c r="T32" i="7" s="1"/>
  <c r="X32" i="1" s="1"/>
  <c r="Q33" i="11"/>
  <c r="V34" i="11"/>
  <c r="AB33" i="8"/>
  <c r="O33" i="8" s="1"/>
  <c r="P33" i="8" s="1"/>
  <c r="AI33" i="1" s="1"/>
  <c r="EW33" i="1" s="1"/>
  <c r="AH33" i="1"/>
  <c r="CT32" i="16" l="1"/>
  <c r="BI32" i="16" s="1"/>
  <c r="U34" i="9"/>
  <c r="T34" i="9" s="1"/>
  <c r="AP34" i="1" s="1"/>
  <c r="AO34" i="1"/>
  <c r="N34" i="9"/>
  <c r="BJ32" i="16"/>
  <c r="EC32" i="16" s="1"/>
  <c r="Y30" i="4"/>
  <c r="BB30" i="4"/>
  <c r="D30" i="4" s="1"/>
  <c r="BD30" i="4"/>
  <c r="AG30" i="4" s="1"/>
  <c r="CI33" i="1"/>
  <c r="U33" i="13"/>
  <c r="T33" i="13" s="1"/>
  <c r="CJ33" i="1" s="1"/>
  <c r="N33" i="13"/>
  <c r="AL31" i="10"/>
  <c r="D31" i="10" s="1"/>
  <c r="F31" i="10" s="1"/>
  <c r="W33" i="10" s="1"/>
  <c r="BE31" i="10"/>
  <c r="BF31" i="10"/>
  <c r="AN31" i="10"/>
  <c r="AG31" i="10" s="1"/>
  <c r="AB32" i="7"/>
  <c r="O32" i="7" s="1"/>
  <c r="P32" i="7" s="1"/>
  <c r="Z32" i="1" s="1"/>
  <c r="EV32" i="1" s="1"/>
  <c r="Y32" i="1"/>
  <c r="Y34" i="11"/>
  <c r="BB34" i="11"/>
  <c r="BD34" i="11"/>
  <c r="AH34" i="11" s="1"/>
  <c r="L34" i="11" s="1"/>
  <c r="AF34" i="11" s="1"/>
  <c r="Q33" i="8"/>
  <c r="V34" i="8"/>
  <c r="Z31" i="10" l="1"/>
  <c r="AC30" i="4"/>
  <c r="K30" i="4"/>
  <c r="AE30" i="4" s="1"/>
  <c r="AB34" i="9"/>
  <c r="AQ34" i="1"/>
  <c r="BF30" i="4"/>
  <c r="AO30" i="4"/>
  <c r="AH30" i="4" s="1"/>
  <c r="BE30" i="4"/>
  <c r="AM30" i="4"/>
  <c r="E30" i="4" s="1"/>
  <c r="P33" i="13"/>
  <c r="CL33" i="1" s="1"/>
  <c r="FB33" i="1" s="1"/>
  <c r="AB33" i="13"/>
  <c r="O33" i="13" s="1"/>
  <c r="CK33" i="1"/>
  <c r="BF34" i="11"/>
  <c r="AG34" i="11"/>
  <c r="BE34" i="11"/>
  <c r="D34" i="11"/>
  <c r="AC31" i="10"/>
  <c r="K31" i="10"/>
  <c r="M31" i="10" s="1"/>
  <c r="BA32" i="10"/>
  <c r="V33" i="7"/>
  <c r="Q32" i="7"/>
  <c r="Y34" i="8"/>
  <c r="BB34" i="8"/>
  <c r="D34" i="8" s="1"/>
  <c r="AC34" i="8" s="1"/>
  <c r="BD34" i="8"/>
  <c r="AH34" i="8" s="1"/>
  <c r="X33" i="10" l="1"/>
  <c r="AA31" i="10"/>
  <c r="R31" i="10"/>
  <c r="O34" i="9"/>
  <c r="P34" i="9" s="1"/>
  <c r="AR34" i="1" s="1"/>
  <c r="V35" i="9"/>
  <c r="Q34" i="9"/>
  <c r="L30" i="4"/>
  <c r="AD30" i="4"/>
  <c r="F30" i="4"/>
  <c r="Y33" i="7"/>
  <c r="BB33" i="7"/>
  <c r="D33" i="7" s="1"/>
  <c r="AC33" i="7" s="1"/>
  <c r="BD33" i="7"/>
  <c r="AH33" i="7" s="1"/>
  <c r="Q33" i="13"/>
  <c r="V34" i="13"/>
  <c r="AE31" i="10"/>
  <c r="B31" i="10" s="1"/>
  <c r="BE31" i="1" s="1"/>
  <c r="BC32" i="10"/>
  <c r="BH31" i="1"/>
  <c r="S31" i="10"/>
  <c r="F34" i="11"/>
  <c r="BA35" i="11" s="1"/>
  <c r="AC34" i="11"/>
  <c r="K34" i="11"/>
  <c r="BF34" i="8"/>
  <c r="AG34" i="8"/>
  <c r="K34" i="8" s="1"/>
  <c r="BE34" i="8"/>
  <c r="E34" i="8"/>
  <c r="F34" i="8" s="1"/>
  <c r="BW31" i="16" l="1"/>
  <c r="CG31" i="16" s="1"/>
  <c r="T31" i="16" s="1"/>
  <c r="U31" i="16" s="1"/>
  <c r="DA34" i="1"/>
  <c r="EX34" i="1"/>
  <c r="W36" i="8"/>
  <c r="Z34" i="8"/>
  <c r="BB35" i="9"/>
  <c r="D35" i="9" s="1"/>
  <c r="Y35" i="9"/>
  <c r="BD35" i="9"/>
  <c r="A30" i="15"/>
  <c r="W32" i="4"/>
  <c r="Z30" i="4"/>
  <c r="BA31" i="4"/>
  <c r="M30" i="4"/>
  <c r="AF30" i="4"/>
  <c r="B30" i="4" s="1"/>
  <c r="B30" i="1" s="1"/>
  <c r="BR30" i="16" s="1"/>
  <c r="CB30" i="16" s="1"/>
  <c r="M34" i="11"/>
  <c r="AE34" i="11"/>
  <c r="B34" i="11" s="1"/>
  <c r="BN34" i="1" s="1"/>
  <c r="BX34" i="16" s="1"/>
  <c r="CH34" i="16" s="1"/>
  <c r="W36" i="11"/>
  <c r="Z34" i="11"/>
  <c r="BB34" i="13"/>
  <c r="D34" i="13" s="1"/>
  <c r="BD34" i="13"/>
  <c r="Y34" i="13"/>
  <c r="U31" i="10"/>
  <c r="T31" i="10" s="1"/>
  <c r="BI31" i="1" s="1"/>
  <c r="N31" i="10"/>
  <c r="BF33" i="7"/>
  <c r="AG33" i="7"/>
  <c r="K33" i="7" s="1"/>
  <c r="E33" i="7"/>
  <c r="BE33" i="7"/>
  <c r="AE34" i="8"/>
  <c r="AD34" i="8"/>
  <c r="L34" i="8"/>
  <c r="AF34" i="8" s="1"/>
  <c r="BA35" i="8"/>
  <c r="CO31" i="16" l="1"/>
  <c r="V31" i="16" s="1"/>
  <c r="AC35" i="9"/>
  <c r="K35" i="9"/>
  <c r="AE35" i="9" s="1"/>
  <c r="AC34" i="13"/>
  <c r="K34" i="13"/>
  <c r="AE34" i="13" s="1"/>
  <c r="AO35" i="9"/>
  <c r="AH35" i="9" s="1"/>
  <c r="BF35" i="9"/>
  <c r="AM35" i="9"/>
  <c r="E35" i="9" s="1"/>
  <c r="BE35" i="9"/>
  <c r="M34" i="8"/>
  <c r="BC35" i="8" s="1"/>
  <c r="BC35" i="11"/>
  <c r="B30" i="16"/>
  <c r="N30" i="16"/>
  <c r="AA30" i="4"/>
  <c r="R30" i="4"/>
  <c r="BC31" i="4"/>
  <c r="X32" i="4"/>
  <c r="AS32" i="4"/>
  <c r="AR32" i="4"/>
  <c r="C30" i="15"/>
  <c r="F33" i="7"/>
  <c r="AD33" i="7"/>
  <c r="L33" i="7"/>
  <c r="AE33" i="7"/>
  <c r="AH34" i="13"/>
  <c r="BF34" i="13"/>
  <c r="BE34" i="13"/>
  <c r="E34" i="13"/>
  <c r="F34" i="13" s="1"/>
  <c r="W36" i="13" s="1"/>
  <c r="X36" i="11"/>
  <c r="AA34" i="11"/>
  <c r="R34" i="11"/>
  <c r="S34" i="11" s="1"/>
  <c r="AB31" i="10"/>
  <c r="BJ31" i="1"/>
  <c r="W31" i="16"/>
  <c r="DX31" i="16" s="1"/>
  <c r="B34" i="8"/>
  <c r="AC34" i="1" s="1"/>
  <c r="BU34" i="16" s="1"/>
  <c r="CE34" i="16" s="1"/>
  <c r="X36" i="8" l="1"/>
  <c r="R34" i="8"/>
  <c r="S34" i="8" s="1"/>
  <c r="U34" i="8" s="1"/>
  <c r="T34" i="8" s="1"/>
  <c r="AG34" i="1" s="1"/>
  <c r="AA34" i="8"/>
  <c r="F35" i="9"/>
  <c r="AD35" i="9"/>
  <c r="L35" i="9"/>
  <c r="Z34" i="13"/>
  <c r="AS33" i="4"/>
  <c r="AS34" i="4" s="1"/>
  <c r="J32" i="4"/>
  <c r="D32" i="1" s="1"/>
  <c r="D30" i="15"/>
  <c r="S30" i="4"/>
  <c r="O30" i="16"/>
  <c r="C32" i="4"/>
  <c r="C32" i="1" s="1"/>
  <c r="AM32" i="4"/>
  <c r="AO32" i="4"/>
  <c r="AN32" i="4"/>
  <c r="AR33" i="4"/>
  <c r="C33" i="4" s="1"/>
  <c r="C33" i="1" s="1"/>
  <c r="AL32" i="4"/>
  <c r="C30" i="16"/>
  <c r="Z33" i="7"/>
  <c r="W35" i="7"/>
  <c r="BA34" i="7"/>
  <c r="U34" i="11"/>
  <c r="T34" i="11" s="1"/>
  <c r="BR34" i="1" s="1"/>
  <c r="BQ34" i="1"/>
  <c r="N34" i="11"/>
  <c r="M33" i="7"/>
  <c r="AF33" i="7"/>
  <c r="B33" i="7" s="1"/>
  <c r="T33" i="1" s="1"/>
  <c r="O31" i="10"/>
  <c r="P31" i="10" s="1"/>
  <c r="BK31" i="1" s="1"/>
  <c r="EY31" i="1" s="1"/>
  <c r="Q31" i="10"/>
  <c r="V32" i="10"/>
  <c r="L34" i="13"/>
  <c r="M34" i="13" s="1"/>
  <c r="R34" i="13" s="1"/>
  <c r="S34" i="13" s="1"/>
  <c r="AD34" i="13"/>
  <c r="BA35" i="13"/>
  <c r="N34" i="8"/>
  <c r="AF34" i="1"/>
  <c r="BT33" i="16" l="1"/>
  <c r="CD33" i="16" s="1"/>
  <c r="BG33" i="16" s="1"/>
  <c r="CN30" i="16"/>
  <c r="P30" i="16" s="1"/>
  <c r="CL30" i="16"/>
  <c r="D30" i="16" s="1"/>
  <c r="AF35" i="9"/>
  <c r="B35" i="9" s="1"/>
  <c r="AL35" i="1" s="1"/>
  <c r="BV35" i="16" s="1"/>
  <c r="CF35" i="16" s="1"/>
  <c r="M35" i="9"/>
  <c r="W37" i="9"/>
  <c r="BA36" i="9"/>
  <c r="Z35" i="9"/>
  <c r="U34" i="13"/>
  <c r="T34" i="13" s="1"/>
  <c r="CJ34" i="1" s="1"/>
  <c r="CI34" i="1"/>
  <c r="AA34" i="13"/>
  <c r="X36" i="13"/>
  <c r="Q30" i="16"/>
  <c r="DW30" i="16" s="1"/>
  <c r="J33" i="4"/>
  <c r="D33" i="1" s="1"/>
  <c r="AO33" i="4"/>
  <c r="AL33" i="4"/>
  <c r="AR34" i="4"/>
  <c r="C34" i="4" s="1"/>
  <c r="C34" i="1" s="1"/>
  <c r="AN33" i="4"/>
  <c r="AM33" i="4"/>
  <c r="E30" i="1"/>
  <c r="U30" i="4"/>
  <c r="T30" i="4" s="1"/>
  <c r="F30" i="1" s="1"/>
  <c r="N30" i="4"/>
  <c r="E30" i="16"/>
  <c r="DU30" i="16" s="1"/>
  <c r="J34" i="4"/>
  <c r="D34" i="1" s="1"/>
  <c r="AS35" i="4"/>
  <c r="J35" i="4" s="1"/>
  <c r="D35" i="1" s="1"/>
  <c r="AH34" i="4"/>
  <c r="AF34" i="13"/>
  <c r="B34" i="13" s="1"/>
  <c r="BC35" i="13"/>
  <c r="R33" i="7"/>
  <c r="S33" i="7" s="1"/>
  <c r="X35" i="7"/>
  <c r="AA33" i="7"/>
  <c r="BC34" i="7"/>
  <c r="Y32" i="10"/>
  <c r="BB32" i="10"/>
  <c r="D32" i="10" s="1"/>
  <c r="BD32" i="10"/>
  <c r="AG32" i="10" s="1"/>
  <c r="BS34" i="1"/>
  <c r="AB34" i="11"/>
  <c r="O34" i="11" s="1"/>
  <c r="P34" i="11" s="1"/>
  <c r="BT34" i="1" s="1"/>
  <c r="AB34" i="8"/>
  <c r="AH34" i="1"/>
  <c r="BH33" i="16" l="1"/>
  <c r="CT33" i="16" s="1"/>
  <c r="BI33" i="16" s="1"/>
  <c r="DC34" i="1"/>
  <c r="EZ34" i="1"/>
  <c r="AC32" i="10"/>
  <c r="K32" i="10"/>
  <c r="AE32" i="10" s="1"/>
  <c r="BC36" i="9"/>
  <c r="R35" i="9"/>
  <c r="S35" i="9" s="1"/>
  <c r="X37" i="9"/>
  <c r="AR36" i="9"/>
  <c r="AS36" i="9"/>
  <c r="AA35" i="9"/>
  <c r="AO34" i="4"/>
  <c r="AM34" i="4"/>
  <c r="AL34" i="4"/>
  <c r="AN34" i="4"/>
  <c r="AR35" i="4"/>
  <c r="G30" i="1"/>
  <c r="AB30" i="4"/>
  <c r="O30" i="4" s="1"/>
  <c r="P30" i="4" s="1"/>
  <c r="H30" i="1" s="1"/>
  <c r="ET30" i="1" s="1"/>
  <c r="E32" i="10"/>
  <c r="BE32" i="10"/>
  <c r="W33" i="1"/>
  <c r="U33" i="7"/>
  <c r="T33" i="7" s="1"/>
  <c r="X33" i="1" s="1"/>
  <c r="N33" i="7"/>
  <c r="Q34" i="11"/>
  <c r="V35" i="11"/>
  <c r="BF32" i="10"/>
  <c r="AH32" i="10"/>
  <c r="CF34" i="1"/>
  <c r="BZ34" i="16" s="1"/>
  <c r="CJ34" i="16" s="1"/>
  <c r="N34" i="13"/>
  <c r="O34" i="8"/>
  <c r="P34" i="8" s="1"/>
  <c r="AI34" i="1" s="1"/>
  <c r="V35" i="8"/>
  <c r="Q34" i="8"/>
  <c r="CZ34" i="1" l="1"/>
  <c r="EW34" i="1"/>
  <c r="BJ33" i="16"/>
  <c r="EC33" i="16" s="1"/>
  <c r="J36" i="9"/>
  <c r="AN36" i="1" s="1"/>
  <c r="AN36" i="9"/>
  <c r="C36" i="9"/>
  <c r="AM36" i="1" s="1"/>
  <c r="AL36" i="9"/>
  <c r="D36" i="9" s="1"/>
  <c r="U35" i="9"/>
  <c r="T35" i="9" s="1"/>
  <c r="AP35" i="1" s="1"/>
  <c r="N35" i="9"/>
  <c r="AO35" i="1"/>
  <c r="C35" i="4"/>
  <c r="C35" i="1" s="1"/>
  <c r="AL35" i="4"/>
  <c r="AN35" i="4"/>
  <c r="Q30" i="4"/>
  <c r="V31" i="4"/>
  <c r="AB34" i="13"/>
  <c r="O34" i="13" s="1"/>
  <c r="P34" i="13" s="1"/>
  <c r="CL34" i="1" s="1"/>
  <c r="CK34" i="1"/>
  <c r="AB33" i="7"/>
  <c r="Y33" i="1"/>
  <c r="AD32" i="10"/>
  <c r="L32" i="10"/>
  <c r="F32" i="10"/>
  <c r="Y35" i="11"/>
  <c r="BD35" i="11"/>
  <c r="AO35" i="11" s="1"/>
  <c r="AH35" i="11" s="1"/>
  <c r="BB35" i="11"/>
  <c r="AM35" i="11" s="1"/>
  <c r="E35" i="11" s="1"/>
  <c r="Y35" i="8"/>
  <c r="BB35" i="8"/>
  <c r="AM35" i="8" s="1"/>
  <c r="E35" i="8" s="1"/>
  <c r="BD35" i="8"/>
  <c r="AO35" i="8" s="1"/>
  <c r="AH35" i="8" s="1"/>
  <c r="DE34" i="1" l="1"/>
  <c r="FB34" i="1"/>
  <c r="AC36" i="9"/>
  <c r="AB35" i="9"/>
  <c r="AQ35" i="1"/>
  <c r="O35" i="9"/>
  <c r="P35" i="9" s="1"/>
  <c r="AR35" i="1" s="1"/>
  <c r="EX35" i="1" s="1"/>
  <c r="L35" i="8"/>
  <c r="AF35" i="8" s="1"/>
  <c r="AD35" i="8"/>
  <c r="L35" i="11"/>
  <c r="AF35" i="11" s="1"/>
  <c r="AD35" i="11"/>
  <c r="Y31" i="4"/>
  <c r="BB31" i="4"/>
  <c r="BD31" i="4"/>
  <c r="Q33" i="7"/>
  <c r="V34" i="7"/>
  <c r="D35" i="11"/>
  <c r="BE35" i="11"/>
  <c r="O33" i="7"/>
  <c r="P33" i="7" s="1"/>
  <c r="Z33" i="1" s="1"/>
  <c r="EV33" i="1" s="1"/>
  <c r="BF35" i="11"/>
  <c r="AG35" i="11"/>
  <c r="W34" i="10"/>
  <c r="BA33" i="10"/>
  <c r="Z32" i="10"/>
  <c r="AF32" i="10"/>
  <c r="B32" i="10" s="1"/>
  <c r="BE32" i="1" s="1"/>
  <c r="M32" i="10"/>
  <c r="V35" i="13"/>
  <c r="Q34" i="13"/>
  <c r="AG35" i="8"/>
  <c r="BF35" i="8"/>
  <c r="D35" i="8"/>
  <c r="BE35" i="8"/>
  <c r="BW32" i="16" l="1"/>
  <c r="CG32" i="16" s="1"/>
  <c r="T32" i="16" s="1"/>
  <c r="U32" i="16" s="1"/>
  <c r="AA31" i="4"/>
  <c r="AH31" i="4"/>
  <c r="L31" i="4" s="1"/>
  <c r="AF31" i="4" s="1"/>
  <c r="Q35" i="9"/>
  <c r="V36" i="9"/>
  <c r="BF31" i="4"/>
  <c r="AN31" i="4"/>
  <c r="AG31" i="4" s="1"/>
  <c r="BE31" i="4"/>
  <c r="AL31" i="4"/>
  <c r="D31" i="4" s="1"/>
  <c r="F31" i="4" s="1"/>
  <c r="F35" i="11"/>
  <c r="BA36" i="11" s="1"/>
  <c r="AC35" i="11"/>
  <c r="BC33" i="10"/>
  <c r="AA32" i="10"/>
  <c r="R32" i="10"/>
  <c r="X34" i="10"/>
  <c r="Y34" i="7"/>
  <c r="BB34" i="7"/>
  <c r="BD34" i="7"/>
  <c r="Y35" i="13"/>
  <c r="BB35" i="13"/>
  <c r="AM35" i="13" s="1"/>
  <c r="E35" i="13" s="1"/>
  <c r="AD35" i="13" s="1"/>
  <c r="BD35" i="13"/>
  <c r="K35" i="11"/>
  <c r="AC35" i="8"/>
  <c r="F35" i="8"/>
  <c r="BA36" i="8" s="1"/>
  <c r="K35" i="8"/>
  <c r="CO32" i="16" l="1"/>
  <c r="V32" i="16" s="1"/>
  <c r="A31" i="15"/>
  <c r="W33" i="4"/>
  <c r="Z31" i="4"/>
  <c r="C31" i="15" s="1"/>
  <c r="AO35" i="13"/>
  <c r="AG35" i="13"/>
  <c r="Y36" i="9"/>
  <c r="BB36" i="9"/>
  <c r="BD36" i="9"/>
  <c r="AG36" i="9" s="1"/>
  <c r="K36" i="9" s="1"/>
  <c r="AE36" i="9" s="1"/>
  <c r="W32" i="16"/>
  <c r="DX32" i="16" s="1"/>
  <c r="AC31" i="4"/>
  <c r="BA32" i="4"/>
  <c r="K31" i="4"/>
  <c r="M31" i="4" s="1"/>
  <c r="X33" i="4" s="1"/>
  <c r="AE35" i="11"/>
  <c r="B35" i="11" s="1"/>
  <c r="BN35" i="1" s="1"/>
  <c r="BX35" i="16" s="1"/>
  <c r="CH35" i="16" s="1"/>
  <c r="M35" i="11"/>
  <c r="BF35" i="13"/>
  <c r="BF34" i="7"/>
  <c r="AG34" i="7"/>
  <c r="K34" i="7" s="1"/>
  <c r="BE34" i="7"/>
  <c r="E34" i="7"/>
  <c r="F34" i="7" s="1"/>
  <c r="Z34" i="7" s="1"/>
  <c r="W37" i="11"/>
  <c r="Z35" i="11"/>
  <c r="D35" i="13"/>
  <c r="BE35" i="13"/>
  <c r="AH35" i="13"/>
  <c r="L35" i="13" s="1"/>
  <c r="AF35" i="13" s="1"/>
  <c r="BH32" i="1"/>
  <c r="S32" i="10"/>
  <c r="AE35" i="8"/>
  <c r="B35" i="8" s="1"/>
  <c r="AC35" i="1" s="1"/>
  <c r="BU35" i="16" s="1"/>
  <c r="CE35" i="16" s="1"/>
  <c r="M35" i="8"/>
  <c r="W37" i="8"/>
  <c r="Z35" i="8"/>
  <c r="R31" i="4" l="1"/>
  <c r="AO36" i="9"/>
  <c r="AH36" i="9" s="1"/>
  <c r="BF36" i="9"/>
  <c r="BE36" i="9"/>
  <c r="AM36" i="9"/>
  <c r="E36" i="9" s="1"/>
  <c r="W36" i="7"/>
  <c r="BC36" i="8"/>
  <c r="AR36" i="8"/>
  <c r="AS36" i="8"/>
  <c r="BC36" i="11"/>
  <c r="AS36" i="11"/>
  <c r="AR36" i="11"/>
  <c r="BC32" i="4"/>
  <c r="AE31" i="4"/>
  <c r="B31" i="4" s="1"/>
  <c r="F35" i="13"/>
  <c r="BA36" i="13" s="1"/>
  <c r="AC35" i="13"/>
  <c r="K35" i="13"/>
  <c r="AD34" i="7"/>
  <c r="L34" i="7"/>
  <c r="M34" i="7" s="1"/>
  <c r="BA35" i="7"/>
  <c r="N32" i="10"/>
  <c r="U32" i="10"/>
  <c r="T32" i="10" s="1"/>
  <c r="BI32" i="1" s="1"/>
  <c r="AE34" i="7"/>
  <c r="X37" i="11"/>
  <c r="AA35" i="11"/>
  <c r="R35" i="11"/>
  <c r="S35" i="11" s="1"/>
  <c r="X37" i="8"/>
  <c r="AA35" i="8"/>
  <c r="R35" i="8"/>
  <c r="S35" i="8" s="1"/>
  <c r="S31" i="4" l="1"/>
  <c r="D31" i="15"/>
  <c r="AD36" i="9"/>
  <c r="L36" i="9"/>
  <c r="F36" i="9"/>
  <c r="Z36" i="9" s="1"/>
  <c r="AN36" i="8"/>
  <c r="C36" i="8"/>
  <c r="AD36" i="1" s="1"/>
  <c r="AL36" i="8"/>
  <c r="J36" i="8"/>
  <c r="AE36" i="1" s="1"/>
  <c r="AL36" i="11"/>
  <c r="C36" i="11"/>
  <c r="BO36" i="1" s="1"/>
  <c r="AN36" i="11"/>
  <c r="J36" i="11"/>
  <c r="BP36" i="1" s="1"/>
  <c r="BC35" i="7"/>
  <c r="B31" i="1"/>
  <c r="BR31" i="16" s="1"/>
  <c r="CB31" i="16" s="1"/>
  <c r="N31" i="4"/>
  <c r="X36" i="7"/>
  <c r="AA34" i="7"/>
  <c r="R34" i="7"/>
  <c r="S34" i="7" s="1"/>
  <c r="AE35" i="13"/>
  <c r="B35" i="13" s="1"/>
  <c r="CF35" i="1" s="1"/>
  <c r="BZ35" i="16" s="1"/>
  <c r="CJ35" i="16" s="1"/>
  <c r="M35" i="13"/>
  <c r="BJ32" i="1"/>
  <c r="AB32" i="10"/>
  <c r="BQ35" i="1"/>
  <c r="U35" i="11"/>
  <c r="T35" i="11" s="1"/>
  <c r="BR35" i="1" s="1"/>
  <c r="N35" i="11"/>
  <c r="W37" i="13"/>
  <c r="Z35" i="13"/>
  <c r="B34" i="7"/>
  <c r="T34" i="1" s="1"/>
  <c r="AF34" i="7"/>
  <c r="U35" i="8"/>
  <c r="T35" i="8" s="1"/>
  <c r="AG35" i="1" s="1"/>
  <c r="AF35" i="1"/>
  <c r="N35" i="8"/>
  <c r="BT34" i="16" l="1"/>
  <c r="CD34" i="16" s="1"/>
  <c r="BG34" i="16" s="1"/>
  <c r="BH34" i="16" s="1"/>
  <c r="E31" i="1"/>
  <c r="U31" i="4"/>
  <c r="T31" i="4" s="1"/>
  <c r="F31" i="1" s="1"/>
  <c r="W38" i="9"/>
  <c r="BA37" i="9"/>
  <c r="AF36" i="9"/>
  <c r="B36" i="9" s="1"/>
  <c r="AL36" i="1" s="1"/>
  <c r="BV36" i="16" s="1"/>
  <c r="CF36" i="16" s="1"/>
  <c r="M36" i="9"/>
  <c r="BC36" i="13"/>
  <c r="AS36" i="13"/>
  <c r="AR36" i="13"/>
  <c r="G31" i="1"/>
  <c r="AB31" i="4"/>
  <c r="O31" i="4" s="1"/>
  <c r="P31" i="4" s="1"/>
  <c r="H31" i="1" s="1"/>
  <c r="ET31" i="1" s="1"/>
  <c r="N31" i="16"/>
  <c r="B31" i="16"/>
  <c r="BS35" i="1"/>
  <c r="AB35" i="11"/>
  <c r="W34" i="1"/>
  <c r="N34" i="7"/>
  <c r="U34" i="7"/>
  <c r="T34" i="7" s="1"/>
  <c r="X34" i="1" s="1"/>
  <c r="O32" i="10"/>
  <c r="P32" i="10" s="1"/>
  <c r="BK32" i="1" s="1"/>
  <c r="EY32" i="1" s="1"/>
  <c r="Q32" i="10"/>
  <c r="V33" i="10"/>
  <c r="X37" i="13"/>
  <c r="R35" i="13"/>
  <c r="S35" i="13" s="1"/>
  <c r="AA35" i="13"/>
  <c r="AB35" i="8"/>
  <c r="O35" i="8" s="1"/>
  <c r="P35" i="8" s="1"/>
  <c r="AI35" i="1" s="1"/>
  <c r="EW35" i="1" s="1"/>
  <c r="AH35" i="1"/>
  <c r="CT34" i="16" l="1"/>
  <c r="BI34" i="16" s="1"/>
  <c r="R36" i="9"/>
  <c r="S36" i="9" s="1"/>
  <c r="X38" i="9"/>
  <c r="AA36" i="9"/>
  <c r="AR37" i="9"/>
  <c r="AS37" i="9"/>
  <c r="BC37" i="9"/>
  <c r="C36" i="13"/>
  <c r="CG36" i="1" s="1"/>
  <c r="AL36" i="13"/>
  <c r="AN36" i="13"/>
  <c r="J36" i="13"/>
  <c r="CH36" i="1" s="1"/>
  <c r="C31" i="16"/>
  <c r="O31" i="16"/>
  <c r="Q31" i="4"/>
  <c r="V32" i="4"/>
  <c r="Y34" i="1"/>
  <c r="AB34" i="7"/>
  <c r="O35" i="11"/>
  <c r="P35" i="11" s="1"/>
  <c r="BT35" i="1" s="1"/>
  <c r="EZ35" i="1" s="1"/>
  <c r="Q35" i="11"/>
  <c r="V36" i="11"/>
  <c r="U35" i="13"/>
  <c r="T35" i="13" s="1"/>
  <c r="CJ35" i="1" s="1"/>
  <c r="CI35" i="1"/>
  <c r="N35" i="13"/>
  <c r="BB33" i="10"/>
  <c r="D33" i="10" s="1"/>
  <c r="Y33" i="10"/>
  <c r="BD33" i="10"/>
  <c r="AG33" i="10" s="1"/>
  <c r="BJ34" i="16"/>
  <c r="Q35" i="8"/>
  <c r="V36" i="8"/>
  <c r="CN31" i="16" l="1"/>
  <c r="P31" i="16" s="1"/>
  <c r="CL31" i="16"/>
  <c r="D31" i="16" s="1"/>
  <c r="DE34" i="16"/>
  <c r="EC34" i="16"/>
  <c r="K33" i="10"/>
  <c r="AE33" i="10" s="1"/>
  <c r="AC33" i="10"/>
  <c r="J37" i="9"/>
  <c r="AN37" i="1" s="1"/>
  <c r="AL37" i="9"/>
  <c r="D37" i="9" s="1"/>
  <c r="AN37" i="9"/>
  <c r="C37" i="9"/>
  <c r="AM37" i="1" s="1"/>
  <c r="N36" i="9"/>
  <c r="U36" i="9"/>
  <c r="T36" i="9" s="1"/>
  <c r="AP36" i="1" s="1"/>
  <c r="AO36" i="1"/>
  <c r="Y32" i="4"/>
  <c r="BB32" i="4"/>
  <c r="D32" i="4" s="1"/>
  <c r="AC32" i="4" s="1"/>
  <c r="BD32" i="4"/>
  <c r="AH32" i="4" s="1"/>
  <c r="Q31" i="16"/>
  <c r="DW31" i="16" s="1"/>
  <c r="E31" i="16"/>
  <c r="DU31" i="16" s="1"/>
  <c r="AH33" i="10"/>
  <c r="BF33" i="10"/>
  <c r="Q34" i="7"/>
  <c r="V35" i="7"/>
  <c r="E33" i="10"/>
  <c r="BE33" i="10"/>
  <c r="AB35" i="13"/>
  <c r="CK35" i="1"/>
  <c r="Y36" i="11"/>
  <c r="BD36" i="11"/>
  <c r="AO36" i="11" s="1"/>
  <c r="AH36" i="11" s="1"/>
  <c r="BB36" i="11"/>
  <c r="O34" i="7"/>
  <c r="P34" i="7" s="1"/>
  <c r="Z34" i="1" s="1"/>
  <c r="BB36" i="8"/>
  <c r="Y36" i="8"/>
  <c r="BD36" i="8"/>
  <c r="AO36" i="8" s="1"/>
  <c r="AH36" i="8" s="1"/>
  <c r="CY34" i="1" l="1"/>
  <c r="EV34" i="1"/>
  <c r="AM36" i="11"/>
  <c r="D36" i="11"/>
  <c r="AC36" i="11" s="1"/>
  <c r="AC37" i="9"/>
  <c r="AB36" i="9"/>
  <c r="AQ36" i="1"/>
  <c r="AM36" i="8"/>
  <c r="E36" i="8" s="1"/>
  <c r="BF32" i="4"/>
  <c r="AG32" i="4"/>
  <c r="K32" i="4" s="1"/>
  <c r="AE32" i="4" s="1"/>
  <c r="E32" i="4"/>
  <c r="BE32" i="4"/>
  <c r="E36" i="11"/>
  <c r="BE36" i="11"/>
  <c r="AD33" i="10"/>
  <c r="F33" i="10"/>
  <c r="L33" i="10"/>
  <c r="Y35" i="7"/>
  <c r="BB35" i="7"/>
  <c r="BD35" i="7"/>
  <c r="AO35" i="7" s="1"/>
  <c r="AH35" i="7" s="1"/>
  <c r="BF36" i="11"/>
  <c r="AG36" i="11"/>
  <c r="K36" i="11" s="1"/>
  <c r="AE36" i="11" s="1"/>
  <c r="O35" i="13"/>
  <c r="P35" i="13" s="1"/>
  <c r="CL35" i="1" s="1"/>
  <c r="FB35" i="1" s="1"/>
  <c r="V36" i="13"/>
  <c r="Q35" i="13"/>
  <c r="BF36" i="8"/>
  <c r="AG36" i="8"/>
  <c r="BE36" i="8"/>
  <c r="D36" i="8"/>
  <c r="AM35" i="7" l="1"/>
  <c r="D35" i="7"/>
  <c r="AC35" i="7" s="1"/>
  <c r="O36" i="9"/>
  <c r="P36" i="9" s="1"/>
  <c r="AR36" i="1" s="1"/>
  <c r="EX36" i="1" s="1"/>
  <c r="V37" i="9"/>
  <c r="Q36" i="9"/>
  <c r="AD36" i="8"/>
  <c r="L36" i="8"/>
  <c r="F36" i="8"/>
  <c r="F32" i="4"/>
  <c r="AD32" i="4"/>
  <c r="L32" i="4"/>
  <c r="AF33" i="10"/>
  <c r="B33" i="10" s="1"/>
  <c r="BE33" i="1" s="1"/>
  <c r="M33" i="10"/>
  <c r="AA33" i="10" s="1"/>
  <c r="BA34" i="10"/>
  <c r="W35" i="10"/>
  <c r="Z33" i="10"/>
  <c r="Y36" i="13"/>
  <c r="BB36" i="13"/>
  <c r="AM36" i="13" s="1"/>
  <c r="E36" i="13" s="1"/>
  <c r="BD36" i="13"/>
  <c r="AO36" i="13" s="1"/>
  <c r="AH36" i="13" s="1"/>
  <c r="AD36" i="11"/>
  <c r="L36" i="11"/>
  <c r="F36" i="11"/>
  <c r="Z36" i="11" s="1"/>
  <c r="BF35" i="7"/>
  <c r="AG35" i="7"/>
  <c r="K35" i="7" s="1"/>
  <c r="BE35" i="7"/>
  <c r="E35" i="7"/>
  <c r="F35" i="7" s="1"/>
  <c r="W37" i="7" s="1"/>
  <c r="AC36" i="8"/>
  <c r="K36" i="8"/>
  <c r="BW33" i="16" l="1"/>
  <c r="CG33" i="16" s="1"/>
  <c r="T33" i="16" s="1"/>
  <c r="U33" i="16" s="1"/>
  <c r="W38" i="8"/>
  <c r="Z36" i="8"/>
  <c r="BA37" i="8"/>
  <c r="Y37" i="9"/>
  <c r="BB37" i="9"/>
  <c r="BD37" i="9"/>
  <c r="AG37" i="9" s="1"/>
  <c r="K37" i="9" s="1"/>
  <c r="AE37" i="9" s="1"/>
  <c r="AD36" i="13"/>
  <c r="Z35" i="7"/>
  <c r="AF36" i="8"/>
  <c r="M36" i="8"/>
  <c r="L36" i="13"/>
  <c r="AF32" i="4"/>
  <c r="B32" i="4" s="1"/>
  <c r="B32" i="1" s="1"/>
  <c r="BR32" i="16" s="1"/>
  <c r="CB32" i="16" s="1"/>
  <c r="M32" i="4"/>
  <c r="BA33" i="4"/>
  <c r="A32" i="15"/>
  <c r="W34" i="4"/>
  <c r="Z32" i="4"/>
  <c r="C32" i="15" s="1"/>
  <c r="AG36" i="13"/>
  <c r="BF36" i="13"/>
  <c r="BC34" i="10"/>
  <c r="X35" i="10"/>
  <c r="R33" i="10"/>
  <c r="BE36" i="13"/>
  <c r="D36" i="13"/>
  <c r="F36" i="13" s="1"/>
  <c r="W38" i="13" s="1"/>
  <c r="AE35" i="7"/>
  <c r="BA37" i="11"/>
  <c r="W38" i="11"/>
  <c r="AF36" i="11"/>
  <c r="B36" i="11" s="1"/>
  <c r="BN36" i="1" s="1"/>
  <c r="BX36" i="16" s="1"/>
  <c r="CH36" i="16" s="1"/>
  <c r="M36" i="11"/>
  <c r="AD35" i="7"/>
  <c r="L35" i="7"/>
  <c r="AF35" i="7" s="1"/>
  <c r="BA36" i="7"/>
  <c r="AE36" i="8"/>
  <c r="CO33" i="16" l="1"/>
  <c r="V33" i="16" s="1"/>
  <c r="P32" i="4"/>
  <c r="H32" i="1" s="1"/>
  <c r="ET32" i="1" s="1"/>
  <c r="B36" i="8"/>
  <c r="AC36" i="1" s="1"/>
  <c r="BU36" i="16" s="1"/>
  <c r="CE36" i="16" s="1"/>
  <c r="Z36" i="13"/>
  <c r="BF37" i="9"/>
  <c r="AO37" i="9"/>
  <c r="AH37" i="9" s="1"/>
  <c r="BE37" i="9"/>
  <c r="AM37" i="9"/>
  <c r="E37" i="9" s="1"/>
  <c r="AS37" i="8"/>
  <c r="AR37" i="8"/>
  <c r="X38" i="8"/>
  <c r="AA36" i="8"/>
  <c r="R36" i="8"/>
  <c r="S36" i="8" s="1"/>
  <c r="N36" i="8" s="1"/>
  <c r="AS37" i="11"/>
  <c r="AR37" i="11"/>
  <c r="AA36" i="11"/>
  <c r="M35" i="7"/>
  <c r="AA35" i="7" s="1"/>
  <c r="BC37" i="8"/>
  <c r="AF36" i="13"/>
  <c r="X34" i="4"/>
  <c r="AA32" i="4"/>
  <c r="R32" i="4"/>
  <c r="BC33" i="4"/>
  <c r="B35" i="7"/>
  <c r="T35" i="1" s="1"/>
  <c r="B32" i="16"/>
  <c r="N32" i="16"/>
  <c r="BC37" i="11"/>
  <c r="R36" i="11"/>
  <c r="S36" i="11" s="1"/>
  <c r="X38" i="11"/>
  <c r="W33" i="16"/>
  <c r="DX33" i="16" s="1"/>
  <c r="BH33" i="1"/>
  <c r="S33" i="10"/>
  <c r="AC36" i="13"/>
  <c r="K36" i="13"/>
  <c r="M36" i="13" s="1"/>
  <c r="BA37" i="13"/>
  <c r="BT35" i="16" l="1"/>
  <c r="CD35" i="16" s="1"/>
  <c r="BG35" i="16" s="1"/>
  <c r="X37" i="7"/>
  <c r="R35" i="7"/>
  <c r="S35" i="7" s="1"/>
  <c r="U35" i="7" s="1"/>
  <c r="T35" i="7" s="1"/>
  <c r="X35" i="1" s="1"/>
  <c r="BC36" i="7"/>
  <c r="L37" i="9"/>
  <c r="AD37" i="9"/>
  <c r="F37" i="9"/>
  <c r="J37" i="11"/>
  <c r="BP37" i="1" s="1"/>
  <c r="AS37" i="13"/>
  <c r="AR37" i="13"/>
  <c r="X38" i="13"/>
  <c r="AA36" i="13"/>
  <c r="AF36" i="1"/>
  <c r="U36" i="8"/>
  <c r="T36" i="8" s="1"/>
  <c r="AG36" i="1" s="1"/>
  <c r="AL37" i="11"/>
  <c r="AN37" i="11"/>
  <c r="C37" i="11"/>
  <c r="BO37" i="1" s="1"/>
  <c r="R36" i="13"/>
  <c r="S36" i="13" s="1"/>
  <c r="C37" i="8"/>
  <c r="AD37" i="1" s="1"/>
  <c r="AN37" i="8"/>
  <c r="AL37" i="8"/>
  <c r="AR36" i="7"/>
  <c r="AS36" i="7"/>
  <c r="J37" i="8"/>
  <c r="AE37" i="1" s="1"/>
  <c r="O32" i="16"/>
  <c r="C32" i="16"/>
  <c r="D32" i="15"/>
  <c r="S32" i="4"/>
  <c r="W35" i="1"/>
  <c r="N35" i="7"/>
  <c r="AE36" i="13"/>
  <c r="B36" i="13" s="1"/>
  <c r="BC37" i="13"/>
  <c r="U36" i="11"/>
  <c r="T36" i="11" s="1"/>
  <c r="BR36" i="1" s="1"/>
  <c r="N36" i="11"/>
  <c r="BQ36" i="1"/>
  <c r="U33" i="10"/>
  <c r="T33" i="10" s="1"/>
  <c r="BI33" i="1" s="1"/>
  <c r="N33" i="10"/>
  <c r="O33" i="10" s="1"/>
  <c r="AH36" i="1"/>
  <c r="AB36" i="8"/>
  <c r="BH35" i="16" l="1"/>
  <c r="CT35" i="16" s="1"/>
  <c r="BI35" i="16" s="1"/>
  <c r="CL32" i="16"/>
  <c r="D32" i="16" s="1"/>
  <c r="CN32" i="16"/>
  <c r="P32" i="16" s="1"/>
  <c r="E32" i="16"/>
  <c r="DU32" i="16" s="1"/>
  <c r="Z37" i="9"/>
  <c r="W39" i="9"/>
  <c r="BA38" i="9"/>
  <c r="AF37" i="9"/>
  <c r="B37" i="9" s="1"/>
  <c r="AL37" i="1" s="1"/>
  <c r="BV37" i="16" s="1"/>
  <c r="CF37" i="16" s="1"/>
  <c r="M37" i="9"/>
  <c r="AL37" i="13"/>
  <c r="AN37" i="13"/>
  <c r="C37" i="13"/>
  <c r="CG37" i="1" s="1"/>
  <c r="U36" i="13"/>
  <c r="T36" i="13" s="1"/>
  <c r="CJ36" i="1" s="1"/>
  <c r="CI36" i="1"/>
  <c r="J37" i="13"/>
  <c r="CH37" i="1" s="1"/>
  <c r="AN36" i="7"/>
  <c r="AL36" i="7"/>
  <c r="C36" i="7"/>
  <c r="U36" i="1" s="1"/>
  <c r="J36" i="7"/>
  <c r="V36" i="1" s="1"/>
  <c r="U32" i="4"/>
  <c r="T32" i="4" s="1"/>
  <c r="F32" i="1" s="1"/>
  <c r="E32" i="1"/>
  <c r="N32" i="4"/>
  <c r="Q32" i="16"/>
  <c r="DW32" i="16" s="1"/>
  <c r="AB35" i="7"/>
  <c r="Y35" i="1"/>
  <c r="BJ33" i="1"/>
  <c r="AB33" i="10"/>
  <c r="P33" i="10"/>
  <c r="BK33" i="1" s="1"/>
  <c r="EY33" i="1" s="1"/>
  <c r="AB36" i="11"/>
  <c r="O36" i="11" s="1"/>
  <c r="P36" i="11" s="1"/>
  <c r="BT36" i="1" s="1"/>
  <c r="EZ36" i="1" s="1"/>
  <c r="BS36" i="1"/>
  <c r="CF36" i="1"/>
  <c r="BZ36" i="16" s="1"/>
  <c r="CJ36" i="16" s="1"/>
  <c r="N36" i="13"/>
  <c r="O36" i="8"/>
  <c r="P36" i="8" s="1"/>
  <c r="AI36" i="1" s="1"/>
  <c r="EW36" i="1" s="1"/>
  <c r="Q36" i="8"/>
  <c r="V37" i="8"/>
  <c r="BJ35" i="16" l="1"/>
  <c r="EC35" i="16" s="1"/>
  <c r="R37" i="9"/>
  <c r="S37" i="9" s="1"/>
  <c r="X39" i="9"/>
  <c r="AR38" i="9"/>
  <c r="AS38" i="9"/>
  <c r="AA37" i="9"/>
  <c r="AA38" i="9" s="1"/>
  <c r="BC38" i="9"/>
  <c r="G32" i="1"/>
  <c r="AB32" i="4"/>
  <c r="CK36" i="1"/>
  <c r="AB36" i="13"/>
  <c r="Q33" i="10"/>
  <c r="V34" i="10"/>
  <c r="Q36" i="11"/>
  <c r="V37" i="11"/>
  <c r="O35" i="7"/>
  <c r="P35" i="7" s="1"/>
  <c r="Z35" i="1" s="1"/>
  <c r="EV35" i="1" s="1"/>
  <c r="Q35" i="7"/>
  <c r="V36" i="7"/>
  <c r="BD37" i="8"/>
  <c r="AO37" i="8" s="1"/>
  <c r="AH37" i="8" s="1"/>
  <c r="BB37" i="8"/>
  <c r="Y37" i="8"/>
  <c r="AM37" i="8" l="1"/>
  <c r="D37" i="8"/>
  <c r="AC37" i="8" s="1"/>
  <c r="J38" i="9"/>
  <c r="AN38" i="1" s="1"/>
  <c r="AL38" i="9"/>
  <c r="AN38" i="9"/>
  <c r="AG38" i="9" s="1"/>
  <c r="C38" i="9"/>
  <c r="AM38" i="1" s="1"/>
  <c r="N37" i="9"/>
  <c r="U37" i="9"/>
  <c r="T37" i="9" s="1"/>
  <c r="AP37" i="1" s="1"/>
  <c r="AO37" i="1"/>
  <c r="O32" i="4"/>
  <c r="V33" i="4"/>
  <c r="Q32" i="4"/>
  <c r="BB37" i="11"/>
  <c r="BD37" i="11"/>
  <c r="AO37" i="11" s="1"/>
  <c r="AH37" i="11" s="1"/>
  <c r="Y37" i="11"/>
  <c r="BB36" i="7"/>
  <c r="AM36" i="7" s="1"/>
  <c r="E36" i="7" s="1"/>
  <c r="BD36" i="7"/>
  <c r="Y36" i="7"/>
  <c r="BB34" i="10"/>
  <c r="D34" i="10" s="1"/>
  <c r="BD34" i="10"/>
  <c r="Y34" i="10"/>
  <c r="O36" i="13"/>
  <c r="P36" i="13" s="1"/>
  <c r="CL36" i="1" s="1"/>
  <c r="FB36" i="1" s="1"/>
  <c r="Q36" i="13"/>
  <c r="V37" i="13"/>
  <c r="E37" i="8"/>
  <c r="F37" i="8" s="1"/>
  <c r="BE37" i="8"/>
  <c r="BF37" i="8"/>
  <c r="AG37" i="8"/>
  <c r="K37" i="8" s="1"/>
  <c r="AM37" i="11" l="1"/>
  <c r="D37" i="11"/>
  <c r="AC37" i="11" s="1"/>
  <c r="AO36" i="7"/>
  <c r="AG36" i="7"/>
  <c r="K34" i="10"/>
  <c r="AE34" i="10" s="1"/>
  <c r="AC34" i="10"/>
  <c r="AB37" i="9"/>
  <c r="AQ37" i="1"/>
  <c r="O37" i="9"/>
  <c r="P37" i="9" s="1"/>
  <c r="AR37" i="1" s="1"/>
  <c r="EX37" i="1" s="1"/>
  <c r="AD36" i="7"/>
  <c r="Y33" i="4"/>
  <c r="BD33" i="4"/>
  <c r="AH33" i="4" s="1"/>
  <c r="BB33" i="4"/>
  <c r="D33" i="4" s="1"/>
  <c r="AC33" i="4" s="1"/>
  <c r="D36" i="7"/>
  <c r="F36" i="7" s="1"/>
  <c r="BE36" i="7"/>
  <c r="AH36" i="7"/>
  <c r="L36" i="7" s="1"/>
  <c r="BF36" i="7"/>
  <c r="AH34" i="10"/>
  <c r="BF34" i="10"/>
  <c r="BE34" i="10"/>
  <c r="E34" i="10"/>
  <c r="F34" i="10" s="1"/>
  <c r="Z34" i="10" s="1"/>
  <c r="BF37" i="11"/>
  <c r="AG37" i="11"/>
  <c r="K37" i="11" s="1"/>
  <c r="Y37" i="13"/>
  <c r="BB37" i="13"/>
  <c r="BD37" i="13"/>
  <c r="AO37" i="13" s="1"/>
  <c r="AH37" i="13" s="1"/>
  <c r="BE37" i="11"/>
  <c r="E37" i="11"/>
  <c r="W39" i="8"/>
  <c r="Z37" i="8"/>
  <c r="AE37" i="8"/>
  <c r="L37" i="8"/>
  <c r="AF37" i="8" s="1"/>
  <c r="AD37" i="8"/>
  <c r="BA38" i="8"/>
  <c r="W38" i="7" l="1"/>
  <c r="Z36" i="7"/>
  <c r="AM37" i="13"/>
  <c r="D37" i="13"/>
  <c r="AC37" i="13" s="1"/>
  <c r="V38" i="9"/>
  <c r="Q37" i="9"/>
  <c r="W36" i="10"/>
  <c r="BE33" i="4"/>
  <c r="E33" i="4"/>
  <c r="BF33" i="4"/>
  <c r="AG33" i="4"/>
  <c r="K33" i="4" s="1"/>
  <c r="AE33" i="4" s="1"/>
  <c r="AD34" i="10"/>
  <c r="L34" i="10"/>
  <c r="M34" i="10" s="1"/>
  <c r="R34" i="10" s="1"/>
  <c r="BA35" i="10"/>
  <c r="AG37" i="13"/>
  <c r="K37" i="13" s="1"/>
  <c r="AE37" i="13" s="1"/>
  <c r="BF37" i="13"/>
  <c r="E37" i="13"/>
  <c r="BE37" i="13"/>
  <c r="AE37" i="11"/>
  <c r="AF36" i="7"/>
  <c r="F37" i="11"/>
  <c r="AD37" i="11"/>
  <c r="L37" i="11"/>
  <c r="AC36" i="7"/>
  <c r="K36" i="7"/>
  <c r="M36" i="7" s="1"/>
  <c r="BA37" i="7"/>
  <c r="M37" i="8"/>
  <c r="B37" i="8"/>
  <c r="BD38" i="9" l="1"/>
  <c r="Y38" i="9"/>
  <c r="BB38" i="9"/>
  <c r="D38" i="9" s="1"/>
  <c r="O38" i="9"/>
  <c r="AR37" i="7"/>
  <c r="AS37" i="7"/>
  <c r="AA36" i="7"/>
  <c r="X39" i="8"/>
  <c r="AR38" i="8"/>
  <c r="AS38" i="8"/>
  <c r="X36" i="10"/>
  <c r="AA34" i="10"/>
  <c r="BH34" i="1"/>
  <c r="S34" i="10"/>
  <c r="U34" i="10" s="1"/>
  <c r="T34" i="10" s="1"/>
  <c r="BI34" i="1" s="1"/>
  <c r="AD33" i="4"/>
  <c r="F33" i="4"/>
  <c r="L33" i="4"/>
  <c r="BC38" i="8"/>
  <c r="AA37" i="8"/>
  <c r="R37" i="8"/>
  <c r="S37" i="8" s="1"/>
  <c r="U37" i="8" s="1"/>
  <c r="T37" i="8" s="1"/>
  <c r="AG37" i="1" s="1"/>
  <c r="AE36" i="7"/>
  <c r="B36" i="7" s="1"/>
  <c r="T36" i="1" s="1"/>
  <c r="BC37" i="7"/>
  <c r="X38" i="7"/>
  <c r="R36" i="7"/>
  <c r="S36" i="7" s="1"/>
  <c r="AF37" i="11"/>
  <c r="B37" i="11" s="1"/>
  <c r="BN37" i="1" s="1"/>
  <c r="BX37" i="16" s="1"/>
  <c r="CH37" i="16" s="1"/>
  <c r="M37" i="11"/>
  <c r="L37" i="13"/>
  <c r="AD37" i="13"/>
  <c r="F37" i="13"/>
  <c r="W39" i="11"/>
  <c r="BA38" i="11"/>
  <c r="Z37" i="11"/>
  <c r="AF34" i="10"/>
  <c r="B34" i="10" s="1"/>
  <c r="BC35" i="10"/>
  <c r="AC37" i="1"/>
  <c r="BU37" i="16" s="1"/>
  <c r="CE37" i="16" s="1"/>
  <c r="BT36" i="16" l="1"/>
  <c r="CD36" i="16" s="1"/>
  <c r="BG36" i="16" s="1"/>
  <c r="AC38" i="9"/>
  <c r="K38" i="9"/>
  <c r="AE38" i="9" s="1"/>
  <c r="BE38" i="9"/>
  <c r="AM38" i="9"/>
  <c r="E38" i="9" s="1"/>
  <c r="AO38" i="9"/>
  <c r="AH38" i="9" s="1"/>
  <c r="BF38" i="9"/>
  <c r="J38" i="8"/>
  <c r="AE38" i="1" s="1"/>
  <c r="AL38" i="8"/>
  <c r="AN38" i="8"/>
  <c r="C38" i="8"/>
  <c r="AD38" i="1" s="1"/>
  <c r="J37" i="7"/>
  <c r="V37" i="1" s="1"/>
  <c r="AS38" i="11"/>
  <c r="AR38" i="11"/>
  <c r="N37" i="8"/>
  <c r="O37" i="8" s="1"/>
  <c r="P37" i="8" s="1"/>
  <c r="AI37" i="1" s="1"/>
  <c r="EW37" i="1" s="1"/>
  <c r="C37" i="7"/>
  <c r="U37" i="1" s="1"/>
  <c r="AN37" i="7"/>
  <c r="AL37" i="7"/>
  <c r="AF37" i="1"/>
  <c r="M33" i="4"/>
  <c r="AF33" i="4"/>
  <c r="B33" i="4" s="1"/>
  <c r="B33" i="1" s="1"/>
  <c r="BR33" i="16" s="1"/>
  <c r="CB33" i="16" s="1"/>
  <c r="A33" i="15"/>
  <c r="BA34" i="4"/>
  <c r="W35" i="4"/>
  <c r="Z33" i="4"/>
  <c r="BE34" i="1"/>
  <c r="N34" i="10"/>
  <c r="U36" i="7"/>
  <c r="T36" i="7" s="1"/>
  <c r="X36" i="1" s="1"/>
  <c r="W36" i="1"/>
  <c r="N36" i="7"/>
  <c r="BA38" i="13"/>
  <c r="Z37" i="13"/>
  <c r="W39" i="13"/>
  <c r="AF37" i="13"/>
  <c r="B37" i="13" s="1"/>
  <c r="CF37" i="1" s="1"/>
  <c r="BZ37" i="16" s="1"/>
  <c r="CJ37" i="16" s="1"/>
  <c r="M37" i="13"/>
  <c r="R37" i="11"/>
  <c r="S37" i="11" s="1"/>
  <c r="X39" i="11"/>
  <c r="AA37" i="11"/>
  <c r="BC38" i="11"/>
  <c r="BH36" i="16" l="1"/>
  <c r="CT36" i="16" s="1"/>
  <c r="BI36" i="16" s="1"/>
  <c r="BW34" i="16"/>
  <c r="CG34" i="16" s="1"/>
  <c r="T34" i="16" s="1"/>
  <c r="U34" i="16" s="1"/>
  <c r="F38" i="9"/>
  <c r="Z38" i="9" s="1"/>
  <c r="AD38" i="9"/>
  <c r="L38" i="9"/>
  <c r="AB37" i="8"/>
  <c r="Q37" i="8" s="1"/>
  <c r="AH37" i="1"/>
  <c r="AN38" i="11"/>
  <c r="AL38" i="11"/>
  <c r="C38" i="11"/>
  <c r="BO38" i="1" s="1"/>
  <c r="AR38" i="13"/>
  <c r="AS38" i="13"/>
  <c r="J38" i="11"/>
  <c r="BP38" i="1" s="1"/>
  <c r="C33" i="15"/>
  <c r="N33" i="16"/>
  <c r="B33" i="16"/>
  <c r="R33" i="4"/>
  <c r="X35" i="4"/>
  <c r="AA33" i="4"/>
  <c r="BC34" i="4"/>
  <c r="BQ37" i="1"/>
  <c r="U37" i="11"/>
  <c r="T37" i="11" s="1"/>
  <c r="BR37" i="1" s="1"/>
  <c r="N37" i="11"/>
  <c r="BC38" i="13"/>
  <c r="R37" i="13"/>
  <c r="S37" i="13" s="1"/>
  <c r="X39" i="13"/>
  <c r="AA37" i="13"/>
  <c r="AB36" i="7"/>
  <c r="Y36" i="1"/>
  <c r="BJ34" i="1"/>
  <c r="AB34" i="10"/>
  <c r="V38" i="8" l="1"/>
  <c r="BD38" i="8" s="1"/>
  <c r="BJ36" i="16"/>
  <c r="EC36" i="16" s="1"/>
  <c r="CO34" i="16"/>
  <c r="V34" i="16" s="1"/>
  <c r="AF38" i="9"/>
  <c r="B38" i="9" s="1"/>
  <c r="M38" i="9"/>
  <c r="W40" i="9"/>
  <c r="BA39" i="9"/>
  <c r="J38" i="13"/>
  <c r="CH38" i="1" s="1"/>
  <c r="AN38" i="13"/>
  <c r="AL38" i="13"/>
  <c r="C38" i="13"/>
  <c r="CG38" i="1" s="1"/>
  <c r="C33" i="16"/>
  <c r="O33" i="16"/>
  <c r="S33" i="4"/>
  <c r="D33" i="15"/>
  <c r="W34" i="16"/>
  <c r="AB37" i="11"/>
  <c r="BS37" i="1"/>
  <c r="O36" i="7"/>
  <c r="P36" i="7" s="1"/>
  <c r="Z36" i="1" s="1"/>
  <c r="EV36" i="1" s="1"/>
  <c r="V37" i="7"/>
  <c r="Q36" i="7"/>
  <c r="U37" i="13"/>
  <c r="T37" i="13" s="1"/>
  <c r="CJ37" i="1" s="1"/>
  <c r="CI37" i="1"/>
  <c r="N37" i="13"/>
  <c r="O34" i="10"/>
  <c r="P34" i="10" s="1"/>
  <c r="BK34" i="1" s="1"/>
  <c r="V35" i="10"/>
  <c r="Q34" i="10"/>
  <c r="Y38" i="8"/>
  <c r="BB38" i="8"/>
  <c r="DB34" i="1" l="1"/>
  <c r="EY34" i="1"/>
  <c r="CN33" i="16"/>
  <c r="P33" i="16" s="1"/>
  <c r="CL33" i="16"/>
  <c r="D33" i="16" s="1"/>
  <c r="DX34" i="16"/>
  <c r="CZ34" i="16"/>
  <c r="Q33" i="16"/>
  <c r="DW33" i="16" s="1"/>
  <c r="R38" i="9"/>
  <c r="S38" i="9" s="1"/>
  <c r="X40" i="9"/>
  <c r="AR39" i="9"/>
  <c r="AS39" i="9"/>
  <c r="BC39" i="9"/>
  <c r="AL38" i="1"/>
  <c r="BV38" i="16" s="1"/>
  <c r="CF38" i="16" s="1"/>
  <c r="AM38" i="8"/>
  <c r="E38" i="8" s="1"/>
  <c r="AD38" i="8" s="1"/>
  <c r="AG38" i="8"/>
  <c r="AO38" i="8"/>
  <c r="U33" i="4"/>
  <c r="T33" i="4" s="1"/>
  <c r="F33" i="1" s="1"/>
  <c r="E33" i="1"/>
  <c r="N33" i="4"/>
  <c r="E33" i="16"/>
  <c r="DU33" i="16" s="1"/>
  <c r="AB37" i="13"/>
  <c r="O37" i="13" s="1"/>
  <c r="P37" i="13" s="1"/>
  <c r="CL37" i="1" s="1"/>
  <c r="FB37" i="1" s="1"/>
  <c r="CK37" i="1"/>
  <c r="O37" i="11"/>
  <c r="P37" i="11" s="1"/>
  <c r="BT37" i="1" s="1"/>
  <c r="EZ37" i="1" s="1"/>
  <c r="Q37" i="11"/>
  <c r="V38" i="11"/>
  <c r="Y35" i="10"/>
  <c r="BD35" i="10"/>
  <c r="AG35" i="10" s="1"/>
  <c r="BB35" i="10"/>
  <c r="D35" i="10" s="1"/>
  <c r="BD37" i="7"/>
  <c r="BB37" i="7"/>
  <c r="AM37" i="7" s="1"/>
  <c r="E37" i="7" s="1"/>
  <c r="Y37" i="7"/>
  <c r="BE38" i="8"/>
  <c r="D38" i="8"/>
  <c r="BF38" i="8"/>
  <c r="AH38" i="8"/>
  <c r="AO37" i="7" l="1"/>
  <c r="AG37" i="7"/>
  <c r="AC35" i="10"/>
  <c r="K35" i="10"/>
  <c r="AE35" i="10" s="1"/>
  <c r="J39" i="9"/>
  <c r="AN39" i="1" s="1"/>
  <c r="AL39" i="9"/>
  <c r="AN39" i="9"/>
  <c r="AG39" i="9" s="1"/>
  <c r="C39" i="9"/>
  <c r="AM39" i="1" s="1"/>
  <c r="N38" i="9"/>
  <c r="AO38" i="1"/>
  <c r="U38" i="9"/>
  <c r="T38" i="9" s="1"/>
  <c r="AP38" i="1" s="1"/>
  <c r="F38" i="8"/>
  <c r="Z38" i="8" s="1"/>
  <c r="AO35" i="10"/>
  <c r="AH35" i="10" s="1"/>
  <c r="AD37" i="7"/>
  <c r="L38" i="8"/>
  <c r="AF38" i="8" s="1"/>
  <c r="AM35" i="10"/>
  <c r="E35" i="10" s="1"/>
  <c r="AB33" i="4"/>
  <c r="O33" i="4" s="1"/>
  <c r="P33" i="4" s="1"/>
  <c r="H33" i="1" s="1"/>
  <c r="ET33" i="1" s="1"/>
  <c r="G33" i="1"/>
  <c r="BD38" i="11"/>
  <c r="AO38" i="11" s="1"/>
  <c r="AH38" i="11" s="1"/>
  <c r="Y38" i="11"/>
  <c r="BB38" i="11"/>
  <c r="AM38" i="11" s="1"/>
  <c r="E38" i="11" s="1"/>
  <c r="BE37" i="7"/>
  <c r="D37" i="7"/>
  <c r="F37" i="7" s="1"/>
  <c r="W39" i="7" s="1"/>
  <c r="BF37" i="7"/>
  <c r="AH37" i="7"/>
  <c r="L37" i="7" s="1"/>
  <c r="BE35" i="10"/>
  <c r="BF35" i="10"/>
  <c r="V38" i="13"/>
  <c r="Q37" i="13"/>
  <c r="AC38" i="8"/>
  <c r="K38" i="8"/>
  <c r="BA39" i="8" l="1"/>
  <c r="W40" i="8"/>
  <c r="AB38" i="9"/>
  <c r="AQ38" i="1"/>
  <c r="P38" i="9"/>
  <c r="AR38" i="1" s="1"/>
  <c r="EX38" i="1" s="1"/>
  <c r="M38" i="8"/>
  <c r="AS39" i="8" s="1"/>
  <c r="F35" i="10"/>
  <c r="AD35" i="10"/>
  <c r="L35" i="10"/>
  <c r="Z37" i="7"/>
  <c r="AD38" i="11"/>
  <c r="L38" i="11"/>
  <c r="AF38" i="11" s="1"/>
  <c r="Q33" i="4"/>
  <c r="V34" i="4"/>
  <c r="Y38" i="13"/>
  <c r="BB38" i="13"/>
  <c r="D38" i="13" s="1"/>
  <c r="AC38" i="13" s="1"/>
  <c r="BD38" i="13"/>
  <c r="K37" i="7"/>
  <c r="M37" i="7" s="1"/>
  <c r="AC37" i="7"/>
  <c r="BA38" i="7"/>
  <c r="D38" i="11"/>
  <c r="BE38" i="11"/>
  <c r="AF37" i="7"/>
  <c r="BF38" i="11"/>
  <c r="AG38" i="11"/>
  <c r="AE38" i="8"/>
  <c r="B38" i="8" s="1"/>
  <c r="AC38" i="1" s="1"/>
  <c r="BU38" i="16" s="1"/>
  <c r="CE38" i="16" s="1"/>
  <c r="AA38" i="8"/>
  <c r="AO38" i="13" l="1"/>
  <c r="AG38" i="13"/>
  <c r="K38" i="13" s="1"/>
  <c r="AE38" i="13" s="1"/>
  <c r="W37" i="10"/>
  <c r="Z35" i="10"/>
  <c r="X40" i="8"/>
  <c r="BC39" i="8"/>
  <c r="AR39" i="8"/>
  <c r="C39" i="8" s="1"/>
  <c r="AD39" i="1" s="1"/>
  <c r="R38" i="8"/>
  <c r="S38" i="8" s="1"/>
  <c r="U38" i="8" s="1"/>
  <c r="T38" i="8" s="1"/>
  <c r="AG38" i="1" s="1"/>
  <c r="V39" i="9"/>
  <c r="Q38" i="9"/>
  <c r="BA36" i="10"/>
  <c r="AS38" i="7"/>
  <c r="AR38" i="7"/>
  <c r="AF35" i="10"/>
  <c r="B35" i="10" s="1"/>
  <c r="BE35" i="1" s="1"/>
  <c r="M35" i="10"/>
  <c r="AA35" i="10" s="1"/>
  <c r="AM38" i="13"/>
  <c r="E38" i="13" s="1"/>
  <c r="F38" i="13" s="1"/>
  <c r="J39" i="8"/>
  <c r="AE39" i="1" s="1"/>
  <c r="Y34" i="4"/>
  <c r="BB34" i="4"/>
  <c r="D34" i="4" s="1"/>
  <c r="AC34" i="4" s="1"/>
  <c r="BD34" i="4"/>
  <c r="BC38" i="7"/>
  <c r="R37" i="7"/>
  <c r="S37" i="7" s="1"/>
  <c r="X39" i="7"/>
  <c r="AA37" i="7"/>
  <c r="F38" i="11"/>
  <c r="AC38" i="11"/>
  <c r="K38" i="11"/>
  <c r="AH38" i="13"/>
  <c r="BF38" i="13"/>
  <c r="BE38" i="13"/>
  <c r="AE37" i="7"/>
  <c r="B37" i="7" s="1"/>
  <c r="T37" i="1" s="1"/>
  <c r="BW35" i="16" l="1"/>
  <c r="CG35" i="16" s="1"/>
  <c r="T35" i="16" s="1"/>
  <c r="BT37" i="16"/>
  <c r="CD37" i="16" s="1"/>
  <c r="BG37" i="16" s="1"/>
  <c r="BH37" i="16" s="1"/>
  <c r="AL39" i="8"/>
  <c r="AN39" i="8"/>
  <c r="AG39" i="8" s="1"/>
  <c r="N38" i="8"/>
  <c r="AH38" i="1" s="1"/>
  <c r="AF38" i="1"/>
  <c r="Y39" i="9"/>
  <c r="BD39" i="9"/>
  <c r="BB39" i="9"/>
  <c r="D39" i="9" s="1"/>
  <c r="W40" i="13"/>
  <c r="Z38" i="13"/>
  <c r="X37" i="10"/>
  <c r="AR36" i="10"/>
  <c r="AS36" i="10"/>
  <c r="BC36" i="10"/>
  <c r="R35" i="10"/>
  <c r="AN38" i="7"/>
  <c r="AL38" i="7"/>
  <c r="C38" i="7"/>
  <c r="U38" i="1" s="1"/>
  <c r="BA39" i="11"/>
  <c r="Z38" i="11"/>
  <c r="J38" i="7"/>
  <c r="V38" i="1" s="1"/>
  <c r="AG34" i="4"/>
  <c r="K34" i="4" s="1"/>
  <c r="BF34" i="4"/>
  <c r="E34" i="4"/>
  <c r="F34" i="4" s="1"/>
  <c r="Z34" i="4" s="1"/>
  <c r="C34" i="15" s="1"/>
  <c r="BE34" i="4"/>
  <c r="AD38" i="13"/>
  <c r="BA39" i="13"/>
  <c r="L38" i="13"/>
  <c r="M38" i="13" s="1"/>
  <c r="R38" i="13" s="1"/>
  <c r="S38" i="13" s="1"/>
  <c r="U38" i="13" s="1"/>
  <c r="T38" i="13" s="1"/>
  <c r="CJ38" i="1" s="1"/>
  <c r="AE38" i="11"/>
  <c r="B38" i="11" s="1"/>
  <c r="BN38" i="1" s="1"/>
  <c r="BX38" i="16" s="1"/>
  <c r="CH38" i="16" s="1"/>
  <c r="M38" i="11"/>
  <c r="W40" i="11"/>
  <c r="U37" i="7"/>
  <c r="T37" i="7" s="1"/>
  <c r="X37" i="1" s="1"/>
  <c r="W37" i="1"/>
  <c r="N37" i="7"/>
  <c r="AB38" i="8"/>
  <c r="O38" i="8" s="1"/>
  <c r="P38" i="8" s="1"/>
  <c r="AI38" i="1" s="1"/>
  <c r="EW38" i="1" s="1"/>
  <c r="U35" i="16" l="1"/>
  <c r="CO35" i="16" s="1"/>
  <c r="V35" i="16" s="1"/>
  <c r="CT37" i="16"/>
  <c r="BI37" i="16" s="1"/>
  <c r="AC39" i="9"/>
  <c r="K39" i="9"/>
  <c r="AE39" i="9" s="1"/>
  <c r="AM39" i="9"/>
  <c r="E39" i="9" s="1"/>
  <c r="BE39" i="9"/>
  <c r="BF39" i="9"/>
  <c r="AO39" i="9"/>
  <c r="AH39" i="9" s="1"/>
  <c r="BH35" i="1"/>
  <c r="S35" i="10"/>
  <c r="BC39" i="11"/>
  <c r="AR39" i="11"/>
  <c r="AS39" i="11"/>
  <c r="J36" i="10"/>
  <c r="BG36" i="1" s="1"/>
  <c r="W36" i="4"/>
  <c r="A34" i="15"/>
  <c r="AL36" i="10"/>
  <c r="D36" i="10" s="1"/>
  <c r="AC36" i="10" s="1"/>
  <c r="AN36" i="10"/>
  <c r="C36" i="10"/>
  <c r="BF36" i="1" s="1"/>
  <c r="AR39" i="13"/>
  <c r="AS39" i="13"/>
  <c r="X40" i="13"/>
  <c r="AA38" i="13"/>
  <c r="CI38" i="1"/>
  <c r="AD34" i="4"/>
  <c r="BA35" i="4"/>
  <c r="L34" i="4"/>
  <c r="AF34" i="4" s="1"/>
  <c r="AE34" i="4"/>
  <c r="BJ37" i="16"/>
  <c r="EC37" i="16" s="1"/>
  <c r="AB37" i="7"/>
  <c r="Y37" i="1"/>
  <c r="R38" i="11"/>
  <c r="S38" i="11" s="1"/>
  <c r="X40" i="11"/>
  <c r="AA38" i="11"/>
  <c r="AF38" i="13"/>
  <c r="B38" i="13" s="1"/>
  <c r="BC39" i="13"/>
  <c r="Q38" i="8"/>
  <c r="V39" i="8"/>
  <c r="W35" i="16" l="1"/>
  <c r="DX35" i="16" s="1"/>
  <c r="M34" i="4"/>
  <c r="X36" i="4" s="1"/>
  <c r="F39" i="9"/>
  <c r="AD39" i="9"/>
  <c r="L39" i="9"/>
  <c r="J39" i="11"/>
  <c r="BP39" i="1" s="1"/>
  <c r="J39" i="13"/>
  <c r="CH39" i="1" s="1"/>
  <c r="AN39" i="11"/>
  <c r="AG39" i="11" s="1"/>
  <c r="AL39" i="11"/>
  <c r="C39" i="11"/>
  <c r="BO39" i="1" s="1"/>
  <c r="C39" i="13"/>
  <c r="CG39" i="1" s="1"/>
  <c r="AN39" i="13"/>
  <c r="AL39" i="13"/>
  <c r="U35" i="10"/>
  <c r="T35" i="10" s="1"/>
  <c r="BI35" i="1" s="1"/>
  <c r="N35" i="10"/>
  <c r="B34" i="4"/>
  <c r="B34" i="1" s="1"/>
  <c r="BR34" i="16" s="1"/>
  <c r="CB34" i="16" s="1"/>
  <c r="AA34" i="4"/>
  <c r="R34" i="4"/>
  <c r="N38" i="11"/>
  <c r="U38" i="11"/>
  <c r="T38" i="11" s="1"/>
  <c r="BR38" i="1" s="1"/>
  <c r="BQ38" i="1"/>
  <c r="O37" i="7"/>
  <c r="P37" i="7" s="1"/>
  <c r="Z37" i="1" s="1"/>
  <c r="EV37" i="1" s="1"/>
  <c r="V38" i="7"/>
  <c r="Q37" i="7"/>
  <c r="CF38" i="1"/>
  <c r="BZ38" i="16" s="1"/>
  <c r="CJ38" i="16" s="1"/>
  <c r="N38" i="13"/>
  <c r="Y39" i="8"/>
  <c r="BB39" i="8"/>
  <c r="BD39" i="8"/>
  <c r="AO39" i="8" s="1"/>
  <c r="BC35" i="4" l="1"/>
  <c r="M39" i="9"/>
  <c r="AF39" i="9"/>
  <c r="B39" i="9" s="1"/>
  <c r="AL39" i="1" s="1"/>
  <c r="BV39" i="16" s="1"/>
  <c r="CF39" i="16" s="1"/>
  <c r="W41" i="9"/>
  <c r="Z39" i="9"/>
  <c r="Z40" i="9" s="1"/>
  <c r="BA40" i="9"/>
  <c r="AB35" i="10"/>
  <c r="O35" i="10" s="1"/>
  <c r="P35" i="10" s="1"/>
  <c r="BK35" i="1" s="1"/>
  <c r="EY35" i="1" s="1"/>
  <c r="BJ35" i="1"/>
  <c r="D39" i="8"/>
  <c r="K39" i="8" s="1"/>
  <c r="AM39" i="8"/>
  <c r="E39" i="8" s="1"/>
  <c r="S34" i="4"/>
  <c r="D34" i="15"/>
  <c r="B34" i="16"/>
  <c r="N34" i="16"/>
  <c r="Y38" i="7"/>
  <c r="BB38" i="7"/>
  <c r="BD38" i="7"/>
  <c r="AO38" i="7" s="1"/>
  <c r="AH38" i="7" s="1"/>
  <c r="CK38" i="1"/>
  <c r="AB38" i="13"/>
  <c r="O38" i="13" s="1"/>
  <c r="P38" i="13" s="1"/>
  <c r="CL38" i="1" s="1"/>
  <c r="FB38" i="1" s="1"/>
  <c r="BS38" i="1"/>
  <c r="AB38" i="11"/>
  <c r="BF39" i="8"/>
  <c r="AH39" i="8"/>
  <c r="BE39" i="8"/>
  <c r="AM38" i="7" l="1"/>
  <c r="D38" i="7"/>
  <c r="AC38" i="7" s="1"/>
  <c r="R39" i="9"/>
  <c r="S39" i="9" s="1"/>
  <c r="X41" i="9"/>
  <c r="AA39" i="9"/>
  <c r="AR40" i="9"/>
  <c r="AS40" i="9"/>
  <c r="BC40" i="9"/>
  <c r="F39" i="8"/>
  <c r="BA40" i="8" s="1"/>
  <c r="AC39" i="8"/>
  <c r="Q35" i="10"/>
  <c r="V36" i="10"/>
  <c r="O34" i="16"/>
  <c r="C34" i="16"/>
  <c r="N34" i="4"/>
  <c r="E34" i="1"/>
  <c r="U34" i="4"/>
  <c r="T34" i="4" s="1"/>
  <c r="F34" i="1" s="1"/>
  <c r="O38" i="11"/>
  <c r="P38" i="11" s="1"/>
  <c r="BT38" i="1" s="1"/>
  <c r="EZ38" i="1" s="1"/>
  <c r="Q38" i="11"/>
  <c r="V39" i="11"/>
  <c r="AG38" i="7"/>
  <c r="K38" i="7" s="1"/>
  <c r="BF38" i="7"/>
  <c r="E38" i="7"/>
  <c r="F38" i="7" s="1"/>
  <c r="W40" i="7" s="1"/>
  <c r="BE38" i="7"/>
  <c r="Q38" i="13"/>
  <c r="V39" i="13"/>
  <c r="AG36" i="10"/>
  <c r="K36" i="10" s="1"/>
  <c r="AE36" i="10" s="1"/>
  <c r="AE39" i="8"/>
  <c r="L39" i="8"/>
  <c r="M39" i="8" s="1"/>
  <c r="AD39" i="8"/>
  <c r="CN34" i="16" l="1"/>
  <c r="P34" i="16" s="1"/>
  <c r="CL34" i="16"/>
  <c r="D34" i="16" s="1"/>
  <c r="Z38" i="7"/>
  <c r="AL40" i="9"/>
  <c r="AN40" i="9"/>
  <c r="AG40" i="9" s="1"/>
  <c r="C40" i="9"/>
  <c r="AM40" i="1" s="1"/>
  <c r="J40" i="9"/>
  <c r="AN40" i="1" s="1"/>
  <c r="AO39" i="1"/>
  <c r="U39" i="9"/>
  <c r="T39" i="9" s="1"/>
  <c r="AP39" i="1" s="1"/>
  <c r="N39" i="9"/>
  <c r="R39" i="8"/>
  <c r="S39" i="8" s="1"/>
  <c r="U39" i="8" s="1"/>
  <c r="T39" i="8" s="1"/>
  <c r="AG39" i="1" s="1"/>
  <c r="AR40" i="8"/>
  <c r="AS40" i="8"/>
  <c r="J40" i="8" s="1"/>
  <c r="AE40" i="1" s="1"/>
  <c r="BD36" i="10"/>
  <c r="BB36" i="10"/>
  <c r="Y36" i="10"/>
  <c r="W41" i="8"/>
  <c r="Z39" i="8"/>
  <c r="G34" i="1"/>
  <c r="AB34" i="4"/>
  <c r="O34" i="4" s="1"/>
  <c r="P34" i="4" s="1"/>
  <c r="H34" i="1" s="1"/>
  <c r="E34" i="16"/>
  <c r="Q34" i="16"/>
  <c r="BC40" i="8"/>
  <c r="AF39" i="8"/>
  <c r="B39" i="8" s="1"/>
  <c r="AC39" i="1" s="1"/>
  <c r="BU39" i="16" s="1"/>
  <c r="CE39" i="16" s="1"/>
  <c r="AD38" i="7"/>
  <c r="L38" i="7"/>
  <c r="AF38" i="7" s="1"/>
  <c r="BA39" i="7"/>
  <c r="Y39" i="11"/>
  <c r="BB39" i="11"/>
  <c r="AM39" i="11" s="1"/>
  <c r="E39" i="11" s="1"/>
  <c r="AD39" i="11" s="1"/>
  <c r="BD39" i="11"/>
  <c r="AO39" i="11" s="1"/>
  <c r="AE38" i="7"/>
  <c r="Y39" i="13"/>
  <c r="BB39" i="13"/>
  <c r="AM39" i="13" s="1"/>
  <c r="E39" i="13" s="1"/>
  <c r="AD39" i="13" s="1"/>
  <c r="BD39" i="13"/>
  <c r="X41" i="8"/>
  <c r="AA39" i="8"/>
  <c r="CW34" i="1" l="1"/>
  <c r="ET34" i="1"/>
  <c r="CW34" i="16"/>
  <c r="DU34" i="16"/>
  <c r="DW34" i="16"/>
  <c r="CY34" i="16"/>
  <c r="AO39" i="13"/>
  <c r="AG39" i="13"/>
  <c r="AQ39" i="1"/>
  <c r="AB39" i="9"/>
  <c r="O39" i="9"/>
  <c r="P39" i="9" s="1"/>
  <c r="AR39" i="1" s="1"/>
  <c r="AF39" i="1"/>
  <c r="N39" i="8"/>
  <c r="AH39" i="1" s="1"/>
  <c r="AM36" i="10"/>
  <c r="E36" i="10" s="1"/>
  <c r="BE36" i="10"/>
  <c r="AO36" i="10"/>
  <c r="AH36" i="10" s="1"/>
  <c r="BF36" i="10"/>
  <c r="M38" i="7"/>
  <c r="AL40" i="8"/>
  <c r="AN40" i="8"/>
  <c r="AG40" i="8" s="1"/>
  <c r="C40" i="8"/>
  <c r="AD40" i="1" s="1"/>
  <c r="B38" i="7"/>
  <c r="T38" i="1" s="1"/>
  <c r="Q34" i="4"/>
  <c r="V35" i="4"/>
  <c r="D39" i="13"/>
  <c r="BE39" i="13"/>
  <c r="BF39" i="11"/>
  <c r="AH39" i="11"/>
  <c r="L39" i="11" s="1"/>
  <c r="AF39" i="11" s="1"/>
  <c r="AH39" i="13"/>
  <c r="L39" i="13" s="1"/>
  <c r="BF39" i="13"/>
  <c r="D39" i="11"/>
  <c r="BE39" i="11"/>
  <c r="BT38" i="16" l="1"/>
  <c r="CD38" i="16" s="1"/>
  <c r="BG38" i="16" s="1"/>
  <c r="DA39" i="1"/>
  <c r="EX39" i="1"/>
  <c r="R38" i="7"/>
  <c r="S38" i="7" s="1"/>
  <c r="W38" i="1" s="1"/>
  <c r="AA38" i="7"/>
  <c r="X40" i="7"/>
  <c r="AB39" i="8"/>
  <c r="O39" i="8" s="1"/>
  <c r="P39" i="8" s="1"/>
  <c r="AI39" i="1" s="1"/>
  <c r="Q39" i="9"/>
  <c r="V40" i="9"/>
  <c r="AR39" i="7"/>
  <c r="AS39" i="7"/>
  <c r="BC39" i="7"/>
  <c r="L36" i="10"/>
  <c r="AD36" i="10"/>
  <c r="F36" i="10"/>
  <c r="Y35" i="4"/>
  <c r="BB35" i="4"/>
  <c r="D35" i="4" s="1"/>
  <c r="AC35" i="4" s="1"/>
  <c r="BD35" i="4"/>
  <c r="AO35" i="4" s="1"/>
  <c r="AH35" i="4" s="1"/>
  <c r="N38" i="7"/>
  <c r="F39" i="11"/>
  <c r="BA40" i="11" s="1"/>
  <c r="K39" i="11"/>
  <c r="AC39" i="11"/>
  <c r="AF39" i="13"/>
  <c r="AC39" i="13"/>
  <c r="F39" i="13"/>
  <c r="BA40" i="13" s="1"/>
  <c r="K39" i="13"/>
  <c r="U38" i="7" l="1"/>
  <c r="T38" i="7" s="1"/>
  <c r="X38" i="1" s="1"/>
  <c r="BH38" i="16"/>
  <c r="CT38" i="16" s="1"/>
  <c r="BI38" i="16" s="1"/>
  <c r="CZ39" i="1"/>
  <c r="EW39" i="1"/>
  <c r="V40" i="8"/>
  <c r="BB40" i="8" s="1"/>
  <c r="AM40" i="8" s="1"/>
  <c r="E40" i="8" s="1"/>
  <c r="Q39" i="8"/>
  <c r="Y40" i="9"/>
  <c r="BB40" i="9"/>
  <c r="D40" i="9" s="1"/>
  <c r="BD40" i="9"/>
  <c r="O40" i="9"/>
  <c r="W38" i="10"/>
  <c r="Z36" i="10"/>
  <c r="BA37" i="10"/>
  <c r="M36" i="10"/>
  <c r="AF36" i="10"/>
  <c r="B36" i="10" s="1"/>
  <c r="BE36" i="1" s="1"/>
  <c r="C39" i="7"/>
  <c r="U39" i="1" s="1"/>
  <c r="AL39" i="7"/>
  <c r="AN39" i="7"/>
  <c r="J39" i="7"/>
  <c r="V39" i="1" s="1"/>
  <c r="AM35" i="4"/>
  <c r="E35" i="4" s="1"/>
  <c r="F35" i="4" s="1"/>
  <c r="Z35" i="4" s="1"/>
  <c r="C35" i="15" s="1"/>
  <c r="AG35" i="4"/>
  <c r="K35" i="4" s="1"/>
  <c r="BF35" i="4"/>
  <c r="BE35" i="4"/>
  <c r="B39" i="11"/>
  <c r="BN39" i="1" s="1"/>
  <c r="BX39" i="16" s="1"/>
  <c r="CH39" i="16" s="1"/>
  <c r="W41" i="13"/>
  <c r="Z39" i="13"/>
  <c r="M39" i="13"/>
  <c r="AE39" i="13"/>
  <c r="B39" i="13" s="1"/>
  <c r="CF39" i="1" s="1"/>
  <c r="BZ39" i="16" s="1"/>
  <c r="CJ39" i="16" s="1"/>
  <c r="Y38" i="1"/>
  <c r="AB38" i="7"/>
  <c r="O38" i="7" s="1"/>
  <c r="P38" i="7" s="1"/>
  <c r="Z38" i="1" s="1"/>
  <c r="EV38" i="1" s="1"/>
  <c r="Z39" i="11"/>
  <c r="W41" i="11"/>
  <c r="AE39" i="11"/>
  <c r="M39" i="11"/>
  <c r="Y40" i="8"/>
  <c r="BD40" i="8" l="1"/>
  <c r="AO40" i="8" s="1"/>
  <c r="BW36" i="16"/>
  <c r="CG36" i="16" s="1"/>
  <c r="T36" i="16" s="1"/>
  <c r="U36" i="16" s="1"/>
  <c r="BJ38" i="16"/>
  <c r="EC38" i="16" s="1"/>
  <c r="AC40" i="9"/>
  <c r="K40" i="9"/>
  <c r="AE40" i="9" s="1"/>
  <c r="BF40" i="9"/>
  <c r="AO40" i="9"/>
  <c r="AH40" i="9" s="1"/>
  <c r="BE40" i="9"/>
  <c r="AM40" i="9"/>
  <c r="E40" i="9" s="1"/>
  <c r="BC40" i="11"/>
  <c r="AS40" i="11"/>
  <c r="J40" i="11" s="1"/>
  <c r="BP40" i="1" s="1"/>
  <c r="AR40" i="11"/>
  <c r="AS37" i="10"/>
  <c r="AR37" i="10"/>
  <c r="AA36" i="10"/>
  <c r="X38" i="10"/>
  <c r="R36" i="10"/>
  <c r="BC37" i="10"/>
  <c r="BC40" i="13"/>
  <c r="AS40" i="13"/>
  <c r="J40" i="13" s="1"/>
  <c r="CH40" i="1" s="1"/>
  <c r="AR40" i="13"/>
  <c r="A35" i="15"/>
  <c r="W37" i="4"/>
  <c r="AD35" i="4"/>
  <c r="BA36" i="4"/>
  <c r="L35" i="4"/>
  <c r="AF35" i="4" s="1"/>
  <c r="AE35" i="4"/>
  <c r="X41" i="11"/>
  <c r="AA39" i="11"/>
  <c r="Q38" i="7"/>
  <c r="V39" i="7"/>
  <c r="R39" i="13"/>
  <c r="S39" i="13" s="1"/>
  <c r="X41" i="13"/>
  <c r="AA39" i="13"/>
  <c r="R39" i="11"/>
  <c r="S39" i="11" s="1"/>
  <c r="AD40" i="8"/>
  <c r="AH40" i="8"/>
  <c r="L40" i="8" s="1"/>
  <c r="BE40" i="8"/>
  <c r="D40" i="8"/>
  <c r="F40" i="8" s="1"/>
  <c r="Z40" i="8" s="1"/>
  <c r="BF40" i="8" l="1"/>
  <c r="CO36" i="16"/>
  <c r="V36" i="16" s="1"/>
  <c r="M35" i="4"/>
  <c r="AA35" i="4" s="1"/>
  <c r="L40" i="9"/>
  <c r="F40" i="9"/>
  <c r="AD40" i="9"/>
  <c r="S36" i="10"/>
  <c r="BH36" i="1"/>
  <c r="AL40" i="13"/>
  <c r="AN40" i="13"/>
  <c r="C40" i="13"/>
  <c r="CG40" i="1" s="1"/>
  <c r="AL40" i="11"/>
  <c r="D40" i="11" s="1"/>
  <c r="AN40" i="11"/>
  <c r="AG40" i="11" s="1"/>
  <c r="C40" i="11"/>
  <c r="BO40" i="1" s="1"/>
  <c r="W36" i="16"/>
  <c r="DX36" i="16" s="1"/>
  <c r="J37" i="10"/>
  <c r="BG37" i="1" s="1"/>
  <c r="C37" i="10"/>
  <c r="BF37" i="1" s="1"/>
  <c r="AL37" i="10"/>
  <c r="D37" i="10" s="1"/>
  <c r="AC37" i="10" s="1"/>
  <c r="AN37" i="10"/>
  <c r="B35" i="4"/>
  <c r="B35" i="1" s="1"/>
  <c r="BR35" i="16" s="1"/>
  <c r="CB35" i="16" s="1"/>
  <c r="Y39" i="7"/>
  <c r="BD39" i="7"/>
  <c r="AO39" i="7" s="1"/>
  <c r="AH39" i="7" s="1"/>
  <c r="BB39" i="7"/>
  <c r="D39" i="7" s="1"/>
  <c r="AC39" i="7" s="1"/>
  <c r="N39" i="11"/>
  <c r="U39" i="11"/>
  <c r="T39" i="11" s="1"/>
  <c r="BR39" i="1" s="1"/>
  <c r="BQ39" i="1"/>
  <c r="U39" i="13"/>
  <c r="T39" i="13" s="1"/>
  <c r="CJ39" i="1" s="1"/>
  <c r="CI39" i="1"/>
  <c r="N39" i="13"/>
  <c r="W42" i="8"/>
  <c r="K40" i="8"/>
  <c r="M40" i="8" s="1"/>
  <c r="BA41" i="8"/>
  <c r="AC40" i="8"/>
  <c r="AF40" i="8"/>
  <c r="X37" i="4" l="1"/>
  <c r="AR36" i="4"/>
  <c r="AN36" i="4" s="1"/>
  <c r="BC36" i="4"/>
  <c r="AS36" i="4"/>
  <c r="J36" i="4" s="1"/>
  <c r="D36" i="1" s="1"/>
  <c r="R35" i="4"/>
  <c r="D35" i="15" s="1"/>
  <c r="W42" i="9"/>
  <c r="BA41" i="9"/>
  <c r="M40" i="9"/>
  <c r="AA40" i="9" s="1"/>
  <c r="AF40" i="9"/>
  <c r="B40" i="9" s="1"/>
  <c r="AM39" i="7"/>
  <c r="AC40" i="11"/>
  <c r="K40" i="11"/>
  <c r="AE40" i="11" s="1"/>
  <c r="N36" i="10"/>
  <c r="U36" i="10"/>
  <c r="T36" i="10" s="1"/>
  <c r="BI36" i="1" s="1"/>
  <c r="AL36" i="4"/>
  <c r="D36" i="4" s="1"/>
  <c r="AC36" i="4" s="1"/>
  <c r="B35" i="16"/>
  <c r="C35" i="16" s="1"/>
  <c r="N35" i="16"/>
  <c r="O35" i="16" s="1"/>
  <c r="B40" i="8"/>
  <c r="AC40" i="1" s="1"/>
  <c r="BU40" i="16" s="1"/>
  <c r="CE40" i="16" s="1"/>
  <c r="CK39" i="1"/>
  <c r="AB39" i="13"/>
  <c r="BS39" i="1"/>
  <c r="AB39" i="11"/>
  <c r="E39" i="7"/>
  <c r="F39" i="7" s="1"/>
  <c r="W41" i="7" s="1"/>
  <c r="BE39" i="7"/>
  <c r="AG39" i="7"/>
  <c r="K39" i="7" s="1"/>
  <c r="BF39" i="7"/>
  <c r="AR41" i="8"/>
  <c r="AS41" i="8"/>
  <c r="R40" i="8"/>
  <c r="S40" i="8" s="1"/>
  <c r="X42" i="8"/>
  <c r="AA40" i="8"/>
  <c r="BC41" i="8"/>
  <c r="AE40" i="8"/>
  <c r="CL35" i="16" l="1"/>
  <c r="D35" i="16" s="1"/>
  <c r="CN35" i="16"/>
  <c r="P35" i="16" s="1"/>
  <c r="S35" i="4"/>
  <c r="U35" i="4" s="1"/>
  <c r="T35" i="4" s="1"/>
  <c r="F35" i="1" s="1"/>
  <c r="C36" i="4"/>
  <c r="C36" i="1" s="1"/>
  <c r="R40" i="9"/>
  <c r="S40" i="9" s="1"/>
  <c r="X42" i="9"/>
  <c r="AS41" i="9"/>
  <c r="AR41" i="9"/>
  <c r="BC41" i="9"/>
  <c r="AL40" i="1"/>
  <c r="BV40" i="16" s="1"/>
  <c r="CF40" i="16" s="1"/>
  <c r="E35" i="16"/>
  <c r="DU35" i="16" s="1"/>
  <c r="BJ36" i="1"/>
  <c r="AB36" i="10"/>
  <c r="Q35" i="16"/>
  <c r="DW35" i="16" s="1"/>
  <c r="Z39" i="7"/>
  <c r="O36" i="10"/>
  <c r="P36" i="10" s="1"/>
  <c r="BK36" i="1" s="1"/>
  <c r="EY36" i="1" s="1"/>
  <c r="N35" i="4"/>
  <c r="E35" i="1"/>
  <c r="AE39" i="7"/>
  <c r="O39" i="11"/>
  <c r="P39" i="11" s="1"/>
  <c r="BT39" i="1" s="1"/>
  <c r="Q39" i="11"/>
  <c r="V40" i="11"/>
  <c r="V40" i="13"/>
  <c r="Q39" i="13"/>
  <c r="O39" i="13"/>
  <c r="P39" i="13" s="1"/>
  <c r="CL39" i="1" s="1"/>
  <c r="AD39" i="7"/>
  <c r="BA40" i="7"/>
  <c r="L39" i="7"/>
  <c r="AF39" i="7" s="1"/>
  <c r="J41" i="8"/>
  <c r="AE41" i="1" s="1"/>
  <c r="C41" i="8"/>
  <c r="AD41" i="1" s="1"/>
  <c r="U40" i="8"/>
  <c r="T40" i="8" s="1"/>
  <c r="AG40" i="1" s="1"/>
  <c r="AF40" i="1"/>
  <c r="N40" i="8"/>
  <c r="DC39" i="1" l="1"/>
  <c r="EZ39" i="1"/>
  <c r="DE39" i="1"/>
  <c r="FB39" i="1"/>
  <c r="J41" i="9"/>
  <c r="AN41" i="1" s="1"/>
  <c r="C41" i="9"/>
  <c r="AM41" i="1" s="1"/>
  <c r="AO40" i="1"/>
  <c r="N40" i="9"/>
  <c r="U40" i="9"/>
  <c r="T40" i="9" s="1"/>
  <c r="AP40" i="1" s="1"/>
  <c r="M39" i="7"/>
  <c r="BC40" i="7" s="1"/>
  <c r="V37" i="10"/>
  <c r="Q36" i="10"/>
  <c r="AB35" i="4"/>
  <c r="G35" i="1"/>
  <c r="B39" i="7"/>
  <c r="T39" i="1" s="1"/>
  <c r="Y40" i="11"/>
  <c r="BB40" i="11"/>
  <c r="BD40" i="11"/>
  <c r="BB40" i="13"/>
  <c r="D40" i="13" s="1"/>
  <c r="Y40" i="13"/>
  <c r="BD40" i="13"/>
  <c r="AG40" i="13" s="1"/>
  <c r="AG37" i="10"/>
  <c r="K37" i="10" s="1"/>
  <c r="AH40" i="1"/>
  <c r="AB40" i="8"/>
  <c r="BT39" i="16" l="1"/>
  <c r="CD39" i="16" s="1"/>
  <c r="BG39" i="16" s="1"/>
  <c r="BH39" i="16" s="1"/>
  <c r="K40" i="13"/>
  <c r="AE40" i="13" s="1"/>
  <c r="AC40" i="13"/>
  <c r="AA39" i="7"/>
  <c r="X41" i="7"/>
  <c r="R39" i="7"/>
  <c r="S39" i="7" s="1"/>
  <c r="U39" i="7" s="1"/>
  <c r="T39" i="7" s="1"/>
  <c r="X39" i="1" s="1"/>
  <c r="AQ40" i="1"/>
  <c r="AB40" i="9"/>
  <c r="P40" i="9"/>
  <c r="AR40" i="1" s="1"/>
  <c r="EX40" i="1" s="1"/>
  <c r="Y37" i="10"/>
  <c r="BD37" i="10"/>
  <c r="BB37" i="10"/>
  <c r="AS40" i="7"/>
  <c r="AR40" i="7"/>
  <c r="O35" i="4"/>
  <c r="P35" i="4" s="1"/>
  <c r="H35" i="1" s="1"/>
  <c r="ET35" i="1" s="1"/>
  <c r="Q35" i="4"/>
  <c r="V36" i="4"/>
  <c r="AO40" i="13"/>
  <c r="AH40" i="13" s="1"/>
  <c r="BF40" i="13"/>
  <c r="AE37" i="10"/>
  <c r="AM40" i="13"/>
  <c r="E40" i="13" s="1"/>
  <c r="BE40" i="13"/>
  <c r="AO40" i="11"/>
  <c r="AH40" i="11" s="1"/>
  <c r="BF40" i="11"/>
  <c r="AM40" i="11"/>
  <c r="E40" i="11" s="1"/>
  <c r="BE40" i="11"/>
  <c r="N39" i="7"/>
  <c r="W39" i="1"/>
  <c r="Q40" i="8"/>
  <c r="V41" i="8"/>
  <c r="O40" i="8"/>
  <c r="P40" i="8" s="1"/>
  <c r="CT39" i="16" l="1"/>
  <c r="BI39" i="16" s="1"/>
  <c r="Q40" i="9"/>
  <c r="V41" i="9"/>
  <c r="AN40" i="7"/>
  <c r="AG40" i="7" s="1"/>
  <c r="AL40" i="7"/>
  <c r="C40" i="7"/>
  <c r="U40" i="1" s="1"/>
  <c r="J40" i="7"/>
  <c r="V40" i="1" s="1"/>
  <c r="AM37" i="10"/>
  <c r="E37" i="10" s="1"/>
  <c r="BE37" i="10"/>
  <c r="AO37" i="10"/>
  <c r="AH37" i="10" s="1"/>
  <c r="BF37" i="10"/>
  <c r="BB36" i="4"/>
  <c r="AM36" i="4" s="1"/>
  <c r="Y36" i="4"/>
  <c r="BD36" i="4"/>
  <c r="Y39" i="1"/>
  <c r="AB39" i="7"/>
  <c r="O39" i="7" s="1"/>
  <c r="P39" i="7" s="1"/>
  <c r="Z39" i="1" s="1"/>
  <c r="AD40" i="13"/>
  <c r="F40" i="13"/>
  <c r="BJ39" i="16"/>
  <c r="L40" i="11"/>
  <c r="L40" i="13"/>
  <c r="AD40" i="11"/>
  <c r="F40" i="11"/>
  <c r="Z40" i="11" s="1"/>
  <c r="AI40" i="1"/>
  <c r="EW40" i="1" s="1"/>
  <c r="Y41" i="8"/>
  <c r="BB41" i="8"/>
  <c r="AM41" i="8" s="1"/>
  <c r="E41" i="8" s="1"/>
  <c r="F41" i="8" s="1"/>
  <c r="BD41" i="8"/>
  <c r="AO41" i="8" s="1"/>
  <c r="AH41" i="8" s="1"/>
  <c r="CY39" i="1" l="1"/>
  <c r="EV39" i="1"/>
  <c r="DE39" i="16"/>
  <c r="EC39" i="16"/>
  <c r="AO36" i="4"/>
  <c r="AG36" i="4"/>
  <c r="K36" i="4" s="1"/>
  <c r="AE36" i="4" s="1"/>
  <c r="Y41" i="9"/>
  <c r="BB41" i="9"/>
  <c r="AL41" i="9" s="1"/>
  <c r="D41" i="9" s="1"/>
  <c r="BD41" i="9"/>
  <c r="AN41" i="9" s="1"/>
  <c r="AG41" i="9" s="1"/>
  <c r="L37" i="10"/>
  <c r="F37" i="10"/>
  <c r="Z37" i="10" s="1"/>
  <c r="AD37" i="10"/>
  <c r="AH36" i="4"/>
  <c r="BF36" i="4"/>
  <c r="BE36" i="4"/>
  <c r="E36" i="4"/>
  <c r="BA41" i="13"/>
  <c r="W42" i="13"/>
  <c r="Z40" i="13"/>
  <c r="Z41" i="13" s="1"/>
  <c r="M40" i="13"/>
  <c r="AF40" i="13"/>
  <c r="B40" i="13" s="1"/>
  <c r="CF40" i="1" s="1"/>
  <c r="BZ40" i="16" s="1"/>
  <c r="CJ40" i="16" s="1"/>
  <c r="Q39" i="7"/>
  <c r="V40" i="7"/>
  <c r="M40" i="11"/>
  <c r="AF40" i="11"/>
  <c r="B40" i="11" s="1"/>
  <c r="BA41" i="11"/>
  <c r="W42" i="11"/>
  <c r="W43" i="8"/>
  <c r="L41" i="8"/>
  <c r="AD41" i="8"/>
  <c r="BF41" i="8"/>
  <c r="AN41" i="8"/>
  <c r="AG41" i="8" s="1"/>
  <c r="BE41" i="8"/>
  <c r="AL41" i="8"/>
  <c r="D41" i="8" s="1"/>
  <c r="Z41" i="8"/>
  <c r="K41" i="9" l="1"/>
  <c r="AE41" i="9" s="1"/>
  <c r="AC41" i="9"/>
  <c r="BF41" i="9"/>
  <c r="AO41" i="9"/>
  <c r="AH41" i="9" s="1"/>
  <c r="BE41" i="9"/>
  <c r="AM41" i="9"/>
  <c r="E41" i="9" s="1"/>
  <c r="W39" i="10"/>
  <c r="BA38" i="10"/>
  <c r="AF37" i="10"/>
  <c r="B37" i="10" s="1"/>
  <c r="BE37" i="1" s="1"/>
  <c r="M37" i="10"/>
  <c r="AA37" i="10" s="1"/>
  <c r="F36" i="4"/>
  <c r="L36" i="4"/>
  <c r="AD36" i="4"/>
  <c r="Y40" i="7"/>
  <c r="BD40" i="7"/>
  <c r="BB40" i="7"/>
  <c r="D40" i="7" s="1"/>
  <c r="BC41" i="13"/>
  <c r="X42" i="13"/>
  <c r="AS41" i="13"/>
  <c r="AR41" i="13"/>
  <c r="AA40" i="13"/>
  <c r="BN40" i="1"/>
  <c r="BX40" i="16" s="1"/>
  <c r="CH40" i="16" s="1"/>
  <c r="R40" i="11"/>
  <c r="S40" i="11" s="1"/>
  <c r="BC41" i="11"/>
  <c r="AS41" i="11"/>
  <c r="AR41" i="11"/>
  <c r="X42" i="11"/>
  <c r="AA40" i="11"/>
  <c r="R40" i="13"/>
  <c r="S40" i="13" s="1"/>
  <c r="AF41" i="8"/>
  <c r="M41" i="8"/>
  <c r="BA42" i="8"/>
  <c r="AC41" i="8"/>
  <c r="K41" i="8"/>
  <c r="BW37" i="16" l="1"/>
  <c r="CG37" i="16" s="1"/>
  <c r="T37" i="16" s="1"/>
  <c r="U37" i="16" s="1"/>
  <c r="AC40" i="7"/>
  <c r="K40" i="7"/>
  <c r="AE40" i="7" s="1"/>
  <c r="L41" i="9"/>
  <c r="F41" i="9"/>
  <c r="AD41" i="9"/>
  <c r="AR38" i="10"/>
  <c r="AS38" i="10"/>
  <c r="X39" i="10"/>
  <c r="BC38" i="10"/>
  <c r="R37" i="10"/>
  <c r="AS42" i="8"/>
  <c r="AR42" i="8"/>
  <c r="AA41" i="8"/>
  <c r="AF36" i="4"/>
  <c r="B36" i="4" s="1"/>
  <c r="B36" i="1" s="1"/>
  <c r="BR36" i="16" s="1"/>
  <c r="CB36" i="16" s="1"/>
  <c r="M36" i="4"/>
  <c r="W38" i="4"/>
  <c r="A36" i="15"/>
  <c r="BA37" i="4"/>
  <c r="Z36" i="4"/>
  <c r="C36" i="15" s="1"/>
  <c r="J41" i="11"/>
  <c r="BP41" i="1" s="1"/>
  <c r="C41" i="11"/>
  <c r="BO41" i="1" s="1"/>
  <c r="U40" i="13"/>
  <c r="T40" i="13" s="1"/>
  <c r="CJ40" i="1" s="1"/>
  <c r="CI40" i="1"/>
  <c r="N40" i="13"/>
  <c r="C41" i="13"/>
  <c r="CG41" i="1" s="1"/>
  <c r="J41" i="13"/>
  <c r="CH41" i="1" s="1"/>
  <c r="AM40" i="7"/>
  <c r="E40" i="7" s="1"/>
  <c r="BE40" i="7"/>
  <c r="U40" i="11"/>
  <c r="T40" i="11" s="1"/>
  <c r="BR40" i="1" s="1"/>
  <c r="BQ40" i="1"/>
  <c r="N40" i="11"/>
  <c r="AO40" i="7"/>
  <c r="AH40" i="7" s="1"/>
  <c r="BF40" i="7"/>
  <c r="R41" i="8"/>
  <c r="S41" i="8" s="1"/>
  <c r="X43" i="8"/>
  <c r="AE41" i="8"/>
  <c r="B41" i="8" s="1"/>
  <c r="BC42" i="8"/>
  <c r="CO37" i="16" l="1"/>
  <c r="V37" i="16" s="1"/>
  <c r="W43" i="9"/>
  <c r="Z41" i="9"/>
  <c r="BA42" i="9"/>
  <c r="M41" i="9"/>
  <c r="AF41" i="9"/>
  <c r="B41" i="9" s="1"/>
  <c r="AL41" i="1" s="1"/>
  <c r="BV41" i="16" s="1"/>
  <c r="CF41" i="16" s="1"/>
  <c r="J38" i="10"/>
  <c r="BG38" i="1" s="1"/>
  <c r="AN38" i="10"/>
  <c r="AL38" i="10"/>
  <c r="C38" i="10"/>
  <c r="BF38" i="1" s="1"/>
  <c r="AR37" i="4"/>
  <c r="AS37" i="4"/>
  <c r="AA36" i="4"/>
  <c r="C42" i="8"/>
  <c r="AD42" i="1" s="1"/>
  <c r="W37" i="16"/>
  <c r="DX37" i="16" s="1"/>
  <c r="BH37" i="1"/>
  <c r="S37" i="10"/>
  <c r="J42" i="8"/>
  <c r="AE42" i="1" s="1"/>
  <c r="BC37" i="4"/>
  <c r="X38" i="4"/>
  <c r="R36" i="4"/>
  <c r="B36" i="16"/>
  <c r="N36" i="16"/>
  <c r="F40" i="7"/>
  <c r="AD40" i="7"/>
  <c r="L40" i="7"/>
  <c r="CK40" i="1"/>
  <c r="AB40" i="13"/>
  <c r="BS40" i="1"/>
  <c r="AB40" i="11"/>
  <c r="O40" i="11" s="1"/>
  <c r="P40" i="11" s="1"/>
  <c r="AC41" i="1"/>
  <c r="BU41" i="16" s="1"/>
  <c r="CE41" i="16" s="1"/>
  <c r="N41" i="8"/>
  <c r="U41" i="8"/>
  <c r="T41" i="8" s="1"/>
  <c r="AG41" i="1" s="1"/>
  <c r="AF41" i="1"/>
  <c r="R41" i="9" l="1"/>
  <c r="S41" i="9" s="1"/>
  <c r="X43" i="9"/>
  <c r="AA41" i="9"/>
  <c r="AS42" i="9"/>
  <c r="AR42" i="9"/>
  <c r="BC42" i="9"/>
  <c r="J37" i="4"/>
  <c r="D37" i="1" s="1"/>
  <c r="U37" i="10"/>
  <c r="T37" i="10" s="1"/>
  <c r="BI37" i="1" s="1"/>
  <c r="N37" i="10"/>
  <c r="AN37" i="4"/>
  <c r="AL37" i="4"/>
  <c r="D37" i="4" s="1"/>
  <c r="C37" i="4"/>
  <c r="C37" i="1" s="1"/>
  <c r="O36" i="16"/>
  <c r="C36" i="16"/>
  <c r="S36" i="4"/>
  <c r="D36" i="15"/>
  <c r="BT40" i="1"/>
  <c r="EZ40" i="1" s="1"/>
  <c r="Q40" i="11"/>
  <c r="V41" i="11"/>
  <c r="AF40" i="7"/>
  <c r="B40" i="7" s="1"/>
  <c r="T40" i="1" s="1"/>
  <c r="M40" i="7"/>
  <c r="O40" i="13"/>
  <c r="P40" i="13" s="1"/>
  <c r="Q40" i="13"/>
  <c r="V41" i="13"/>
  <c r="W42" i="7"/>
  <c r="BA41" i="7"/>
  <c r="Z40" i="7"/>
  <c r="AH41" i="1"/>
  <c r="AB41" i="8"/>
  <c r="O41" i="8" s="1"/>
  <c r="P41" i="8" s="1"/>
  <c r="BT40" i="16" l="1"/>
  <c r="CD40" i="16" s="1"/>
  <c r="BG40" i="16" s="1"/>
  <c r="BH40" i="16" s="1"/>
  <c r="CL36" i="16"/>
  <c r="D36" i="16" s="1"/>
  <c r="CN36" i="16"/>
  <c r="P36" i="16" s="1"/>
  <c r="AN42" i="9"/>
  <c r="AG42" i="9" s="1"/>
  <c r="AL42" i="9"/>
  <c r="C42" i="9"/>
  <c r="AM42" i="1" s="1"/>
  <c r="J42" i="9"/>
  <c r="AN42" i="1" s="1"/>
  <c r="N41" i="9"/>
  <c r="U41" i="9"/>
  <c r="T41" i="9" s="1"/>
  <c r="AP41" i="1" s="1"/>
  <c r="AO41" i="1"/>
  <c r="AC37" i="4"/>
  <c r="E36" i="16"/>
  <c r="DU36" i="16" s="1"/>
  <c r="Q36" i="16"/>
  <c r="DW36" i="16" s="1"/>
  <c r="BJ37" i="1"/>
  <c r="AB37" i="10"/>
  <c r="O37" i="10" s="1"/>
  <c r="P37" i="10" s="1"/>
  <c r="BK37" i="1" s="1"/>
  <c r="EY37" i="1" s="1"/>
  <c r="E36" i="1"/>
  <c r="U36" i="4"/>
  <c r="T36" i="4" s="1"/>
  <c r="N36" i="4"/>
  <c r="Y41" i="13"/>
  <c r="BB41" i="13"/>
  <c r="AL41" i="13" s="1"/>
  <c r="D41" i="13" s="1"/>
  <c r="BD41" i="13"/>
  <c r="AN41" i="13" s="1"/>
  <c r="AG41" i="13" s="1"/>
  <c r="Y41" i="11"/>
  <c r="BB41" i="11"/>
  <c r="AL41" i="11" s="1"/>
  <c r="D41" i="11" s="1"/>
  <c r="BD41" i="11"/>
  <c r="AN41" i="11" s="1"/>
  <c r="AG41" i="11" s="1"/>
  <c r="CL40" i="1"/>
  <c r="FB40" i="1" s="1"/>
  <c r="R40" i="7"/>
  <c r="S40" i="7" s="1"/>
  <c r="BC41" i="7"/>
  <c r="AR41" i="7"/>
  <c r="AS41" i="7"/>
  <c r="X42" i="7"/>
  <c r="AA40" i="7"/>
  <c r="AI41" i="1"/>
  <c r="EW41" i="1" s="1"/>
  <c r="Q41" i="8"/>
  <c r="V42" i="8"/>
  <c r="CT40" i="16" l="1"/>
  <c r="BI40" i="16" s="1"/>
  <c r="AC41" i="11"/>
  <c r="K41" i="11"/>
  <c r="AE41" i="11" s="1"/>
  <c r="AC41" i="13"/>
  <c r="K41" i="13"/>
  <c r="AE41" i="13" s="1"/>
  <c r="AB41" i="9"/>
  <c r="O41" i="9" s="1"/>
  <c r="P41" i="9" s="1"/>
  <c r="AR41" i="1" s="1"/>
  <c r="EX41" i="1" s="1"/>
  <c r="AQ41" i="1"/>
  <c r="Q37" i="10"/>
  <c r="V38" i="10"/>
  <c r="AB36" i="4"/>
  <c r="G36" i="1"/>
  <c r="E36" i="15"/>
  <c r="F36" i="1"/>
  <c r="AO41" i="11"/>
  <c r="AH41" i="11" s="1"/>
  <c r="BF41" i="11"/>
  <c r="AM41" i="11"/>
  <c r="E41" i="11" s="1"/>
  <c r="BE41" i="11"/>
  <c r="W40" i="1"/>
  <c r="N40" i="7"/>
  <c r="U40" i="7"/>
  <c r="T40" i="7" s="1"/>
  <c r="X40" i="1" s="1"/>
  <c r="J41" i="7"/>
  <c r="V41" i="1" s="1"/>
  <c r="C41" i="7"/>
  <c r="U41" i="1" s="1"/>
  <c r="AO41" i="13"/>
  <c r="AH41" i="13" s="1"/>
  <c r="BF41" i="13"/>
  <c r="AM41" i="13"/>
  <c r="E41" i="13" s="1"/>
  <c r="BE41" i="13"/>
  <c r="BJ40" i="16"/>
  <c r="EC40" i="16" s="1"/>
  <c r="Y42" i="8"/>
  <c r="BB42" i="8"/>
  <c r="AM42" i="8" s="1"/>
  <c r="E42" i="8" s="1"/>
  <c r="BD42" i="8"/>
  <c r="AR43" i="9" l="1"/>
  <c r="AS43" i="9"/>
  <c r="Q41" i="9"/>
  <c r="V42" i="9"/>
  <c r="AD42" i="8"/>
  <c r="Y38" i="10"/>
  <c r="BB38" i="10"/>
  <c r="D38" i="10" s="1"/>
  <c r="BD38" i="10"/>
  <c r="AG38" i="10" s="1"/>
  <c r="AO42" i="8"/>
  <c r="AH42" i="8" s="1"/>
  <c r="L42" i="8" s="1"/>
  <c r="AF42" i="8" s="1"/>
  <c r="O36" i="4"/>
  <c r="P36" i="4" s="1"/>
  <c r="H36" i="1" s="1"/>
  <c r="ET36" i="1" s="1"/>
  <c r="V37" i="4"/>
  <c r="Q36" i="4"/>
  <c r="F41" i="11"/>
  <c r="AD41" i="11"/>
  <c r="Y40" i="1"/>
  <c r="AB40" i="7"/>
  <c r="O40" i="7" s="1"/>
  <c r="P40" i="7" s="1"/>
  <c r="L41" i="11"/>
  <c r="F41" i="13"/>
  <c r="AD41" i="13"/>
  <c r="L41" i="13"/>
  <c r="BE42" i="8"/>
  <c r="AL42" i="8"/>
  <c r="D42" i="8" s="1"/>
  <c r="F42" i="8" s="1"/>
  <c r="W44" i="8" s="1"/>
  <c r="BF42" i="8"/>
  <c r="AN42" i="8"/>
  <c r="AG42" i="8" s="1"/>
  <c r="Z42" i="8" l="1"/>
  <c r="K38" i="10"/>
  <c r="AE38" i="10" s="1"/>
  <c r="AC38" i="10"/>
  <c r="AS44" i="9"/>
  <c r="J44" i="9" s="1"/>
  <c r="AN44" i="1" s="1"/>
  <c r="J43" i="9"/>
  <c r="AN43" i="1" s="1"/>
  <c r="D43" i="9"/>
  <c r="AN43" i="9"/>
  <c r="AL43" i="9"/>
  <c r="AM43" i="9"/>
  <c r="AO43" i="9"/>
  <c r="AR44" i="9"/>
  <c r="C44" i="9" s="1"/>
  <c r="AM44" i="1" s="1"/>
  <c r="C43" i="9"/>
  <c r="AM43" i="1" s="1"/>
  <c r="Y42" i="9"/>
  <c r="BD42" i="9"/>
  <c r="BB42" i="9"/>
  <c r="D42" i="9" s="1"/>
  <c r="AO38" i="10"/>
  <c r="AH38" i="10" s="1"/>
  <c r="BF38" i="10"/>
  <c r="AM38" i="10"/>
  <c r="E38" i="10" s="1"/>
  <c r="BE38" i="10"/>
  <c r="Y37" i="4"/>
  <c r="BB37" i="4"/>
  <c r="AM37" i="4" s="1"/>
  <c r="BD37" i="4"/>
  <c r="W43" i="13"/>
  <c r="BA42" i="13"/>
  <c r="AF41" i="11"/>
  <c r="B41" i="11" s="1"/>
  <c r="BN41" i="1" s="1"/>
  <c r="BX41" i="16" s="1"/>
  <c r="CH41" i="16" s="1"/>
  <c r="M41" i="11"/>
  <c r="AF41" i="13"/>
  <c r="B41" i="13" s="1"/>
  <c r="CF41" i="1" s="1"/>
  <c r="BZ41" i="16" s="1"/>
  <c r="CJ41" i="16" s="1"/>
  <c r="M41" i="13"/>
  <c r="Z41" i="11"/>
  <c r="W43" i="11"/>
  <c r="BA42" i="11"/>
  <c r="Q40" i="7"/>
  <c r="V41" i="7"/>
  <c r="Z40" i="1"/>
  <c r="EV40" i="1" s="1"/>
  <c r="BA43" i="8"/>
  <c r="K42" i="8"/>
  <c r="M42" i="8" s="1"/>
  <c r="AA42" i="8" s="1"/>
  <c r="AC42" i="8"/>
  <c r="AC42" i="9" l="1"/>
  <c r="K42" i="9"/>
  <c r="AO37" i="4"/>
  <c r="AG37" i="4"/>
  <c r="K37" i="4" s="1"/>
  <c r="AE37" i="4" s="1"/>
  <c r="R42" i="8"/>
  <c r="S42" i="8" s="1"/>
  <c r="X44" i="8"/>
  <c r="AR43" i="8"/>
  <c r="AM43" i="8" s="1"/>
  <c r="AS43" i="8"/>
  <c r="J43" i="8" s="1"/>
  <c r="AE43" i="1" s="1"/>
  <c r="AC43" i="9"/>
  <c r="AL44" i="9"/>
  <c r="AN44" i="9"/>
  <c r="AO44" i="9"/>
  <c r="AM44" i="9"/>
  <c r="AR45" i="9"/>
  <c r="C45" i="9" s="1"/>
  <c r="AM45" i="1" s="1"/>
  <c r="AS45" i="9"/>
  <c r="J45" i="9" s="1"/>
  <c r="AN45" i="1" s="1"/>
  <c r="AM42" i="9"/>
  <c r="E42" i="9" s="1"/>
  <c r="F42" i="9" s="1"/>
  <c r="BE42" i="9"/>
  <c r="AO42" i="9"/>
  <c r="AH42" i="9" s="1"/>
  <c r="BF42" i="9"/>
  <c r="F38" i="10"/>
  <c r="BA39" i="10" s="1"/>
  <c r="AD38" i="10"/>
  <c r="L38" i="10"/>
  <c r="AR42" i="13"/>
  <c r="AS42" i="13"/>
  <c r="AR42" i="11"/>
  <c r="AS42" i="11"/>
  <c r="BF37" i="4"/>
  <c r="AH37" i="4"/>
  <c r="BE37" i="4"/>
  <c r="E37" i="4"/>
  <c r="Y41" i="7"/>
  <c r="BB41" i="7"/>
  <c r="AL41" i="7" s="1"/>
  <c r="D41" i="7" s="1"/>
  <c r="BD41" i="7"/>
  <c r="AN41" i="7" s="1"/>
  <c r="AG41" i="7" s="1"/>
  <c r="R41" i="11"/>
  <c r="S41" i="11" s="1"/>
  <c r="X43" i="11"/>
  <c r="AA41" i="11"/>
  <c r="BC42" i="11"/>
  <c r="R41" i="13"/>
  <c r="S41" i="13" s="1"/>
  <c r="X43" i="13"/>
  <c r="AA41" i="13"/>
  <c r="BC42" i="13"/>
  <c r="BC43" i="8"/>
  <c r="AE42" i="8"/>
  <c r="B42" i="8" s="1"/>
  <c r="AE42" i="9" l="1"/>
  <c r="Z42" i="9"/>
  <c r="W44" i="9"/>
  <c r="AC41" i="7"/>
  <c r="K41" i="7"/>
  <c r="AE41" i="7" s="1"/>
  <c r="AC42" i="1"/>
  <c r="BU42" i="16" s="1"/>
  <c r="CE42" i="16" s="1"/>
  <c r="AN45" i="9"/>
  <c r="AL45" i="9"/>
  <c r="AN43" i="8"/>
  <c r="AL43" i="8"/>
  <c r="C43" i="8"/>
  <c r="AD43" i="1" s="1"/>
  <c r="AM45" i="9"/>
  <c r="AO45" i="9"/>
  <c r="U42" i="8"/>
  <c r="T42" i="8" s="1"/>
  <c r="AG42" i="1" s="1"/>
  <c r="AF42" i="1"/>
  <c r="N42" i="8"/>
  <c r="AD42" i="9"/>
  <c r="L42" i="9"/>
  <c r="M42" i="9" s="1"/>
  <c r="R42" i="9" s="1"/>
  <c r="S42" i="9" s="1"/>
  <c r="BA43" i="9"/>
  <c r="AO43" i="8"/>
  <c r="J42" i="13"/>
  <c r="CH42" i="1" s="1"/>
  <c r="C42" i="13"/>
  <c r="CG42" i="1" s="1"/>
  <c r="M38" i="10"/>
  <c r="BC39" i="10" s="1"/>
  <c r="AF38" i="10"/>
  <c r="B38" i="10" s="1"/>
  <c r="BE38" i="1" s="1"/>
  <c r="J42" i="11"/>
  <c r="BP42" i="1" s="1"/>
  <c r="C42" i="11"/>
  <c r="BO42" i="1" s="1"/>
  <c r="Z38" i="10"/>
  <c r="W40" i="10"/>
  <c r="F37" i="4"/>
  <c r="AD37" i="4"/>
  <c r="L37" i="4"/>
  <c r="U41" i="13"/>
  <c r="T41" i="13" s="1"/>
  <c r="CJ41" i="1" s="1"/>
  <c r="CI41" i="1"/>
  <c r="N41" i="13"/>
  <c r="BQ41" i="1"/>
  <c r="N41" i="11"/>
  <c r="U41" i="11"/>
  <c r="T41" i="11" s="1"/>
  <c r="BR41" i="1" s="1"/>
  <c r="AO41" i="7"/>
  <c r="AH41" i="7" s="1"/>
  <c r="BF41" i="7"/>
  <c r="BE41" i="7"/>
  <c r="AM41" i="7"/>
  <c r="E41" i="7" s="1"/>
  <c r="BW38" i="16" l="1"/>
  <c r="CG38" i="16" s="1"/>
  <c r="T38" i="16" s="1"/>
  <c r="U38" i="16" s="1"/>
  <c r="AA42" i="9"/>
  <c r="X44" i="9"/>
  <c r="AH42" i="1"/>
  <c r="AB42" i="8"/>
  <c r="O42" i="8" s="1"/>
  <c r="P42" i="8" s="1"/>
  <c r="AI42" i="1" s="1"/>
  <c r="EW42" i="1" s="1"/>
  <c r="U42" i="9"/>
  <c r="T42" i="9" s="1"/>
  <c r="AP42" i="1" s="1"/>
  <c r="AO42" i="1"/>
  <c r="AF42" i="9"/>
  <c r="B42" i="9" s="1"/>
  <c r="N42" i="9" s="1"/>
  <c r="BC43" i="9"/>
  <c r="AS39" i="10"/>
  <c r="X40" i="10"/>
  <c r="AR39" i="10"/>
  <c r="AA38" i="10"/>
  <c r="R38" i="10"/>
  <c r="AF37" i="4"/>
  <c r="B37" i="4" s="1"/>
  <c r="B37" i="1" s="1"/>
  <c r="BR37" i="16" s="1"/>
  <c r="CB37" i="16" s="1"/>
  <c r="M37" i="4"/>
  <c r="A37" i="15"/>
  <c r="W39" i="4"/>
  <c r="BA38" i="4"/>
  <c r="Z37" i="4"/>
  <c r="CK41" i="1"/>
  <c r="AB41" i="13"/>
  <c r="O41" i="13" s="1"/>
  <c r="P41" i="13" s="1"/>
  <c r="BS41" i="1"/>
  <c r="AB41" i="11"/>
  <c r="O41" i="11" s="1"/>
  <c r="P41" i="11" s="1"/>
  <c r="F41" i="7"/>
  <c r="AD41" i="7"/>
  <c r="L41" i="7"/>
  <c r="CO38" i="16" l="1"/>
  <c r="V38" i="16" s="1"/>
  <c r="AQ42" i="1"/>
  <c r="AB42" i="9"/>
  <c r="O42" i="9" s="1"/>
  <c r="P42" i="9" s="1"/>
  <c r="AR42" i="1" s="1"/>
  <c r="EX42" i="1" s="1"/>
  <c r="AL42" i="1"/>
  <c r="BV42" i="16" s="1"/>
  <c r="CF42" i="16" s="1"/>
  <c r="Q42" i="8"/>
  <c r="V43" i="8"/>
  <c r="AS46" i="9"/>
  <c r="AR46" i="9"/>
  <c r="AS44" i="8"/>
  <c r="AR44" i="8"/>
  <c r="BH38" i="1"/>
  <c r="S38" i="10"/>
  <c r="J39" i="10"/>
  <c r="BG39" i="1" s="1"/>
  <c r="C39" i="10"/>
  <c r="BF39" i="1" s="1"/>
  <c r="AN39" i="10"/>
  <c r="AL39" i="10"/>
  <c r="W38" i="16"/>
  <c r="DX38" i="16" s="1"/>
  <c r="AR38" i="4"/>
  <c r="AS38" i="4"/>
  <c r="C37" i="15"/>
  <c r="AA37" i="4"/>
  <c r="X39" i="4"/>
  <c r="BC38" i="4"/>
  <c r="R37" i="4"/>
  <c r="B37" i="16"/>
  <c r="N37" i="16"/>
  <c r="BT41" i="1"/>
  <c r="EZ41" i="1" s="1"/>
  <c r="CL41" i="1"/>
  <c r="FB41" i="1" s="1"/>
  <c r="Q41" i="11"/>
  <c r="V42" i="11"/>
  <c r="AF41" i="7"/>
  <c r="B41" i="7" s="1"/>
  <c r="M41" i="7"/>
  <c r="W43" i="7"/>
  <c r="Z41" i="7"/>
  <c r="BA42" i="7"/>
  <c r="Q41" i="13"/>
  <c r="V42" i="13"/>
  <c r="Y43" i="8" l="1"/>
  <c r="BB43" i="8"/>
  <c r="E43" i="8" s="1"/>
  <c r="AD43" i="8" s="1"/>
  <c r="BD43" i="8"/>
  <c r="AH43" i="8" s="1"/>
  <c r="L43" i="8" s="1"/>
  <c r="AF43" i="8" s="1"/>
  <c r="Q42" i="9"/>
  <c r="V43" i="9"/>
  <c r="J44" i="8"/>
  <c r="AE44" i="1" s="1"/>
  <c r="AN46" i="9"/>
  <c r="AL46" i="9"/>
  <c r="C46" i="9"/>
  <c r="AM46" i="1" s="1"/>
  <c r="J46" i="9"/>
  <c r="AN46" i="1" s="1"/>
  <c r="AL44" i="8"/>
  <c r="AN44" i="8"/>
  <c r="C44" i="8"/>
  <c r="AD44" i="1" s="1"/>
  <c r="AA41" i="7"/>
  <c r="AS42" i="7"/>
  <c r="AR42" i="7"/>
  <c r="AL38" i="4"/>
  <c r="AN38" i="4"/>
  <c r="C38" i="4"/>
  <c r="C38" i="1" s="1"/>
  <c r="U38" i="10"/>
  <c r="T38" i="10" s="1"/>
  <c r="BI38" i="1" s="1"/>
  <c r="N38" i="10"/>
  <c r="J38" i="4"/>
  <c r="D38" i="1" s="1"/>
  <c r="C37" i="16"/>
  <c r="D37" i="15"/>
  <c r="S37" i="4"/>
  <c r="O37" i="16"/>
  <c r="T41" i="1"/>
  <c r="Y42" i="13"/>
  <c r="BB42" i="13"/>
  <c r="AM42" i="13" s="1"/>
  <c r="E42" i="13" s="1"/>
  <c r="BD42" i="13"/>
  <c r="AO42" i="13" s="1"/>
  <c r="AH42" i="13" s="1"/>
  <c r="Y42" i="11"/>
  <c r="BB42" i="11"/>
  <c r="AM42" i="11" s="1"/>
  <c r="E42" i="11" s="1"/>
  <c r="BD42" i="11"/>
  <c r="AO42" i="11" s="1"/>
  <c r="AH42" i="11" s="1"/>
  <c r="R41" i="7"/>
  <c r="S41" i="7" s="1"/>
  <c r="X43" i="7"/>
  <c r="BC42" i="7"/>
  <c r="BT41" i="16" l="1"/>
  <c r="CD41" i="16" s="1"/>
  <c r="BG41" i="16" s="1"/>
  <c r="BH41" i="16" s="1"/>
  <c r="CN37" i="16"/>
  <c r="P37" i="16" s="1"/>
  <c r="CL37" i="16"/>
  <c r="D37" i="16" s="1"/>
  <c r="Y43" i="9"/>
  <c r="BB43" i="9"/>
  <c r="BD43" i="9"/>
  <c r="AH43" i="9" s="1"/>
  <c r="AG43" i="8"/>
  <c r="BF43" i="8"/>
  <c r="D43" i="8"/>
  <c r="BE43" i="8"/>
  <c r="AD42" i="11"/>
  <c r="L42" i="11"/>
  <c r="AF42" i="11" s="1"/>
  <c r="C42" i="7"/>
  <c r="U42" i="1" s="1"/>
  <c r="BJ38" i="1"/>
  <c r="AB38" i="10"/>
  <c r="O38" i="10" s="1"/>
  <c r="P38" i="10" s="1"/>
  <c r="BK38" i="1" s="1"/>
  <c r="EY38" i="1" s="1"/>
  <c r="J42" i="7"/>
  <c r="V42" i="1" s="1"/>
  <c r="AD42" i="13"/>
  <c r="L42" i="13"/>
  <c r="AF42" i="13" s="1"/>
  <c r="Q37" i="16"/>
  <c r="DW37" i="16" s="1"/>
  <c r="U37" i="4"/>
  <c r="T37" i="4" s="1"/>
  <c r="E37" i="1"/>
  <c r="N37" i="4"/>
  <c r="E37" i="16"/>
  <c r="DU37" i="16" s="1"/>
  <c r="BF42" i="13"/>
  <c r="AN42" i="13"/>
  <c r="AG42" i="13" s="1"/>
  <c r="AN42" i="11"/>
  <c r="AG42" i="11" s="1"/>
  <c r="BF42" i="11"/>
  <c r="AL42" i="13"/>
  <c r="D42" i="13" s="1"/>
  <c r="F42" i="13" s="1"/>
  <c r="W44" i="13" s="1"/>
  <c r="BE42" i="13"/>
  <c r="BE42" i="11"/>
  <c r="AL42" i="11"/>
  <c r="D42" i="11" s="1"/>
  <c r="F42" i="11" s="1"/>
  <c r="W44" i="11" s="1"/>
  <c r="U41" i="7"/>
  <c r="T41" i="7" s="1"/>
  <c r="X41" i="1" s="1"/>
  <c r="W41" i="1"/>
  <c r="N41" i="7"/>
  <c r="CT41" i="16" l="1"/>
  <c r="BI41" i="16" s="1"/>
  <c r="Z42" i="11"/>
  <c r="BF43" i="9"/>
  <c r="AG43" i="9"/>
  <c r="K43" i="9" s="1"/>
  <c r="Z42" i="13"/>
  <c r="AC43" i="8"/>
  <c r="F43" i="8"/>
  <c r="BE43" i="9"/>
  <c r="E43" i="9"/>
  <c r="F43" i="9" s="1"/>
  <c r="W45" i="9" s="1"/>
  <c r="K43" i="8"/>
  <c r="Q38" i="10"/>
  <c r="V39" i="10"/>
  <c r="G37" i="1"/>
  <c r="AB37" i="4"/>
  <c r="O37" i="4" s="1"/>
  <c r="P37" i="4" s="1"/>
  <c r="H37" i="1" s="1"/>
  <c r="ET37" i="1" s="1"/>
  <c r="E37" i="15"/>
  <c r="F37" i="1"/>
  <c r="BJ41" i="16"/>
  <c r="EC41" i="16" s="1"/>
  <c r="AC42" i="13"/>
  <c r="BA43" i="13"/>
  <c r="K42" i="11"/>
  <c r="M42" i="11" s="1"/>
  <c r="AC42" i="11"/>
  <c r="BA43" i="11"/>
  <c r="K42" i="13"/>
  <c r="M42" i="13" s="1"/>
  <c r="Y41" i="1"/>
  <c r="AB41" i="7"/>
  <c r="O41" i="7" s="1"/>
  <c r="P41" i="7" s="1"/>
  <c r="Z43" i="9" l="1"/>
  <c r="AD43" i="9"/>
  <c r="BA44" i="9"/>
  <c r="L43" i="9"/>
  <c r="AF43" i="9" s="1"/>
  <c r="R42" i="13"/>
  <c r="S42" i="13" s="1"/>
  <c r="X44" i="13"/>
  <c r="AR43" i="13"/>
  <c r="AM43" i="13" s="1"/>
  <c r="AS43" i="13"/>
  <c r="AA42" i="13"/>
  <c r="R42" i="11"/>
  <c r="S42" i="11" s="1"/>
  <c r="X44" i="11"/>
  <c r="AS43" i="11"/>
  <c r="J43" i="11" s="1"/>
  <c r="BP43" i="1" s="1"/>
  <c r="AR43" i="11"/>
  <c r="AM43" i="11" s="1"/>
  <c r="E43" i="11" s="1"/>
  <c r="AA42" i="11"/>
  <c r="BA44" i="8"/>
  <c r="W45" i="8"/>
  <c r="Z43" i="8"/>
  <c r="AE43" i="9"/>
  <c r="M43" i="9"/>
  <c r="AE43" i="8"/>
  <c r="B43" i="8" s="1"/>
  <c r="AC43" i="1" s="1"/>
  <c r="BU43" i="16" s="1"/>
  <c r="CE43" i="16" s="1"/>
  <c r="M43" i="8"/>
  <c r="Y39" i="10"/>
  <c r="BB39" i="10"/>
  <c r="D39" i="10" s="1"/>
  <c r="BD39" i="10"/>
  <c r="AG39" i="10" s="1"/>
  <c r="Q37" i="4"/>
  <c r="V38" i="4"/>
  <c r="AE42" i="11"/>
  <c r="BC43" i="11"/>
  <c r="V42" i="7"/>
  <c r="Q41" i="7"/>
  <c r="Z41" i="1"/>
  <c r="EV41" i="1" s="1"/>
  <c r="B42" i="11"/>
  <c r="BN42" i="1" s="1"/>
  <c r="BX42" i="16" s="1"/>
  <c r="CH42" i="16" s="1"/>
  <c r="AE42" i="13"/>
  <c r="B42" i="13" s="1"/>
  <c r="CF42" i="1" s="1"/>
  <c r="BZ42" i="16" s="1"/>
  <c r="CJ42" i="16" s="1"/>
  <c r="BC43" i="13"/>
  <c r="AC39" i="10" l="1"/>
  <c r="K39" i="10"/>
  <c r="AE39" i="10" s="1"/>
  <c r="BC44" i="9"/>
  <c r="AN43" i="13"/>
  <c r="AL43" i="13"/>
  <c r="C43" i="13"/>
  <c r="CG43" i="1" s="1"/>
  <c r="BC44" i="8"/>
  <c r="R43" i="8"/>
  <c r="S43" i="8" s="1"/>
  <c r="X45" i="8"/>
  <c r="AA43" i="8"/>
  <c r="AN43" i="11"/>
  <c r="AL43" i="11"/>
  <c r="C43" i="11"/>
  <c r="BO43" i="1" s="1"/>
  <c r="R43" i="9"/>
  <c r="S43" i="9" s="1"/>
  <c r="X45" i="9"/>
  <c r="AA43" i="9"/>
  <c r="U42" i="13"/>
  <c r="T42" i="13" s="1"/>
  <c r="CJ42" i="1" s="1"/>
  <c r="CI42" i="1"/>
  <c r="N42" i="13"/>
  <c r="AG43" i="13"/>
  <c r="J43" i="13"/>
  <c r="CH43" i="1" s="1"/>
  <c r="B43" i="9"/>
  <c r="AL43" i="1" s="1"/>
  <c r="BV43" i="16" s="1"/>
  <c r="CF43" i="16" s="1"/>
  <c r="N42" i="11"/>
  <c r="U42" i="11"/>
  <c r="T42" i="11" s="1"/>
  <c r="BR42" i="1" s="1"/>
  <c r="BQ42" i="1"/>
  <c r="AO44" i="8"/>
  <c r="AD43" i="11"/>
  <c r="AM44" i="8"/>
  <c r="AO46" i="9"/>
  <c r="AM46" i="9"/>
  <c r="E46" i="9" s="1"/>
  <c r="AO43" i="13"/>
  <c r="AO43" i="11"/>
  <c r="AM39" i="10"/>
  <c r="E39" i="10" s="1"/>
  <c r="BE39" i="10"/>
  <c r="AO39" i="10"/>
  <c r="AH39" i="10" s="1"/>
  <c r="BF39" i="10"/>
  <c r="BD38" i="4"/>
  <c r="AO38" i="4" s="1"/>
  <c r="AH38" i="4" s="1"/>
  <c r="Y38" i="4"/>
  <c r="BB38" i="4"/>
  <c r="Y42" i="7"/>
  <c r="BB42" i="7"/>
  <c r="BD42" i="7"/>
  <c r="AO42" i="7" s="1"/>
  <c r="AH42" i="7" s="1"/>
  <c r="AM38" i="4" l="1"/>
  <c r="D38" i="4"/>
  <c r="AC38" i="4" s="1"/>
  <c r="L39" i="10"/>
  <c r="AF39" i="10" s="1"/>
  <c r="BS42" i="1"/>
  <c r="AB42" i="11"/>
  <c r="U43" i="8"/>
  <c r="T43" i="8" s="1"/>
  <c r="AG43" i="1" s="1"/>
  <c r="AF43" i="1"/>
  <c r="N43" i="8"/>
  <c r="U43" i="9"/>
  <c r="T43" i="9" s="1"/>
  <c r="AP43" i="1" s="1"/>
  <c r="N43" i="9"/>
  <c r="AO43" i="1"/>
  <c r="CK42" i="1"/>
  <c r="AB42" i="13"/>
  <c r="AD46" i="9"/>
  <c r="AM42" i="7"/>
  <c r="E42" i="7" s="1"/>
  <c r="M39" i="10"/>
  <c r="AA39" i="10" s="1"/>
  <c r="AD39" i="10"/>
  <c r="F39" i="10"/>
  <c r="Z39" i="10" s="1"/>
  <c r="E38" i="4"/>
  <c r="F38" i="4" s="1"/>
  <c r="BE38" i="4"/>
  <c r="BF38" i="4"/>
  <c r="AG38" i="4"/>
  <c r="K38" i="4" s="1"/>
  <c r="AN42" i="7"/>
  <c r="AG42" i="7" s="1"/>
  <c r="BF42" i="7"/>
  <c r="AL42" i="7"/>
  <c r="D42" i="7" s="1"/>
  <c r="F42" i="7" s="1"/>
  <c r="W44" i="7" s="1"/>
  <c r="BE42" i="7"/>
  <c r="Z42" i="7" l="1"/>
  <c r="AQ43" i="1"/>
  <c r="AB43" i="9"/>
  <c r="B39" i="10"/>
  <c r="BE39" i="1" s="1"/>
  <c r="AH43" i="1"/>
  <c r="AB43" i="8"/>
  <c r="O43" i="8" s="1"/>
  <c r="P43" i="8" s="1"/>
  <c r="AI43" i="1" s="1"/>
  <c r="EW43" i="1" s="1"/>
  <c r="Q42" i="11"/>
  <c r="V43" i="11"/>
  <c r="O42" i="13"/>
  <c r="P42" i="13" s="1"/>
  <c r="CL42" i="1" s="1"/>
  <c r="FB42" i="1" s="1"/>
  <c r="Q42" i="13"/>
  <c r="V43" i="13"/>
  <c r="O42" i="11"/>
  <c r="P42" i="11" s="1"/>
  <c r="BT42" i="1" s="1"/>
  <c r="EZ42" i="1" s="1"/>
  <c r="AS44" i="13"/>
  <c r="AR44" i="13"/>
  <c r="AS44" i="11"/>
  <c r="AR44" i="11"/>
  <c r="BC40" i="10"/>
  <c r="AS40" i="10"/>
  <c r="J40" i="10" s="1"/>
  <c r="BG40" i="1" s="1"/>
  <c r="AR40" i="10"/>
  <c r="R39" i="10"/>
  <c r="X41" i="10"/>
  <c r="A38" i="15"/>
  <c r="W40" i="4"/>
  <c r="Z38" i="4"/>
  <c r="C38" i="15" s="1"/>
  <c r="BA40" i="10"/>
  <c r="W41" i="10"/>
  <c r="L42" i="7"/>
  <c r="AF42" i="7" s="1"/>
  <c r="AD42" i="7"/>
  <c r="AE38" i="4"/>
  <c r="AD38" i="4"/>
  <c r="L38" i="4"/>
  <c r="AF38" i="4" s="1"/>
  <c r="BA39" i="4"/>
  <c r="K42" i="7"/>
  <c r="M42" i="7" s="1"/>
  <c r="AA42" i="7" s="1"/>
  <c r="AC42" i="7"/>
  <c r="BA43" i="7"/>
  <c r="BW39" i="16" l="1"/>
  <c r="CG39" i="16" s="1"/>
  <c r="T39" i="16" s="1"/>
  <c r="Y43" i="11"/>
  <c r="BB43" i="11"/>
  <c r="BD43" i="11"/>
  <c r="AH43" i="11" s="1"/>
  <c r="L43" i="11" s="1"/>
  <c r="AF43" i="11" s="1"/>
  <c r="R42" i="7"/>
  <c r="S42" i="7" s="1"/>
  <c r="X44" i="7"/>
  <c r="AR43" i="7"/>
  <c r="AM43" i="7" s="1"/>
  <c r="AS43" i="7"/>
  <c r="J43" i="7" s="1"/>
  <c r="V43" i="1" s="1"/>
  <c r="V44" i="8"/>
  <c r="Q43" i="8"/>
  <c r="Y43" i="13"/>
  <c r="BB43" i="13"/>
  <c r="E43" i="13" s="1"/>
  <c r="AD43" i="13" s="1"/>
  <c r="BD43" i="13"/>
  <c r="O43" i="9"/>
  <c r="P43" i="9" s="1"/>
  <c r="AR43" i="1" s="1"/>
  <c r="EX43" i="1" s="1"/>
  <c r="Q43" i="9"/>
  <c r="V44" i="9"/>
  <c r="BC43" i="7"/>
  <c r="AR45" i="8"/>
  <c r="AS45" i="8"/>
  <c r="J44" i="13"/>
  <c r="CH44" i="1" s="1"/>
  <c r="J44" i="11"/>
  <c r="BP44" i="1" s="1"/>
  <c r="AR47" i="9"/>
  <c r="AS47" i="9"/>
  <c r="AL44" i="11"/>
  <c r="AN44" i="11"/>
  <c r="C44" i="11"/>
  <c r="BO44" i="1" s="1"/>
  <c r="AL44" i="13"/>
  <c r="AN44" i="13"/>
  <c r="C44" i="13"/>
  <c r="CG44" i="1" s="1"/>
  <c r="AE42" i="7"/>
  <c r="M38" i="4"/>
  <c r="R38" i="4" s="1"/>
  <c r="S39" i="10"/>
  <c r="BH39" i="1"/>
  <c r="AN40" i="10"/>
  <c r="AL40" i="10"/>
  <c r="C40" i="10"/>
  <c r="BF40" i="1" s="1"/>
  <c r="B38" i="4"/>
  <c r="B42" i="7"/>
  <c r="U39" i="16" l="1"/>
  <c r="CO39" i="16" s="1"/>
  <c r="V39" i="16" s="1"/>
  <c r="AO43" i="7"/>
  <c r="X40" i="4"/>
  <c r="Y44" i="9"/>
  <c r="BD44" i="9"/>
  <c r="AH44" i="9" s="1"/>
  <c r="BB44" i="9"/>
  <c r="E44" i="9" s="1"/>
  <c r="BC39" i="4"/>
  <c r="AL43" i="7"/>
  <c r="D43" i="7" s="1"/>
  <c r="AC43" i="7" s="1"/>
  <c r="AN43" i="7"/>
  <c r="C43" i="7"/>
  <c r="U43" i="1" s="1"/>
  <c r="T42" i="1"/>
  <c r="AG43" i="11"/>
  <c r="BF43" i="11"/>
  <c r="BF43" i="13"/>
  <c r="AH43" i="13"/>
  <c r="L43" i="13" s="1"/>
  <c r="D43" i="13"/>
  <c r="BE43" i="13"/>
  <c r="N42" i="7"/>
  <c r="U42" i="7"/>
  <c r="T42" i="7" s="1"/>
  <c r="X42" i="1" s="1"/>
  <c r="W42" i="1"/>
  <c r="AH43" i="7"/>
  <c r="D43" i="11"/>
  <c r="BE43" i="11"/>
  <c r="Y44" i="8"/>
  <c r="BD44" i="8"/>
  <c r="AH44" i="8" s="1"/>
  <c r="BB44" i="8"/>
  <c r="E44" i="8" s="1"/>
  <c r="AD44" i="8" s="1"/>
  <c r="J45" i="8"/>
  <c r="AE45" i="1" s="1"/>
  <c r="AL45" i="8"/>
  <c r="AN45" i="8"/>
  <c r="C45" i="8"/>
  <c r="AD45" i="1" s="1"/>
  <c r="J47" i="9"/>
  <c r="AN47" i="1" s="1"/>
  <c r="C47" i="9"/>
  <c r="AM47" i="1" s="1"/>
  <c r="N39" i="10"/>
  <c r="U39" i="10"/>
  <c r="T39" i="10" s="1"/>
  <c r="BI39" i="1" s="1"/>
  <c r="AS39" i="4"/>
  <c r="AR39" i="4"/>
  <c r="AA38" i="4"/>
  <c r="D38" i="15"/>
  <c r="S38" i="4"/>
  <c r="B38" i="1"/>
  <c r="BR38" i="16" s="1"/>
  <c r="CB38" i="16" s="1"/>
  <c r="BT42" i="16" l="1"/>
  <c r="CD42" i="16" s="1"/>
  <c r="BG42" i="16" s="1"/>
  <c r="W39" i="16"/>
  <c r="L44" i="8"/>
  <c r="AF44" i="8" s="1"/>
  <c r="AD44" i="9"/>
  <c r="L44" i="9"/>
  <c r="AF44" i="9" s="1"/>
  <c r="K43" i="13"/>
  <c r="AC43" i="13"/>
  <c r="F43" i="13"/>
  <c r="BA44" i="13" s="1"/>
  <c r="AF43" i="13"/>
  <c r="AC43" i="11"/>
  <c r="F43" i="11"/>
  <c r="BA44" i="11" s="1"/>
  <c r="K43" i="11"/>
  <c r="BE44" i="9"/>
  <c r="D44" i="9"/>
  <c r="BF44" i="9"/>
  <c r="AG44" i="9"/>
  <c r="D44" i="8"/>
  <c r="BE44" i="8"/>
  <c r="Y42" i="1"/>
  <c r="AB42" i="7"/>
  <c r="O42" i="7" s="1"/>
  <c r="P42" i="7" s="1"/>
  <c r="Z42" i="1" s="1"/>
  <c r="EV42" i="1" s="1"/>
  <c r="AG44" i="8"/>
  <c r="BF44" i="8"/>
  <c r="BJ39" i="1"/>
  <c r="AB39" i="10"/>
  <c r="C39" i="4"/>
  <c r="C39" i="1" s="1"/>
  <c r="AL39" i="4"/>
  <c r="AN39" i="4"/>
  <c r="J39" i="4"/>
  <c r="D39" i="1" s="1"/>
  <c r="B38" i="16"/>
  <c r="N38" i="16"/>
  <c r="U38" i="4"/>
  <c r="T38" i="4" s="1"/>
  <c r="E38" i="1"/>
  <c r="N38" i="4"/>
  <c r="BH42" i="16" l="1"/>
  <c r="CT42" i="16" s="1"/>
  <c r="BI42" i="16" s="1"/>
  <c r="DX39" i="16"/>
  <c r="CZ39" i="16"/>
  <c r="B43" i="13"/>
  <c r="CF43" i="1" s="1"/>
  <c r="BZ43" i="16" s="1"/>
  <c r="CJ43" i="16" s="1"/>
  <c r="AC44" i="8"/>
  <c r="K44" i="8"/>
  <c r="F44" i="8"/>
  <c r="BA45" i="8" s="1"/>
  <c r="AC44" i="9"/>
  <c r="K44" i="9"/>
  <c r="F44" i="9"/>
  <c r="Q42" i="7"/>
  <c r="V43" i="7"/>
  <c r="AE43" i="11"/>
  <c r="B43" i="11" s="1"/>
  <c r="BN43" i="1" s="1"/>
  <c r="BX43" i="16" s="1"/>
  <c r="CH43" i="16" s="1"/>
  <c r="M43" i="11"/>
  <c r="BC44" i="11" s="1"/>
  <c r="Z43" i="13"/>
  <c r="W45" i="13"/>
  <c r="Z43" i="11"/>
  <c r="W45" i="11"/>
  <c r="AE43" i="13"/>
  <c r="M43" i="13"/>
  <c r="BC44" i="13" s="1"/>
  <c r="AS44" i="7"/>
  <c r="AR44" i="7"/>
  <c r="O39" i="10"/>
  <c r="P39" i="10" s="1"/>
  <c r="BK39" i="1" s="1"/>
  <c r="Q39" i="10"/>
  <c r="V40" i="10"/>
  <c r="G38" i="1"/>
  <c r="AB38" i="4"/>
  <c r="O38" i="4" s="1"/>
  <c r="P38" i="4" s="1"/>
  <c r="H38" i="1" s="1"/>
  <c r="ET38" i="1" s="1"/>
  <c r="F38" i="1"/>
  <c r="E38" i="15"/>
  <c r="O38" i="16"/>
  <c r="C38" i="16"/>
  <c r="DB39" i="1" l="1"/>
  <c r="EY39" i="1"/>
  <c r="BJ42" i="16"/>
  <c r="EC42" i="16" s="1"/>
  <c r="CL38" i="16"/>
  <c r="D38" i="16" s="1"/>
  <c r="CN38" i="16"/>
  <c r="P38" i="16" s="1"/>
  <c r="Z44" i="9"/>
  <c r="W46" i="9"/>
  <c r="X45" i="11"/>
  <c r="AA43" i="11"/>
  <c r="R43" i="11"/>
  <c r="S43" i="11" s="1"/>
  <c r="M44" i="9"/>
  <c r="BC45" i="9" s="1"/>
  <c r="AE44" i="9"/>
  <c r="B44" i="9" s="1"/>
  <c r="AL44" i="1" s="1"/>
  <c r="BV44" i="16" s="1"/>
  <c r="CF44" i="16" s="1"/>
  <c r="Y43" i="7"/>
  <c r="BB43" i="7"/>
  <c r="BD43" i="7"/>
  <c r="X45" i="13"/>
  <c r="AA43" i="13"/>
  <c r="R43" i="13"/>
  <c r="S43" i="13" s="1"/>
  <c r="W46" i="8"/>
  <c r="Z44" i="8"/>
  <c r="AE44" i="8"/>
  <c r="B44" i="8" s="1"/>
  <c r="M44" i="8"/>
  <c r="BC45" i="8" s="1"/>
  <c r="E38" i="16"/>
  <c r="DU38" i="16" s="1"/>
  <c r="Q38" i="16"/>
  <c r="DW38" i="16" s="1"/>
  <c r="BA45" i="9"/>
  <c r="AO44" i="13"/>
  <c r="AM44" i="13"/>
  <c r="AL44" i="7"/>
  <c r="AN44" i="7"/>
  <c r="C44" i="7"/>
  <c r="U44" i="1" s="1"/>
  <c r="AM44" i="11"/>
  <c r="J44" i="7"/>
  <c r="V44" i="1" s="1"/>
  <c r="AO44" i="11"/>
  <c r="Y40" i="10"/>
  <c r="BB40" i="10"/>
  <c r="D40" i="10" s="1"/>
  <c r="BD40" i="10"/>
  <c r="AG40" i="10" s="1"/>
  <c r="Q38" i="4"/>
  <c r="V39" i="4"/>
  <c r="K40" i="10" l="1"/>
  <c r="AE40" i="10" s="1"/>
  <c r="AC40" i="10"/>
  <c r="AC44" i="1"/>
  <c r="BU44" i="16" s="1"/>
  <c r="CE44" i="16" s="1"/>
  <c r="U43" i="13"/>
  <c r="T43" i="13" s="1"/>
  <c r="CJ43" i="1" s="1"/>
  <c r="CI43" i="1"/>
  <c r="N43" i="13"/>
  <c r="R44" i="9"/>
  <c r="S44" i="9" s="1"/>
  <c r="X46" i="9"/>
  <c r="AA44" i="9"/>
  <c r="N43" i="11"/>
  <c r="BQ43" i="1"/>
  <c r="U43" i="11"/>
  <c r="T43" i="11" s="1"/>
  <c r="BR43" i="1" s="1"/>
  <c r="R44" i="8"/>
  <c r="S44" i="8" s="1"/>
  <c r="X46" i="8"/>
  <c r="AA44" i="8"/>
  <c r="BF43" i="7"/>
  <c r="AG43" i="7"/>
  <c r="K43" i="7" s="1"/>
  <c r="BE43" i="7"/>
  <c r="E43" i="7"/>
  <c r="F43" i="7" s="1"/>
  <c r="W45" i="7" s="1"/>
  <c r="AO47" i="9"/>
  <c r="AM47" i="9"/>
  <c r="E47" i="9" s="1"/>
  <c r="AO45" i="8"/>
  <c r="AM45" i="8"/>
  <c r="E45" i="8" s="1"/>
  <c r="BE40" i="10"/>
  <c r="AM40" i="10"/>
  <c r="E40" i="10" s="1"/>
  <c r="AO40" i="10"/>
  <c r="AH40" i="10" s="1"/>
  <c r="BF40" i="10"/>
  <c r="BD39" i="4"/>
  <c r="AO39" i="4" s="1"/>
  <c r="AH39" i="4" s="1"/>
  <c r="BB39" i="4"/>
  <c r="AM39" i="4" s="1"/>
  <c r="E39" i="4" s="1"/>
  <c r="AD39" i="4" s="1"/>
  <c r="Y39" i="4"/>
  <c r="Z43" i="7" l="1"/>
  <c r="L39" i="4"/>
  <c r="AF39" i="4" s="1"/>
  <c r="U44" i="9"/>
  <c r="T44" i="9" s="1"/>
  <c r="AP44" i="1" s="1"/>
  <c r="AO44" i="1"/>
  <c r="N44" i="9"/>
  <c r="U44" i="8"/>
  <c r="T44" i="8" s="1"/>
  <c r="AG44" i="1" s="1"/>
  <c r="AF44" i="1"/>
  <c r="N44" i="8"/>
  <c r="O44" i="8" s="1"/>
  <c r="AB43" i="13"/>
  <c r="O43" i="13" s="1"/>
  <c r="P43" i="13" s="1"/>
  <c r="CL43" i="1" s="1"/>
  <c r="FB43" i="1" s="1"/>
  <c r="CK43" i="1"/>
  <c r="AD43" i="7"/>
  <c r="L43" i="7"/>
  <c r="AF43" i="7" s="1"/>
  <c r="BA44" i="7"/>
  <c r="AE43" i="7"/>
  <c r="BS43" i="1"/>
  <c r="AB43" i="11"/>
  <c r="AD47" i="9"/>
  <c r="AD45" i="8"/>
  <c r="AD40" i="10"/>
  <c r="F40" i="10"/>
  <c r="L40" i="10"/>
  <c r="D39" i="4"/>
  <c r="BE39" i="4"/>
  <c r="AG39" i="4"/>
  <c r="BF39" i="4"/>
  <c r="M43" i="7" l="1"/>
  <c r="BC44" i="7" s="1"/>
  <c r="B43" i="7"/>
  <c r="T43" i="1" s="1"/>
  <c r="R43" i="7"/>
  <c r="S43" i="7" s="1"/>
  <c r="AA43" i="7"/>
  <c r="Q43" i="13"/>
  <c r="V44" i="13"/>
  <c r="AB44" i="8"/>
  <c r="AH44" i="1"/>
  <c r="P44" i="8"/>
  <c r="AI44" i="1" s="1"/>
  <c r="AB44" i="9"/>
  <c r="AQ44" i="1"/>
  <c r="O44" i="9"/>
  <c r="P44" i="9" s="1"/>
  <c r="AR44" i="1" s="1"/>
  <c r="O43" i="11"/>
  <c r="P43" i="11" s="1"/>
  <c r="BT43" i="1" s="1"/>
  <c r="EZ43" i="1" s="1"/>
  <c r="V44" i="11"/>
  <c r="Q43" i="11"/>
  <c r="AS45" i="13"/>
  <c r="AR45" i="13"/>
  <c r="AR45" i="11"/>
  <c r="AS45" i="11"/>
  <c r="Z40" i="10"/>
  <c r="W42" i="10"/>
  <c r="BA41" i="10"/>
  <c r="M40" i="10"/>
  <c r="AF40" i="10"/>
  <c r="B40" i="10" s="1"/>
  <c r="BE40" i="1" s="1"/>
  <c r="AC39" i="4"/>
  <c r="F39" i="4"/>
  <c r="K39" i="4"/>
  <c r="X45" i="7" l="1"/>
  <c r="DA44" i="1"/>
  <c r="EX44" i="1"/>
  <c r="CZ44" i="1"/>
  <c r="EW44" i="1"/>
  <c r="BT43" i="16"/>
  <c r="CD43" i="16" s="1"/>
  <c r="BG43" i="16" s="1"/>
  <c r="BW40" i="16"/>
  <c r="CG40" i="16" s="1"/>
  <c r="T40" i="16" s="1"/>
  <c r="U40" i="16" s="1"/>
  <c r="Y44" i="11"/>
  <c r="BD44" i="11"/>
  <c r="AH44" i="11" s="1"/>
  <c r="BB44" i="11"/>
  <c r="Q44" i="8"/>
  <c r="V45" i="8"/>
  <c r="Y44" i="13"/>
  <c r="BD44" i="13"/>
  <c r="AH44" i="13" s="1"/>
  <c r="BB44" i="13"/>
  <c r="E44" i="13" s="1"/>
  <c r="AD44" i="13" s="1"/>
  <c r="Q44" i="9"/>
  <c r="V45" i="9"/>
  <c r="N43" i="7"/>
  <c r="W43" i="1"/>
  <c r="U43" i="7"/>
  <c r="T43" i="7" s="1"/>
  <c r="X43" i="1" s="1"/>
  <c r="J45" i="11"/>
  <c r="BP45" i="1" s="1"/>
  <c r="AS46" i="8"/>
  <c r="AR46" i="8"/>
  <c r="AM44" i="7"/>
  <c r="AL45" i="13"/>
  <c r="AN45" i="13"/>
  <c r="C45" i="13"/>
  <c r="CG45" i="1" s="1"/>
  <c r="AO44" i="7"/>
  <c r="J45" i="13"/>
  <c r="CH45" i="1" s="1"/>
  <c r="AN45" i="11"/>
  <c r="AL45" i="11"/>
  <c r="C45" i="11"/>
  <c r="BO45" i="1" s="1"/>
  <c r="R40" i="10"/>
  <c r="AS41" i="10"/>
  <c r="AR41" i="10"/>
  <c r="X42" i="10"/>
  <c r="AA40" i="10"/>
  <c r="BC41" i="10"/>
  <c r="M39" i="4"/>
  <c r="AE39" i="4"/>
  <c r="W41" i="4"/>
  <c r="A39" i="15"/>
  <c r="Z39" i="4"/>
  <c r="C39" i="15" s="1"/>
  <c r="B39" i="4"/>
  <c r="B39" i="1" s="1"/>
  <c r="BR39" i="16" s="1"/>
  <c r="CB39" i="16" s="1"/>
  <c r="BA40" i="4"/>
  <c r="BH43" i="16" l="1"/>
  <c r="CT43" i="16" s="1"/>
  <c r="BI43" i="16" s="1"/>
  <c r="CO40" i="16"/>
  <c r="V40" i="16" s="1"/>
  <c r="L44" i="13"/>
  <c r="AF44" i="13" s="1"/>
  <c r="D44" i="11"/>
  <c r="AG44" i="13"/>
  <c r="BF44" i="13"/>
  <c r="D44" i="13"/>
  <c r="BE44" i="13"/>
  <c r="Y45" i="8"/>
  <c r="BD45" i="8"/>
  <c r="AG45" i="8" s="1"/>
  <c r="BB45" i="8"/>
  <c r="Y43" i="1"/>
  <c r="AB43" i="7"/>
  <c r="BB45" i="9"/>
  <c r="E45" i="9" s="1"/>
  <c r="AD45" i="9" s="1"/>
  <c r="BD45" i="9"/>
  <c r="AG45" i="9" s="1"/>
  <c r="Y45" i="9"/>
  <c r="BE44" i="11"/>
  <c r="E44" i="11"/>
  <c r="AG44" i="11"/>
  <c r="K44" i="11" s="1"/>
  <c r="BF44" i="11"/>
  <c r="AL46" i="8"/>
  <c r="AN46" i="8"/>
  <c r="C46" i="8"/>
  <c r="AD46" i="1" s="1"/>
  <c r="J46" i="8"/>
  <c r="AE46" i="1" s="1"/>
  <c r="AR40" i="4"/>
  <c r="AS40" i="4"/>
  <c r="W40" i="16"/>
  <c r="DX40" i="16" s="1"/>
  <c r="C41" i="10"/>
  <c r="BF41" i="1" s="1"/>
  <c r="J41" i="10"/>
  <c r="BG41" i="1" s="1"/>
  <c r="BH40" i="1"/>
  <c r="S40" i="10"/>
  <c r="N39" i="16"/>
  <c r="B39" i="16"/>
  <c r="BC40" i="4"/>
  <c r="AA39" i="4"/>
  <c r="X41" i="4"/>
  <c r="R39" i="4"/>
  <c r="BJ43" i="16" l="1"/>
  <c r="EC43" i="16" s="1"/>
  <c r="AC44" i="11"/>
  <c r="F44" i="11"/>
  <c r="BA45" i="11" s="1"/>
  <c r="D45" i="8"/>
  <c r="BE45" i="8"/>
  <c r="BF45" i="8"/>
  <c r="AH45" i="8"/>
  <c r="L45" i="8" s="1"/>
  <c r="AF45" i="8" s="1"/>
  <c r="BF45" i="9"/>
  <c r="AH45" i="9"/>
  <c r="L45" i="9" s="1"/>
  <c r="L44" i="11"/>
  <c r="AF44" i="11" s="1"/>
  <c r="AD44" i="11"/>
  <c r="D45" i="9"/>
  <c r="BE45" i="9"/>
  <c r="AC44" i="13"/>
  <c r="K44" i="13"/>
  <c r="F44" i="13"/>
  <c r="AE44" i="11"/>
  <c r="M44" i="11"/>
  <c r="AA44" i="11" s="1"/>
  <c r="O43" i="7"/>
  <c r="P43" i="7" s="1"/>
  <c r="Z43" i="1" s="1"/>
  <c r="EV43" i="1" s="1"/>
  <c r="Q43" i="7"/>
  <c r="V44" i="7"/>
  <c r="N40" i="10"/>
  <c r="U40" i="10"/>
  <c r="T40" i="10" s="1"/>
  <c r="BI40" i="1" s="1"/>
  <c r="J40" i="4"/>
  <c r="D40" i="1" s="1"/>
  <c r="AL40" i="4"/>
  <c r="AN40" i="4"/>
  <c r="AG40" i="4" s="1"/>
  <c r="C40" i="4"/>
  <c r="C40" i="1" s="1"/>
  <c r="D39" i="15"/>
  <c r="S39" i="4"/>
  <c r="C39" i="16"/>
  <c r="O39" i="16"/>
  <c r="CN39" i="16" l="1"/>
  <c r="P39" i="16" s="1"/>
  <c r="CL39" i="16"/>
  <c r="D39" i="16" s="1"/>
  <c r="W46" i="11"/>
  <c r="Z44" i="11"/>
  <c r="BC45" i="11"/>
  <c r="R44" i="11"/>
  <c r="S44" i="11" s="1"/>
  <c r="X46" i="11"/>
  <c r="B44" i="11"/>
  <c r="BA45" i="13"/>
  <c r="Z44" i="13"/>
  <c r="W46" i="13"/>
  <c r="AF45" i="9"/>
  <c r="AC45" i="8"/>
  <c r="K45" i="8"/>
  <c r="F45" i="8"/>
  <c r="BA46" i="8" s="1"/>
  <c r="AE44" i="13"/>
  <c r="B44" i="13" s="1"/>
  <c r="CF44" i="1" s="1"/>
  <c r="BZ44" i="16" s="1"/>
  <c r="CJ44" i="16" s="1"/>
  <c r="M44" i="13"/>
  <c r="BD44" i="7"/>
  <c r="AG44" i="7" s="1"/>
  <c r="Y44" i="7"/>
  <c r="BB44" i="7"/>
  <c r="E44" i="7" s="1"/>
  <c r="AD44" i="7" s="1"/>
  <c r="K45" i="9"/>
  <c r="F45" i="9"/>
  <c r="BA46" i="9" s="1"/>
  <c r="AC45" i="9"/>
  <c r="E39" i="16"/>
  <c r="AS45" i="7"/>
  <c r="AR45" i="7"/>
  <c r="BJ40" i="1"/>
  <c r="AB40" i="10"/>
  <c r="O40" i="10"/>
  <c r="P40" i="10" s="1"/>
  <c r="BK40" i="1" s="1"/>
  <c r="EY40" i="1" s="1"/>
  <c r="Q39" i="16"/>
  <c r="N39" i="4"/>
  <c r="U39" i="4"/>
  <c r="T39" i="4" s="1"/>
  <c r="E39" i="1"/>
  <c r="CY39" i="16" l="1"/>
  <c r="DW39" i="16"/>
  <c r="CW39" i="16"/>
  <c r="DU39" i="16"/>
  <c r="BC45" i="13"/>
  <c r="AA44" i="13"/>
  <c r="R44" i="13"/>
  <c r="S44" i="13" s="1"/>
  <c r="X46" i="13"/>
  <c r="W47" i="9"/>
  <c r="Z45" i="9"/>
  <c r="AE45" i="9"/>
  <c r="M45" i="9"/>
  <c r="AA45" i="9" s="1"/>
  <c r="D44" i="7"/>
  <c r="BE44" i="7"/>
  <c r="W47" i="8"/>
  <c r="Z45" i="8"/>
  <c r="BN44" i="1"/>
  <c r="BX44" i="16" s="1"/>
  <c r="CH44" i="16" s="1"/>
  <c r="AE45" i="8"/>
  <c r="B45" i="8" s="1"/>
  <c r="AC45" i="1" s="1"/>
  <c r="BU45" i="16" s="1"/>
  <c r="CE45" i="16" s="1"/>
  <c r="M45" i="8"/>
  <c r="BF44" i="7"/>
  <c r="AH44" i="7"/>
  <c r="L44" i="7" s="1"/>
  <c r="AF44" i="7" s="1"/>
  <c r="U44" i="11"/>
  <c r="T44" i="11" s="1"/>
  <c r="BR44" i="1" s="1"/>
  <c r="BQ44" i="1"/>
  <c r="N44" i="11"/>
  <c r="B45" i="9"/>
  <c r="AO45" i="13"/>
  <c r="AN45" i="7"/>
  <c r="AL45" i="7"/>
  <c r="C45" i="7"/>
  <c r="U45" i="1" s="1"/>
  <c r="J45" i="7"/>
  <c r="V45" i="1" s="1"/>
  <c r="AM45" i="11"/>
  <c r="AO45" i="11"/>
  <c r="AM45" i="13"/>
  <c r="E45" i="13" s="1"/>
  <c r="Q40" i="10"/>
  <c r="V41" i="10"/>
  <c r="F39" i="1"/>
  <c r="E39" i="15"/>
  <c r="AB39" i="4"/>
  <c r="O39" i="4" s="1"/>
  <c r="P39" i="4" s="1"/>
  <c r="H39" i="1" s="1"/>
  <c r="G39" i="1"/>
  <c r="CW39" i="1" l="1"/>
  <c r="ET39" i="1"/>
  <c r="BS44" i="1"/>
  <c r="AB44" i="11"/>
  <c r="O44" i="11" s="1"/>
  <c r="P44" i="11" s="1"/>
  <c r="BT44" i="1" s="1"/>
  <c r="AL45" i="1"/>
  <c r="BV45" i="16" s="1"/>
  <c r="CF45" i="16" s="1"/>
  <c r="U44" i="13"/>
  <c r="T44" i="13" s="1"/>
  <c r="CJ44" i="1" s="1"/>
  <c r="CI44" i="1"/>
  <c r="N44" i="13"/>
  <c r="X47" i="9"/>
  <c r="R45" i="9"/>
  <c r="S45" i="9" s="1"/>
  <c r="AC44" i="7"/>
  <c r="K44" i="7"/>
  <c r="F44" i="7"/>
  <c r="BA45" i="7" s="1"/>
  <c r="BC46" i="8"/>
  <c r="R45" i="8"/>
  <c r="S45" i="8" s="1"/>
  <c r="X47" i="8"/>
  <c r="AA45" i="8"/>
  <c r="BC46" i="9"/>
  <c r="AO46" i="8"/>
  <c r="AM46" i="8"/>
  <c r="E46" i="8" s="1"/>
  <c r="AD45" i="13"/>
  <c r="BB41" i="10"/>
  <c r="AL41" i="10" s="1"/>
  <c r="D41" i="10" s="1"/>
  <c r="BD41" i="10"/>
  <c r="AN41" i="10" s="1"/>
  <c r="AG41" i="10" s="1"/>
  <c r="Y41" i="10"/>
  <c r="V40" i="4"/>
  <c r="Q39" i="4"/>
  <c r="DC44" i="1" l="1"/>
  <c r="EZ44" i="1"/>
  <c r="K41" i="10"/>
  <c r="AE41" i="10" s="1"/>
  <c r="AC41" i="10"/>
  <c r="Z44" i="7"/>
  <c r="W46" i="7"/>
  <c r="AE44" i="7"/>
  <c r="B44" i="7" s="1"/>
  <c r="T44" i="1" s="1"/>
  <c r="M44" i="7"/>
  <c r="U45" i="9"/>
  <c r="T45" i="9" s="1"/>
  <c r="AP45" i="1" s="1"/>
  <c r="N45" i="9"/>
  <c r="O45" i="9" s="1"/>
  <c r="P45" i="9" s="1"/>
  <c r="AR45" i="1" s="1"/>
  <c r="EX45" i="1" s="1"/>
  <c r="AO45" i="1"/>
  <c r="AF45" i="1"/>
  <c r="N45" i="8"/>
  <c r="U45" i="8"/>
  <c r="T45" i="8" s="1"/>
  <c r="AG45" i="1" s="1"/>
  <c r="AB44" i="13"/>
  <c r="CK44" i="1"/>
  <c r="Q44" i="11"/>
  <c r="V45" i="11"/>
  <c r="F48" i="9"/>
  <c r="AD46" i="8"/>
  <c r="BF41" i="10"/>
  <c r="AO41" i="10"/>
  <c r="AH41" i="10" s="1"/>
  <c r="BE41" i="10"/>
  <c r="AM41" i="10"/>
  <c r="E41" i="10" s="1"/>
  <c r="BD40" i="4"/>
  <c r="BB40" i="4"/>
  <c r="D40" i="4" s="1"/>
  <c r="Y40" i="4"/>
  <c r="BT44" i="16" l="1"/>
  <c r="CD44" i="16" s="1"/>
  <c r="BG44" i="16" s="1"/>
  <c r="AC40" i="4"/>
  <c r="K40" i="4"/>
  <c r="AE40" i="4" s="1"/>
  <c r="AA44" i="7"/>
  <c r="R44" i="7"/>
  <c r="S44" i="7" s="1"/>
  <c r="X46" i="7"/>
  <c r="Y45" i="11"/>
  <c r="BB45" i="11"/>
  <c r="D45" i="11" s="1"/>
  <c r="F45" i="11" s="1"/>
  <c r="W47" i="11" s="1"/>
  <c r="BD45" i="11"/>
  <c r="AQ45" i="1"/>
  <c r="AB45" i="9"/>
  <c r="BC45" i="7"/>
  <c r="O44" i="13"/>
  <c r="P44" i="13" s="1"/>
  <c r="CL44" i="1" s="1"/>
  <c r="Q44" i="13"/>
  <c r="V45" i="13"/>
  <c r="O45" i="8"/>
  <c r="P45" i="8" s="1"/>
  <c r="AI45" i="1" s="1"/>
  <c r="EW45" i="1" s="1"/>
  <c r="AB45" i="8"/>
  <c r="AH45" i="1"/>
  <c r="M48" i="9"/>
  <c r="AS46" i="11"/>
  <c r="AR46" i="11"/>
  <c r="AS46" i="13"/>
  <c r="AR46" i="13"/>
  <c r="AD41" i="10"/>
  <c r="F41" i="10"/>
  <c r="L41" i="10"/>
  <c r="BE40" i="4"/>
  <c r="AM40" i="4"/>
  <c r="E40" i="4" s="1"/>
  <c r="BF40" i="4"/>
  <c r="AO40" i="4"/>
  <c r="AH40" i="4" s="1"/>
  <c r="BH44" i="16" l="1"/>
  <c r="CT44" i="16" s="1"/>
  <c r="BI44" i="16" s="1"/>
  <c r="DE44" i="1"/>
  <c r="FB44" i="1"/>
  <c r="AC45" i="11"/>
  <c r="AG45" i="11"/>
  <c r="K45" i="11" s="1"/>
  <c r="BA42" i="10"/>
  <c r="Z41" i="10"/>
  <c r="V46" i="9"/>
  <c r="Q45" i="9"/>
  <c r="Q45" i="8"/>
  <c r="V46" i="8"/>
  <c r="BF45" i="11"/>
  <c r="AH45" i="11"/>
  <c r="BE45" i="11"/>
  <c r="E45" i="11"/>
  <c r="Z45" i="11"/>
  <c r="Y45" i="13"/>
  <c r="BB45" i="13"/>
  <c r="BD45" i="13"/>
  <c r="AH45" i="13" s="1"/>
  <c r="L45" i="13" s="1"/>
  <c r="AF45" i="13" s="1"/>
  <c r="W44" i="1"/>
  <c r="N44" i="7"/>
  <c r="U44" i="7"/>
  <c r="T44" i="7" s="1"/>
  <c r="X44" i="1" s="1"/>
  <c r="AS47" i="8"/>
  <c r="AR47" i="8"/>
  <c r="AO45" i="7"/>
  <c r="AL46" i="13"/>
  <c r="AN46" i="13"/>
  <c r="C46" i="13"/>
  <c r="CG46" i="1" s="1"/>
  <c r="AM45" i="7"/>
  <c r="J46" i="13"/>
  <c r="CH46" i="1" s="1"/>
  <c r="AN46" i="11"/>
  <c r="AL46" i="11"/>
  <c r="D46" i="11" s="1"/>
  <c r="C46" i="11"/>
  <c r="BO46" i="1" s="1"/>
  <c r="J46" i="11"/>
  <c r="BP46" i="1" s="1"/>
  <c r="R48" i="9"/>
  <c r="S48" i="9" s="1"/>
  <c r="AR49" i="9"/>
  <c r="AS49" i="9"/>
  <c r="AF41" i="10"/>
  <c r="B41" i="10" s="1"/>
  <c r="BE41" i="1" s="1"/>
  <c r="M41" i="10"/>
  <c r="W43" i="10"/>
  <c r="L40" i="4"/>
  <c r="AD40" i="4"/>
  <c r="F40" i="4"/>
  <c r="BW41" i="16" l="1"/>
  <c r="CG41" i="16" s="1"/>
  <c r="T41" i="16" s="1"/>
  <c r="U41" i="16" s="1"/>
  <c r="BJ44" i="16"/>
  <c r="AE45" i="11"/>
  <c r="M45" i="11"/>
  <c r="BC42" i="10"/>
  <c r="AA41" i="10"/>
  <c r="R45" i="11"/>
  <c r="S45" i="11" s="1"/>
  <c r="L45" i="11"/>
  <c r="AD45" i="11"/>
  <c r="BA46" i="11"/>
  <c r="Y44" i="1"/>
  <c r="AB44" i="7"/>
  <c r="AG45" i="13"/>
  <c r="BF45" i="13"/>
  <c r="O46" i="8"/>
  <c r="BD46" i="8"/>
  <c r="AG46" i="8" s="1"/>
  <c r="Y46" i="8"/>
  <c r="BB46" i="8"/>
  <c r="D45" i="13"/>
  <c r="BE45" i="13"/>
  <c r="Y46" i="9"/>
  <c r="BD46" i="9"/>
  <c r="AG46" i="9" s="1"/>
  <c r="BB46" i="9"/>
  <c r="AC46" i="11"/>
  <c r="U48" i="9"/>
  <c r="T48" i="9" s="1"/>
  <c r="AO48" i="1"/>
  <c r="N48" i="9"/>
  <c r="C47" i="8"/>
  <c r="AD47" i="1" s="1"/>
  <c r="J47" i="8"/>
  <c r="AE47" i="1" s="1"/>
  <c r="C49" i="9"/>
  <c r="AM49" i="1" s="1"/>
  <c r="AS42" i="10"/>
  <c r="AR42" i="10"/>
  <c r="X43" i="10"/>
  <c r="R41" i="10"/>
  <c r="A40" i="15"/>
  <c r="W42" i="4"/>
  <c r="BA41" i="4"/>
  <c r="Z40" i="4"/>
  <c r="C40" i="15" s="1"/>
  <c r="AF40" i="4"/>
  <c r="B40" i="4" s="1"/>
  <c r="B40" i="1" s="1"/>
  <c r="BR40" i="16" s="1"/>
  <c r="CB40" i="16" s="1"/>
  <c r="M40" i="4"/>
  <c r="AA40" i="4" s="1"/>
  <c r="DE44" i="16" l="1"/>
  <c r="EC44" i="16"/>
  <c r="CO41" i="16"/>
  <c r="V41" i="16" s="1"/>
  <c r="X47" i="11"/>
  <c r="AA45" i="11"/>
  <c r="BQ45" i="1"/>
  <c r="U45" i="11"/>
  <c r="T45" i="11" s="1"/>
  <c r="BR45" i="1" s="1"/>
  <c r="AC45" i="13"/>
  <c r="K45" i="13"/>
  <c r="F45" i="13"/>
  <c r="Z45" i="13" s="1"/>
  <c r="V45" i="7"/>
  <c r="Q44" i="7"/>
  <c r="D46" i="8"/>
  <c r="BE46" i="8"/>
  <c r="O44" i="7"/>
  <c r="P44" i="7" s="1"/>
  <c r="Z44" i="1" s="1"/>
  <c r="D46" i="9"/>
  <c r="BE46" i="9"/>
  <c r="AF45" i="11"/>
  <c r="B45" i="11" s="1"/>
  <c r="BC46" i="11"/>
  <c r="BF46" i="9"/>
  <c r="AH46" i="9"/>
  <c r="L46" i="9" s="1"/>
  <c r="BF46" i="8"/>
  <c r="AH46" i="8"/>
  <c r="L46" i="8" s="1"/>
  <c r="AF46" i="8" s="1"/>
  <c r="AQ48" i="1"/>
  <c r="P48" i="9"/>
  <c r="AR48" i="1" s="1"/>
  <c r="EX48" i="1" s="1"/>
  <c r="AP48" i="1"/>
  <c r="C42" i="10"/>
  <c r="BF42" i="1" s="1"/>
  <c r="S41" i="10"/>
  <c r="BH41" i="1"/>
  <c r="W41" i="16"/>
  <c r="DX41" i="16" s="1"/>
  <c r="J42" i="10"/>
  <c r="BG42" i="1" s="1"/>
  <c r="AS41" i="4"/>
  <c r="BC41" i="4"/>
  <c r="AR41" i="4"/>
  <c r="X42" i="4"/>
  <c r="R40" i="4"/>
  <c r="N40" i="16"/>
  <c r="B40" i="16"/>
  <c r="CY44" i="1" l="1"/>
  <c r="EV44" i="1"/>
  <c r="BN45" i="1"/>
  <c r="BX45" i="16" s="1"/>
  <c r="CH45" i="16" s="1"/>
  <c r="N45" i="11"/>
  <c r="Y45" i="7"/>
  <c r="BB45" i="7"/>
  <c r="E45" i="7" s="1"/>
  <c r="AD45" i="7" s="1"/>
  <c r="BD45" i="7"/>
  <c r="AG45" i="7" s="1"/>
  <c r="AC46" i="9"/>
  <c r="K46" i="9"/>
  <c r="F46" i="9"/>
  <c r="BA47" i="9" s="1"/>
  <c r="BA46" i="13"/>
  <c r="W47" i="13"/>
  <c r="AE45" i="13"/>
  <c r="M45" i="13"/>
  <c r="BC46" i="13" s="1"/>
  <c r="B45" i="13"/>
  <c r="AF46" i="9"/>
  <c r="K46" i="8"/>
  <c r="AC46" i="8"/>
  <c r="F46" i="8"/>
  <c r="Z46" i="8" s="1"/>
  <c r="AR46" i="7"/>
  <c r="AS46" i="7"/>
  <c r="U41" i="10"/>
  <c r="T41" i="10" s="1"/>
  <c r="BI41" i="1" s="1"/>
  <c r="N41" i="10"/>
  <c r="O40" i="16"/>
  <c r="C40" i="16"/>
  <c r="D40" i="15"/>
  <c r="S40" i="4"/>
  <c r="C41" i="4"/>
  <c r="C41" i="1" s="1"/>
  <c r="J41" i="4"/>
  <c r="D41" i="1" s="1"/>
  <c r="AL42" i="10"/>
  <c r="AN42" i="10"/>
  <c r="CL40" i="16" l="1"/>
  <c r="D40" i="16" s="1"/>
  <c r="CN40" i="16"/>
  <c r="P40" i="16" s="1"/>
  <c r="R45" i="13"/>
  <c r="S45" i="13" s="1"/>
  <c r="X47" i="13"/>
  <c r="AA45" i="13"/>
  <c r="BA47" i="8"/>
  <c r="W48" i="8"/>
  <c r="BF45" i="7"/>
  <c r="AH45" i="7"/>
  <c r="L45" i="7" s="1"/>
  <c r="AF45" i="7" s="1"/>
  <c r="D45" i="7"/>
  <c r="BE45" i="7"/>
  <c r="AE46" i="8"/>
  <c r="B46" i="8" s="1"/>
  <c r="AC46" i="1" s="1"/>
  <c r="BU46" i="16" s="1"/>
  <c r="CE46" i="16" s="1"/>
  <c r="M46" i="8"/>
  <c r="BC47" i="8" s="1"/>
  <c r="W48" i="9"/>
  <c r="Z46" i="9"/>
  <c r="AB45" i="11"/>
  <c r="BS45" i="1"/>
  <c r="CF45" i="1"/>
  <c r="BZ45" i="16" s="1"/>
  <c r="CJ45" i="16" s="1"/>
  <c r="AE46" i="9"/>
  <c r="B46" i="9" s="1"/>
  <c r="AL46" i="1" s="1"/>
  <c r="BV46" i="16" s="1"/>
  <c r="CF46" i="16" s="1"/>
  <c r="M46" i="9"/>
  <c r="AM46" i="13"/>
  <c r="E46" i="13" s="1"/>
  <c r="J46" i="7"/>
  <c r="V46" i="1" s="1"/>
  <c r="AO46" i="13"/>
  <c r="AH46" i="13" s="1"/>
  <c r="AN46" i="7"/>
  <c r="AG46" i="7" s="1"/>
  <c r="AL46" i="7"/>
  <c r="C46" i="7"/>
  <c r="U46" i="1" s="1"/>
  <c r="AM46" i="11"/>
  <c r="AO46" i="11"/>
  <c r="BJ41" i="1"/>
  <c r="AB41" i="10"/>
  <c r="N40" i="4"/>
  <c r="U40" i="4"/>
  <c r="T40" i="4" s="1"/>
  <c r="E40" i="1"/>
  <c r="E40" i="16"/>
  <c r="DU40" i="16" s="1"/>
  <c r="Q40" i="16"/>
  <c r="DW40" i="16" s="1"/>
  <c r="BC47" i="9" l="1"/>
  <c r="AS43" i="10"/>
  <c r="AR43" i="10"/>
  <c r="AA46" i="8"/>
  <c r="R46" i="8"/>
  <c r="S46" i="8" s="1"/>
  <c r="X48" i="8"/>
  <c r="Q45" i="11"/>
  <c r="V46" i="11"/>
  <c r="O45" i="11"/>
  <c r="P45" i="11" s="1"/>
  <c r="BT45" i="1" s="1"/>
  <c r="EZ45" i="1" s="1"/>
  <c r="U45" i="13"/>
  <c r="T45" i="13" s="1"/>
  <c r="CJ45" i="1" s="1"/>
  <c r="CI45" i="1"/>
  <c r="N45" i="13"/>
  <c r="AC45" i="7"/>
  <c r="K45" i="7"/>
  <c r="F45" i="7"/>
  <c r="AA46" i="9"/>
  <c r="X48" i="9"/>
  <c r="R46" i="9"/>
  <c r="S46" i="9" s="1"/>
  <c r="AO49" i="9"/>
  <c r="F46" i="11"/>
  <c r="AM49" i="9"/>
  <c r="E49" i="9" s="1"/>
  <c r="AM47" i="8"/>
  <c r="E47" i="8" s="1"/>
  <c r="AD46" i="13"/>
  <c r="L46" i="13"/>
  <c r="AO47" i="8"/>
  <c r="O41" i="10"/>
  <c r="P41" i="10" s="1"/>
  <c r="V42" i="10"/>
  <c r="Q41" i="10"/>
  <c r="E40" i="15"/>
  <c r="F40" i="1"/>
  <c r="G40" i="1"/>
  <c r="AB40" i="4"/>
  <c r="O40" i="4" s="1"/>
  <c r="P40" i="4" s="1"/>
  <c r="H40" i="1" s="1"/>
  <c r="ET40" i="1" s="1"/>
  <c r="U46" i="9" l="1"/>
  <c r="T46" i="9" s="1"/>
  <c r="AP46" i="1" s="1"/>
  <c r="AO46" i="1"/>
  <c r="N46" i="9"/>
  <c r="AB45" i="13"/>
  <c r="O45" i="13" s="1"/>
  <c r="CK45" i="1"/>
  <c r="P45" i="13"/>
  <c r="CL45" i="1" s="1"/>
  <c r="FB45" i="1" s="1"/>
  <c r="N46" i="8"/>
  <c r="P46" i="8" s="1"/>
  <c r="AI46" i="1" s="1"/>
  <c r="EW46" i="1" s="1"/>
  <c r="U46" i="8"/>
  <c r="T46" i="8" s="1"/>
  <c r="AG46" i="1" s="1"/>
  <c r="AF46" i="1"/>
  <c r="AN43" i="10"/>
  <c r="AL43" i="10"/>
  <c r="C43" i="10"/>
  <c r="BF43" i="1" s="1"/>
  <c r="AG43" i="10"/>
  <c r="J43" i="10"/>
  <c r="BG43" i="1" s="1"/>
  <c r="BA46" i="7"/>
  <c r="Z45" i="7"/>
  <c r="W47" i="7"/>
  <c r="Y46" i="11"/>
  <c r="BD46" i="11"/>
  <c r="AG46" i="11" s="1"/>
  <c r="K46" i="11" s="1"/>
  <c r="AE46" i="11" s="1"/>
  <c r="BB46" i="11"/>
  <c r="AE45" i="7"/>
  <c r="B45" i="7" s="1"/>
  <c r="T45" i="1" s="1"/>
  <c r="M45" i="7"/>
  <c r="AD49" i="9"/>
  <c r="F49" i="9"/>
  <c r="AD47" i="8"/>
  <c r="AF46" i="13"/>
  <c r="W48" i="11"/>
  <c r="BD42" i="10"/>
  <c r="AG42" i="10" s="1"/>
  <c r="BB42" i="10"/>
  <c r="D42" i="10" s="1"/>
  <c r="Y42" i="10"/>
  <c r="BK41" i="1"/>
  <c r="EY41" i="1" s="1"/>
  <c r="Q40" i="4"/>
  <c r="V41" i="4"/>
  <c r="BT45" i="16" l="1"/>
  <c r="CD45" i="16" s="1"/>
  <c r="BG45" i="16" s="1"/>
  <c r="M46" i="11"/>
  <c r="X48" i="11" s="1"/>
  <c r="AC42" i="10"/>
  <c r="K42" i="10"/>
  <c r="BC46" i="7"/>
  <c r="R45" i="7"/>
  <c r="S45" i="7" s="1"/>
  <c r="AA45" i="7"/>
  <c r="X47" i="7"/>
  <c r="AH46" i="1"/>
  <c r="AB46" i="8"/>
  <c r="BE46" i="11"/>
  <c r="E46" i="11"/>
  <c r="BF46" i="11"/>
  <c r="AH46" i="11"/>
  <c r="V46" i="13"/>
  <c r="Q45" i="13"/>
  <c r="AQ46" i="1"/>
  <c r="AB46" i="9"/>
  <c r="O46" i="9"/>
  <c r="P46" i="9" s="1"/>
  <c r="AR46" i="1" s="1"/>
  <c r="EX46" i="1" s="1"/>
  <c r="Z46" i="11"/>
  <c r="AA46" i="11"/>
  <c r="AS47" i="11"/>
  <c r="AR47" i="11"/>
  <c r="M49" i="9"/>
  <c r="AS47" i="13"/>
  <c r="AR47" i="13"/>
  <c r="AM42" i="10"/>
  <c r="E42" i="10" s="1"/>
  <c r="F42" i="10" s="1"/>
  <c r="BE42" i="10"/>
  <c r="AO42" i="10"/>
  <c r="AH42" i="10" s="1"/>
  <c r="BF42" i="10"/>
  <c r="BD41" i="4"/>
  <c r="AN41" i="4" s="1"/>
  <c r="AG41" i="4" s="1"/>
  <c r="BB41" i="4"/>
  <c r="AL41" i="4" s="1"/>
  <c r="D41" i="4" s="1"/>
  <c r="Y41" i="4"/>
  <c r="BH45" i="16" l="1"/>
  <c r="CT45" i="16" s="1"/>
  <c r="BI45" i="16" s="1"/>
  <c r="W44" i="10"/>
  <c r="Z42" i="10"/>
  <c r="R46" i="11"/>
  <c r="S46" i="11" s="1"/>
  <c r="U46" i="11" s="1"/>
  <c r="T46" i="11" s="1"/>
  <c r="AE42" i="10"/>
  <c r="K41" i="4"/>
  <c r="AE41" i="4" s="1"/>
  <c r="AC41" i="4"/>
  <c r="V47" i="8"/>
  <c r="Q46" i="8"/>
  <c r="V47" i="9"/>
  <c r="Q46" i="9"/>
  <c r="W45" i="1"/>
  <c r="U45" i="7"/>
  <c r="T45" i="7" s="1"/>
  <c r="X45" i="1" s="1"/>
  <c r="N45" i="7"/>
  <c r="Y46" i="13"/>
  <c r="BD46" i="13"/>
  <c r="BB46" i="13"/>
  <c r="L46" i="11"/>
  <c r="AD46" i="11"/>
  <c r="BA47" i="11"/>
  <c r="L42" i="10"/>
  <c r="AF42" i="10" s="1"/>
  <c r="C47" i="11"/>
  <c r="BO47" i="1" s="1"/>
  <c r="J47" i="11"/>
  <c r="BP47" i="1" s="1"/>
  <c r="AO46" i="7"/>
  <c r="AM46" i="7"/>
  <c r="E46" i="7" s="1"/>
  <c r="C47" i="13"/>
  <c r="CG47" i="1" s="1"/>
  <c r="R49" i="9"/>
  <c r="S49" i="9" s="1"/>
  <c r="AS50" i="9"/>
  <c r="AR50" i="9"/>
  <c r="BQ46" i="1"/>
  <c r="J47" i="13"/>
  <c r="CH47" i="1" s="1"/>
  <c r="AD42" i="10"/>
  <c r="BA43" i="10"/>
  <c r="AM41" i="4"/>
  <c r="E41" i="4" s="1"/>
  <c r="BE41" i="4"/>
  <c r="AO41" i="4"/>
  <c r="AH41" i="4" s="1"/>
  <c r="BF41" i="4"/>
  <c r="BJ45" i="16" l="1"/>
  <c r="EC45" i="16" s="1"/>
  <c r="M42" i="10"/>
  <c r="R42" i="10" s="1"/>
  <c r="BH42" i="1" s="1"/>
  <c r="L41" i="4"/>
  <c r="AF46" i="11"/>
  <c r="B46" i="11" s="1"/>
  <c r="BC47" i="11"/>
  <c r="BD47" i="9"/>
  <c r="AH47" i="9" s="1"/>
  <c r="L47" i="9" s="1"/>
  <c r="AF47" i="9" s="1"/>
  <c r="Y47" i="9"/>
  <c r="BB47" i="9"/>
  <c r="D46" i="13"/>
  <c r="BE46" i="13"/>
  <c r="AG46" i="13"/>
  <c r="BF46" i="13"/>
  <c r="Y47" i="8"/>
  <c r="BD47" i="8"/>
  <c r="AH47" i="8" s="1"/>
  <c r="L47" i="8" s="1"/>
  <c r="AF47" i="8" s="1"/>
  <c r="BB47" i="8"/>
  <c r="AB45" i="7"/>
  <c r="O45" i="7" s="1"/>
  <c r="P45" i="7" s="1"/>
  <c r="Z45" i="1" s="1"/>
  <c r="EV45" i="1" s="1"/>
  <c r="Y45" i="1"/>
  <c r="B42" i="10"/>
  <c r="BE42" i="1" s="1"/>
  <c r="BR46" i="1"/>
  <c r="C50" i="9"/>
  <c r="AM50" i="1" s="1"/>
  <c r="AM43" i="10"/>
  <c r="AD46" i="7"/>
  <c r="J50" i="9"/>
  <c r="AN50" i="1" s="1"/>
  <c r="AO43" i="10"/>
  <c r="U49" i="9"/>
  <c r="T49" i="9" s="1"/>
  <c r="AO49" i="1"/>
  <c r="N49" i="9"/>
  <c r="M41" i="4"/>
  <c r="AF41" i="4"/>
  <c r="F41" i="4"/>
  <c r="AD41" i="4"/>
  <c r="BC43" i="10" l="1"/>
  <c r="BW42" i="16"/>
  <c r="CG42" i="16" s="1"/>
  <c r="T42" i="16" s="1"/>
  <c r="AA42" i="10"/>
  <c r="X44" i="10"/>
  <c r="S42" i="10"/>
  <c r="U42" i="10" s="1"/>
  <c r="T42" i="10" s="1"/>
  <c r="BI42" i="1" s="1"/>
  <c r="AC46" i="13"/>
  <c r="K46" i="13"/>
  <c r="F46" i="13"/>
  <c r="AL47" i="8"/>
  <c r="D47" i="8" s="1"/>
  <c r="F47" i="8" s="1"/>
  <c r="W49" i="8" s="1"/>
  <c r="BE47" i="8"/>
  <c r="AN47" i="8"/>
  <c r="AG47" i="8" s="1"/>
  <c r="BF47" i="8"/>
  <c r="AL47" i="9"/>
  <c r="D47" i="9" s="1"/>
  <c r="F47" i="9" s="1"/>
  <c r="Z47" i="9" s="1"/>
  <c r="BE47" i="9"/>
  <c r="B41" i="4"/>
  <c r="B41" i="1" s="1"/>
  <c r="AN47" i="9"/>
  <c r="AG47" i="9" s="1"/>
  <c r="BF47" i="9"/>
  <c r="Q45" i="7"/>
  <c r="V46" i="7"/>
  <c r="BN46" i="1"/>
  <c r="BX46" i="16" s="1"/>
  <c r="CH46" i="16" s="1"/>
  <c r="N46" i="11"/>
  <c r="AQ49" i="1"/>
  <c r="AP49" i="1"/>
  <c r="AS42" i="4"/>
  <c r="AR42" i="4"/>
  <c r="Z41" i="4"/>
  <c r="BA42" i="4"/>
  <c r="A41" i="15"/>
  <c r="W43" i="4"/>
  <c r="BC42" i="4"/>
  <c r="R41" i="4"/>
  <c r="X43" i="4"/>
  <c r="AA41" i="4"/>
  <c r="U42" i="16" l="1"/>
  <c r="CO42" i="16" s="1"/>
  <c r="V42" i="16" s="1"/>
  <c r="BR41" i="16"/>
  <c r="CB41" i="16" s="1"/>
  <c r="B41" i="16" s="1"/>
  <c r="C41" i="16" s="1"/>
  <c r="N42" i="10"/>
  <c r="BJ42" i="1" s="1"/>
  <c r="W50" i="9"/>
  <c r="W49" i="9"/>
  <c r="W51" i="9"/>
  <c r="Z47" i="8"/>
  <c r="Z48" i="8" s="1"/>
  <c r="Y46" i="7"/>
  <c r="BB46" i="7"/>
  <c r="BD46" i="7"/>
  <c r="AC47" i="8"/>
  <c r="K47" i="8"/>
  <c r="M47" i="8" s="1"/>
  <c r="BA48" i="8"/>
  <c r="BA47" i="13"/>
  <c r="W48" i="13"/>
  <c r="Z46" i="13"/>
  <c r="Z47" i="13" s="1"/>
  <c r="BS46" i="1"/>
  <c r="AB46" i="11"/>
  <c r="O46" i="11" s="1"/>
  <c r="P46" i="11" s="1"/>
  <c r="BT46" i="1" s="1"/>
  <c r="EZ46" i="1" s="1"/>
  <c r="AE46" i="13"/>
  <c r="B46" i="13" s="1"/>
  <c r="CF46" i="1" s="1"/>
  <c r="BZ46" i="16" s="1"/>
  <c r="CJ46" i="16" s="1"/>
  <c r="M46" i="13"/>
  <c r="BC47" i="13" s="1"/>
  <c r="AC47" i="9"/>
  <c r="K47" i="9"/>
  <c r="M47" i="9" s="1"/>
  <c r="BA48" i="9"/>
  <c r="AS47" i="7"/>
  <c r="AR47" i="7"/>
  <c r="C42" i="4"/>
  <c r="C42" i="1" s="1"/>
  <c r="J42" i="4"/>
  <c r="D42" i="1" s="1"/>
  <c r="D41" i="15"/>
  <c r="S41" i="4"/>
  <c r="C41" i="15"/>
  <c r="N41" i="16" l="1"/>
  <c r="O41" i="16" s="1"/>
  <c r="CN41" i="16" s="1"/>
  <c r="P41" i="16" s="1"/>
  <c r="W42" i="16"/>
  <c r="DX42" i="16" s="1"/>
  <c r="CL41" i="16"/>
  <c r="D41" i="16" s="1"/>
  <c r="AB42" i="10"/>
  <c r="R47" i="8"/>
  <c r="S47" i="8" s="1"/>
  <c r="X49" i="8"/>
  <c r="AR48" i="8"/>
  <c r="C48" i="8" s="1"/>
  <c r="AD48" i="1" s="1"/>
  <c r="AS48" i="8"/>
  <c r="J48" i="8" s="1"/>
  <c r="AE48" i="1" s="1"/>
  <c r="AA47" i="8"/>
  <c r="R47" i="9"/>
  <c r="S47" i="9" s="1"/>
  <c r="AR48" i="9"/>
  <c r="AS48" i="9"/>
  <c r="X50" i="9"/>
  <c r="X49" i="9"/>
  <c r="X51" i="9"/>
  <c r="AA47" i="9"/>
  <c r="AA46" i="13"/>
  <c r="R46" i="13"/>
  <c r="S46" i="13" s="1"/>
  <c r="X48" i="13"/>
  <c r="AE47" i="9"/>
  <c r="B47" i="9" s="1"/>
  <c r="BC48" i="9"/>
  <c r="AE47" i="8"/>
  <c r="B47" i="8" s="1"/>
  <c r="AC47" i="1" s="1"/>
  <c r="BU47" i="16" s="1"/>
  <c r="CE47" i="16" s="1"/>
  <c r="BC48" i="8"/>
  <c r="BF46" i="7"/>
  <c r="AH46" i="7"/>
  <c r="L46" i="7" s="1"/>
  <c r="AF46" i="7" s="1"/>
  <c r="D46" i="7"/>
  <c r="BE46" i="7"/>
  <c r="V47" i="11"/>
  <c r="Q46" i="11"/>
  <c r="AO47" i="11"/>
  <c r="AO47" i="13"/>
  <c r="AH47" i="13" s="1"/>
  <c r="AR44" i="10"/>
  <c r="AS44" i="10"/>
  <c r="C47" i="7"/>
  <c r="U47" i="1" s="1"/>
  <c r="AM47" i="11"/>
  <c r="AM47" i="13"/>
  <c r="E47" i="13" s="1"/>
  <c r="J47" i="7"/>
  <c r="V47" i="1" s="1"/>
  <c r="E41" i="16"/>
  <c r="DU41" i="16" s="1"/>
  <c r="E41" i="1"/>
  <c r="N41" i="4"/>
  <c r="U41" i="4"/>
  <c r="T41" i="4" s="1"/>
  <c r="Q41" i="16"/>
  <c r="DW41" i="16" s="1"/>
  <c r="O42" i="10" l="1"/>
  <c r="P42" i="10" s="1"/>
  <c r="BK42" i="1" s="1"/>
  <c r="EY42" i="1" s="1"/>
  <c r="Q42" i="10"/>
  <c r="V43" i="10"/>
  <c r="C48" i="9"/>
  <c r="AM48" i="1" s="1"/>
  <c r="AM48" i="9"/>
  <c r="E48" i="9" s="1"/>
  <c r="AO48" i="9"/>
  <c r="U47" i="9"/>
  <c r="T47" i="9" s="1"/>
  <c r="AP47" i="1" s="1"/>
  <c r="AO47" i="1"/>
  <c r="N47" i="9"/>
  <c r="O47" i="9" s="1"/>
  <c r="AL47" i="1"/>
  <c r="BV47" i="16" s="1"/>
  <c r="CF47" i="16" s="1"/>
  <c r="J48" i="9"/>
  <c r="AN48" i="1" s="1"/>
  <c r="J49" i="9"/>
  <c r="AN49" i="1" s="1"/>
  <c r="U47" i="8"/>
  <c r="T47" i="8" s="1"/>
  <c r="AG47" i="1" s="1"/>
  <c r="AF47" i="1"/>
  <c r="N47" i="8"/>
  <c r="AC46" i="7"/>
  <c r="K46" i="7"/>
  <c r="F46" i="7"/>
  <c r="N46" i="13"/>
  <c r="U46" i="13"/>
  <c r="T46" i="13" s="1"/>
  <c r="CJ46" i="1" s="1"/>
  <c r="CI46" i="1"/>
  <c r="E43" i="10"/>
  <c r="F43" i="10" s="1"/>
  <c r="W45" i="10" s="1"/>
  <c r="Y47" i="11"/>
  <c r="BB47" i="11"/>
  <c r="E47" i="11" s="1"/>
  <c r="BD47" i="11"/>
  <c r="AH47" i="11" s="1"/>
  <c r="AO50" i="9"/>
  <c r="AH50" i="9" s="1"/>
  <c r="AM50" i="9"/>
  <c r="E50" i="9" s="1"/>
  <c r="AM48" i="8"/>
  <c r="E48" i="8" s="1"/>
  <c r="J44" i="10"/>
  <c r="BG44" i="1" s="1"/>
  <c r="AD47" i="13"/>
  <c r="L47" i="13"/>
  <c r="AN44" i="10"/>
  <c r="AL44" i="10"/>
  <c r="C44" i="10"/>
  <c r="BF44" i="1" s="1"/>
  <c r="AO48" i="8"/>
  <c r="F41" i="1"/>
  <c r="E41" i="15"/>
  <c r="G41" i="1"/>
  <c r="AB41" i="4"/>
  <c r="O41" i="4" s="1"/>
  <c r="P41" i="4" s="1"/>
  <c r="H41" i="1" s="1"/>
  <c r="ET41" i="1" s="1"/>
  <c r="B46" i="7" l="1"/>
  <c r="T46" i="1" s="1"/>
  <c r="Y43" i="10"/>
  <c r="BB43" i="10"/>
  <c r="Z43" i="10" s="1"/>
  <c r="BD43" i="10"/>
  <c r="AD47" i="11"/>
  <c r="L47" i="11"/>
  <c r="W48" i="7"/>
  <c r="Z46" i="7"/>
  <c r="AQ47" i="1"/>
  <c r="AB47" i="9"/>
  <c r="O47" i="8"/>
  <c r="P47" i="8" s="1"/>
  <c r="AI47" i="1" s="1"/>
  <c r="EW47" i="1" s="1"/>
  <c r="AB47" i="8"/>
  <c r="AH47" i="1"/>
  <c r="P47" i="9"/>
  <c r="AR47" i="1" s="1"/>
  <c r="EX47" i="1" s="1"/>
  <c r="AD48" i="9"/>
  <c r="AN47" i="11"/>
  <c r="AG47" i="11" s="1"/>
  <c r="BF47" i="11"/>
  <c r="AL47" i="11"/>
  <c r="D47" i="11" s="1"/>
  <c r="F47" i="11" s="1"/>
  <c r="W49" i="11" s="1"/>
  <c r="BE47" i="11"/>
  <c r="AB46" i="13"/>
  <c r="O46" i="13"/>
  <c r="P46" i="13" s="1"/>
  <c r="CL46" i="1" s="1"/>
  <c r="FB46" i="1" s="1"/>
  <c r="CK46" i="1"/>
  <c r="AD43" i="10"/>
  <c r="BA47" i="7"/>
  <c r="AE46" i="7"/>
  <c r="M46" i="7"/>
  <c r="BC47" i="7" s="1"/>
  <c r="AD48" i="8"/>
  <c r="F48" i="8"/>
  <c r="AF47" i="11"/>
  <c r="AF47" i="13"/>
  <c r="AD50" i="9"/>
  <c r="L50" i="9"/>
  <c r="F50" i="9"/>
  <c r="V42" i="4"/>
  <c r="Q41" i="4"/>
  <c r="BT46" i="16" l="1"/>
  <c r="CD46" i="16" s="1"/>
  <c r="BG46" i="16" s="1"/>
  <c r="AH43" i="10"/>
  <c r="L43" i="10" s="1"/>
  <c r="M43" i="10" s="1"/>
  <c r="X45" i="10" s="1"/>
  <c r="BF43" i="10"/>
  <c r="D43" i="10"/>
  <c r="BE43" i="10"/>
  <c r="Z47" i="11"/>
  <c r="BA48" i="11"/>
  <c r="Q47" i="8"/>
  <c r="V48" i="8"/>
  <c r="Q47" i="9"/>
  <c r="V48" i="9"/>
  <c r="AA46" i="7"/>
  <c r="R46" i="7"/>
  <c r="S46" i="7" s="1"/>
  <c r="X48" i="7"/>
  <c r="Q46" i="13"/>
  <c r="V47" i="13"/>
  <c r="AC47" i="11"/>
  <c r="K47" i="11"/>
  <c r="AF43" i="10"/>
  <c r="M48" i="8"/>
  <c r="W50" i="8"/>
  <c r="W52" i="9"/>
  <c r="AF50" i="9"/>
  <c r="M50" i="9"/>
  <c r="Y42" i="4"/>
  <c r="BD42" i="4"/>
  <c r="AO42" i="4" s="1"/>
  <c r="AH42" i="4" s="1"/>
  <c r="BB42" i="4"/>
  <c r="AM42" i="4" s="1"/>
  <c r="E42" i="4" s="1"/>
  <c r="BH46" i="16" l="1"/>
  <c r="CT46" i="16" s="1"/>
  <c r="BI46" i="16" s="1"/>
  <c r="R43" i="10"/>
  <c r="AA43" i="10"/>
  <c r="K43" i="10"/>
  <c r="AC43" i="10"/>
  <c r="BA44" i="10"/>
  <c r="BH43" i="1"/>
  <c r="S43" i="10"/>
  <c r="U43" i="10" s="1"/>
  <c r="T43" i="10" s="1"/>
  <c r="BI43" i="1" s="1"/>
  <c r="AE47" i="11"/>
  <c r="M47" i="11"/>
  <c r="BC48" i="11" s="1"/>
  <c r="Y48" i="9"/>
  <c r="AB48" i="9" s="1"/>
  <c r="O48" i="9"/>
  <c r="BB48" i="9"/>
  <c r="BD48" i="9"/>
  <c r="AH48" i="9" s="1"/>
  <c r="L48" i="9" s="1"/>
  <c r="AF48" i="9" s="1"/>
  <c r="AA48" i="9"/>
  <c r="O48" i="8"/>
  <c r="Y48" i="8"/>
  <c r="BB48" i="8"/>
  <c r="BD48" i="8"/>
  <c r="AH48" i="8" s="1"/>
  <c r="L48" i="8" s="1"/>
  <c r="AF48" i="8" s="1"/>
  <c r="B47" i="11"/>
  <c r="BN47" i="1" s="1"/>
  <c r="BX47" i="16" s="1"/>
  <c r="CH47" i="16" s="1"/>
  <c r="BB47" i="13"/>
  <c r="Y47" i="13"/>
  <c r="BD47" i="13"/>
  <c r="O47" i="13"/>
  <c r="U46" i="7"/>
  <c r="T46" i="7" s="1"/>
  <c r="X46" i="1" s="1"/>
  <c r="N46" i="7"/>
  <c r="W46" i="1"/>
  <c r="R50" i="9"/>
  <c r="S50" i="9" s="1"/>
  <c r="X52" i="9"/>
  <c r="AS51" i="9"/>
  <c r="AR51" i="9"/>
  <c r="AO47" i="7"/>
  <c r="AM47" i="7"/>
  <c r="E47" i="7" s="1"/>
  <c r="R48" i="8"/>
  <c r="S48" i="8" s="1"/>
  <c r="X50" i="8"/>
  <c r="AR49" i="8"/>
  <c r="AS49" i="8"/>
  <c r="AD42" i="4"/>
  <c r="L42" i="4"/>
  <c r="AF42" i="4" s="1"/>
  <c r="BE42" i="4"/>
  <c r="AL42" i="4"/>
  <c r="D42" i="4" s="1"/>
  <c r="F42" i="4" s="1"/>
  <c r="BF42" i="4"/>
  <c r="AN42" i="4"/>
  <c r="AG42" i="4" s="1"/>
  <c r="AA48" i="8" l="1"/>
  <c r="BJ46" i="16"/>
  <c r="EC46" i="16" s="1"/>
  <c r="Q48" i="9"/>
  <c r="V49" i="9"/>
  <c r="AE43" i="10"/>
  <c r="BC44" i="10"/>
  <c r="B43" i="10"/>
  <c r="BE43" i="1" s="1"/>
  <c r="N43" i="10"/>
  <c r="BJ43" i="1" s="1"/>
  <c r="BE48" i="9"/>
  <c r="AL48" i="9"/>
  <c r="D48" i="9" s="1"/>
  <c r="Z48" i="9"/>
  <c r="BF48" i="9"/>
  <c r="AN48" i="9"/>
  <c r="AG48" i="9" s="1"/>
  <c r="AN48" i="8"/>
  <c r="AG48" i="8" s="1"/>
  <c r="BF48" i="8"/>
  <c r="AL48" i="8"/>
  <c r="D48" i="8" s="1"/>
  <c r="BE48" i="8"/>
  <c r="AA47" i="11"/>
  <c r="AS48" i="11"/>
  <c r="J48" i="11" s="1"/>
  <c r="BP48" i="1" s="1"/>
  <c r="AR48" i="11"/>
  <c r="C48" i="11" s="1"/>
  <c r="BO48" i="1" s="1"/>
  <c r="R47" i="11"/>
  <c r="S47" i="11" s="1"/>
  <c r="X49" i="11"/>
  <c r="A42" i="15"/>
  <c r="W44" i="4"/>
  <c r="Z42" i="4"/>
  <c r="C42" i="15" s="1"/>
  <c r="Y46" i="1"/>
  <c r="AB46" i="7"/>
  <c r="AN47" i="13"/>
  <c r="AG47" i="13" s="1"/>
  <c r="BF47" i="13"/>
  <c r="AL47" i="13"/>
  <c r="D47" i="13" s="1"/>
  <c r="F47" i="13" s="1"/>
  <c r="W49" i="13" s="1"/>
  <c r="BE47" i="13"/>
  <c r="AD47" i="7"/>
  <c r="J49" i="8"/>
  <c r="AE49" i="1" s="1"/>
  <c r="C51" i="9"/>
  <c r="AM51" i="1" s="1"/>
  <c r="J51" i="9"/>
  <c r="AN51" i="1" s="1"/>
  <c r="U48" i="8"/>
  <c r="T48" i="8" s="1"/>
  <c r="AF48" i="1"/>
  <c r="N48" i="8"/>
  <c r="U50" i="9"/>
  <c r="T50" i="9" s="1"/>
  <c r="AO50" i="1"/>
  <c r="N50" i="9"/>
  <c r="C49" i="8"/>
  <c r="AD49" i="1" s="1"/>
  <c r="K42" i="4"/>
  <c r="M42" i="4" s="1"/>
  <c r="AC42" i="4"/>
  <c r="BA43" i="4"/>
  <c r="AB43" i="10" l="1"/>
  <c r="Q43" i="10" s="1"/>
  <c r="BW43" i="16"/>
  <c r="CG43" i="16" s="1"/>
  <c r="T43" i="16" s="1"/>
  <c r="Y49" i="9"/>
  <c r="AB49" i="9" s="1"/>
  <c r="O49" i="9"/>
  <c r="P49" i="9" s="1"/>
  <c r="AR49" i="1" s="1"/>
  <c r="K48" i="9"/>
  <c r="AE48" i="9" s="1"/>
  <c r="K48" i="8"/>
  <c r="AC48" i="8"/>
  <c r="BA49" i="8"/>
  <c r="BA49" i="9"/>
  <c r="BB49" i="9" s="1"/>
  <c r="AC48" i="9"/>
  <c r="U47" i="11"/>
  <c r="T47" i="11" s="1"/>
  <c r="BR47" i="1" s="1"/>
  <c r="BQ47" i="1"/>
  <c r="N47" i="11"/>
  <c r="O46" i="7"/>
  <c r="P46" i="7" s="1"/>
  <c r="Z46" i="1" s="1"/>
  <c r="EV46" i="1" s="1"/>
  <c r="V47" i="7"/>
  <c r="Q46" i="7"/>
  <c r="R42" i="4"/>
  <c r="X44" i="4"/>
  <c r="AS43" i="4"/>
  <c r="J43" i="4" s="1"/>
  <c r="D43" i="1" s="1"/>
  <c r="AR43" i="4"/>
  <c r="AA42" i="4"/>
  <c r="AC47" i="13"/>
  <c r="K47" i="13"/>
  <c r="M47" i="13" s="1"/>
  <c r="AA47" i="13" s="1"/>
  <c r="BA48" i="13"/>
  <c r="O43" i="10"/>
  <c r="P43" i="10" s="1"/>
  <c r="BK43" i="1" s="1"/>
  <c r="EY43" i="1" s="1"/>
  <c r="V44" i="10"/>
  <c r="AM44" i="10"/>
  <c r="AQ50" i="1"/>
  <c r="AO44" i="10"/>
  <c r="AP50" i="1"/>
  <c r="AB48" i="8"/>
  <c r="AH48" i="1"/>
  <c r="P48" i="8"/>
  <c r="AI48" i="1" s="1"/>
  <c r="EW48" i="1" s="1"/>
  <c r="AG48" i="1"/>
  <c r="BC43" i="4"/>
  <c r="AE42" i="4"/>
  <c r="B42" i="4" s="1"/>
  <c r="B42" i="1" s="1"/>
  <c r="BR42" i="16" s="1"/>
  <c r="CB42" i="16" s="1"/>
  <c r="Q49" i="9" l="1"/>
  <c r="V50" i="9"/>
  <c r="Z49" i="9"/>
  <c r="Z50" i="9" s="1"/>
  <c r="AL49" i="9"/>
  <c r="W43" i="16"/>
  <c r="DX43" i="16" s="1"/>
  <c r="U43" i="16"/>
  <c r="CO43" i="16" s="1"/>
  <c r="V43" i="16" s="1"/>
  <c r="DA49" i="1"/>
  <c r="EX49" i="1"/>
  <c r="BC49" i="9"/>
  <c r="BD49" i="9" s="1"/>
  <c r="BE49" i="9"/>
  <c r="D49" i="9"/>
  <c r="AH49" i="9"/>
  <c r="L49" i="9" s="1"/>
  <c r="AB47" i="11"/>
  <c r="BS47" i="1"/>
  <c r="AR48" i="13"/>
  <c r="C48" i="13" s="1"/>
  <c r="CG48" i="1" s="1"/>
  <c r="R47" i="13"/>
  <c r="S47" i="13" s="1"/>
  <c r="X49" i="13"/>
  <c r="AS48" i="13"/>
  <c r="J48" i="13" s="1"/>
  <c r="CH48" i="1" s="1"/>
  <c r="AE48" i="8"/>
  <c r="B48" i="8" s="1"/>
  <c r="AC48" i="1" s="1"/>
  <c r="BU48" i="16" s="1"/>
  <c r="CE48" i="16" s="1"/>
  <c r="BC49" i="8"/>
  <c r="B48" i="9"/>
  <c r="AL48" i="1" s="1"/>
  <c r="BV48" i="16" s="1"/>
  <c r="CF48" i="16" s="1"/>
  <c r="AL43" i="4"/>
  <c r="AN43" i="4"/>
  <c r="C43" i="4"/>
  <c r="C43" i="1" s="1"/>
  <c r="Y44" i="10"/>
  <c r="BB44" i="10"/>
  <c r="BD44" i="10"/>
  <c r="AH44" i="10" s="1"/>
  <c r="D42" i="15"/>
  <c r="S42" i="4"/>
  <c r="AE47" i="13"/>
  <c r="BC48" i="13"/>
  <c r="B47" i="13"/>
  <c r="BB47" i="7"/>
  <c r="BD47" i="7"/>
  <c r="AH47" i="7" s="1"/>
  <c r="L47" i="7" s="1"/>
  <c r="AF47" i="7" s="1"/>
  <c r="Y47" i="7"/>
  <c r="AM43" i="4"/>
  <c r="AO43" i="4"/>
  <c r="AH43" i="4" s="1"/>
  <c r="Q48" i="8"/>
  <c r="V49" i="8"/>
  <c r="B42" i="16"/>
  <c r="N42" i="16"/>
  <c r="O42" i="16" s="1"/>
  <c r="CN42" i="16" s="1"/>
  <c r="Y50" i="9" l="1"/>
  <c r="AB50" i="9" s="1"/>
  <c r="O50" i="9"/>
  <c r="P50" i="9" s="1"/>
  <c r="AR50" i="1" s="1"/>
  <c r="EX50" i="1" s="1"/>
  <c r="BF49" i="9"/>
  <c r="AN49" i="9"/>
  <c r="AG49" i="9" s="1"/>
  <c r="AA49" i="9"/>
  <c r="AF49" i="9"/>
  <c r="K49" i="9"/>
  <c r="AC49" i="9"/>
  <c r="BA50" i="9"/>
  <c r="BB50" i="9" s="1"/>
  <c r="BE44" i="10"/>
  <c r="D44" i="10"/>
  <c r="CF47" i="1"/>
  <c r="BZ47" i="16" s="1"/>
  <c r="CJ47" i="16" s="1"/>
  <c r="U47" i="13"/>
  <c r="T47" i="13" s="1"/>
  <c r="CJ47" i="1" s="1"/>
  <c r="CI47" i="1"/>
  <c r="N47" i="13"/>
  <c r="P47" i="13" s="1"/>
  <c r="CL47" i="1" s="1"/>
  <c r="FB47" i="1" s="1"/>
  <c r="O47" i="11"/>
  <c r="P47" i="11" s="1"/>
  <c r="BT47" i="1" s="1"/>
  <c r="EZ47" i="1" s="1"/>
  <c r="Q47" i="11"/>
  <c r="V48" i="11"/>
  <c r="E44" i="10"/>
  <c r="AL47" i="7"/>
  <c r="D47" i="7" s="1"/>
  <c r="F47" i="7" s="1"/>
  <c r="W49" i="7" s="1"/>
  <c r="BE47" i="7"/>
  <c r="Q42" i="16"/>
  <c r="DW42" i="16" s="1"/>
  <c r="P42" i="16"/>
  <c r="C42" i="16"/>
  <c r="AG44" i="10"/>
  <c r="K44" i="10" s="1"/>
  <c r="AE44" i="10" s="1"/>
  <c r="BF44" i="10"/>
  <c r="U42" i="4"/>
  <c r="T42" i="4" s="1"/>
  <c r="E42" i="1"/>
  <c r="N42" i="4"/>
  <c r="AN47" i="7"/>
  <c r="AG47" i="7" s="1"/>
  <c r="BF47" i="7"/>
  <c r="Y49" i="8"/>
  <c r="BB49" i="8"/>
  <c r="AL49" i="8" s="1"/>
  <c r="D49" i="8" s="1"/>
  <c r="BD49" i="8"/>
  <c r="AN49" i="8" s="1"/>
  <c r="AG49" i="8" s="1"/>
  <c r="AM48" i="13"/>
  <c r="E48" i="13" s="1"/>
  <c r="AM48" i="11"/>
  <c r="AO48" i="13"/>
  <c r="AH48" i="13" s="1"/>
  <c r="AO48" i="11"/>
  <c r="Q50" i="9" l="1"/>
  <c r="V51" i="9"/>
  <c r="Y51" i="9" s="1"/>
  <c r="BE50" i="9"/>
  <c r="AL50" i="9"/>
  <c r="D50" i="9" s="1"/>
  <c r="AC49" i="8"/>
  <c r="K49" i="8"/>
  <c r="AE49" i="8" s="1"/>
  <c r="CL42" i="16"/>
  <c r="D42" i="16" s="1"/>
  <c r="AE49" i="9"/>
  <c r="B49" i="9" s="1"/>
  <c r="AL49" i="1" s="1"/>
  <c r="BV49" i="16" s="1"/>
  <c r="CF49" i="16" s="1"/>
  <c r="BC50" i="9"/>
  <c r="BD50" i="9" s="1"/>
  <c r="Z47" i="7"/>
  <c r="AC44" i="10"/>
  <c r="F44" i="10"/>
  <c r="M44" i="10"/>
  <c r="X46" i="10" s="1"/>
  <c r="BD48" i="11"/>
  <c r="AH48" i="11" s="1"/>
  <c r="Y48" i="11"/>
  <c r="BB48" i="11"/>
  <c r="E48" i="11" s="1"/>
  <c r="AB47" i="13"/>
  <c r="CK47" i="1"/>
  <c r="E42" i="16"/>
  <c r="DU42" i="16" s="1"/>
  <c r="G42" i="1"/>
  <c r="AB42" i="4"/>
  <c r="F42" i="1"/>
  <c r="E42" i="15"/>
  <c r="AC47" i="7"/>
  <c r="K47" i="7"/>
  <c r="M47" i="7" s="1"/>
  <c r="BA48" i="7"/>
  <c r="L44" i="10"/>
  <c r="AF44" i="10" s="1"/>
  <c r="B44" i="10" s="1"/>
  <c r="BE44" i="1" s="1"/>
  <c r="AD44" i="10"/>
  <c r="BF49" i="8"/>
  <c r="AO49" i="8"/>
  <c r="AH49" i="8" s="1"/>
  <c r="BE49" i="8"/>
  <c r="AM49" i="8"/>
  <c r="E49" i="8" s="1"/>
  <c r="AS45" i="10"/>
  <c r="AR45" i="10"/>
  <c r="AO51" i="9"/>
  <c r="AH51" i="9" s="1"/>
  <c r="AS44" i="4"/>
  <c r="AR44" i="4"/>
  <c r="AD48" i="13"/>
  <c r="F48" i="13"/>
  <c r="L48" i="13"/>
  <c r="AM51" i="9"/>
  <c r="E51" i="9" s="1"/>
  <c r="F48" i="11"/>
  <c r="BF50" i="9" l="1"/>
  <c r="AN50" i="9"/>
  <c r="AG50" i="9" s="1"/>
  <c r="K50" i="9" s="1"/>
  <c r="AA50" i="9"/>
  <c r="AC50" i="9"/>
  <c r="BA51" i="9"/>
  <c r="BB51" i="9" s="1"/>
  <c r="BW44" i="16"/>
  <c r="CG44" i="16" s="1"/>
  <c r="T44" i="16" s="1"/>
  <c r="U44" i="16" s="1"/>
  <c r="AA44" i="10"/>
  <c r="R44" i="10"/>
  <c r="L48" i="11"/>
  <c r="AF48" i="11" s="1"/>
  <c r="AD48" i="11"/>
  <c r="W46" i="10"/>
  <c r="Z44" i="10"/>
  <c r="BA45" i="10"/>
  <c r="BC45" i="10"/>
  <c r="X49" i="7"/>
  <c r="R47" i="7"/>
  <c r="S47" i="7" s="1"/>
  <c r="AR48" i="7"/>
  <c r="C48" i="7" s="1"/>
  <c r="U48" i="1" s="1"/>
  <c r="AS48" i="7"/>
  <c r="J48" i="7" s="1"/>
  <c r="V48" i="1" s="1"/>
  <c r="AA47" i="7"/>
  <c r="Q47" i="13"/>
  <c r="V48" i="13"/>
  <c r="AL48" i="11"/>
  <c r="D48" i="11" s="1"/>
  <c r="BA49" i="11" s="1"/>
  <c r="BE48" i="11"/>
  <c r="AN48" i="11"/>
  <c r="AG48" i="11" s="1"/>
  <c r="BF48" i="11"/>
  <c r="AE47" i="7"/>
  <c r="B47" i="7" s="1"/>
  <c r="BC48" i="7"/>
  <c r="O42" i="4"/>
  <c r="P42" i="4" s="1"/>
  <c r="H42" i="1" s="1"/>
  <c r="ET42" i="1" s="1"/>
  <c r="Q42" i="4"/>
  <c r="V43" i="4"/>
  <c r="AL45" i="10"/>
  <c r="AN45" i="10"/>
  <c r="C45" i="10"/>
  <c r="BF45" i="1" s="1"/>
  <c r="AF48" i="13"/>
  <c r="M48" i="13"/>
  <c r="AN44" i="4"/>
  <c r="AL44" i="4"/>
  <c r="C44" i="4"/>
  <c r="C44" i="1" s="1"/>
  <c r="J44" i="4"/>
  <c r="D44" i="1" s="1"/>
  <c r="M48" i="11"/>
  <c r="W50" i="11"/>
  <c r="Z48" i="11"/>
  <c r="BH44" i="1"/>
  <c r="S44" i="10"/>
  <c r="W50" i="13"/>
  <c r="AD49" i="8"/>
  <c r="F49" i="8"/>
  <c r="BA50" i="8" s="1"/>
  <c r="L49" i="8"/>
  <c r="AD51" i="9"/>
  <c r="L51" i="9"/>
  <c r="F51" i="9"/>
  <c r="J45" i="10"/>
  <c r="BG45" i="1" s="1"/>
  <c r="BE51" i="9" l="1"/>
  <c r="AL51" i="9"/>
  <c r="D51" i="9" s="1"/>
  <c r="BA52" i="9" s="1"/>
  <c r="AE50" i="9"/>
  <c r="BC51" i="9"/>
  <c r="BD51" i="9" s="1"/>
  <c r="B50" i="9"/>
  <c r="AL50" i="1" s="1"/>
  <c r="BV50" i="16" s="1"/>
  <c r="CF50" i="16" s="1"/>
  <c r="CO44" i="16"/>
  <c r="V44" i="16" s="1"/>
  <c r="T47" i="1"/>
  <c r="BB48" i="13"/>
  <c r="Y48" i="13"/>
  <c r="BD48" i="13"/>
  <c r="AC48" i="11"/>
  <c r="K48" i="11"/>
  <c r="AE48" i="11" s="1"/>
  <c r="N47" i="7"/>
  <c r="W47" i="1"/>
  <c r="U47" i="7"/>
  <c r="T47" i="7" s="1"/>
  <c r="X47" i="1" s="1"/>
  <c r="Y43" i="4"/>
  <c r="BB43" i="4"/>
  <c r="BD43" i="4"/>
  <c r="W44" i="16"/>
  <c r="R48" i="13"/>
  <c r="S48" i="13" s="1"/>
  <c r="AA48" i="13"/>
  <c r="X50" i="13"/>
  <c r="AR49" i="13"/>
  <c r="AS49" i="13"/>
  <c r="Z51" i="9"/>
  <c r="W53" i="9"/>
  <c r="AF51" i="9"/>
  <c r="M51" i="9"/>
  <c r="AF49" i="8"/>
  <c r="B49" i="8" s="1"/>
  <c r="M49" i="8"/>
  <c r="BC50" i="8" s="1"/>
  <c r="R48" i="11"/>
  <c r="S48" i="11" s="1"/>
  <c r="X50" i="11"/>
  <c r="AA48" i="11"/>
  <c r="AS49" i="11"/>
  <c r="AR49" i="11"/>
  <c r="W51" i="8"/>
  <c r="Z49" i="8"/>
  <c r="U44" i="10"/>
  <c r="T44" i="10" s="1"/>
  <c r="N44" i="10"/>
  <c r="BF51" i="9" l="1"/>
  <c r="AN51" i="9"/>
  <c r="AG51" i="9" s="1"/>
  <c r="K51" i="9"/>
  <c r="AE51" i="9" s="1"/>
  <c r="AC51" i="9"/>
  <c r="B48" i="11"/>
  <c r="BN48" i="1" s="1"/>
  <c r="BX48" i="16" s="1"/>
  <c r="CH48" i="16" s="1"/>
  <c r="BT47" i="16"/>
  <c r="CD47" i="16" s="1"/>
  <c r="BG47" i="16" s="1"/>
  <c r="BH47" i="16" s="1"/>
  <c r="BJ47" i="16" s="1"/>
  <c r="EC47" i="16" s="1"/>
  <c r="DX44" i="16"/>
  <c r="CZ44" i="16"/>
  <c r="D43" i="4"/>
  <c r="AC43" i="4" s="1"/>
  <c r="AN48" i="13"/>
  <c r="AG48" i="13" s="1"/>
  <c r="BF48" i="13"/>
  <c r="AL48" i="13"/>
  <c r="D48" i="13" s="1"/>
  <c r="BE48" i="13"/>
  <c r="Z48" i="13"/>
  <c r="BC49" i="11"/>
  <c r="AB47" i="7"/>
  <c r="O47" i="7" s="1"/>
  <c r="P47" i="7" s="1"/>
  <c r="Z47" i="1" s="1"/>
  <c r="EV47" i="1" s="1"/>
  <c r="Y47" i="1"/>
  <c r="AG43" i="4"/>
  <c r="K43" i="4" s="1"/>
  <c r="BF43" i="4"/>
  <c r="BE43" i="4"/>
  <c r="E43" i="4"/>
  <c r="F43" i="4" s="1"/>
  <c r="AO48" i="7"/>
  <c r="C49" i="11"/>
  <c r="BO49" i="1" s="1"/>
  <c r="R49" i="8"/>
  <c r="S49" i="8" s="1"/>
  <c r="X51" i="8"/>
  <c r="AA49" i="8"/>
  <c r="AS50" i="8"/>
  <c r="AR50" i="8"/>
  <c r="J49" i="13"/>
  <c r="CH49" i="1" s="1"/>
  <c r="AM48" i="7"/>
  <c r="E48" i="7" s="1"/>
  <c r="AB44" i="10"/>
  <c r="O44" i="10" s="1"/>
  <c r="P44" i="10" s="1"/>
  <c r="BK44" i="1" s="1"/>
  <c r="BJ44" i="1"/>
  <c r="J49" i="11"/>
  <c r="BP49" i="1" s="1"/>
  <c r="C49" i="13"/>
  <c r="CG49" i="1" s="1"/>
  <c r="BI44" i="1"/>
  <c r="AC49" i="1"/>
  <c r="BU49" i="16" s="1"/>
  <c r="CE49" i="16" s="1"/>
  <c r="U48" i="13"/>
  <c r="T48" i="13" s="1"/>
  <c r="CI48" i="1"/>
  <c r="N48" i="13"/>
  <c r="R51" i="9"/>
  <c r="S51" i="9" s="1"/>
  <c r="X53" i="9"/>
  <c r="AA51" i="9"/>
  <c r="AS52" i="9"/>
  <c r="AR52" i="9"/>
  <c r="U48" i="11"/>
  <c r="T48" i="11" s="1"/>
  <c r="BQ48" i="1"/>
  <c r="N48" i="11"/>
  <c r="B51" i="9" l="1"/>
  <c r="AL51" i="1" s="1"/>
  <c r="BV51" i="16" s="1"/>
  <c r="CF51" i="16" s="1"/>
  <c r="BC52" i="9"/>
  <c r="DB44" i="1"/>
  <c r="EY44" i="1"/>
  <c r="CT47" i="16"/>
  <c r="BI47" i="16" s="1"/>
  <c r="A43" i="15"/>
  <c r="W45" i="4"/>
  <c r="Z43" i="4"/>
  <c r="C43" i="15" s="1"/>
  <c r="Q47" i="7"/>
  <c r="V48" i="7"/>
  <c r="AC48" i="13"/>
  <c r="K48" i="13"/>
  <c r="BA49" i="13"/>
  <c r="AD43" i="4"/>
  <c r="BA44" i="4"/>
  <c r="L43" i="4"/>
  <c r="AF43" i="4" s="1"/>
  <c r="AE43" i="4"/>
  <c r="CJ48" i="1"/>
  <c r="Q44" i="10"/>
  <c r="V45" i="10"/>
  <c r="C50" i="8"/>
  <c r="AD50" i="1" s="1"/>
  <c r="U49" i="8"/>
  <c r="T49" i="8" s="1"/>
  <c r="AF49" i="1"/>
  <c r="N49" i="8"/>
  <c r="AD48" i="7"/>
  <c r="F48" i="7"/>
  <c r="J50" i="8"/>
  <c r="AE50" i="1" s="1"/>
  <c r="U51" i="9"/>
  <c r="T51" i="9" s="1"/>
  <c r="AO51" i="1"/>
  <c r="N51" i="9"/>
  <c r="AL52" i="9"/>
  <c r="AN52" i="9"/>
  <c r="AG52" i="9" s="1"/>
  <c r="C52" i="9"/>
  <c r="AM52" i="1" s="1"/>
  <c r="BR48" i="1"/>
  <c r="J52" i="9"/>
  <c r="AN52" i="1" s="1"/>
  <c r="AB48" i="11"/>
  <c r="O48" i="11" s="1"/>
  <c r="P48" i="11" s="1"/>
  <c r="BT48" i="1" s="1"/>
  <c r="EZ48" i="1" s="1"/>
  <c r="BS48" i="1"/>
  <c r="AB48" i="13"/>
  <c r="O48" i="13" s="1"/>
  <c r="P48" i="13" s="1"/>
  <c r="CL48" i="1" s="1"/>
  <c r="FB48" i="1" s="1"/>
  <c r="CK48" i="1"/>
  <c r="M43" i="4" l="1"/>
  <c r="BC44" i="4" s="1"/>
  <c r="AE48" i="13"/>
  <c r="B48" i="13" s="1"/>
  <c r="CF48" i="1" s="1"/>
  <c r="BZ48" i="16" s="1"/>
  <c r="CJ48" i="16" s="1"/>
  <c r="BC49" i="13"/>
  <c r="Y48" i="7"/>
  <c r="BB48" i="7"/>
  <c r="BD48" i="7"/>
  <c r="AH48" i="7" s="1"/>
  <c r="L48" i="7" s="1"/>
  <c r="AF48" i="7" s="1"/>
  <c r="Z48" i="7"/>
  <c r="AA43" i="4"/>
  <c r="R43" i="4"/>
  <c r="X45" i="4"/>
  <c r="B43" i="4"/>
  <c r="Q48" i="11"/>
  <c r="V49" i="11"/>
  <c r="AB49" i="8"/>
  <c r="AH49" i="1"/>
  <c r="O49" i="8"/>
  <c r="P49" i="8" s="1"/>
  <c r="AI49" i="1" s="1"/>
  <c r="AG49" i="1"/>
  <c r="Q48" i="13"/>
  <c r="V49" i="13"/>
  <c r="AB51" i="9"/>
  <c r="O51" i="9" s="1"/>
  <c r="P51" i="9" s="1"/>
  <c r="AR51" i="1" s="1"/>
  <c r="EX51" i="1" s="1"/>
  <c r="AQ51" i="1"/>
  <c r="W50" i="7"/>
  <c r="Y45" i="10"/>
  <c r="BB45" i="10"/>
  <c r="D45" i="10" s="1"/>
  <c r="BD45" i="10"/>
  <c r="AG45" i="10" s="1"/>
  <c r="AP51" i="1"/>
  <c r="M48" i="7"/>
  <c r="CZ49" i="1" l="1"/>
  <c r="EW49" i="1"/>
  <c r="AN48" i="7"/>
  <c r="AG48" i="7" s="1"/>
  <c r="BF48" i="7"/>
  <c r="AL48" i="7"/>
  <c r="D48" i="7" s="1"/>
  <c r="BE48" i="7"/>
  <c r="AA48" i="7"/>
  <c r="B43" i="1"/>
  <c r="BR43" i="16" s="1"/>
  <c r="CB43" i="16" s="1"/>
  <c r="D43" i="15"/>
  <c r="S43" i="4"/>
  <c r="AC45" i="10"/>
  <c r="K45" i="10"/>
  <c r="AE45" i="10" s="1"/>
  <c r="R48" i="7"/>
  <c r="S48" i="7" s="1"/>
  <c r="X50" i="7"/>
  <c r="AR49" i="7"/>
  <c r="AS49" i="7"/>
  <c r="V52" i="9"/>
  <c r="Q51" i="9"/>
  <c r="Y49" i="13"/>
  <c r="BD49" i="13"/>
  <c r="BB49" i="13"/>
  <c r="AL49" i="13" s="1"/>
  <c r="D49" i="13" s="1"/>
  <c r="AC49" i="13" s="1"/>
  <c r="Q49" i="8"/>
  <c r="V50" i="8"/>
  <c r="BE45" i="10"/>
  <c r="AM45" i="10"/>
  <c r="E45" i="10" s="1"/>
  <c r="Y49" i="11"/>
  <c r="BD49" i="11"/>
  <c r="AN49" i="11" s="1"/>
  <c r="AG49" i="11" s="1"/>
  <c r="BB49" i="11"/>
  <c r="AL49" i="11" s="1"/>
  <c r="D49" i="11" s="1"/>
  <c r="AM44" i="4"/>
  <c r="BF45" i="10"/>
  <c r="AO45" i="10"/>
  <c r="AH45" i="10" s="1"/>
  <c r="AO44" i="4"/>
  <c r="AN49" i="13" l="1"/>
  <c r="AG49" i="13" s="1"/>
  <c r="K49" i="13" s="1"/>
  <c r="AE49" i="13" s="1"/>
  <c r="K49" i="11"/>
  <c r="AE49" i="11" s="1"/>
  <c r="AC49" i="11"/>
  <c r="AC48" i="7"/>
  <c r="K48" i="7"/>
  <c r="BA49" i="7"/>
  <c r="N43" i="4"/>
  <c r="U43" i="4"/>
  <c r="T43" i="4" s="1"/>
  <c r="E43" i="1"/>
  <c r="N43" i="16"/>
  <c r="B43" i="16"/>
  <c r="BE49" i="13"/>
  <c r="AM49" i="13"/>
  <c r="E49" i="13" s="1"/>
  <c r="J49" i="7"/>
  <c r="V49" i="1" s="1"/>
  <c r="BF49" i="13"/>
  <c r="AO49" i="13"/>
  <c r="AH49" i="13" s="1"/>
  <c r="Y52" i="9"/>
  <c r="BB52" i="9"/>
  <c r="D52" i="9" s="1"/>
  <c r="BD52" i="9"/>
  <c r="AD45" i="10"/>
  <c r="L45" i="10"/>
  <c r="F45" i="10"/>
  <c r="C49" i="7"/>
  <c r="U49" i="1" s="1"/>
  <c r="BF49" i="11"/>
  <c r="AO49" i="11"/>
  <c r="AH49" i="11" s="1"/>
  <c r="BE49" i="11"/>
  <c r="AM49" i="11"/>
  <c r="E49" i="11" s="1"/>
  <c r="Y50" i="8"/>
  <c r="O50" i="8"/>
  <c r="BD50" i="8"/>
  <c r="AN50" i="8" s="1"/>
  <c r="AG50" i="8" s="1"/>
  <c r="BB50" i="8"/>
  <c r="AL50" i="8" s="1"/>
  <c r="D50" i="8" s="1"/>
  <c r="U48" i="7"/>
  <c r="T48" i="7" s="1"/>
  <c r="W48" i="1"/>
  <c r="N48" i="7"/>
  <c r="AC52" i="9" l="1"/>
  <c r="K52" i="9"/>
  <c r="AE52" i="9" s="1"/>
  <c r="K50" i="8"/>
  <c r="AE50" i="8" s="1"/>
  <c r="AC50" i="8"/>
  <c r="AE48" i="7"/>
  <c r="B48" i="7" s="1"/>
  <c r="T48" i="1" s="1"/>
  <c r="BC49" i="7"/>
  <c r="C43" i="16"/>
  <c r="O43" i="16"/>
  <c r="E43" i="15"/>
  <c r="F43" i="1"/>
  <c r="AB43" i="4"/>
  <c r="G43" i="1"/>
  <c r="BA46" i="10"/>
  <c r="Z45" i="10"/>
  <c r="AF45" i="10"/>
  <c r="B45" i="10" s="1"/>
  <c r="M45" i="10"/>
  <c r="AD49" i="11"/>
  <c r="L49" i="11"/>
  <c r="F49" i="11"/>
  <c r="AB48" i="7"/>
  <c r="O48" i="7" s="1"/>
  <c r="P48" i="7" s="1"/>
  <c r="Z48" i="1" s="1"/>
  <c r="EV48" i="1" s="1"/>
  <c r="Y48" i="1"/>
  <c r="BF52" i="9"/>
  <c r="AO52" i="9"/>
  <c r="AH52" i="9" s="1"/>
  <c r="BE52" i="9"/>
  <c r="AM52" i="9"/>
  <c r="E52" i="9" s="1"/>
  <c r="X48" i="1"/>
  <c r="BE50" i="8"/>
  <c r="AM50" i="8"/>
  <c r="E50" i="8" s="1"/>
  <c r="BH48" i="16"/>
  <c r="AD49" i="13"/>
  <c r="F49" i="13"/>
  <c r="L49" i="13"/>
  <c r="BF50" i="8"/>
  <c r="AO50" i="8"/>
  <c r="AH50" i="8" s="1"/>
  <c r="W47" i="10"/>
  <c r="BG48" i="16" l="1"/>
  <c r="BT48" i="16"/>
  <c r="CD48" i="16" s="1"/>
  <c r="CT48" i="16"/>
  <c r="BI48" i="16" s="1"/>
  <c r="CN43" i="16"/>
  <c r="P43" i="16" s="1"/>
  <c r="CL43" i="16"/>
  <c r="D43" i="16" s="1"/>
  <c r="BA50" i="13"/>
  <c r="Z49" i="13"/>
  <c r="BA50" i="11"/>
  <c r="Z49" i="11"/>
  <c r="Q43" i="16"/>
  <c r="DW43" i="16" s="1"/>
  <c r="E43" i="16"/>
  <c r="DU43" i="16" s="1"/>
  <c r="O43" i="4"/>
  <c r="P43" i="4" s="1"/>
  <c r="H43" i="1" s="1"/>
  <c r="ET43" i="1" s="1"/>
  <c r="Q43" i="4"/>
  <c r="V44" i="4"/>
  <c r="BC46" i="10"/>
  <c r="AA45" i="10"/>
  <c r="BJ48" i="16"/>
  <c r="EC48" i="16" s="1"/>
  <c r="Q48" i="7"/>
  <c r="V49" i="7"/>
  <c r="AD50" i="8"/>
  <c r="F50" i="8"/>
  <c r="L50" i="8"/>
  <c r="AS45" i="4"/>
  <c r="AR45" i="4"/>
  <c r="R45" i="10"/>
  <c r="X47" i="10"/>
  <c r="AR46" i="10"/>
  <c r="AS46" i="10"/>
  <c r="BE45" i="1"/>
  <c r="AF49" i="13"/>
  <c r="M49" i="13"/>
  <c r="W51" i="13"/>
  <c r="B49" i="13"/>
  <c r="AD52" i="9"/>
  <c r="L52" i="9"/>
  <c r="F52" i="9"/>
  <c r="W51" i="11"/>
  <c r="AF49" i="11"/>
  <c r="B49" i="11" s="1"/>
  <c r="M49" i="11"/>
  <c r="AA49" i="11" s="1"/>
  <c r="BA53" i="9" l="1"/>
  <c r="Z52" i="9"/>
  <c r="BW45" i="16"/>
  <c r="CG45" i="16" s="1"/>
  <c r="T45" i="16" s="1"/>
  <c r="U45" i="16" s="1"/>
  <c r="BC50" i="13"/>
  <c r="AA49" i="13"/>
  <c r="BA51" i="8"/>
  <c r="Z50" i="8"/>
  <c r="Y44" i="4"/>
  <c r="BD44" i="4"/>
  <c r="BB44" i="4"/>
  <c r="BN49" i="1"/>
  <c r="BX49" i="16" s="1"/>
  <c r="CH49" i="16" s="1"/>
  <c r="W54" i="9"/>
  <c r="J45" i="4"/>
  <c r="D45" i="1" s="1"/>
  <c r="R49" i="11"/>
  <c r="S49" i="11" s="1"/>
  <c r="X51" i="11"/>
  <c r="AS50" i="11"/>
  <c r="AR50" i="11"/>
  <c r="J46" i="10"/>
  <c r="BG46" i="1" s="1"/>
  <c r="R49" i="13"/>
  <c r="S49" i="13" s="1"/>
  <c r="X51" i="13"/>
  <c r="AS50" i="13"/>
  <c r="AR50" i="13"/>
  <c r="AN46" i="10"/>
  <c r="AL46" i="10"/>
  <c r="C46" i="10"/>
  <c r="BF46" i="1" s="1"/>
  <c r="AF50" i="8"/>
  <c r="B50" i="8" s="1"/>
  <c r="M50" i="8"/>
  <c r="AF52" i="9"/>
  <c r="B52" i="9" s="1"/>
  <c r="M52" i="9"/>
  <c r="W52" i="8"/>
  <c r="CF49" i="1"/>
  <c r="BZ49" i="16" s="1"/>
  <c r="CJ49" i="16" s="1"/>
  <c r="Y49" i="7"/>
  <c r="BB49" i="7"/>
  <c r="BD49" i="7"/>
  <c r="AN49" i="7" s="1"/>
  <c r="AG49" i="7" s="1"/>
  <c r="BC50" i="11"/>
  <c r="BH45" i="1"/>
  <c r="S45" i="10"/>
  <c r="AN45" i="4"/>
  <c r="AL45" i="4"/>
  <c r="C45" i="4"/>
  <c r="C45" i="1" s="1"/>
  <c r="BC53" i="9" l="1"/>
  <c r="AA52" i="9"/>
  <c r="AL49" i="7"/>
  <c r="D49" i="7" s="1"/>
  <c r="CO45" i="16"/>
  <c r="V45" i="16" s="1"/>
  <c r="BC51" i="8"/>
  <c r="AA50" i="8"/>
  <c r="AG44" i="4"/>
  <c r="D44" i="4"/>
  <c r="F44" i="4" s="1"/>
  <c r="BE44" i="4"/>
  <c r="E44" i="4"/>
  <c r="BF44" i="4"/>
  <c r="AH44" i="4"/>
  <c r="AL52" i="1"/>
  <c r="BV52" i="16" s="1"/>
  <c r="CF52" i="16" s="1"/>
  <c r="AC50" i="1"/>
  <c r="BU50" i="16" s="1"/>
  <c r="CE50" i="16" s="1"/>
  <c r="U45" i="10"/>
  <c r="T45" i="10" s="1"/>
  <c r="N45" i="10"/>
  <c r="C50" i="13"/>
  <c r="CG50" i="1" s="1"/>
  <c r="R52" i="9"/>
  <c r="S52" i="9" s="1"/>
  <c r="X54" i="9"/>
  <c r="AR53" i="9"/>
  <c r="AS53" i="9"/>
  <c r="J50" i="13"/>
  <c r="CH50" i="1" s="1"/>
  <c r="U49" i="11"/>
  <c r="T49" i="11" s="1"/>
  <c r="BQ49" i="1"/>
  <c r="N49" i="11"/>
  <c r="BE49" i="7"/>
  <c r="AM49" i="7"/>
  <c r="E49" i="7" s="1"/>
  <c r="W45" i="16"/>
  <c r="DX45" i="16" s="1"/>
  <c r="R50" i="8"/>
  <c r="S50" i="8" s="1"/>
  <c r="X52" i="8"/>
  <c r="AR51" i="8"/>
  <c r="AS51" i="8"/>
  <c r="C50" i="11"/>
  <c r="BO50" i="1" s="1"/>
  <c r="BF49" i="7"/>
  <c r="AO49" i="7"/>
  <c r="AH49" i="7" s="1"/>
  <c r="U49" i="13"/>
  <c r="T49" i="13" s="1"/>
  <c r="CI49" i="1"/>
  <c r="N49" i="13"/>
  <c r="O49" i="13" s="1"/>
  <c r="J50" i="11"/>
  <c r="BP50" i="1" s="1"/>
  <c r="AC49" i="7" l="1"/>
  <c r="K49" i="7"/>
  <c r="AE49" i="7" s="1"/>
  <c r="A44" i="15"/>
  <c r="W46" i="4"/>
  <c r="Z44" i="4"/>
  <c r="C44" i="15" s="1"/>
  <c r="K44" i="4"/>
  <c r="AC44" i="4"/>
  <c r="L44" i="4"/>
  <c r="AD44" i="4"/>
  <c r="BA45" i="4"/>
  <c r="AN53" i="9"/>
  <c r="AL53" i="9"/>
  <c r="D53" i="9" s="1"/>
  <c r="C53" i="9"/>
  <c r="AM53" i="1" s="1"/>
  <c r="BR49" i="1"/>
  <c r="AB49" i="13"/>
  <c r="CK49" i="1"/>
  <c r="P49" i="13"/>
  <c r="CL49" i="1" s="1"/>
  <c r="AD49" i="7"/>
  <c r="L49" i="7"/>
  <c r="F49" i="7"/>
  <c r="BA50" i="7" s="1"/>
  <c r="AB45" i="10"/>
  <c r="O45" i="10" s="1"/>
  <c r="P45" i="10" s="1"/>
  <c r="BK45" i="1" s="1"/>
  <c r="EY45" i="1" s="1"/>
  <c r="BJ45" i="1"/>
  <c r="BI45" i="1"/>
  <c r="CJ49" i="1"/>
  <c r="U50" i="8"/>
  <c r="T50" i="8" s="1"/>
  <c r="AF50" i="1"/>
  <c r="N50" i="8"/>
  <c r="J51" i="8"/>
  <c r="AE51" i="1" s="1"/>
  <c r="U52" i="9"/>
  <c r="T52" i="9" s="1"/>
  <c r="AO52" i="1"/>
  <c r="N52" i="9"/>
  <c r="C51" i="8"/>
  <c r="AD51" i="1" s="1"/>
  <c r="AB49" i="11"/>
  <c r="O49" i="11" s="1"/>
  <c r="P49" i="11" s="1"/>
  <c r="BT49" i="1" s="1"/>
  <c r="BS49" i="1"/>
  <c r="AG53" i="9"/>
  <c r="J53" i="9"/>
  <c r="AN53" i="1" s="1"/>
  <c r="DE49" i="1" l="1"/>
  <c r="FB49" i="1"/>
  <c r="DC49" i="1"/>
  <c r="EZ49" i="1"/>
  <c r="AE44" i="4"/>
  <c r="M44" i="4"/>
  <c r="BC45" i="4" s="1"/>
  <c r="AF44" i="4"/>
  <c r="AC53" i="9"/>
  <c r="K53" i="9"/>
  <c r="AF49" i="7"/>
  <c r="B49" i="7" s="1"/>
  <c r="M49" i="7"/>
  <c r="BC50" i="7" s="1"/>
  <c r="AB52" i="9"/>
  <c r="O52" i="9" s="1"/>
  <c r="AQ52" i="1"/>
  <c r="P52" i="9"/>
  <c r="AR52" i="1" s="1"/>
  <c r="EX52" i="1" s="1"/>
  <c r="Q49" i="11"/>
  <c r="V50" i="11"/>
  <c r="AP52" i="1"/>
  <c r="AB50" i="8"/>
  <c r="AH50" i="1"/>
  <c r="P50" i="8"/>
  <c r="AI50" i="1" s="1"/>
  <c r="EW50" i="1" s="1"/>
  <c r="Q45" i="10"/>
  <c r="V46" i="10"/>
  <c r="Q49" i="13"/>
  <c r="V50" i="13"/>
  <c r="AG50" i="1"/>
  <c r="W51" i="7"/>
  <c r="Z49" i="7"/>
  <c r="B44" i="4" l="1"/>
  <c r="B44" i="1" s="1"/>
  <c r="BR44" i="16" s="1"/>
  <c r="CB44" i="16" s="1"/>
  <c r="N44" i="16" s="1"/>
  <c r="X46" i="4"/>
  <c r="AA44" i="4"/>
  <c r="R44" i="4"/>
  <c r="V53" i="9"/>
  <c r="Q52" i="9"/>
  <c r="Y50" i="13"/>
  <c r="BD50" i="13"/>
  <c r="AN50" i="13" s="1"/>
  <c r="AG50" i="13" s="1"/>
  <c r="BB50" i="13"/>
  <c r="AL50" i="13" s="1"/>
  <c r="D50" i="13" s="1"/>
  <c r="R49" i="7"/>
  <c r="S49" i="7" s="1"/>
  <c r="X51" i="7"/>
  <c r="AA49" i="7"/>
  <c r="AR50" i="7"/>
  <c r="AS50" i="7"/>
  <c r="AE53" i="9"/>
  <c r="T49" i="1"/>
  <c r="BT49" i="16" s="1"/>
  <c r="CD49" i="16" s="1"/>
  <c r="Y46" i="10"/>
  <c r="BD46" i="10"/>
  <c r="AG46" i="10" s="1"/>
  <c r="BB46" i="10"/>
  <c r="D46" i="10" s="1"/>
  <c r="Y50" i="11"/>
  <c r="BD50" i="11"/>
  <c r="AN50" i="11" s="1"/>
  <c r="AG50" i="11" s="1"/>
  <c r="BB50" i="11"/>
  <c r="AL50" i="11" s="1"/>
  <c r="D50" i="11" s="1"/>
  <c r="Q50" i="8"/>
  <c r="V51" i="8"/>
  <c r="AC50" i="11" l="1"/>
  <c r="K50" i="11"/>
  <c r="AE50" i="11" s="1"/>
  <c r="AC50" i="13"/>
  <c r="K50" i="13"/>
  <c r="AE50" i="13" s="1"/>
  <c r="B44" i="16"/>
  <c r="C44" i="16" s="1"/>
  <c r="D44" i="15"/>
  <c r="S44" i="4"/>
  <c r="O44" i="16"/>
  <c r="AC46" i="10"/>
  <c r="K46" i="10"/>
  <c r="AE46" i="10" s="1"/>
  <c r="C50" i="7"/>
  <c r="U50" i="1" s="1"/>
  <c r="BE50" i="11"/>
  <c r="AM50" i="11"/>
  <c r="E50" i="11" s="1"/>
  <c r="BE50" i="13"/>
  <c r="AM50" i="13"/>
  <c r="E50" i="13" s="1"/>
  <c r="BF50" i="13"/>
  <c r="AO50" i="13"/>
  <c r="AH50" i="13" s="1"/>
  <c r="Y51" i="8"/>
  <c r="BD51" i="8"/>
  <c r="AN51" i="8" s="1"/>
  <c r="AG51" i="8" s="1"/>
  <c r="BB51" i="8"/>
  <c r="AL51" i="8" s="1"/>
  <c r="D51" i="8" s="1"/>
  <c r="BG49" i="16"/>
  <c r="BF50" i="11"/>
  <c r="AO50" i="11"/>
  <c r="AH50" i="11" s="1"/>
  <c r="U49" i="7"/>
  <c r="T49" i="7" s="1"/>
  <c r="W49" i="1"/>
  <c r="N49" i="7"/>
  <c r="BE46" i="10"/>
  <c r="AM46" i="10"/>
  <c r="E46" i="10" s="1"/>
  <c r="AM45" i="4"/>
  <c r="BF46" i="10"/>
  <c r="AO46" i="10"/>
  <c r="AH46" i="10" s="1"/>
  <c r="J50" i="7"/>
  <c r="V50" i="1" s="1"/>
  <c r="AO45" i="4"/>
  <c r="Y53" i="9"/>
  <c r="BB53" i="9"/>
  <c r="BD53" i="9"/>
  <c r="K51" i="8" l="1"/>
  <c r="AE51" i="8" s="1"/>
  <c r="AC51" i="8"/>
  <c r="CL44" i="16"/>
  <c r="D44" i="16" s="1"/>
  <c r="CN44" i="16"/>
  <c r="P44" i="16" s="1"/>
  <c r="U44" i="4"/>
  <c r="T44" i="4" s="1"/>
  <c r="E44" i="1"/>
  <c r="N44" i="4"/>
  <c r="Q44" i="16"/>
  <c r="E44" i="16"/>
  <c r="AD46" i="10"/>
  <c r="F46" i="10"/>
  <c r="BA47" i="10" s="1"/>
  <c r="L46" i="10"/>
  <c r="AD50" i="13"/>
  <c r="L50" i="13"/>
  <c r="F50" i="13"/>
  <c r="BF53" i="9"/>
  <c r="AO53" i="9"/>
  <c r="AH53" i="9" s="1"/>
  <c r="BE51" i="8"/>
  <c r="AM51" i="8"/>
  <c r="E51" i="8" s="1"/>
  <c r="AD50" i="11"/>
  <c r="F50" i="11"/>
  <c r="BA51" i="11" s="1"/>
  <c r="L50" i="11"/>
  <c r="AB49" i="7"/>
  <c r="O49" i="7" s="1"/>
  <c r="P49" i="7" s="1"/>
  <c r="Z49" i="1" s="1"/>
  <c r="Y49" i="1"/>
  <c r="BF51" i="8"/>
  <c r="AO51" i="8"/>
  <c r="AH51" i="8" s="1"/>
  <c r="BH49" i="16"/>
  <c r="BE53" i="9"/>
  <c r="AM53" i="9"/>
  <c r="E53" i="9" s="1"/>
  <c r="X49" i="1"/>
  <c r="CY49" i="1" l="1"/>
  <c r="EV49" i="1"/>
  <c r="CT49" i="16"/>
  <c r="BI49" i="16" s="1"/>
  <c r="DW44" i="16"/>
  <c r="CY44" i="16"/>
  <c r="CW44" i="16"/>
  <c r="DU44" i="16"/>
  <c r="BJ49" i="16"/>
  <c r="G44" i="1"/>
  <c r="AB44" i="4"/>
  <c r="F44" i="1"/>
  <c r="E44" i="15"/>
  <c r="W52" i="11"/>
  <c r="Z50" i="11"/>
  <c r="Z51" i="11" s="1"/>
  <c r="W52" i="13"/>
  <c r="Z50" i="13"/>
  <c r="Z51" i="13" s="1"/>
  <c r="AF50" i="13"/>
  <c r="M50" i="13"/>
  <c r="BC51" i="13" s="1"/>
  <c r="AD51" i="8"/>
  <c r="F51" i="8"/>
  <c r="BA52" i="8" s="1"/>
  <c r="L51" i="8"/>
  <c r="AD53" i="9"/>
  <c r="F53" i="9"/>
  <c r="BA54" i="9" s="1"/>
  <c r="L53" i="9"/>
  <c r="Q49" i="7"/>
  <c r="V50" i="7"/>
  <c r="AF46" i="10"/>
  <c r="B46" i="10" s="1"/>
  <c r="M46" i="10"/>
  <c r="BC47" i="10" s="1"/>
  <c r="BA51" i="13"/>
  <c r="W48" i="10"/>
  <c r="Z46" i="10"/>
  <c r="AF50" i="11"/>
  <c r="B50" i="11" s="1"/>
  <c r="M50" i="11"/>
  <c r="BC51" i="11" s="1"/>
  <c r="B50" i="13"/>
  <c r="DE49" i="16" l="1"/>
  <c r="EC49" i="16"/>
  <c r="Q44" i="4"/>
  <c r="V45" i="4"/>
  <c r="O44" i="4"/>
  <c r="P44" i="4" s="1"/>
  <c r="H44" i="1" s="1"/>
  <c r="D45" i="4"/>
  <c r="AH45" i="4"/>
  <c r="BN50" i="1"/>
  <c r="BX50" i="16" s="1"/>
  <c r="CH50" i="16" s="1"/>
  <c r="BE46" i="1"/>
  <c r="CF50" i="1"/>
  <c r="BZ50" i="16" s="1"/>
  <c r="CJ50" i="16" s="1"/>
  <c r="AF53" i="9"/>
  <c r="B53" i="9" s="1"/>
  <c r="M53" i="9"/>
  <c r="BC54" i="9" s="1"/>
  <c r="W55" i="9"/>
  <c r="Z53" i="9"/>
  <c r="Z54" i="9" s="1"/>
  <c r="AS46" i="4"/>
  <c r="AR46" i="4"/>
  <c r="R50" i="13"/>
  <c r="S50" i="13" s="1"/>
  <c r="X52" i="13"/>
  <c r="AA50" i="13"/>
  <c r="AA51" i="13" s="1"/>
  <c r="AS51" i="13"/>
  <c r="AR51" i="13"/>
  <c r="R46" i="10"/>
  <c r="X48" i="10"/>
  <c r="AA46" i="10"/>
  <c r="AS47" i="10"/>
  <c r="AR47" i="10"/>
  <c r="R50" i="11"/>
  <c r="S50" i="11" s="1"/>
  <c r="AA50" i="11"/>
  <c r="AA51" i="11" s="1"/>
  <c r="X52" i="11"/>
  <c r="AS51" i="11"/>
  <c r="AR51" i="11"/>
  <c r="AF51" i="8"/>
  <c r="B51" i="8" s="1"/>
  <c r="M51" i="8"/>
  <c r="Y50" i="7"/>
  <c r="O50" i="7"/>
  <c r="BB50" i="7"/>
  <c r="AL50" i="7" s="1"/>
  <c r="D50" i="7" s="1"/>
  <c r="BD50" i="7"/>
  <c r="AN50" i="7" s="1"/>
  <c r="AG50" i="7" s="1"/>
  <c r="W53" i="8"/>
  <c r="Z51" i="8"/>
  <c r="K50" i="7" l="1"/>
  <c r="AE50" i="7" s="1"/>
  <c r="AC50" i="7"/>
  <c r="CW44" i="1"/>
  <c r="ET44" i="1"/>
  <c r="BW46" i="16"/>
  <c r="CG46" i="16" s="1"/>
  <c r="T46" i="16" s="1"/>
  <c r="U46" i="16" s="1"/>
  <c r="Y45" i="4"/>
  <c r="BD45" i="4"/>
  <c r="BB45" i="4"/>
  <c r="AC45" i="4"/>
  <c r="F45" i="4"/>
  <c r="AC51" i="1"/>
  <c r="BU51" i="16" s="1"/>
  <c r="CE51" i="16" s="1"/>
  <c r="R51" i="8"/>
  <c r="S51" i="8" s="1"/>
  <c r="AA51" i="8"/>
  <c r="X53" i="8"/>
  <c r="AR52" i="8"/>
  <c r="AS52" i="8"/>
  <c r="U50" i="11"/>
  <c r="T50" i="11" s="1"/>
  <c r="BQ50" i="1"/>
  <c r="N50" i="11"/>
  <c r="C51" i="13"/>
  <c r="CG51" i="1" s="1"/>
  <c r="J46" i="4"/>
  <c r="D46" i="1" s="1"/>
  <c r="BH46" i="1"/>
  <c r="S46" i="10"/>
  <c r="J51" i="13"/>
  <c r="CH51" i="1" s="1"/>
  <c r="BE50" i="7"/>
  <c r="AM50" i="7"/>
  <c r="E50" i="7" s="1"/>
  <c r="C51" i="11"/>
  <c r="BO51" i="1" s="1"/>
  <c r="J47" i="10"/>
  <c r="BG47" i="1" s="1"/>
  <c r="BF50" i="7"/>
  <c r="AO50" i="7"/>
  <c r="AH50" i="7" s="1"/>
  <c r="C47" i="10"/>
  <c r="BF47" i="1" s="1"/>
  <c r="J51" i="11"/>
  <c r="BP51" i="1" s="1"/>
  <c r="AN46" i="4"/>
  <c r="AG46" i="4" s="1"/>
  <c r="AL46" i="4"/>
  <c r="C46" i="4"/>
  <c r="C46" i="1" s="1"/>
  <c r="AL53" i="1"/>
  <c r="BV53" i="16" s="1"/>
  <c r="CF53" i="16" s="1"/>
  <c r="R53" i="9"/>
  <c r="S53" i="9" s="1"/>
  <c r="X55" i="9"/>
  <c r="AA53" i="9"/>
  <c r="AS54" i="9"/>
  <c r="AR54" i="9"/>
  <c r="BC52" i="8"/>
  <c r="U50" i="13"/>
  <c r="T50" i="13" s="1"/>
  <c r="CI50" i="1"/>
  <c r="N50" i="13"/>
  <c r="CO46" i="16" l="1"/>
  <c r="V46" i="16" s="1"/>
  <c r="E45" i="4"/>
  <c r="BE45" i="4"/>
  <c r="AG45" i="4"/>
  <c r="K45" i="4" s="1"/>
  <c r="AE45" i="4" s="1"/>
  <c r="BF45" i="4"/>
  <c r="W46" i="16"/>
  <c r="DX46" i="16" s="1"/>
  <c r="A45" i="15"/>
  <c r="W47" i="4"/>
  <c r="Z45" i="4"/>
  <c r="C45" i="15" s="1"/>
  <c r="AL52" i="8"/>
  <c r="D52" i="8" s="1"/>
  <c r="AN52" i="8"/>
  <c r="AG52" i="8" s="1"/>
  <c r="C52" i="8"/>
  <c r="AD52" i="1" s="1"/>
  <c r="U53" i="9"/>
  <c r="T53" i="9" s="1"/>
  <c r="AO53" i="1"/>
  <c r="N53" i="9"/>
  <c r="AB50" i="11"/>
  <c r="BS50" i="1"/>
  <c r="O50" i="11"/>
  <c r="P50" i="11" s="1"/>
  <c r="BT50" i="1" s="1"/>
  <c r="EZ50" i="1" s="1"/>
  <c r="AB50" i="13"/>
  <c r="CK50" i="1"/>
  <c r="O50" i="13"/>
  <c r="P50" i="13" s="1"/>
  <c r="CL50" i="1" s="1"/>
  <c r="FB50" i="1" s="1"/>
  <c r="AL54" i="9"/>
  <c r="AN54" i="9"/>
  <c r="C54" i="9"/>
  <c r="AM54" i="1" s="1"/>
  <c r="U51" i="8"/>
  <c r="T51" i="8" s="1"/>
  <c r="AF51" i="1"/>
  <c r="N51" i="8"/>
  <c r="AG54" i="9"/>
  <c r="J54" i="9"/>
  <c r="AN54" i="1" s="1"/>
  <c r="U46" i="10"/>
  <c r="T46" i="10" s="1"/>
  <c r="N46" i="10"/>
  <c r="BR50" i="1"/>
  <c r="CJ50" i="1"/>
  <c r="AD50" i="7"/>
  <c r="L50" i="7"/>
  <c r="F50" i="7"/>
  <c r="J52" i="8"/>
  <c r="AE52" i="1" s="1"/>
  <c r="BA51" i="7" l="1"/>
  <c r="Z50" i="7"/>
  <c r="M45" i="4"/>
  <c r="R45" i="4" s="1"/>
  <c r="AD45" i="4"/>
  <c r="L45" i="4"/>
  <c r="BA46" i="4"/>
  <c r="AA45" i="4"/>
  <c r="X47" i="4"/>
  <c r="AC52" i="8"/>
  <c r="K52" i="8"/>
  <c r="AB51" i="8"/>
  <c r="AH51" i="1"/>
  <c r="O51" i="8"/>
  <c r="P51" i="8" s="1"/>
  <c r="AI51" i="1" s="1"/>
  <c r="EW51" i="1" s="1"/>
  <c r="AB53" i="9"/>
  <c r="O53" i="9" s="1"/>
  <c r="P53" i="9" s="1"/>
  <c r="AR53" i="1" s="1"/>
  <c r="EX53" i="1" s="1"/>
  <c r="AQ53" i="1"/>
  <c r="BI46" i="1"/>
  <c r="Q50" i="11"/>
  <c r="V51" i="11"/>
  <c r="Q50" i="13"/>
  <c r="V51" i="13"/>
  <c r="AP53" i="1"/>
  <c r="AG51" i="1"/>
  <c r="AB46" i="10"/>
  <c r="O46" i="10" s="1"/>
  <c r="P46" i="10" s="1"/>
  <c r="BK46" i="1" s="1"/>
  <c r="EY46" i="1" s="1"/>
  <c r="BJ46" i="1"/>
  <c r="W52" i="7"/>
  <c r="AF50" i="7"/>
  <c r="B50" i="7" s="1"/>
  <c r="M50" i="7"/>
  <c r="BC46" i="4" l="1"/>
  <c r="BC51" i="7"/>
  <c r="AA50" i="7"/>
  <c r="AF45" i="4"/>
  <c r="B45" i="4"/>
  <c r="B45" i="1" s="1"/>
  <c r="BR45" i="16" s="1"/>
  <c r="CB45" i="16" s="1"/>
  <c r="D45" i="15"/>
  <c r="S45" i="4"/>
  <c r="T50" i="1"/>
  <c r="BT50" i="16" s="1"/>
  <c r="CD50" i="16" s="1"/>
  <c r="Q51" i="8"/>
  <c r="V52" i="8"/>
  <c r="Y51" i="13"/>
  <c r="O51" i="13"/>
  <c r="BD51" i="13"/>
  <c r="AN51" i="13" s="1"/>
  <c r="AG51" i="13" s="1"/>
  <c r="BB51" i="13"/>
  <c r="AL51" i="13" s="1"/>
  <c r="D51" i="13" s="1"/>
  <c r="R50" i="7"/>
  <c r="S50" i="7" s="1"/>
  <c r="X52" i="7"/>
  <c r="AR51" i="7"/>
  <c r="AS51" i="7"/>
  <c r="Q46" i="10"/>
  <c r="V47" i="10"/>
  <c r="Y51" i="11"/>
  <c r="BD51" i="11"/>
  <c r="AN51" i="11" s="1"/>
  <c r="AG51" i="11" s="1"/>
  <c r="BB51" i="11"/>
  <c r="AL51" i="11" s="1"/>
  <c r="D51" i="11" s="1"/>
  <c r="AE52" i="8"/>
  <c r="V54" i="9"/>
  <c r="Q53" i="9"/>
  <c r="AC51" i="13" l="1"/>
  <c r="K51" i="13"/>
  <c r="AE51" i="13" s="1"/>
  <c r="AC51" i="11"/>
  <c r="K51" i="11"/>
  <c r="AE51" i="11" s="1"/>
  <c r="B45" i="16"/>
  <c r="N45" i="16"/>
  <c r="N45" i="4"/>
  <c r="U45" i="4"/>
  <c r="T45" i="4" s="1"/>
  <c r="E45" i="1"/>
  <c r="J51" i="7"/>
  <c r="V51" i="1" s="1"/>
  <c r="BF51" i="13"/>
  <c r="AO51" i="13"/>
  <c r="AH51" i="13" s="1"/>
  <c r="C51" i="7"/>
  <c r="U51" i="1" s="1"/>
  <c r="BE51" i="11"/>
  <c r="AM51" i="11"/>
  <c r="E51" i="11" s="1"/>
  <c r="BE51" i="13"/>
  <c r="AM51" i="13"/>
  <c r="E51" i="13" s="1"/>
  <c r="O54" i="9"/>
  <c r="Y54" i="9"/>
  <c r="BB54" i="9"/>
  <c r="D54" i="9" s="1"/>
  <c r="BD54" i="9"/>
  <c r="BF51" i="11"/>
  <c r="AO51" i="11"/>
  <c r="AH51" i="11" s="1"/>
  <c r="Y52" i="8"/>
  <c r="BB52" i="8"/>
  <c r="BD52" i="8"/>
  <c r="BG50" i="16"/>
  <c r="Y47" i="10"/>
  <c r="BB47" i="10"/>
  <c r="AL47" i="10" s="1"/>
  <c r="D47" i="10" s="1"/>
  <c r="BD47" i="10"/>
  <c r="AN47" i="10" s="1"/>
  <c r="AG47" i="10" s="1"/>
  <c r="U50" i="7"/>
  <c r="T50" i="7" s="1"/>
  <c r="W50" i="1"/>
  <c r="N50" i="7"/>
  <c r="K54" i="9" l="1"/>
  <c r="AE54" i="9" s="1"/>
  <c r="AC54" i="9"/>
  <c r="O45" i="16"/>
  <c r="C45" i="16"/>
  <c r="F45" i="1"/>
  <c r="E45" i="15"/>
  <c r="G45" i="1"/>
  <c r="AB45" i="4"/>
  <c r="AC47" i="10"/>
  <c r="K47" i="10"/>
  <c r="AE47" i="10" s="1"/>
  <c r="BE47" i="10"/>
  <c r="AM47" i="10"/>
  <c r="E47" i="10" s="1"/>
  <c r="BF47" i="10"/>
  <c r="AO47" i="10"/>
  <c r="AH47" i="10" s="1"/>
  <c r="BF54" i="9"/>
  <c r="AO54" i="9"/>
  <c r="AH54" i="9" s="1"/>
  <c r="BH50" i="16"/>
  <c r="BJ50" i="16" s="1"/>
  <c r="EC50" i="16" s="1"/>
  <c r="BE54" i="9"/>
  <c r="AM54" i="9"/>
  <c r="E54" i="9" s="1"/>
  <c r="BE52" i="8"/>
  <c r="AM52" i="8"/>
  <c r="E52" i="8" s="1"/>
  <c r="AM46" i="4"/>
  <c r="AD51" i="13"/>
  <c r="F51" i="13"/>
  <c r="BA52" i="13" s="1"/>
  <c r="L51" i="13"/>
  <c r="BF52" i="8"/>
  <c r="AO52" i="8"/>
  <c r="AH52" i="8" s="1"/>
  <c r="AB50" i="7"/>
  <c r="Y50" i="1"/>
  <c r="P50" i="7"/>
  <c r="Z50" i="1" s="1"/>
  <c r="EV50" i="1" s="1"/>
  <c r="AO46" i="4"/>
  <c r="AD51" i="11"/>
  <c r="F51" i="11"/>
  <c r="L51" i="11"/>
  <c r="X50" i="1"/>
  <c r="CT50" i="16" l="1"/>
  <c r="BI50" i="16" s="1"/>
  <c r="CL45" i="16"/>
  <c r="D45" i="16" s="1"/>
  <c r="CN45" i="16"/>
  <c r="P45" i="16" s="1"/>
  <c r="E45" i="16"/>
  <c r="DU45" i="16" s="1"/>
  <c r="Q45" i="16"/>
  <c r="DW45" i="16" s="1"/>
  <c r="O45" i="4"/>
  <c r="P45" i="4" s="1"/>
  <c r="H45" i="1" s="1"/>
  <c r="ET45" i="1" s="1"/>
  <c r="V46" i="4"/>
  <c r="Q45" i="4"/>
  <c r="AD52" i="8"/>
  <c r="F52" i="8"/>
  <c r="L52" i="8"/>
  <c r="AD54" i="9"/>
  <c r="F54" i="9"/>
  <c r="BA55" i="9" s="1"/>
  <c r="L54" i="9"/>
  <c r="L47" i="10"/>
  <c r="AD47" i="10"/>
  <c r="F47" i="10"/>
  <c r="W53" i="11"/>
  <c r="AF51" i="13"/>
  <c r="B51" i="13" s="1"/>
  <c r="M51" i="13"/>
  <c r="BC52" i="13" s="1"/>
  <c r="W53" i="13"/>
  <c r="BA52" i="11"/>
  <c r="AF51" i="11"/>
  <c r="B51" i="11" s="1"/>
  <c r="M51" i="11"/>
  <c r="Q50" i="7"/>
  <c r="V51" i="7"/>
  <c r="BA53" i="8" l="1"/>
  <c r="Z52" i="8"/>
  <c r="BD46" i="4"/>
  <c r="BB46" i="4"/>
  <c r="E46" i="4" s="1"/>
  <c r="AD46" i="4" s="1"/>
  <c r="Y46" i="4"/>
  <c r="BA48" i="10"/>
  <c r="Z47" i="10"/>
  <c r="CF51" i="1"/>
  <c r="BZ51" i="16" s="1"/>
  <c r="CJ51" i="16" s="1"/>
  <c r="R51" i="11"/>
  <c r="S51" i="11" s="1"/>
  <c r="X53" i="11"/>
  <c r="AR52" i="11"/>
  <c r="AS52" i="11"/>
  <c r="BN51" i="1"/>
  <c r="BX51" i="16" s="1"/>
  <c r="CH51" i="16" s="1"/>
  <c r="R51" i="13"/>
  <c r="S51" i="13" s="1"/>
  <c r="X53" i="13"/>
  <c r="AS52" i="13"/>
  <c r="AR52" i="13"/>
  <c r="W49" i="10"/>
  <c r="AF52" i="8"/>
  <c r="B52" i="8" s="1"/>
  <c r="M52" i="8"/>
  <c r="AF47" i="10"/>
  <c r="B47" i="10" s="1"/>
  <c r="M47" i="10"/>
  <c r="AA47" i="10" s="1"/>
  <c r="Y51" i="7"/>
  <c r="BB51" i="7"/>
  <c r="AL51" i="7" s="1"/>
  <c r="D51" i="7" s="1"/>
  <c r="BD51" i="7"/>
  <c r="AN51" i="7" s="1"/>
  <c r="AG51" i="7" s="1"/>
  <c r="W54" i="8"/>
  <c r="AF54" i="9"/>
  <c r="M54" i="9"/>
  <c r="W56" i="9"/>
  <c r="BC52" i="11"/>
  <c r="B54" i="9"/>
  <c r="BC55" i="9" l="1"/>
  <c r="AA54" i="9"/>
  <c r="BC53" i="8"/>
  <c r="AA52" i="8"/>
  <c r="AC51" i="7"/>
  <c r="K51" i="7"/>
  <c r="AE51" i="7" s="1"/>
  <c r="D46" i="4"/>
  <c r="BE46" i="4"/>
  <c r="BF46" i="4"/>
  <c r="AH46" i="4"/>
  <c r="L46" i="4" s="1"/>
  <c r="BC48" i="10"/>
  <c r="BE47" i="1"/>
  <c r="AC52" i="1"/>
  <c r="BU52" i="16" s="1"/>
  <c r="CE52" i="16" s="1"/>
  <c r="AN52" i="11"/>
  <c r="AL52" i="11"/>
  <c r="D52" i="11" s="1"/>
  <c r="C52" i="11"/>
  <c r="BO52" i="1" s="1"/>
  <c r="AL54" i="1"/>
  <c r="BV54" i="16" s="1"/>
  <c r="CF54" i="16" s="1"/>
  <c r="R54" i="9"/>
  <c r="S54" i="9" s="1"/>
  <c r="X56" i="9"/>
  <c r="AS55" i="9"/>
  <c r="AR55" i="9"/>
  <c r="AR47" i="4"/>
  <c r="AS47" i="4"/>
  <c r="U51" i="13"/>
  <c r="T51" i="13" s="1"/>
  <c r="CI51" i="1"/>
  <c r="N51" i="13"/>
  <c r="R47" i="10"/>
  <c r="X49" i="10"/>
  <c r="AR48" i="10"/>
  <c r="AS48" i="10"/>
  <c r="U51" i="11"/>
  <c r="T51" i="11" s="1"/>
  <c r="BQ51" i="1"/>
  <c r="N51" i="11"/>
  <c r="AN52" i="13"/>
  <c r="D52" i="13"/>
  <c r="AL52" i="13"/>
  <c r="C52" i="13"/>
  <c r="CG52" i="1" s="1"/>
  <c r="BF51" i="7"/>
  <c r="AO51" i="7"/>
  <c r="AH51" i="7" s="1"/>
  <c r="J52" i="13"/>
  <c r="CH52" i="1" s="1"/>
  <c r="BE51" i="7"/>
  <c r="AM51" i="7"/>
  <c r="E51" i="7" s="1"/>
  <c r="R52" i="8"/>
  <c r="S52" i="8" s="1"/>
  <c r="X54" i="8"/>
  <c r="AR53" i="8"/>
  <c r="AS53" i="8"/>
  <c r="AG52" i="11"/>
  <c r="J52" i="11"/>
  <c r="BP52" i="1" s="1"/>
  <c r="BW47" i="16" l="1"/>
  <c r="CG47" i="16" s="1"/>
  <c r="T47" i="16" s="1"/>
  <c r="U47" i="16" s="1"/>
  <c r="AF46" i="4"/>
  <c r="AC46" i="4"/>
  <c r="K46" i="4"/>
  <c r="F46" i="4"/>
  <c r="AC52" i="11"/>
  <c r="K52" i="11"/>
  <c r="CJ51" i="1"/>
  <c r="C48" i="10"/>
  <c r="BF48" i="1" s="1"/>
  <c r="J47" i="4"/>
  <c r="D47" i="1" s="1"/>
  <c r="AL55" i="9"/>
  <c r="D55" i="9" s="1"/>
  <c r="AN55" i="9"/>
  <c r="C55" i="9"/>
  <c r="AM55" i="1" s="1"/>
  <c r="J53" i="8"/>
  <c r="AE53" i="1" s="1"/>
  <c r="AL53" i="8"/>
  <c r="AN53" i="8"/>
  <c r="AG53" i="8" s="1"/>
  <c r="C53" i="8"/>
  <c r="AD53" i="1" s="1"/>
  <c r="AG55" i="9"/>
  <c r="J55" i="9"/>
  <c r="AN55" i="1" s="1"/>
  <c r="AC52" i="13"/>
  <c r="BS51" i="1"/>
  <c r="AB51" i="11"/>
  <c r="O51" i="11" s="1"/>
  <c r="P51" i="11" s="1"/>
  <c r="BT51" i="1" s="1"/>
  <c r="EZ51" i="1" s="1"/>
  <c r="C47" i="4"/>
  <c r="C47" i="1" s="1"/>
  <c r="BH47" i="1"/>
  <c r="S47" i="10"/>
  <c r="BR51" i="1"/>
  <c r="AB51" i="13"/>
  <c r="CK51" i="1"/>
  <c r="P51" i="13"/>
  <c r="CL51" i="1" s="1"/>
  <c r="FB51" i="1" s="1"/>
  <c r="U54" i="9"/>
  <c r="T54" i="9" s="1"/>
  <c r="AO54" i="1"/>
  <c r="N54" i="9"/>
  <c r="U52" i="8"/>
  <c r="T52" i="8" s="1"/>
  <c r="AF52" i="1"/>
  <c r="N52" i="8"/>
  <c r="AD51" i="7"/>
  <c r="F51" i="7"/>
  <c r="BA52" i="7" s="1"/>
  <c r="L51" i="7"/>
  <c r="J48" i="10"/>
  <c r="BG48" i="1" s="1"/>
  <c r="CO47" i="16" l="1"/>
  <c r="V47" i="16" s="1"/>
  <c r="BA47" i="4"/>
  <c r="A46" i="15"/>
  <c r="W48" i="4"/>
  <c r="Z46" i="4"/>
  <c r="AE46" i="4"/>
  <c r="M46" i="4"/>
  <c r="B46" i="4"/>
  <c r="B46" i="1" s="1"/>
  <c r="BR46" i="16" s="1"/>
  <c r="CB46" i="16" s="1"/>
  <c r="AC55" i="9"/>
  <c r="K55" i="9"/>
  <c r="AB52" i="8"/>
  <c r="O52" i="8" s="1"/>
  <c r="P52" i="8" s="1"/>
  <c r="AI52" i="1" s="1"/>
  <c r="EW52" i="1" s="1"/>
  <c r="AH52" i="1"/>
  <c r="AG52" i="1"/>
  <c r="Q51" i="13"/>
  <c r="V52" i="13"/>
  <c r="Q51" i="11"/>
  <c r="V52" i="11"/>
  <c r="W47" i="16"/>
  <c r="DX47" i="16" s="1"/>
  <c r="AB54" i="9"/>
  <c r="AQ54" i="1"/>
  <c r="P54" i="9"/>
  <c r="AR54" i="1" s="1"/>
  <c r="U47" i="10"/>
  <c r="T47" i="10" s="1"/>
  <c r="N47" i="10"/>
  <c r="AF51" i="7"/>
  <c r="B51" i="7" s="1"/>
  <c r="M51" i="7"/>
  <c r="BC52" i="7" s="1"/>
  <c r="W53" i="7"/>
  <c r="Z51" i="7"/>
  <c r="AE52" i="11"/>
  <c r="AP54" i="1"/>
  <c r="DA54" i="1" l="1"/>
  <c r="EX54" i="1"/>
  <c r="BC47" i="4"/>
  <c r="R46" i="4"/>
  <c r="AA46" i="4"/>
  <c r="X48" i="4"/>
  <c r="C46" i="15"/>
  <c r="B46" i="16"/>
  <c r="C46" i="16" s="1"/>
  <c r="N46" i="16"/>
  <c r="O46" i="16" s="1"/>
  <c r="T51" i="1"/>
  <c r="BT51" i="16" s="1"/>
  <c r="CD51" i="16" s="1"/>
  <c r="Q52" i="8"/>
  <c r="V53" i="8"/>
  <c r="AB47" i="10"/>
  <c r="O47" i="10" s="1"/>
  <c r="P47" i="10" s="1"/>
  <c r="BK47" i="1" s="1"/>
  <c r="EY47" i="1" s="1"/>
  <c r="BJ47" i="1"/>
  <c r="R51" i="7"/>
  <c r="S51" i="7" s="1"/>
  <c r="X53" i="7"/>
  <c r="AA51" i="7"/>
  <c r="AS52" i="7"/>
  <c r="AR52" i="7"/>
  <c r="BI47" i="1"/>
  <c r="Y52" i="11"/>
  <c r="BD52" i="11"/>
  <c r="BB52" i="11"/>
  <c r="AE55" i="9"/>
  <c r="V55" i="9"/>
  <c r="Q54" i="9"/>
  <c r="Y52" i="13"/>
  <c r="BD52" i="13"/>
  <c r="AG52" i="13" s="1"/>
  <c r="K52" i="13" s="1"/>
  <c r="AE52" i="13" s="1"/>
  <c r="BB52" i="13"/>
  <c r="CN46" i="16" l="1"/>
  <c r="P46" i="16" s="1"/>
  <c r="CL46" i="16"/>
  <c r="D46" i="16" s="1"/>
  <c r="E46" i="16"/>
  <c r="DU46" i="16" s="1"/>
  <c r="Q46" i="16"/>
  <c r="DW46" i="16" s="1"/>
  <c r="S46" i="4"/>
  <c r="D46" i="15"/>
  <c r="Y55" i="9"/>
  <c r="BB55" i="9"/>
  <c r="BD55" i="9"/>
  <c r="Y53" i="8"/>
  <c r="BB53" i="8"/>
  <c r="D53" i="8" s="1"/>
  <c r="BD53" i="8"/>
  <c r="U51" i="7"/>
  <c r="T51" i="7" s="1"/>
  <c r="W51" i="1"/>
  <c r="N51" i="7"/>
  <c r="BF52" i="13"/>
  <c r="AO52" i="13"/>
  <c r="AH52" i="13" s="1"/>
  <c r="AL52" i="7"/>
  <c r="AN52" i="7"/>
  <c r="C52" i="7"/>
  <c r="U52" i="1" s="1"/>
  <c r="BE52" i="11"/>
  <c r="AM52" i="11"/>
  <c r="E52" i="11" s="1"/>
  <c r="AG52" i="7"/>
  <c r="J52" i="7"/>
  <c r="V52" i="1" s="1"/>
  <c r="Q47" i="10"/>
  <c r="V48" i="10"/>
  <c r="BG51" i="16"/>
  <c r="BE52" i="13"/>
  <c r="AM52" i="13"/>
  <c r="E52" i="13" s="1"/>
  <c r="BF52" i="11"/>
  <c r="AO52" i="11"/>
  <c r="AH52" i="11" s="1"/>
  <c r="AC53" i="8" l="1"/>
  <c r="K53" i="8"/>
  <c r="AE53" i="8" s="1"/>
  <c r="U46" i="4"/>
  <c r="T46" i="4" s="1"/>
  <c r="E46" i="1"/>
  <c r="N46" i="4"/>
  <c r="AD52" i="13"/>
  <c r="L52" i="13"/>
  <c r="F52" i="13"/>
  <c r="BA53" i="13" s="1"/>
  <c r="AB51" i="7"/>
  <c r="Y51" i="1"/>
  <c r="O51" i="7"/>
  <c r="P51" i="7" s="1"/>
  <c r="Z51" i="1" s="1"/>
  <c r="EV51" i="1" s="1"/>
  <c r="BF55" i="9"/>
  <c r="AO55" i="9"/>
  <c r="AH55" i="9" s="1"/>
  <c r="X51" i="1"/>
  <c r="BE55" i="9"/>
  <c r="AM55" i="9"/>
  <c r="E55" i="9" s="1"/>
  <c r="BH51" i="16"/>
  <c r="AD52" i="11"/>
  <c r="L52" i="11"/>
  <c r="F52" i="11"/>
  <c r="BA53" i="11" s="1"/>
  <c r="BF53" i="8"/>
  <c r="AO53" i="8"/>
  <c r="AH53" i="8" s="1"/>
  <c r="Y48" i="10"/>
  <c r="BB48" i="10"/>
  <c r="AL48" i="10" s="1"/>
  <c r="D48" i="10" s="1"/>
  <c r="BD48" i="10"/>
  <c r="AN48" i="10" s="1"/>
  <c r="AG48" i="10" s="1"/>
  <c r="BE53" i="8"/>
  <c r="AM53" i="8"/>
  <c r="E53" i="8" s="1"/>
  <c r="CT51" i="16" l="1"/>
  <c r="BI51" i="16" s="1"/>
  <c r="K48" i="10"/>
  <c r="AE48" i="10" s="1"/>
  <c r="AC48" i="10"/>
  <c r="G46" i="1"/>
  <c r="AB46" i="4"/>
  <c r="O46" i="4" s="1"/>
  <c r="P46" i="4" s="1"/>
  <c r="H46" i="1" s="1"/>
  <c r="ET46" i="1" s="1"/>
  <c r="E46" i="15"/>
  <c r="F46" i="1"/>
  <c r="W54" i="11"/>
  <c r="Z52" i="11"/>
  <c r="AM47" i="4"/>
  <c r="E47" i="4" s="1"/>
  <c r="AF52" i="11"/>
  <c r="B52" i="11" s="1"/>
  <c r="M52" i="11"/>
  <c r="BC53" i="11" s="1"/>
  <c r="W54" i="13"/>
  <c r="Z52" i="13"/>
  <c r="AO47" i="4"/>
  <c r="AF52" i="13"/>
  <c r="B52" i="13" s="1"/>
  <c r="M52" i="13"/>
  <c r="BC53" i="13" s="1"/>
  <c r="AD53" i="8"/>
  <c r="L53" i="8"/>
  <c r="F53" i="8"/>
  <c r="BA54" i="8" s="1"/>
  <c r="BF48" i="10"/>
  <c r="AO48" i="10"/>
  <c r="AH48" i="10" s="1"/>
  <c r="BJ51" i="16"/>
  <c r="EC51" i="16" s="1"/>
  <c r="BE48" i="10"/>
  <c r="AM48" i="10"/>
  <c r="E48" i="10" s="1"/>
  <c r="AD55" i="9"/>
  <c r="F55" i="9"/>
  <c r="BA56" i="9" s="1"/>
  <c r="L55" i="9"/>
  <c r="Q51" i="7"/>
  <c r="V52" i="7"/>
  <c r="V47" i="4" l="1"/>
  <c r="Q46" i="4"/>
  <c r="CF52" i="1"/>
  <c r="BZ52" i="16" s="1"/>
  <c r="CJ52" i="16" s="1"/>
  <c r="BN52" i="1"/>
  <c r="BX52" i="16" s="1"/>
  <c r="CH52" i="16" s="1"/>
  <c r="W55" i="8"/>
  <c r="Z53" i="8"/>
  <c r="AD47" i="4"/>
  <c r="AF53" i="8"/>
  <c r="B53" i="8" s="1"/>
  <c r="M53" i="8"/>
  <c r="Y52" i="7"/>
  <c r="BB52" i="7"/>
  <c r="D52" i="7" s="1"/>
  <c r="BD52" i="7"/>
  <c r="AF55" i="9"/>
  <c r="B55" i="9" s="1"/>
  <c r="M55" i="9"/>
  <c r="BC56" i="9" s="1"/>
  <c r="W57" i="9"/>
  <c r="Z55" i="9"/>
  <c r="Z56" i="9" s="1"/>
  <c r="R52" i="13"/>
  <c r="S52" i="13" s="1"/>
  <c r="AA52" i="13"/>
  <c r="X54" i="13"/>
  <c r="AR53" i="13"/>
  <c r="AS53" i="13"/>
  <c r="AD48" i="10"/>
  <c r="L48" i="10"/>
  <c r="F48" i="10"/>
  <c r="BA49" i="10" s="1"/>
  <c r="R52" i="11"/>
  <c r="S52" i="11" s="1"/>
  <c r="AA52" i="11"/>
  <c r="X54" i="11"/>
  <c r="AS53" i="11"/>
  <c r="AR53" i="11"/>
  <c r="AC52" i="7" l="1"/>
  <c r="K52" i="7"/>
  <c r="AE52" i="7" s="1"/>
  <c r="BB47" i="4"/>
  <c r="Y47" i="4"/>
  <c r="BD47" i="4"/>
  <c r="AH47" i="4" s="1"/>
  <c r="L47" i="4" s="1"/>
  <c r="AF47" i="4" s="1"/>
  <c r="AC53" i="1"/>
  <c r="BU53" i="16" s="1"/>
  <c r="CE53" i="16" s="1"/>
  <c r="AL55" i="1"/>
  <c r="BV55" i="16" s="1"/>
  <c r="CF55" i="16" s="1"/>
  <c r="U52" i="13"/>
  <c r="T52" i="13" s="1"/>
  <c r="CI52" i="1"/>
  <c r="N52" i="13"/>
  <c r="BF52" i="7"/>
  <c r="AO52" i="7"/>
  <c r="AH52" i="7" s="1"/>
  <c r="BE52" i="7"/>
  <c r="AM52" i="7"/>
  <c r="E52" i="7" s="1"/>
  <c r="AG53" i="13"/>
  <c r="J53" i="13"/>
  <c r="CH53" i="1" s="1"/>
  <c r="R53" i="8"/>
  <c r="S53" i="8" s="1"/>
  <c r="X55" i="8"/>
  <c r="AA53" i="8"/>
  <c r="AR54" i="8"/>
  <c r="AS54" i="8"/>
  <c r="AL53" i="13"/>
  <c r="AN53" i="13"/>
  <c r="C53" i="13"/>
  <c r="CG53" i="1" s="1"/>
  <c r="U52" i="11"/>
  <c r="T52" i="11" s="1"/>
  <c r="BQ52" i="1"/>
  <c r="N52" i="11"/>
  <c r="AN53" i="11"/>
  <c r="AL53" i="11"/>
  <c r="C53" i="11"/>
  <c r="BO53" i="1" s="1"/>
  <c r="W50" i="10"/>
  <c r="Z48" i="10"/>
  <c r="AG53" i="11"/>
  <c r="J53" i="11"/>
  <c r="BP53" i="1" s="1"/>
  <c r="AF48" i="10"/>
  <c r="B48" i="10" s="1"/>
  <c r="M48" i="10"/>
  <c r="BC49" i="10" s="1"/>
  <c r="R55" i="9"/>
  <c r="S55" i="9" s="1"/>
  <c r="X57" i="9"/>
  <c r="AA55" i="9"/>
  <c r="AR56" i="9"/>
  <c r="AS56" i="9"/>
  <c r="BC54" i="8"/>
  <c r="AN47" i="4" l="1"/>
  <c r="AG47" i="4" s="1"/>
  <c r="BF47" i="4"/>
  <c r="AL47" i="4"/>
  <c r="D47" i="4" s="1"/>
  <c r="F47" i="4" s="1"/>
  <c r="Z47" i="4" s="1"/>
  <c r="C47" i="15" s="1"/>
  <c r="BE47" i="4"/>
  <c r="BE48" i="1"/>
  <c r="CJ52" i="1"/>
  <c r="U55" i="9"/>
  <c r="T55" i="9" s="1"/>
  <c r="AO55" i="1"/>
  <c r="N55" i="9"/>
  <c r="AD52" i="7"/>
  <c r="F52" i="7"/>
  <c r="Z52" i="7" s="1"/>
  <c r="L52" i="7"/>
  <c r="J56" i="9"/>
  <c r="AN56" i="1" s="1"/>
  <c r="U53" i="8"/>
  <c r="T53" i="8" s="1"/>
  <c r="AF53" i="1"/>
  <c r="N53" i="8"/>
  <c r="C56" i="9"/>
  <c r="AM56" i="1" s="1"/>
  <c r="R48" i="10"/>
  <c r="X50" i="10"/>
  <c r="AA48" i="10"/>
  <c r="AR49" i="10"/>
  <c r="AS49" i="10"/>
  <c r="AB52" i="11"/>
  <c r="BS52" i="1"/>
  <c r="O52" i="11"/>
  <c r="P52" i="11" s="1"/>
  <c r="BT52" i="1" s="1"/>
  <c r="EZ52" i="1" s="1"/>
  <c r="AG54" i="8"/>
  <c r="J54" i="8"/>
  <c r="AE54" i="1" s="1"/>
  <c r="BR52" i="1"/>
  <c r="AL54" i="8"/>
  <c r="D54" i="8" s="1"/>
  <c r="AN54" i="8"/>
  <c r="C54" i="8"/>
  <c r="AD54" i="1" s="1"/>
  <c r="AB52" i="13"/>
  <c r="O52" i="13" s="1"/>
  <c r="P52" i="13" s="1"/>
  <c r="CL52" i="1" s="1"/>
  <c r="FB52" i="1" s="1"/>
  <c r="CK52" i="1"/>
  <c r="BW48" i="16" l="1"/>
  <c r="CG48" i="16" s="1"/>
  <c r="T48" i="16" s="1"/>
  <c r="W49" i="4"/>
  <c r="A47" i="15"/>
  <c r="AC47" i="4"/>
  <c r="K47" i="4"/>
  <c r="M47" i="4" s="1"/>
  <c r="BA48" i="4"/>
  <c r="AC54" i="8"/>
  <c r="K54" i="8"/>
  <c r="AF52" i="7"/>
  <c r="B52" i="7" s="1"/>
  <c r="M52" i="7"/>
  <c r="BH48" i="1"/>
  <c r="S48" i="10"/>
  <c r="W54" i="7"/>
  <c r="C49" i="10"/>
  <c r="BF49" i="1" s="1"/>
  <c r="Q52" i="13"/>
  <c r="V53" i="13"/>
  <c r="Q52" i="11"/>
  <c r="V53" i="11"/>
  <c r="J49" i="10"/>
  <c r="BG49" i="1" s="1"/>
  <c r="AB53" i="8"/>
  <c r="AH53" i="1"/>
  <c r="O53" i="8"/>
  <c r="P53" i="8" s="1"/>
  <c r="AI53" i="1" s="1"/>
  <c r="EW53" i="1" s="1"/>
  <c r="AB55" i="9"/>
  <c r="AQ55" i="1"/>
  <c r="O55" i="9"/>
  <c r="P55" i="9" s="1"/>
  <c r="AR55" i="1" s="1"/>
  <c r="EX55" i="1" s="1"/>
  <c r="AP55" i="1"/>
  <c r="U48" i="16"/>
  <c r="AG53" i="1"/>
  <c r="BA53" i="7"/>
  <c r="BC53" i="7" l="1"/>
  <c r="AA52" i="7"/>
  <c r="CO48" i="16"/>
  <c r="V48" i="16" s="1"/>
  <c r="X49" i="4"/>
  <c r="AS48" i="4"/>
  <c r="J48" i="4" s="1"/>
  <c r="D48" i="1" s="1"/>
  <c r="AR48" i="4"/>
  <c r="C48" i="4" s="1"/>
  <c r="C48" i="1" s="1"/>
  <c r="AA47" i="4"/>
  <c r="R47" i="4"/>
  <c r="AE47" i="4"/>
  <c r="B47" i="4" s="1"/>
  <c r="B47" i="1" s="1"/>
  <c r="BR47" i="16" s="1"/>
  <c r="CB47" i="16" s="1"/>
  <c r="BC48" i="4"/>
  <c r="W48" i="16"/>
  <c r="DX48" i="16" s="1"/>
  <c r="V56" i="9"/>
  <c r="Q55" i="9"/>
  <c r="Y53" i="11"/>
  <c r="BD53" i="11"/>
  <c r="BB53" i="11"/>
  <c r="D53" i="11" s="1"/>
  <c r="U48" i="10"/>
  <c r="T48" i="10" s="1"/>
  <c r="N48" i="10"/>
  <c r="AE54" i="8"/>
  <c r="Q53" i="8"/>
  <c r="V54" i="8"/>
  <c r="Y53" i="13"/>
  <c r="BD53" i="13"/>
  <c r="BB53" i="13"/>
  <c r="D53" i="13" s="1"/>
  <c r="R52" i="7"/>
  <c r="S52" i="7" s="1"/>
  <c r="X54" i="7"/>
  <c r="AR53" i="7"/>
  <c r="AS53" i="7"/>
  <c r="T52" i="1"/>
  <c r="BT52" i="16" s="1"/>
  <c r="CD52" i="16" s="1"/>
  <c r="K53" i="13" l="1"/>
  <c r="AE53" i="13" s="1"/>
  <c r="AC53" i="13"/>
  <c r="K53" i="11"/>
  <c r="AE53" i="11" s="1"/>
  <c r="AC53" i="11"/>
  <c r="D47" i="15"/>
  <c r="S47" i="4"/>
  <c r="N47" i="16"/>
  <c r="O47" i="16" s="1"/>
  <c r="B47" i="16"/>
  <c r="C47" i="16" s="1"/>
  <c r="BE53" i="11"/>
  <c r="AM53" i="11"/>
  <c r="E53" i="11" s="1"/>
  <c r="BG52" i="16"/>
  <c r="U52" i="7"/>
  <c r="T52" i="7" s="1"/>
  <c r="W52" i="1"/>
  <c r="N52" i="7"/>
  <c r="BF53" i="11"/>
  <c r="AO53" i="11"/>
  <c r="AH53" i="11" s="1"/>
  <c r="Y56" i="9"/>
  <c r="O56" i="9"/>
  <c r="BB56" i="9"/>
  <c r="AL56" i="9" s="1"/>
  <c r="D56" i="9" s="1"/>
  <c r="BD56" i="9"/>
  <c r="AN56" i="9" s="1"/>
  <c r="AG56" i="9" s="1"/>
  <c r="J53" i="7"/>
  <c r="V53" i="1" s="1"/>
  <c r="BE53" i="13"/>
  <c r="AM53" i="13"/>
  <c r="E53" i="13" s="1"/>
  <c r="AB48" i="10"/>
  <c r="BJ48" i="1"/>
  <c r="O48" i="10"/>
  <c r="P48" i="10" s="1"/>
  <c r="BK48" i="1" s="1"/>
  <c r="EY48" i="1" s="1"/>
  <c r="Y54" i="8"/>
  <c r="BB54" i="8"/>
  <c r="BD54" i="8"/>
  <c r="AN53" i="7"/>
  <c r="D53" i="7"/>
  <c r="AL53" i="7"/>
  <c r="C53" i="7"/>
  <c r="U53" i="1" s="1"/>
  <c r="BF53" i="13"/>
  <c r="AO53" i="13"/>
  <c r="AH53" i="13" s="1"/>
  <c r="BI48" i="1"/>
  <c r="AC56" i="9" l="1"/>
  <c r="K56" i="9"/>
  <c r="AE56" i="9" s="1"/>
  <c r="CN47" i="16"/>
  <c r="P47" i="16" s="1"/>
  <c r="CL47" i="16"/>
  <c r="D47" i="16" s="1"/>
  <c r="E47" i="16"/>
  <c r="DU47" i="16" s="1"/>
  <c r="Q47" i="16"/>
  <c r="DW47" i="16" s="1"/>
  <c r="E47" i="1"/>
  <c r="U47" i="4"/>
  <c r="T47" i="4" s="1"/>
  <c r="N47" i="4"/>
  <c r="BE56" i="9"/>
  <c r="AM56" i="9"/>
  <c r="E56" i="9" s="1"/>
  <c r="AB52" i="7"/>
  <c r="O52" i="7" s="1"/>
  <c r="Y52" i="1"/>
  <c r="P52" i="7"/>
  <c r="Z52" i="1" s="1"/>
  <c r="EV52" i="1" s="1"/>
  <c r="AD53" i="13"/>
  <c r="L53" i="13"/>
  <c r="F53" i="13"/>
  <c r="X52" i="1"/>
  <c r="AC53" i="7"/>
  <c r="Q48" i="10"/>
  <c r="V49" i="10"/>
  <c r="BH52" i="16"/>
  <c r="BF54" i="8"/>
  <c r="AO54" i="8"/>
  <c r="AH54" i="8" s="1"/>
  <c r="F53" i="11"/>
  <c r="Z53" i="11" s="1"/>
  <c r="AD53" i="11"/>
  <c r="L53" i="11"/>
  <c r="BE54" i="8"/>
  <c r="AM54" i="8"/>
  <c r="E54" i="8" s="1"/>
  <c r="BF56" i="9"/>
  <c r="AO56" i="9"/>
  <c r="AH56" i="9" s="1"/>
  <c r="BA54" i="13" l="1"/>
  <c r="Z53" i="13"/>
  <c r="CT52" i="16"/>
  <c r="BI52" i="16" s="1"/>
  <c r="AB47" i="4"/>
  <c r="G47" i="1"/>
  <c r="F47" i="1"/>
  <c r="E47" i="15"/>
  <c r="AF53" i="11"/>
  <c r="M53" i="11"/>
  <c r="AF53" i="13"/>
  <c r="B53" i="13" s="1"/>
  <c r="M53" i="13"/>
  <c r="W55" i="11"/>
  <c r="AD54" i="8"/>
  <c r="L54" i="8"/>
  <c r="F54" i="8"/>
  <c r="Z54" i="8" s="1"/>
  <c r="Q52" i="7"/>
  <c r="V53" i="7"/>
  <c r="BA54" i="11"/>
  <c r="BJ52" i="16"/>
  <c r="EC52" i="16" s="1"/>
  <c r="AD56" i="9"/>
  <c r="F56" i="9"/>
  <c r="BA57" i="9" s="1"/>
  <c r="L56" i="9"/>
  <c r="B53" i="11"/>
  <c r="Y49" i="10"/>
  <c r="BD49" i="10"/>
  <c r="BB49" i="10"/>
  <c r="W55" i="13"/>
  <c r="BC54" i="13" l="1"/>
  <c r="AA53" i="13"/>
  <c r="BC54" i="11"/>
  <c r="AA53" i="11"/>
  <c r="AL49" i="10"/>
  <c r="D49" i="10" s="1"/>
  <c r="AN49" i="10"/>
  <c r="AG49" i="10" s="1"/>
  <c r="O47" i="4"/>
  <c r="P47" i="4" s="1"/>
  <c r="H47" i="1" s="1"/>
  <c r="ET47" i="1" s="1"/>
  <c r="Q47" i="4"/>
  <c r="V48" i="4"/>
  <c r="AO48" i="4"/>
  <c r="AF54" i="8"/>
  <c r="B54" i="8" s="1"/>
  <c r="M54" i="8"/>
  <c r="BN53" i="1"/>
  <c r="BX53" i="16" s="1"/>
  <c r="CH53" i="16" s="1"/>
  <c r="AF56" i="9"/>
  <c r="B56" i="9" s="1"/>
  <c r="M56" i="9"/>
  <c r="R53" i="13"/>
  <c r="S53" i="13" s="1"/>
  <c r="X55" i="13"/>
  <c r="AR54" i="13"/>
  <c r="AS54" i="13"/>
  <c r="W56" i="8"/>
  <c r="Y53" i="7"/>
  <c r="BB53" i="7"/>
  <c r="BD53" i="7"/>
  <c r="AG53" i="7" s="1"/>
  <c r="K53" i="7" s="1"/>
  <c r="AE53" i="7" s="1"/>
  <c r="AM48" i="4"/>
  <c r="E48" i="4" s="1"/>
  <c r="CF53" i="1"/>
  <c r="BZ53" i="16" s="1"/>
  <c r="CJ53" i="16" s="1"/>
  <c r="W58" i="9"/>
  <c r="BF49" i="10"/>
  <c r="AO49" i="10"/>
  <c r="AH49" i="10" s="1"/>
  <c r="R53" i="11"/>
  <c r="S53" i="11" s="1"/>
  <c r="X55" i="11"/>
  <c r="AS54" i="11"/>
  <c r="AR54" i="11"/>
  <c r="BE49" i="10"/>
  <c r="AM49" i="10"/>
  <c r="E49" i="10" s="1"/>
  <c r="BA55" i="8"/>
  <c r="BC57" i="9" l="1"/>
  <c r="AA56" i="9"/>
  <c r="BC55" i="8"/>
  <c r="AA54" i="8"/>
  <c r="AC49" i="10"/>
  <c r="K49" i="10"/>
  <c r="AE49" i="10" s="1"/>
  <c r="BD48" i="4"/>
  <c r="AH48" i="4" s="1"/>
  <c r="L48" i="4" s="1"/>
  <c r="BB48" i="4"/>
  <c r="Y48" i="4"/>
  <c r="AL54" i="13"/>
  <c r="D54" i="13" s="1"/>
  <c r="AN54" i="13"/>
  <c r="C54" i="13"/>
  <c r="CG54" i="1" s="1"/>
  <c r="J54" i="11"/>
  <c r="BP54" i="1" s="1"/>
  <c r="U53" i="11"/>
  <c r="T53" i="11" s="1"/>
  <c r="BQ53" i="1"/>
  <c r="N53" i="11"/>
  <c r="R54" i="8"/>
  <c r="S54" i="8" s="1"/>
  <c r="X56" i="8"/>
  <c r="AS55" i="8"/>
  <c r="AR55" i="8"/>
  <c r="BE53" i="7"/>
  <c r="AM53" i="7"/>
  <c r="E53" i="7" s="1"/>
  <c r="AD48" i="4"/>
  <c r="F48" i="4"/>
  <c r="U53" i="13"/>
  <c r="T53" i="13" s="1"/>
  <c r="CI53" i="1"/>
  <c r="N53" i="13"/>
  <c r="AC54" i="1"/>
  <c r="BU54" i="16" s="1"/>
  <c r="CE54" i="16" s="1"/>
  <c r="AL56" i="1"/>
  <c r="BV56" i="16" s="1"/>
  <c r="CF56" i="16" s="1"/>
  <c r="D54" i="11"/>
  <c r="AL54" i="11"/>
  <c r="AN54" i="11"/>
  <c r="AG54" i="11" s="1"/>
  <c r="C54" i="11"/>
  <c r="BO54" i="1" s="1"/>
  <c r="J54" i="13"/>
  <c r="CH54" i="1" s="1"/>
  <c r="AD49" i="10"/>
  <c r="L49" i="10"/>
  <c r="F49" i="10"/>
  <c r="Z49" i="10" s="1"/>
  <c r="BF53" i="7"/>
  <c r="AO53" i="7"/>
  <c r="AH53" i="7" s="1"/>
  <c r="R56" i="9"/>
  <c r="S56" i="9" s="1"/>
  <c r="X58" i="9"/>
  <c r="AR57" i="9"/>
  <c r="AS57" i="9"/>
  <c r="AL48" i="4" l="1"/>
  <c r="D48" i="4" s="1"/>
  <c r="BE48" i="4"/>
  <c r="AN48" i="4"/>
  <c r="AG48" i="4" s="1"/>
  <c r="BF48" i="4"/>
  <c r="AC54" i="13"/>
  <c r="BR53" i="1"/>
  <c r="AF48" i="4"/>
  <c r="M48" i="4"/>
  <c r="J55" i="8"/>
  <c r="AE55" i="1" s="1"/>
  <c r="U56" i="9"/>
  <c r="T56" i="9" s="1"/>
  <c r="AO56" i="1"/>
  <c r="N56" i="9"/>
  <c r="A48" i="15"/>
  <c r="Z48" i="4"/>
  <c r="W50" i="4"/>
  <c r="W51" i="10"/>
  <c r="AN57" i="9"/>
  <c r="AL57" i="9"/>
  <c r="D57" i="9" s="1"/>
  <c r="C57" i="9"/>
  <c r="AM57" i="1" s="1"/>
  <c r="AF49" i="10"/>
  <c r="B49" i="10" s="1"/>
  <c r="M49" i="10"/>
  <c r="AB53" i="13"/>
  <c r="O53" i="13" s="1"/>
  <c r="P53" i="13" s="1"/>
  <c r="CL53" i="1" s="1"/>
  <c r="FB53" i="1" s="1"/>
  <c r="CK53" i="1"/>
  <c r="AD53" i="7"/>
  <c r="F53" i="7"/>
  <c r="BA54" i="7" s="1"/>
  <c r="L53" i="7"/>
  <c r="U54" i="8"/>
  <c r="T54" i="8" s="1"/>
  <c r="AF54" i="1"/>
  <c r="N54" i="8"/>
  <c r="AC54" i="11"/>
  <c r="K54" i="11"/>
  <c r="AG57" i="9"/>
  <c r="J57" i="9"/>
  <c r="AN57" i="1" s="1"/>
  <c r="BA50" i="10"/>
  <c r="CJ53" i="1"/>
  <c r="AN55" i="8"/>
  <c r="AG55" i="8" s="1"/>
  <c r="AL55" i="8"/>
  <c r="C55" i="8"/>
  <c r="AD55" i="1" s="1"/>
  <c r="AB53" i="11"/>
  <c r="O53" i="11" s="1"/>
  <c r="BS53" i="1"/>
  <c r="P53" i="11"/>
  <c r="BT53" i="1" s="1"/>
  <c r="EZ53" i="1" s="1"/>
  <c r="BC50" i="10" l="1"/>
  <c r="AA49" i="10"/>
  <c r="K48" i="4"/>
  <c r="AE48" i="4" s="1"/>
  <c r="B48" i="4" s="1"/>
  <c r="B48" i="1" s="1"/>
  <c r="BR48" i="16" s="1"/>
  <c r="CB48" i="16" s="1"/>
  <c r="AC48" i="4"/>
  <c r="BA49" i="4"/>
  <c r="AC57" i="9"/>
  <c r="K57" i="9"/>
  <c r="AB54" i="8"/>
  <c r="O54" i="8" s="1"/>
  <c r="P54" i="8" s="1"/>
  <c r="AI54" i="1" s="1"/>
  <c r="AH54" i="1"/>
  <c r="AB56" i="9"/>
  <c r="AQ56" i="1"/>
  <c r="P56" i="9"/>
  <c r="AR56" i="1" s="1"/>
  <c r="EX56" i="1" s="1"/>
  <c r="R48" i="4"/>
  <c r="X50" i="4"/>
  <c r="AA48" i="4"/>
  <c r="AS49" i="4"/>
  <c r="AR49" i="4"/>
  <c r="Q53" i="11"/>
  <c r="V54" i="11"/>
  <c r="AP56" i="1"/>
  <c r="AF53" i="7"/>
  <c r="M53" i="7"/>
  <c r="BC54" i="7" s="1"/>
  <c r="R49" i="10"/>
  <c r="X51" i="10"/>
  <c r="AR50" i="10"/>
  <c r="AS50" i="10"/>
  <c r="Q53" i="13"/>
  <c r="V54" i="13"/>
  <c r="B53" i="7"/>
  <c r="BE49" i="1"/>
  <c r="C48" i="15"/>
  <c r="AG54" i="1"/>
  <c r="AE54" i="11"/>
  <c r="W55" i="7"/>
  <c r="Z53" i="7"/>
  <c r="Z54" i="7" s="1"/>
  <c r="CZ54" i="1" l="1"/>
  <c r="EW54" i="1"/>
  <c r="BW49" i="16"/>
  <c r="CG49" i="16" s="1"/>
  <c r="T49" i="16" s="1"/>
  <c r="BC49" i="4"/>
  <c r="U49" i="16"/>
  <c r="Q54" i="8"/>
  <c r="V55" i="8"/>
  <c r="Y54" i="11"/>
  <c r="BD54" i="11"/>
  <c r="BB54" i="11"/>
  <c r="D48" i="15"/>
  <c r="S48" i="4"/>
  <c r="N48" i="16"/>
  <c r="B48" i="16"/>
  <c r="T53" i="1"/>
  <c r="BT53" i="16" s="1"/>
  <c r="CD53" i="16" s="1"/>
  <c r="C50" i="10"/>
  <c r="BF50" i="1" s="1"/>
  <c r="Y54" i="13"/>
  <c r="BD54" i="13"/>
  <c r="AG54" i="13" s="1"/>
  <c r="K54" i="13" s="1"/>
  <c r="AE54" i="13" s="1"/>
  <c r="BB54" i="13"/>
  <c r="BH49" i="1"/>
  <c r="S49" i="10"/>
  <c r="C49" i="4"/>
  <c r="C49" i="1" s="1"/>
  <c r="J49" i="4"/>
  <c r="D49" i="1" s="1"/>
  <c r="R53" i="7"/>
  <c r="S53" i="7" s="1"/>
  <c r="X55" i="7"/>
  <c r="AA53" i="7"/>
  <c r="AR54" i="7"/>
  <c r="AS54" i="7"/>
  <c r="V57" i="9"/>
  <c r="Q56" i="9"/>
  <c r="AE57" i="9"/>
  <c r="J50" i="10"/>
  <c r="BG50" i="1" s="1"/>
  <c r="CO49" i="16" l="1"/>
  <c r="V49" i="16" s="1"/>
  <c r="BE54" i="11"/>
  <c r="AM54" i="11"/>
  <c r="E54" i="11" s="1"/>
  <c r="BG53" i="16"/>
  <c r="BF54" i="11"/>
  <c r="AO54" i="11"/>
  <c r="AH54" i="11" s="1"/>
  <c r="AL54" i="7"/>
  <c r="AN54" i="7"/>
  <c r="C54" i="7"/>
  <c r="U54" i="1" s="1"/>
  <c r="BE54" i="13"/>
  <c r="AM54" i="13"/>
  <c r="E54" i="13" s="1"/>
  <c r="AG54" i="7"/>
  <c r="J54" i="7"/>
  <c r="V54" i="1" s="1"/>
  <c r="BF54" i="13"/>
  <c r="AO54" i="13"/>
  <c r="AH54" i="13" s="1"/>
  <c r="C48" i="16"/>
  <c r="O48" i="16"/>
  <c r="Y55" i="8"/>
  <c r="BD55" i="8"/>
  <c r="BB55" i="8"/>
  <c r="D55" i="8" s="1"/>
  <c r="U49" i="10"/>
  <c r="T49" i="10" s="1"/>
  <c r="N49" i="10"/>
  <c r="U48" i="4"/>
  <c r="T48" i="4" s="1"/>
  <c r="E48" i="1"/>
  <c r="N48" i="4"/>
  <c r="Y57" i="9"/>
  <c r="BB57" i="9"/>
  <c r="BD57" i="9"/>
  <c r="U53" i="7"/>
  <c r="T53" i="7" s="1"/>
  <c r="W53" i="1"/>
  <c r="N53" i="7"/>
  <c r="W49" i="16"/>
  <c r="AC55" i="8" l="1"/>
  <c r="K55" i="8"/>
  <c r="AE55" i="8" s="1"/>
  <c r="CN48" i="16"/>
  <c r="P48" i="16" s="1"/>
  <c r="CL48" i="16"/>
  <c r="D48" i="16" s="1"/>
  <c r="DX49" i="16"/>
  <c r="CZ49" i="16"/>
  <c r="E48" i="16"/>
  <c r="DU48" i="16" s="1"/>
  <c r="AD54" i="13"/>
  <c r="F54" i="13"/>
  <c r="BA55" i="13" s="1"/>
  <c r="L54" i="13"/>
  <c r="BE57" i="9"/>
  <c r="AM57" i="9"/>
  <c r="E57" i="9" s="1"/>
  <c r="BF55" i="8"/>
  <c r="AO55" i="8"/>
  <c r="AH55" i="8" s="1"/>
  <c r="BF57" i="9"/>
  <c r="AO57" i="9"/>
  <c r="AH57" i="9" s="1"/>
  <c r="BE55" i="8"/>
  <c r="AM55" i="8"/>
  <c r="E55" i="8" s="1"/>
  <c r="BI49" i="1"/>
  <c r="AD54" i="11"/>
  <c r="F54" i="11"/>
  <c r="L54" i="11"/>
  <c r="AB48" i="4"/>
  <c r="G48" i="1"/>
  <c r="O48" i="4"/>
  <c r="P48" i="4" s="1"/>
  <c r="H48" i="1" s="1"/>
  <c r="ET48" i="1" s="1"/>
  <c r="AB53" i="7"/>
  <c r="Y53" i="1"/>
  <c r="O53" i="7"/>
  <c r="P53" i="7" s="1"/>
  <c r="Z53" i="1" s="1"/>
  <c r="EV53" i="1" s="1"/>
  <c r="F48" i="1"/>
  <c r="E48" i="15"/>
  <c r="Q48" i="16"/>
  <c r="DW48" i="16" s="1"/>
  <c r="X53" i="1"/>
  <c r="AB49" i="10"/>
  <c r="O49" i="10" s="1"/>
  <c r="P49" i="10" s="1"/>
  <c r="BK49" i="1" s="1"/>
  <c r="BJ49" i="1"/>
  <c r="BH53" i="16"/>
  <c r="DB49" i="1" l="1"/>
  <c r="EY49" i="1"/>
  <c r="CT53" i="16"/>
  <c r="BI53" i="16" s="1"/>
  <c r="Q49" i="10"/>
  <c r="V50" i="10"/>
  <c r="AF54" i="11"/>
  <c r="B54" i="11" s="1"/>
  <c r="M54" i="11"/>
  <c r="BC55" i="11" s="1"/>
  <c r="W56" i="11"/>
  <c r="Z54" i="11"/>
  <c r="AF54" i="13"/>
  <c r="B54" i="13" s="1"/>
  <c r="M54" i="13"/>
  <c r="BC55" i="13" s="1"/>
  <c r="Q53" i="7"/>
  <c r="V54" i="7"/>
  <c r="Z54" i="13"/>
  <c r="W56" i="13"/>
  <c r="AD55" i="8"/>
  <c r="F55" i="8"/>
  <c r="BA56" i="8" s="1"/>
  <c r="L55" i="8"/>
  <c r="BJ53" i="16"/>
  <c r="EC53" i="16" s="1"/>
  <c r="V49" i="4"/>
  <c r="Q48" i="4"/>
  <c r="AD57" i="9"/>
  <c r="L57" i="9"/>
  <c r="F57" i="9"/>
  <c r="BA58" i="9" s="1"/>
  <c r="BA55" i="11"/>
  <c r="CF54" i="1" l="1"/>
  <c r="BZ54" i="16" s="1"/>
  <c r="CJ54" i="16" s="1"/>
  <c r="Z57" i="9"/>
  <c r="Z58" i="9" s="1"/>
  <c r="W59" i="9"/>
  <c r="AF55" i="8"/>
  <c r="B55" i="8" s="1"/>
  <c r="M55" i="8"/>
  <c r="Y54" i="7"/>
  <c r="BB54" i="7"/>
  <c r="D54" i="7" s="1"/>
  <c r="BD54" i="7"/>
  <c r="AF57" i="9"/>
  <c r="M57" i="9"/>
  <c r="B57" i="9"/>
  <c r="W57" i="8"/>
  <c r="Z55" i="8"/>
  <c r="R54" i="11"/>
  <c r="S54" i="11" s="1"/>
  <c r="AA54" i="11"/>
  <c r="X56" i="11"/>
  <c r="AR55" i="11"/>
  <c r="AS55" i="11"/>
  <c r="R54" i="13"/>
  <c r="S54" i="13" s="1"/>
  <c r="AA54" i="13"/>
  <c r="X56" i="13"/>
  <c r="AS55" i="13"/>
  <c r="AR55" i="13"/>
  <c r="BN54" i="1"/>
  <c r="BX54" i="16" s="1"/>
  <c r="CH54" i="16" s="1"/>
  <c r="Y50" i="10"/>
  <c r="BD50" i="10"/>
  <c r="AN50" i="10" s="1"/>
  <c r="AG50" i="10" s="1"/>
  <c r="BB50" i="10"/>
  <c r="AL50" i="10" s="1"/>
  <c r="D50" i="10" s="1"/>
  <c r="Y49" i="4"/>
  <c r="BD49" i="4"/>
  <c r="AN49" i="4" s="1"/>
  <c r="AG49" i="4" s="1"/>
  <c r="BB49" i="4"/>
  <c r="AC54" i="7" l="1"/>
  <c r="K54" i="7"/>
  <c r="AE54" i="7" s="1"/>
  <c r="AC50" i="10"/>
  <c r="K50" i="10"/>
  <c r="AE50" i="10" s="1"/>
  <c r="AL49" i="4"/>
  <c r="D49" i="4" s="1"/>
  <c r="AC55" i="1"/>
  <c r="BU55" i="16" s="1"/>
  <c r="CE55" i="16" s="1"/>
  <c r="R57" i="9"/>
  <c r="S57" i="9" s="1"/>
  <c r="AA57" i="9"/>
  <c r="AA58" i="9" s="1"/>
  <c r="X59" i="9"/>
  <c r="AR58" i="9"/>
  <c r="AS58" i="9"/>
  <c r="R55" i="8"/>
  <c r="S55" i="8" s="1"/>
  <c r="AA55" i="8"/>
  <c r="AA56" i="8" s="1"/>
  <c r="X57" i="8"/>
  <c r="AR56" i="8"/>
  <c r="AS56" i="8"/>
  <c r="U54" i="11"/>
  <c r="T54" i="11" s="1"/>
  <c r="BQ54" i="1"/>
  <c r="N54" i="11"/>
  <c r="U54" i="13"/>
  <c r="T54" i="13" s="1"/>
  <c r="CI54" i="1"/>
  <c r="N54" i="13"/>
  <c r="BE49" i="4"/>
  <c r="AM49" i="4"/>
  <c r="E49" i="4" s="1"/>
  <c r="BF49" i="4"/>
  <c r="AO49" i="4"/>
  <c r="AH49" i="4" s="1"/>
  <c r="AG55" i="11"/>
  <c r="J55" i="11"/>
  <c r="BP55" i="1" s="1"/>
  <c r="BF54" i="7"/>
  <c r="AO54" i="7"/>
  <c r="AH54" i="7" s="1"/>
  <c r="AL55" i="11"/>
  <c r="AN55" i="11"/>
  <c r="C55" i="11"/>
  <c r="BO55" i="1" s="1"/>
  <c r="BE54" i="7"/>
  <c r="AM54" i="7"/>
  <c r="E54" i="7" s="1"/>
  <c r="AN55" i="13"/>
  <c r="AG55" i="13" s="1"/>
  <c r="AL55" i="13"/>
  <c r="C55" i="13"/>
  <c r="CG55" i="1" s="1"/>
  <c r="J55" i="13"/>
  <c r="CH55" i="1" s="1"/>
  <c r="BE50" i="10"/>
  <c r="AM50" i="10"/>
  <c r="E50" i="10" s="1"/>
  <c r="AL57" i="1"/>
  <c r="BV57" i="16" s="1"/>
  <c r="CF57" i="16" s="1"/>
  <c r="BF50" i="10"/>
  <c r="AO50" i="10"/>
  <c r="AH50" i="10" s="1"/>
  <c r="BC58" i="9"/>
  <c r="BC56" i="8"/>
  <c r="AC49" i="4" l="1"/>
  <c r="K49" i="4"/>
  <c r="AE49" i="4" s="1"/>
  <c r="AD49" i="4"/>
  <c r="L49" i="4"/>
  <c r="F49" i="4"/>
  <c r="C56" i="8"/>
  <c r="AD56" i="1" s="1"/>
  <c r="AD54" i="7"/>
  <c r="L54" i="7"/>
  <c r="F54" i="7"/>
  <c r="BA55" i="7" s="1"/>
  <c r="AB54" i="13"/>
  <c r="O54" i="13" s="1"/>
  <c r="P54" i="13" s="1"/>
  <c r="CL54" i="1" s="1"/>
  <c r="CK54" i="1"/>
  <c r="CJ54" i="1"/>
  <c r="AD50" i="10"/>
  <c r="L50" i="10"/>
  <c r="F50" i="10"/>
  <c r="BA51" i="10" s="1"/>
  <c r="AL58" i="9"/>
  <c r="D58" i="9" s="1"/>
  <c r="AN58" i="9"/>
  <c r="C58" i="9"/>
  <c r="AM58" i="1" s="1"/>
  <c r="AB54" i="11"/>
  <c r="O54" i="11" s="1"/>
  <c r="P54" i="11" s="1"/>
  <c r="BT54" i="1" s="1"/>
  <c r="BS54" i="1"/>
  <c r="U57" i="9"/>
  <c r="T57" i="9" s="1"/>
  <c r="AO57" i="1"/>
  <c r="N57" i="9"/>
  <c r="J56" i="8"/>
  <c r="AE56" i="1" s="1"/>
  <c r="U55" i="8"/>
  <c r="T55" i="8" s="1"/>
  <c r="AF55" i="1"/>
  <c r="N55" i="8"/>
  <c r="BR54" i="1"/>
  <c r="AG58" i="9"/>
  <c r="J58" i="9"/>
  <c r="AN58" i="1" s="1"/>
  <c r="DE54" i="1" l="1"/>
  <c r="FB54" i="1"/>
  <c r="DC54" i="1"/>
  <c r="EZ54" i="1"/>
  <c r="BA50" i="4"/>
  <c r="Z49" i="4"/>
  <c r="C49" i="15" s="1"/>
  <c r="AC58" i="9"/>
  <c r="K58" i="9"/>
  <c r="Q54" i="11"/>
  <c r="V55" i="11"/>
  <c r="Q54" i="13"/>
  <c r="V55" i="13"/>
  <c r="AF49" i="4"/>
  <c r="B49" i="4" s="1"/>
  <c r="M49" i="4"/>
  <c r="A49" i="15"/>
  <c r="W51" i="4"/>
  <c r="AB55" i="8"/>
  <c r="O55" i="8" s="1"/>
  <c r="P55" i="8" s="1"/>
  <c r="AI55" i="1" s="1"/>
  <c r="EW55" i="1" s="1"/>
  <c r="AH55" i="1"/>
  <c r="AB57" i="9"/>
  <c r="AQ57" i="1"/>
  <c r="O57" i="9"/>
  <c r="P57" i="9" s="1"/>
  <c r="AR57" i="1" s="1"/>
  <c r="EX57" i="1" s="1"/>
  <c r="Z50" i="10"/>
  <c r="W52" i="10"/>
  <c r="W56" i="7"/>
  <c r="AG55" i="1"/>
  <c r="AF50" i="10"/>
  <c r="M50" i="10"/>
  <c r="BC51" i="10" s="1"/>
  <c r="AF54" i="7"/>
  <c r="B54" i="7" s="1"/>
  <c r="M54" i="7"/>
  <c r="AP57" i="1"/>
  <c r="B50" i="10"/>
  <c r="BC55" i="7" l="1"/>
  <c r="AA54" i="7"/>
  <c r="BC50" i="4"/>
  <c r="AA49" i="4"/>
  <c r="V58" i="9"/>
  <c r="Q57" i="9"/>
  <c r="B49" i="1"/>
  <c r="BR49" i="16" s="1"/>
  <c r="CB49" i="16" s="1"/>
  <c r="R50" i="10"/>
  <c r="AA50" i="10"/>
  <c r="X52" i="10"/>
  <c r="AS51" i="10"/>
  <c r="AR51" i="10"/>
  <c r="R49" i="4"/>
  <c r="X51" i="4"/>
  <c r="AS50" i="4"/>
  <c r="AR50" i="4"/>
  <c r="BE50" i="1"/>
  <c r="Q55" i="8"/>
  <c r="V56" i="8"/>
  <c r="Y55" i="13"/>
  <c r="BD55" i="13"/>
  <c r="BB55" i="13"/>
  <c r="D55" i="13" s="1"/>
  <c r="R54" i="7"/>
  <c r="S54" i="7" s="1"/>
  <c r="X56" i="7"/>
  <c r="AS55" i="7"/>
  <c r="AR55" i="7"/>
  <c r="AE58" i="9"/>
  <c r="T54" i="1"/>
  <c r="BT54" i="16" s="1"/>
  <c r="CD54" i="16" s="1"/>
  <c r="Y55" i="11"/>
  <c r="BD55" i="11"/>
  <c r="BB55" i="11"/>
  <c r="D55" i="11" s="1"/>
  <c r="AC55" i="13" l="1"/>
  <c r="K55" i="13"/>
  <c r="AE55" i="13" s="1"/>
  <c r="AC55" i="11"/>
  <c r="K55" i="11"/>
  <c r="AE55" i="11" s="1"/>
  <c r="BW50" i="16"/>
  <c r="CG50" i="16" s="1"/>
  <c r="T50" i="16" s="1"/>
  <c r="BG54" i="16"/>
  <c r="U50" i="16"/>
  <c r="U54" i="7"/>
  <c r="T54" i="7" s="1"/>
  <c r="W54" i="1"/>
  <c r="N54" i="7"/>
  <c r="BE55" i="13"/>
  <c r="AM55" i="13"/>
  <c r="E55" i="13" s="1"/>
  <c r="BH50" i="1"/>
  <c r="S50" i="10"/>
  <c r="BE55" i="11"/>
  <c r="AM55" i="11"/>
  <c r="E55" i="11" s="1"/>
  <c r="D55" i="7"/>
  <c r="AN55" i="7"/>
  <c r="AL55" i="7"/>
  <c r="C55" i="7"/>
  <c r="U55" i="1" s="1"/>
  <c r="BF55" i="13"/>
  <c r="AO55" i="13"/>
  <c r="AH55" i="13" s="1"/>
  <c r="D49" i="15"/>
  <c r="S49" i="4"/>
  <c r="C51" i="10"/>
  <c r="BF51" i="1" s="1"/>
  <c r="N49" i="16"/>
  <c r="B49" i="16"/>
  <c r="Y56" i="8"/>
  <c r="BB56" i="8"/>
  <c r="AL56" i="8" s="1"/>
  <c r="D56" i="8" s="1"/>
  <c r="BD56" i="8"/>
  <c r="AN56" i="8" s="1"/>
  <c r="AG56" i="8" s="1"/>
  <c r="BF55" i="11"/>
  <c r="AO55" i="11"/>
  <c r="AH55" i="11" s="1"/>
  <c r="C50" i="4"/>
  <c r="C50" i="1" s="1"/>
  <c r="J51" i="10"/>
  <c r="BG51" i="1" s="1"/>
  <c r="J55" i="7"/>
  <c r="V55" i="1" s="1"/>
  <c r="J50" i="4"/>
  <c r="D50" i="1" s="1"/>
  <c r="O58" i="9"/>
  <c r="Y58" i="9"/>
  <c r="BB58" i="9"/>
  <c r="BD58" i="9"/>
  <c r="AC56" i="8" l="1"/>
  <c r="K56" i="8"/>
  <c r="AE56" i="8" s="1"/>
  <c r="CO50" i="16"/>
  <c r="V50" i="16" s="1"/>
  <c r="AB54" i="7"/>
  <c r="O54" i="7" s="1"/>
  <c r="P54" i="7" s="1"/>
  <c r="Z54" i="1" s="1"/>
  <c r="Y54" i="1"/>
  <c r="C49" i="16"/>
  <c r="AC55" i="7"/>
  <c r="X54" i="1"/>
  <c r="BE58" i="9"/>
  <c r="AM58" i="9"/>
  <c r="E58" i="9" s="1"/>
  <c r="U50" i="10"/>
  <c r="T50" i="10" s="1"/>
  <c r="N50" i="10"/>
  <c r="W50" i="16"/>
  <c r="DX50" i="16" s="1"/>
  <c r="O49" i="16"/>
  <c r="BF56" i="8"/>
  <c r="AO56" i="8"/>
  <c r="AH56" i="8" s="1"/>
  <c r="U49" i="4"/>
  <c r="T49" i="4" s="1"/>
  <c r="E49" i="1"/>
  <c r="N49" i="4"/>
  <c r="BE56" i="8"/>
  <c r="AM56" i="8"/>
  <c r="E56" i="8" s="1"/>
  <c r="AD55" i="13"/>
  <c r="F55" i="13"/>
  <c r="L55" i="13"/>
  <c r="BH54" i="16"/>
  <c r="AD55" i="11"/>
  <c r="F55" i="11"/>
  <c r="L55" i="11"/>
  <c r="BF58" i="9"/>
  <c r="AO58" i="9"/>
  <c r="AH58" i="9" s="1"/>
  <c r="BA56" i="13" l="1"/>
  <c r="Z55" i="13"/>
  <c r="BA56" i="11"/>
  <c r="Z55" i="11"/>
  <c r="CY54" i="1"/>
  <c r="EV54" i="1"/>
  <c r="CL49" i="16"/>
  <c r="D49" i="16" s="1"/>
  <c r="CT54" i="16"/>
  <c r="BI54" i="16" s="1"/>
  <c r="CN49" i="16"/>
  <c r="P49" i="16" s="1"/>
  <c r="W57" i="11"/>
  <c r="W57" i="13"/>
  <c r="E49" i="16"/>
  <c r="AD56" i="8"/>
  <c r="L56" i="8"/>
  <c r="F56" i="8"/>
  <c r="Q49" i="16"/>
  <c r="BJ54" i="16"/>
  <c r="AB49" i="4"/>
  <c r="O49" i="4" s="1"/>
  <c r="P49" i="4" s="1"/>
  <c r="H49" i="1" s="1"/>
  <c r="G49" i="1"/>
  <c r="AB50" i="10"/>
  <c r="BJ50" i="1"/>
  <c r="O50" i="10"/>
  <c r="P50" i="10" s="1"/>
  <c r="BK50" i="1" s="1"/>
  <c r="EY50" i="1" s="1"/>
  <c r="Q54" i="7"/>
  <c r="V55" i="7"/>
  <c r="BI50" i="1"/>
  <c r="F49" i="1"/>
  <c r="E49" i="15"/>
  <c r="AD58" i="9"/>
  <c r="F58" i="9"/>
  <c r="BA59" i="9" s="1"/>
  <c r="L58" i="9"/>
  <c r="AF55" i="13"/>
  <c r="B55" i="13" s="1"/>
  <c r="M55" i="13"/>
  <c r="AF55" i="11"/>
  <c r="B55" i="11" s="1"/>
  <c r="M55" i="11"/>
  <c r="BA57" i="8" l="1"/>
  <c r="Z56" i="8"/>
  <c r="BC56" i="11"/>
  <c r="AA55" i="11"/>
  <c r="BC56" i="13"/>
  <c r="AA55" i="13"/>
  <c r="CW49" i="1"/>
  <c r="ET49" i="1"/>
  <c r="DE54" i="16"/>
  <c r="EC54" i="16"/>
  <c r="DW49" i="16"/>
  <c r="CY49" i="16"/>
  <c r="CW49" i="16"/>
  <c r="DU49" i="16"/>
  <c r="Q50" i="10"/>
  <c r="V51" i="10"/>
  <c r="W58" i="8"/>
  <c r="CF55" i="1"/>
  <c r="BZ55" i="16" s="1"/>
  <c r="CJ55" i="16" s="1"/>
  <c r="R55" i="11"/>
  <c r="S55" i="11" s="1"/>
  <c r="X57" i="11"/>
  <c r="AR56" i="11"/>
  <c r="AS56" i="11"/>
  <c r="AF56" i="8"/>
  <c r="B56" i="8" s="1"/>
  <c r="M56" i="8"/>
  <c r="BC57" i="8" s="1"/>
  <c r="BN55" i="1"/>
  <c r="BX55" i="16" s="1"/>
  <c r="CH55" i="16" s="1"/>
  <c r="V50" i="4"/>
  <c r="Q49" i="4"/>
  <c r="R55" i="13"/>
  <c r="S55" i="13" s="1"/>
  <c r="X57" i="13"/>
  <c r="AS56" i="13"/>
  <c r="AR56" i="13"/>
  <c r="AF58" i="9"/>
  <c r="B58" i="9" s="1"/>
  <c r="M58" i="9"/>
  <c r="BC59" i="9" s="1"/>
  <c r="Y55" i="7"/>
  <c r="BB55" i="7"/>
  <c r="BD55" i="7"/>
  <c r="AG55" i="7" s="1"/>
  <c r="K55" i="7" s="1"/>
  <c r="AE55" i="7" s="1"/>
  <c r="W60" i="9"/>
  <c r="AL58" i="1" l="1"/>
  <c r="BV58" i="16" s="1"/>
  <c r="CF58" i="16" s="1"/>
  <c r="AC56" i="1"/>
  <c r="BU56" i="16" s="1"/>
  <c r="CE56" i="16" s="1"/>
  <c r="R56" i="8"/>
  <c r="S56" i="8" s="1"/>
  <c r="X58" i="8"/>
  <c r="AR57" i="8"/>
  <c r="AS57" i="8"/>
  <c r="U55" i="11"/>
  <c r="T55" i="11" s="1"/>
  <c r="BQ55" i="1"/>
  <c r="N55" i="11"/>
  <c r="U55" i="13"/>
  <c r="T55" i="13" s="1"/>
  <c r="CI55" i="1"/>
  <c r="N55" i="13"/>
  <c r="J56" i="11"/>
  <c r="BP56" i="1" s="1"/>
  <c r="R58" i="9"/>
  <c r="S58" i="9" s="1"/>
  <c r="X60" i="9"/>
  <c r="AR59" i="9"/>
  <c r="AS59" i="9"/>
  <c r="C56" i="13"/>
  <c r="CG56" i="1" s="1"/>
  <c r="Y50" i="4"/>
  <c r="BD50" i="4"/>
  <c r="AN50" i="4" s="1"/>
  <c r="AG50" i="4" s="1"/>
  <c r="BB50" i="4"/>
  <c r="AL50" i="4" s="1"/>
  <c r="D50" i="4" s="1"/>
  <c r="C56" i="11"/>
  <c r="BO56" i="1" s="1"/>
  <c r="Y51" i="10"/>
  <c r="BD51" i="10"/>
  <c r="AN51" i="10" s="1"/>
  <c r="AG51" i="10" s="1"/>
  <c r="BB51" i="10"/>
  <c r="AL51" i="10" s="1"/>
  <c r="D51" i="10" s="1"/>
  <c r="BF55" i="7"/>
  <c r="AO55" i="7"/>
  <c r="AH55" i="7" s="1"/>
  <c r="J56" i="13"/>
  <c r="CH56" i="1" s="1"/>
  <c r="BE55" i="7"/>
  <c r="AM55" i="7"/>
  <c r="E55" i="7" s="1"/>
  <c r="AC51" i="10" l="1"/>
  <c r="K51" i="10"/>
  <c r="AE51" i="10" s="1"/>
  <c r="AC50" i="4"/>
  <c r="K50" i="4"/>
  <c r="AE50" i="4" s="1"/>
  <c r="CJ55" i="1"/>
  <c r="BF51" i="10"/>
  <c r="AO51" i="10"/>
  <c r="AH51" i="10" s="1"/>
  <c r="J59" i="9"/>
  <c r="AN59" i="1" s="1"/>
  <c r="AB55" i="11"/>
  <c r="O55" i="11" s="1"/>
  <c r="P55" i="11" s="1"/>
  <c r="BT55" i="1" s="1"/>
  <c r="EZ55" i="1" s="1"/>
  <c r="BS55" i="1"/>
  <c r="BE51" i="10"/>
  <c r="AM51" i="10"/>
  <c r="E51" i="10" s="1"/>
  <c r="U58" i="9"/>
  <c r="T58" i="9" s="1"/>
  <c r="AO58" i="1"/>
  <c r="N58" i="9"/>
  <c r="U56" i="8"/>
  <c r="T56" i="8" s="1"/>
  <c r="AF56" i="1"/>
  <c r="N56" i="8"/>
  <c r="O56" i="8" s="1"/>
  <c r="BR55" i="1"/>
  <c r="BE50" i="4"/>
  <c r="AM50" i="4"/>
  <c r="E50" i="4" s="1"/>
  <c r="J57" i="8"/>
  <c r="AE57" i="1" s="1"/>
  <c r="D59" i="9"/>
  <c r="AL59" i="9"/>
  <c r="AN59" i="9"/>
  <c r="AG59" i="9" s="1"/>
  <c r="C59" i="9"/>
  <c r="AM59" i="1" s="1"/>
  <c r="BF50" i="4"/>
  <c r="AO50" i="4"/>
  <c r="AH50" i="4" s="1"/>
  <c r="AB55" i="13"/>
  <c r="O55" i="13" s="1"/>
  <c r="P55" i="13" s="1"/>
  <c r="CL55" i="1" s="1"/>
  <c r="FB55" i="1" s="1"/>
  <c r="CK55" i="1"/>
  <c r="AD55" i="7"/>
  <c r="L55" i="7"/>
  <c r="F55" i="7"/>
  <c r="BA56" i="7" s="1"/>
  <c r="AL57" i="8"/>
  <c r="D57" i="8" s="1"/>
  <c r="AN57" i="8"/>
  <c r="AG57" i="8" s="1"/>
  <c r="C57" i="8"/>
  <c r="AD57" i="1" s="1"/>
  <c r="AC57" i="8" l="1"/>
  <c r="K57" i="8"/>
  <c r="AC59" i="9"/>
  <c r="K59" i="9"/>
  <c r="Q55" i="13"/>
  <c r="V56" i="13"/>
  <c r="AB56" i="8"/>
  <c r="AH56" i="1"/>
  <c r="P56" i="8"/>
  <c r="AI56" i="1" s="1"/>
  <c r="EW56" i="1" s="1"/>
  <c r="AG56" i="1"/>
  <c r="Q55" i="11"/>
  <c r="V56" i="11"/>
  <c r="AB58" i="9"/>
  <c r="AQ58" i="1"/>
  <c r="P58" i="9"/>
  <c r="AR58" i="1" s="1"/>
  <c r="EX58" i="1" s="1"/>
  <c r="AD50" i="4"/>
  <c r="L50" i="4"/>
  <c r="F50" i="4"/>
  <c r="BA51" i="4" s="1"/>
  <c r="Z55" i="7"/>
  <c r="Z56" i="7" s="1"/>
  <c r="W57" i="7"/>
  <c r="AF55" i="7"/>
  <c r="B55" i="7" s="1"/>
  <c r="M55" i="7"/>
  <c r="BC56" i="7" s="1"/>
  <c r="AP58" i="1"/>
  <c r="AD51" i="10"/>
  <c r="F51" i="10"/>
  <c r="Z51" i="10" s="1"/>
  <c r="L51" i="10"/>
  <c r="T55" i="1" l="1"/>
  <c r="BT55" i="16" s="1"/>
  <c r="CD55" i="16" s="1"/>
  <c r="Y56" i="11"/>
  <c r="BD56" i="11"/>
  <c r="AN56" i="11" s="1"/>
  <c r="AG56" i="11" s="1"/>
  <c r="BB56" i="11"/>
  <c r="AL56" i="11" s="1"/>
  <c r="D56" i="11" s="1"/>
  <c r="R55" i="7"/>
  <c r="S55" i="7" s="1"/>
  <c r="AA55" i="7"/>
  <c r="X57" i="7"/>
  <c r="AR56" i="7"/>
  <c r="AS56" i="7"/>
  <c r="A50" i="15"/>
  <c r="W52" i="4"/>
  <c r="Z50" i="4"/>
  <c r="AE59" i="9"/>
  <c r="W53" i="10"/>
  <c r="AF50" i="4"/>
  <c r="B50" i="4" s="1"/>
  <c r="B50" i="1" s="1"/>
  <c r="BR50" i="16" s="1"/>
  <c r="CB50" i="16" s="1"/>
  <c r="M50" i="4"/>
  <c r="BC51" i="4" s="1"/>
  <c r="Q56" i="8"/>
  <c r="V57" i="8"/>
  <c r="AE57" i="8"/>
  <c r="BA52" i="10"/>
  <c r="AF51" i="10"/>
  <c r="B51" i="10" s="1"/>
  <c r="M51" i="10"/>
  <c r="V59" i="9"/>
  <c r="Q58" i="9"/>
  <c r="Y56" i="13"/>
  <c r="BD56" i="13"/>
  <c r="AN56" i="13" s="1"/>
  <c r="AG56" i="13" s="1"/>
  <c r="BB56" i="13"/>
  <c r="AL56" i="13" s="1"/>
  <c r="D56" i="13" s="1"/>
  <c r="K56" i="11" l="1"/>
  <c r="AE56" i="11" s="1"/>
  <c r="AC56" i="11"/>
  <c r="AC56" i="13"/>
  <c r="K56" i="13"/>
  <c r="AE56" i="13" s="1"/>
  <c r="BC52" i="10"/>
  <c r="AA51" i="10"/>
  <c r="BE51" i="1"/>
  <c r="N50" i="16"/>
  <c r="B50" i="16"/>
  <c r="Y57" i="8"/>
  <c r="BD57" i="8"/>
  <c r="BB57" i="8"/>
  <c r="BE56" i="11"/>
  <c r="AM56" i="11"/>
  <c r="E56" i="11" s="1"/>
  <c r="J56" i="7"/>
  <c r="V56" i="1" s="1"/>
  <c r="BF56" i="11"/>
  <c r="AO56" i="11"/>
  <c r="AH56" i="11" s="1"/>
  <c r="C56" i="7"/>
  <c r="U56" i="1" s="1"/>
  <c r="R51" i="10"/>
  <c r="X53" i="10"/>
  <c r="AS52" i="10"/>
  <c r="AR52" i="10"/>
  <c r="BE56" i="13"/>
  <c r="AM56" i="13"/>
  <c r="E56" i="13" s="1"/>
  <c r="R50" i="4"/>
  <c r="AA50" i="4"/>
  <c r="AA51" i="4" s="1"/>
  <c r="X52" i="4"/>
  <c r="AR51" i="4"/>
  <c r="AS51" i="4"/>
  <c r="BF56" i="13"/>
  <c r="AO56" i="13"/>
  <c r="AH56" i="13" s="1"/>
  <c r="BG55" i="16"/>
  <c r="Y59" i="9"/>
  <c r="BB59" i="9"/>
  <c r="BD59" i="9"/>
  <c r="C50" i="15"/>
  <c r="Z51" i="4"/>
  <c r="U55" i="7"/>
  <c r="T55" i="7" s="1"/>
  <c r="W55" i="1"/>
  <c r="N55" i="7"/>
  <c r="BW51" i="16" l="1"/>
  <c r="CG51" i="16" s="1"/>
  <c r="T51" i="16" s="1"/>
  <c r="J52" i="10"/>
  <c r="BG52" i="1" s="1"/>
  <c r="BF57" i="8"/>
  <c r="AO57" i="8"/>
  <c r="AH57" i="8" s="1"/>
  <c r="X55" i="1"/>
  <c r="BH55" i="16"/>
  <c r="C51" i="15"/>
  <c r="D50" i="15"/>
  <c r="S50" i="4"/>
  <c r="C50" i="16"/>
  <c r="E50" i="16" s="1"/>
  <c r="DU50" i="16" s="1"/>
  <c r="C51" i="4"/>
  <c r="C51" i="1" s="1"/>
  <c r="BF59" i="9"/>
  <c r="AO59" i="9"/>
  <c r="AH59" i="9" s="1"/>
  <c r="AD56" i="13"/>
  <c r="F56" i="13"/>
  <c r="BA57" i="13" s="1"/>
  <c r="L56" i="13"/>
  <c r="BH51" i="1"/>
  <c r="S51" i="10"/>
  <c r="O50" i="16"/>
  <c r="BE59" i="9"/>
  <c r="AM59" i="9"/>
  <c r="E59" i="9" s="1"/>
  <c r="J51" i="4"/>
  <c r="D51" i="1" s="1"/>
  <c r="AD56" i="11"/>
  <c r="F56" i="11"/>
  <c r="BA57" i="11" s="1"/>
  <c r="L56" i="11"/>
  <c r="AL52" i="10"/>
  <c r="AN52" i="10"/>
  <c r="C52" i="10"/>
  <c r="BF52" i="1" s="1"/>
  <c r="U51" i="16"/>
  <c r="AB55" i="7"/>
  <c r="O55" i="7" s="1"/>
  <c r="P55" i="7" s="1"/>
  <c r="Z55" i="1" s="1"/>
  <c r="EV55" i="1" s="1"/>
  <c r="Y55" i="1"/>
  <c r="BE57" i="8"/>
  <c r="AM57" i="8"/>
  <c r="E57" i="8" s="1"/>
  <c r="CL50" i="16" l="1"/>
  <c r="D50" i="16" s="1"/>
  <c r="CT55" i="16"/>
  <c r="BI55" i="16" s="1"/>
  <c r="CN50" i="16"/>
  <c r="P50" i="16" s="1"/>
  <c r="CO51" i="16"/>
  <c r="V51" i="16" s="1"/>
  <c r="Q50" i="16"/>
  <c r="DW50" i="16" s="1"/>
  <c r="U50" i="4"/>
  <c r="T50" i="4" s="1"/>
  <c r="E50" i="1"/>
  <c r="N50" i="4"/>
  <c r="W51" i="16"/>
  <c r="DX51" i="16" s="1"/>
  <c r="U51" i="10"/>
  <c r="T51" i="10" s="1"/>
  <c r="N51" i="10"/>
  <c r="AF56" i="11"/>
  <c r="M56" i="11"/>
  <c r="W58" i="11"/>
  <c r="Z56" i="11"/>
  <c r="Z57" i="11" s="1"/>
  <c r="AD59" i="9"/>
  <c r="F59" i="9"/>
  <c r="BA60" i="9" s="1"/>
  <c r="L59" i="9"/>
  <c r="AF56" i="13"/>
  <c r="B56" i="13" s="1"/>
  <c r="M56" i="13"/>
  <c r="BC57" i="13" s="1"/>
  <c r="BJ55" i="16"/>
  <c r="EC55" i="16" s="1"/>
  <c r="Q55" i="7"/>
  <c r="V56" i="7"/>
  <c r="AD57" i="8"/>
  <c r="L57" i="8"/>
  <c r="F57" i="8"/>
  <c r="BA58" i="8" s="1"/>
  <c r="B56" i="11"/>
  <c r="Z56" i="13"/>
  <c r="Z57" i="13" s="1"/>
  <c r="W58" i="13"/>
  <c r="CF56" i="1" l="1"/>
  <c r="BZ56" i="16" s="1"/>
  <c r="CJ56" i="16" s="1"/>
  <c r="AF59" i="9"/>
  <c r="M59" i="9"/>
  <c r="BC60" i="9" s="1"/>
  <c r="R56" i="11"/>
  <c r="S56" i="11" s="1"/>
  <c r="X58" i="11"/>
  <c r="AA56" i="11"/>
  <c r="AA57" i="11" s="1"/>
  <c r="AR57" i="11"/>
  <c r="AS57" i="11"/>
  <c r="AB50" i="4"/>
  <c r="O50" i="4" s="1"/>
  <c r="P50" i="4" s="1"/>
  <c r="H50" i="1" s="1"/>
  <c r="ET50" i="1" s="1"/>
  <c r="G50" i="1"/>
  <c r="W61" i="9"/>
  <c r="Z59" i="9"/>
  <c r="Z60" i="9" s="1"/>
  <c r="F50" i="1"/>
  <c r="E50" i="15"/>
  <c r="W59" i="8"/>
  <c r="Z57" i="8"/>
  <c r="Z58" i="8" s="1"/>
  <c r="R56" i="13"/>
  <c r="S56" i="13" s="1"/>
  <c r="AA56" i="13"/>
  <c r="AA57" i="13" s="1"/>
  <c r="X58" i="13"/>
  <c r="AR57" i="13"/>
  <c r="AS57" i="13"/>
  <c r="BN56" i="1"/>
  <c r="BX56" i="16" s="1"/>
  <c r="CH56" i="16" s="1"/>
  <c r="AF57" i="8"/>
  <c r="B57" i="8" s="1"/>
  <c r="M57" i="8"/>
  <c r="BC58" i="8" s="1"/>
  <c r="AB51" i="10"/>
  <c r="O51" i="10" s="1"/>
  <c r="P51" i="10" s="1"/>
  <c r="BK51" i="1" s="1"/>
  <c r="EY51" i="1" s="1"/>
  <c r="BJ51" i="1"/>
  <c r="BI51" i="1"/>
  <c r="Y56" i="7"/>
  <c r="BB56" i="7"/>
  <c r="AL56" i="7" s="1"/>
  <c r="D56" i="7" s="1"/>
  <c r="BD56" i="7"/>
  <c r="AN56" i="7" s="1"/>
  <c r="AG56" i="7" s="1"/>
  <c r="B59" i="9"/>
  <c r="BC57" i="11"/>
  <c r="AC56" i="7" l="1"/>
  <c r="K56" i="7"/>
  <c r="AE56" i="7" s="1"/>
  <c r="AC57" i="1"/>
  <c r="BU57" i="16" s="1"/>
  <c r="CE57" i="16" s="1"/>
  <c r="U56" i="13"/>
  <c r="T56" i="13" s="1"/>
  <c r="CI56" i="1"/>
  <c r="N56" i="13"/>
  <c r="AG57" i="13"/>
  <c r="J57" i="13"/>
  <c r="CH57" i="1" s="1"/>
  <c r="V51" i="4"/>
  <c r="Q50" i="4"/>
  <c r="D57" i="13"/>
  <c r="AN57" i="13"/>
  <c r="AL57" i="13"/>
  <c r="C57" i="13"/>
  <c r="CG57" i="1" s="1"/>
  <c r="J57" i="11"/>
  <c r="BP57" i="1" s="1"/>
  <c r="R59" i="9"/>
  <c r="S59" i="9" s="1"/>
  <c r="X61" i="9"/>
  <c r="AA59" i="9"/>
  <c r="AA60" i="9" s="1"/>
  <c r="AS60" i="9"/>
  <c r="AR60" i="9"/>
  <c r="BF56" i="7"/>
  <c r="AO56" i="7"/>
  <c r="AH56" i="7" s="1"/>
  <c r="D57" i="11"/>
  <c r="AL57" i="11"/>
  <c r="AN57" i="11"/>
  <c r="AG57" i="11" s="1"/>
  <c r="C57" i="11"/>
  <c r="BO57" i="1" s="1"/>
  <c r="AL59" i="1"/>
  <c r="BV59" i="16" s="1"/>
  <c r="CF59" i="16" s="1"/>
  <c r="BE56" i="7"/>
  <c r="AM56" i="7"/>
  <c r="E56" i="7" s="1"/>
  <c r="U56" i="11"/>
  <c r="T56" i="11" s="1"/>
  <c r="BQ56" i="1"/>
  <c r="N56" i="11"/>
  <c r="Q51" i="10"/>
  <c r="V52" i="10"/>
  <c r="R57" i="8"/>
  <c r="S57" i="8" s="1"/>
  <c r="AA57" i="8"/>
  <c r="AA58" i="8" s="1"/>
  <c r="X59" i="8"/>
  <c r="AS58" i="8"/>
  <c r="AR58" i="8"/>
  <c r="AC57" i="13" l="1"/>
  <c r="K57" i="13"/>
  <c r="D58" i="8"/>
  <c r="AN58" i="8"/>
  <c r="AL58" i="8"/>
  <c r="C58" i="8"/>
  <c r="AD58" i="1" s="1"/>
  <c r="AB56" i="11"/>
  <c r="BS56" i="1"/>
  <c r="O56" i="11"/>
  <c r="P56" i="11" s="1"/>
  <c r="BT56" i="1" s="1"/>
  <c r="EZ56" i="1" s="1"/>
  <c r="AC57" i="11"/>
  <c r="K57" i="11"/>
  <c r="AB56" i="13"/>
  <c r="CK56" i="1"/>
  <c r="O56" i="13"/>
  <c r="P56" i="13" s="1"/>
  <c r="CL56" i="1" s="1"/>
  <c r="FB56" i="1" s="1"/>
  <c r="Y52" i="10"/>
  <c r="BB52" i="10"/>
  <c r="D52" i="10" s="1"/>
  <c r="BD52" i="10"/>
  <c r="AG52" i="10" s="1"/>
  <c r="AG58" i="8"/>
  <c r="J58" i="8"/>
  <c r="AE58" i="1" s="1"/>
  <c r="CJ56" i="1"/>
  <c r="BR56" i="1"/>
  <c r="AD56" i="7"/>
  <c r="L56" i="7"/>
  <c r="F56" i="7"/>
  <c r="AL60" i="9"/>
  <c r="D60" i="9" s="1"/>
  <c r="AN60" i="9"/>
  <c r="C60" i="9"/>
  <c r="AM60" i="1" s="1"/>
  <c r="U59" i="9"/>
  <c r="T59" i="9" s="1"/>
  <c r="AO59" i="1"/>
  <c r="N59" i="9"/>
  <c r="Y51" i="4"/>
  <c r="O51" i="4"/>
  <c r="BD51" i="4"/>
  <c r="AN51" i="4" s="1"/>
  <c r="AG51" i="4" s="1"/>
  <c r="BB51" i="4"/>
  <c r="AL51" i="4" s="1"/>
  <c r="D51" i="4" s="1"/>
  <c r="U57" i="8"/>
  <c r="T57" i="8" s="1"/>
  <c r="AF57" i="1"/>
  <c r="N57" i="8"/>
  <c r="AG60" i="9"/>
  <c r="J60" i="9"/>
  <c r="AN60" i="1" s="1"/>
  <c r="AC52" i="10" l="1"/>
  <c r="K52" i="10"/>
  <c r="AE52" i="10" s="1"/>
  <c r="AC51" i="4"/>
  <c r="K51" i="4"/>
  <c r="AE51" i="4" s="1"/>
  <c r="AC60" i="9"/>
  <c r="K60" i="9"/>
  <c r="W58" i="7"/>
  <c r="AG57" i="1"/>
  <c r="BF51" i="4"/>
  <c r="AO51" i="4"/>
  <c r="AH51" i="4" s="1"/>
  <c r="AF56" i="7"/>
  <c r="B56" i="7" s="1"/>
  <c r="M56" i="7"/>
  <c r="AC58" i="8"/>
  <c r="K58" i="8"/>
  <c r="AB59" i="9"/>
  <c r="AQ59" i="1"/>
  <c r="O59" i="9"/>
  <c r="P59" i="9" s="1"/>
  <c r="Q56" i="11"/>
  <c r="V57" i="11"/>
  <c r="AB57" i="8"/>
  <c r="AH57" i="1"/>
  <c r="O57" i="8"/>
  <c r="P57" i="8" s="1"/>
  <c r="AI57" i="1" s="1"/>
  <c r="EW57" i="1" s="1"/>
  <c r="Q56" i="13"/>
  <c r="V57" i="13"/>
  <c r="AP59" i="1"/>
  <c r="AE57" i="13"/>
  <c r="BF52" i="10"/>
  <c r="AO52" i="10"/>
  <c r="AH52" i="10" s="1"/>
  <c r="AE57" i="11"/>
  <c r="BE51" i="4"/>
  <c r="AM51" i="4"/>
  <c r="E51" i="4" s="1"/>
  <c r="BA57" i="7"/>
  <c r="BE52" i="10"/>
  <c r="AM52" i="10"/>
  <c r="E52" i="10" s="1"/>
  <c r="BC57" i="7" l="1"/>
  <c r="AA56" i="7"/>
  <c r="T56" i="1"/>
  <c r="BT56" i="16" s="1"/>
  <c r="CD56" i="16" s="1"/>
  <c r="AD51" i="4"/>
  <c r="L51" i="4"/>
  <c r="F51" i="4"/>
  <c r="BA52" i="4" s="1"/>
  <c r="R56" i="7"/>
  <c r="S56" i="7" s="1"/>
  <c r="X58" i="7"/>
  <c r="AS57" i="7"/>
  <c r="AR57" i="7"/>
  <c r="AR59" i="1"/>
  <c r="O57" i="13"/>
  <c r="Y57" i="13"/>
  <c r="BD57" i="13"/>
  <c r="BB57" i="13"/>
  <c r="V60" i="9"/>
  <c r="Q59" i="9"/>
  <c r="AE60" i="9"/>
  <c r="Y57" i="11"/>
  <c r="O57" i="11"/>
  <c r="BB57" i="11"/>
  <c r="BD57" i="11"/>
  <c r="AD52" i="10"/>
  <c r="F52" i="10"/>
  <c r="L52" i="10"/>
  <c r="AE58" i="8"/>
  <c r="Q57" i="8"/>
  <c r="V58" i="8"/>
  <c r="DA59" i="1" l="1"/>
  <c r="EX59" i="1"/>
  <c r="AF52" i="10"/>
  <c r="B52" i="10" s="1"/>
  <c r="M52" i="10"/>
  <c r="BC53" i="10" s="1"/>
  <c r="Z52" i="10"/>
  <c r="W54" i="10"/>
  <c r="AN57" i="7"/>
  <c r="AL57" i="7"/>
  <c r="D57" i="7" s="1"/>
  <c r="C57" i="7"/>
  <c r="U57" i="1" s="1"/>
  <c r="O60" i="9"/>
  <c r="Y60" i="9"/>
  <c r="BB60" i="9"/>
  <c r="BD60" i="9"/>
  <c r="A51" i="15"/>
  <c r="W53" i="4"/>
  <c r="BF57" i="11"/>
  <c r="AO57" i="11"/>
  <c r="AH57" i="11" s="1"/>
  <c r="AG57" i="7"/>
  <c r="J57" i="7"/>
  <c r="V57" i="1" s="1"/>
  <c r="AF51" i="4"/>
  <c r="B51" i="4" s="1"/>
  <c r="M51" i="4"/>
  <c r="BC52" i="4" s="1"/>
  <c r="O58" i="8"/>
  <c r="Y58" i="8"/>
  <c r="BB58" i="8"/>
  <c r="BD58" i="8"/>
  <c r="BE57" i="11"/>
  <c r="AM57" i="11"/>
  <c r="E57" i="11" s="1"/>
  <c r="BF57" i="13"/>
  <c r="AO57" i="13"/>
  <c r="AH57" i="13" s="1"/>
  <c r="U56" i="7"/>
  <c r="T56" i="7" s="1"/>
  <c r="W56" i="1"/>
  <c r="N56" i="7"/>
  <c r="O56" i="7" s="1"/>
  <c r="BG56" i="16"/>
  <c r="BE57" i="13"/>
  <c r="AM57" i="13"/>
  <c r="E57" i="13" s="1"/>
  <c r="BA53" i="10"/>
  <c r="B51" i="1" l="1"/>
  <c r="BR51" i="16" s="1"/>
  <c r="CB51" i="16" s="1"/>
  <c r="AC57" i="7"/>
  <c r="K57" i="7"/>
  <c r="BF58" i="8"/>
  <c r="AO58" i="8"/>
  <c r="AH58" i="8" s="1"/>
  <c r="AB56" i="7"/>
  <c r="Y56" i="1"/>
  <c r="P56" i="7"/>
  <c r="Z56" i="1" s="1"/>
  <c r="EV56" i="1" s="1"/>
  <c r="BE58" i="8"/>
  <c r="AM58" i="8"/>
  <c r="E58" i="8" s="1"/>
  <c r="BE60" i="9"/>
  <c r="AM60" i="9"/>
  <c r="E60" i="9" s="1"/>
  <c r="BF60" i="9"/>
  <c r="AO60" i="9"/>
  <c r="AH60" i="9" s="1"/>
  <c r="AD57" i="13"/>
  <c r="L57" i="13"/>
  <c r="F57" i="13"/>
  <c r="BA58" i="13" s="1"/>
  <c r="R51" i="4"/>
  <c r="X53" i="4"/>
  <c r="AR52" i="4"/>
  <c r="AS52" i="4"/>
  <c r="R52" i="10"/>
  <c r="AA52" i="10"/>
  <c r="AA53" i="10" s="1"/>
  <c r="X54" i="10"/>
  <c r="AR53" i="10"/>
  <c r="AS53" i="10"/>
  <c r="AD57" i="11"/>
  <c r="L57" i="11"/>
  <c r="F57" i="11"/>
  <c r="BE52" i="1"/>
  <c r="X56" i="1"/>
  <c r="BH56" i="16"/>
  <c r="BW52" i="16" l="1"/>
  <c r="CG52" i="16" s="1"/>
  <c r="T52" i="16" s="1"/>
  <c r="BI56" i="16"/>
  <c r="CT56" i="16"/>
  <c r="AF57" i="11"/>
  <c r="B57" i="11" s="1"/>
  <c r="M57" i="11"/>
  <c r="BC58" i="11" s="1"/>
  <c r="J52" i="4"/>
  <c r="D52" i="1" s="1"/>
  <c r="W59" i="13"/>
  <c r="AD58" i="8"/>
  <c r="L58" i="8"/>
  <c r="F58" i="8"/>
  <c r="W59" i="11"/>
  <c r="D51" i="15"/>
  <c r="S51" i="4"/>
  <c r="BJ56" i="16"/>
  <c r="EC56" i="16" s="1"/>
  <c r="J53" i="10"/>
  <c r="BG53" i="1" s="1"/>
  <c r="AN52" i="4"/>
  <c r="AG52" i="4" s="1"/>
  <c r="AL52" i="4"/>
  <c r="C52" i="4"/>
  <c r="C52" i="1" s="1"/>
  <c r="AF57" i="13"/>
  <c r="B57" i="13" s="1"/>
  <c r="M57" i="13"/>
  <c r="AE57" i="7"/>
  <c r="AL53" i="10"/>
  <c r="AN53" i="10"/>
  <c r="AG53" i="10" s="1"/>
  <c r="C53" i="10"/>
  <c r="BF53" i="1" s="1"/>
  <c r="U52" i="16"/>
  <c r="W52" i="16" s="1"/>
  <c r="DX52" i="16" s="1"/>
  <c r="AD60" i="9"/>
  <c r="F60" i="9"/>
  <c r="BA61" i="9" s="1"/>
  <c r="L60" i="9"/>
  <c r="BH52" i="1"/>
  <c r="S52" i="10"/>
  <c r="BA58" i="11"/>
  <c r="Q56" i="7"/>
  <c r="V57" i="7"/>
  <c r="N51" i="16"/>
  <c r="B51" i="16"/>
  <c r="CO52" i="16" l="1"/>
  <c r="V52" i="16" s="1"/>
  <c r="CF57" i="1"/>
  <c r="BZ57" i="16" s="1"/>
  <c r="CJ57" i="16" s="1"/>
  <c r="U51" i="4"/>
  <c r="T51" i="4" s="1"/>
  <c r="E51" i="1"/>
  <c r="N51" i="4"/>
  <c r="R57" i="13"/>
  <c r="S57" i="13" s="1"/>
  <c r="X59" i="13"/>
  <c r="AS58" i="13"/>
  <c r="AR58" i="13"/>
  <c r="W60" i="8"/>
  <c r="C51" i="16"/>
  <c r="O51" i="16"/>
  <c r="Q51" i="16" s="1"/>
  <c r="DW51" i="16" s="1"/>
  <c r="AF60" i="9"/>
  <c r="M60" i="9"/>
  <c r="BC61" i="9" s="1"/>
  <c r="AF58" i="8"/>
  <c r="B58" i="8" s="1"/>
  <c r="M58" i="8"/>
  <c r="W62" i="9"/>
  <c r="R57" i="11"/>
  <c r="S57" i="11" s="1"/>
  <c r="X59" i="11"/>
  <c r="AS58" i="11"/>
  <c r="AR58" i="11"/>
  <c r="U52" i="10"/>
  <c r="T52" i="10" s="1"/>
  <c r="N52" i="10"/>
  <c r="Y57" i="7"/>
  <c r="BB57" i="7"/>
  <c r="BD57" i="7"/>
  <c r="B60" i="9"/>
  <c r="BC58" i="13"/>
  <c r="BA59" i="8"/>
  <c r="BN57" i="1"/>
  <c r="BX57" i="16" s="1"/>
  <c r="CH57" i="16" s="1"/>
  <c r="CN51" i="16" l="1"/>
  <c r="P51" i="16" s="1"/>
  <c r="CL51" i="16"/>
  <c r="D51" i="16" s="1"/>
  <c r="AC58" i="1"/>
  <c r="BU58" i="16" s="1"/>
  <c r="CE58" i="16" s="1"/>
  <c r="AB52" i="10"/>
  <c r="O52" i="10" s="1"/>
  <c r="P52" i="10" s="1"/>
  <c r="BK52" i="1" s="1"/>
  <c r="EY52" i="1" s="1"/>
  <c r="BJ52" i="1"/>
  <c r="U57" i="11"/>
  <c r="T57" i="11" s="1"/>
  <c r="BQ57" i="1"/>
  <c r="N57" i="11"/>
  <c r="BI52" i="1"/>
  <c r="R60" i="9"/>
  <c r="S60" i="9" s="1"/>
  <c r="X62" i="9"/>
  <c r="AR61" i="9"/>
  <c r="AS61" i="9"/>
  <c r="U57" i="13"/>
  <c r="T57" i="13" s="1"/>
  <c r="CI57" i="1"/>
  <c r="N57" i="13"/>
  <c r="R58" i="8"/>
  <c r="S58" i="8" s="1"/>
  <c r="X60" i="8"/>
  <c r="AS59" i="8"/>
  <c r="AR59" i="8"/>
  <c r="D58" i="11"/>
  <c r="AL58" i="11"/>
  <c r="AN58" i="11"/>
  <c r="C58" i="11"/>
  <c r="BO58" i="1" s="1"/>
  <c r="AB51" i="4"/>
  <c r="G51" i="1"/>
  <c r="P51" i="4"/>
  <c r="H51" i="1" s="1"/>
  <c r="ET51" i="1" s="1"/>
  <c r="AL60" i="1"/>
  <c r="BV60" i="16" s="1"/>
  <c r="CF60" i="16" s="1"/>
  <c r="AN58" i="13"/>
  <c r="AG58" i="13" s="1"/>
  <c r="D58" i="13"/>
  <c r="AL58" i="13"/>
  <c r="C58" i="13"/>
  <c r="CG58" i="1" s="1"/>
  <c r="E51" i="15"/>
  <c r="F51" i="1"/>
  <c r="BF57" i="7"/>
  <c r="AO57" i="7"/>
  <c r="AH57" i="7" s="1"/>
  <c r="AG58" i="11"/>
  <c r="J58" i="11"/>
  <c r="BP58" i="1" s="1"/>
  <c r="J58" i="13"/>
  <c r="CH58" i="1" s="1"/>
  <c r="BE57" i="7"/>
  <c r="AM57" i="7"/>
  <c r="E57" i="7" s="1"/>
  <c r="BC59" i="8"/>
  <c r="E51" i="16"/>
  <c r="DU51" i="16" s="1"/>
  <c r="BR57" i="1" l="1"/>
  <c r="U60" i="9"/>
  <c r="T60" i="9" s="1"/>
  <c r="AO60" i="1"/>
  <c r="N60" i="9"/>
  <c r="CJ57" i="1"/>
  <c r="AB57" i="11"/>
  <c r="BS57" i="1"/>
  <c r="P57" i="11"/>
  <c r="BT57" i="1" s="1"/>
  <c r="EZ57" i="1" s="1"/>
  <c r="Q51" i="4"/>
  <c r="V52" i="4"/>
  <c r="AC58" i="11"/>
  <c r="K58" i="11"/>
  <c r="AL59" i="8"/>
  <c r="D59" i="8" s="1"/>
  <c r="AN59" i="8"/>
  <c r="AG59" i="8" s="1"/>
  <c r="C59" i="8"/>
  <c r="AD59" i="1" s="1"/>
  <c r="J59" i="8"/>
  <c r="AE59" i="1" s="1"/>
  <c r="AG61" i="9"/>
  <c r="J61" i="9"/>
  <c r="AN61" i="1" s="1"/>
  <c r="Q52" i="10"/>
  <c r="V53" i="10"/>
  <c r="AD57" i="7"/>
  <c r="L57" i="7"/>
  <c r="F57" i="7"/>
  <c r="AC58" i="13"/>
  <c r="K58" i="13"/>
  <c r="AL61" i="9"/>
  <c r="D61" i="9"/>
  <c r="AN61" i="9"/>
  <c r="C61" i="9"/>
  <c r="AM61" i="1" s="1"/>
  <c r="U58" i="8"/>
  <c r="T58" i="8" s="1"/>
  <c r="AF58" i="1"/>
  <c r="N58" i="8"/>
  <c r="AB57" i="13"/>
  <c r="CK57" i="1"/>
  <c r="P57" i="13"/>
  <c r="CL57" i="1" s="1"/>
  <c r="FB57" i="1" s="1"/>
  <c r="AC59" i="8" l="1"/>
  <c r="K59" i="8"/>
  <c r="Z57" i="7"/>
  <c r="Z58" i="7" s="1"/>
  <c r="W59" i="7"/>
  <c r="AF57" i="7"/>
  <c r="B57" i="7" s="1"/>
  <c r="M57" i="7"/>
  <c r="BC58" i="7" s="1"/>
  <c r="AE58" i="11"/>
  <c r="AG58" i="1"/>
  <c r="AB60" i="9"/>
  <c r="AQ60" i="1"/>
  <c r="P60" i="9"/>
  <c r="AR60" i="1" s="1"/>
  <c r="EX60" i="1" s="1"/>
  <c r="AC61" i="9"/>
  <c r="K61" i="9"/>
  <c r="Y53" i="10"/>
  <c r="O53" i="10"/>
  <c r="BD53" i="10"/>
  <c r="BB53" i="10"/>
  <c r="D53" i="10" s="1"/>
  <c r="Y52" i="4"/>
  <c r="BD52" i="4"/>
  <c r="BB52" i="4"/>
  <c r="D52" i="4" s="1"/>
  <c r="AP60" i="1"/>
  <c r="AB58" i="8"/>
  <c r="AH58" i="1"/>
  <c r="P58" i="8"/>
  <c r="AI58" i="1" s="1"/>
  <c r="EW58" i="1" s="1"/>
  <c r="AE58" i="13"/>
  <c r="Q57" i="11"/>
  <c r="V58" i="11"/>
  <c r="Q57" i="13"/>
  <c r="V58" i="13"/>
  <c r="BA58" i="7"/>
  <c r="AC53" i="10" l="1"/>
  <c r="K53" i="10"/>
  <c r="AE53" i="10" s="1"/>
  <c r="AC52" i="4"/>
  <c r="K52" i="4"/>
  <c r="AE52" i="4" s="1"/>
  <c r="BE53" i="10"/>
  <c r="AM53" i="10"/>
  <c r="E53" i="10" s="1"/>
  <c r="BF53" i="10"/>
  <c r="AO53" i="10"/>
  <c r="AH53" i="10" s="1"/>
  <c r="V61" i="9"/>
  <c r="Q60" i="9"/>
  <c r="Y58" i="11"/>
  <c r="BD58" i="11"/>
  <c r="BB58" i="11"/>
  <c r="Q58" i="8"/>
  <c r="V59" i="8"/>
  <c r="BE52" i="4"/>
  <c r="AM52" i="4"/>
  <c r="E52" i="4" s="1"/>
  <c r="BF52" i="4"/>
  <c r="AO52" i="4"/>
  <c r="AH52" i="4" s="1"/>
  <c r="AE61" i="9"/>
  <c r="T57" i="1"/>
  <c r="BT57" i="16" s="1"/>
  <c r="CD57" i="16" s="1"/>
  <c r="Y58" i="13"/>
  <c r="BD58" i="13"/>
  <c r="BB58" i="13"/>
  <c r="AE59" i="8"/>
  <c r="R57" i="7"/>
  <c r="S57" i="7" s="1"/>
  <c r="X59" i="7"/>
  <c r="AA57" i="7"/>
  <c r="AA58" i="7" s="1"/>
  <c r="AR58" i="7"/>
  <c r="AS58" i="7"/>
  <c r="AD52" i="4" l="1"/>
  <c r="L52" i="4"/>
  <c r="F52" i="4"/>
  <c r="BA53" i="4" s="1"/>
  <c r="Y61" i="9"/>
  <c r="BB61" i="9"/>
  <c r="BD61" i="9"/>
  <c r="BG57" i="16"/>
  <c r="Y59" i="8"/>
  <c r="BD59" i="8"/>
  <c r="BB59" i="8"/>
  <c r="BF58" i="13"/>
  <c r="AO58" i="13"/>
  <c r="AH58" i="13" s="1"/>
  <c r="BE58" i="11"/>
  <c r="AM58" i="11"/>
  <c r="E58" i="11" s="1"/>
  <c r="U57" i="7"/>
  <c r="T57" i="7" s="1"/>
  <c r="W57" i="1"/>
  <c r="N57" i="7"/>
  <c r="J58" i="7"/>
  <c r="V58" i="1" s="1"/>
  <c r="BF58" i="11"/>
  <c r="AO58" i="11"/>
  <c r="AH58" i="11" s="1"/>
  <c r="AD53" i="10"/>
  <c r="F53" i="10"/>
  <c r="Z53" i="10" s="1"/>
  <c r="L53" i="10"/>
  <c r="AN58" i="7"/>
  <c r="AG58" i="7" s="1"/>
  <c r="AL58" i="7"/>
  <c r="D58" i="7" s="1"/>
  <c r="C58" i="7"/>
  <c r="U58" i="1" s="1"/>
  <c r="BE58" i="13"/>
  <c r="AM58" i="13"/>
  <c r="E58" i="13" s="1"/>
  <c r="AC58" i="7" l="1"/>
  <c r="K58" i="7"/>
  <c r="BF59" i="8"/>
  <c r="AO59" i="8"/>
  <c r="AH59" i="8" s="1"/>
  <c r="AF53" i="10"/>
  <c r="M53" i="10"/>
  <c r="AB57" i="7"/>
  <c r="Y57" i="1"/>
  <c r="O57" i="7"/>
  <c r="P57" i="7" s="1"/>
  <c r="Z57" i="1" s="1"/>
  <c r="EV57" i="1" s="1"/>
  <c r="X57" i="1"/>
  <c r="BE61" i="9"/>
  <c r="AM61" i="9"/>
  <c r="E61" i="9" s="1"/>
  <c r="AD58" i="11"/>
  <c r="F58" i="11"/>
  <c r="BA59" i="11" s="1"/>
  <c r="L58" i="11"/>
  <c r="A52" i="15"/>
  <c r="Z52" i="4"/>
  <c r="W54" i="4"/>
  <c r="BE59" i="8"/>
  <c r="AM59" i="8"/>
  <c r="E59" i="8" s="1"/>
  <c r="BH57" i="16"/>
  <c r="AF52" i="4"/>
  <c r="B52" i="4" s="1"/>
  <c r="M52" i="4"/>
  <c r="W55" i="10"/>
  <c r="AD58" i="13"/>
  <c r="L58" i="13"/>
  <c r="F58" i="13"/>
  <c r="BA59" i="13" s="1"/>
  <c r="BA54" i="10"/>
  <c r="B53" i="10"/>
  <c r="BF61" i="9"/>
  <c r="AO61" i="9"/>
  <c r="AH61" i="9" s="1"/>
  <c r="BI57" i="16" l="1"/>
  <c r="CT57" i="16"/>
  <c r="B52" i="1"/>
  <c r="BR52" i="16" s="1"/>
  <c r="CB52" i="16" s="1"/>
  <c r="AD61" i="9"/>
  <c r="L61" i="9"/>
  <c r="F61" i="9"/>
  <c r="R53" i="10"/>
  <c r="X55" i="10"/>
  <c r="AR54" i="10"/>
  <c r="AS54" i="10"/>
  <c r="BJ57" i="16"/>
  <c r="EC57" i="16" s="1"/>
  <c r="C52" i="15"/>
  <c r="AD59" i="8"/>
  <c r="L59" i="8"/>
  <c r="F59" i="8"/>
  <c r="BA60" i="8" s="1"/>
  <c r="AF58" i="13"/>
  <c r="B58" i="13" s="1"/>
  <c r="M58" i="13"/>
  <c r="BC59" i="13" s="1"/>
  <c r="R52" i="4"/>
  <c r="X54" i="4"/>
  <c r="AA52" i="4"/>
  <c r="AR53" i="4"/>
  <c r="AS53" i="4"/>
  <c r="AF58" i="11"/>
  <c r="B58" i="11" s="1"/>
  <c r="M58" i="11"/>
  <c r="BC59" i="11" s="1"/>
  <c r="AE58" i="7"/>
  <c r="BE53" i="1"/>
  <c r="W60" i="11"/>
  <c r="Z58" i="11"/>
  <c r="Z59" i="11" s="1"/>
  <c r="Q57" i="7"/>
  <c r="V58" i="7"/>
  <c r="W60" i="13"/>
  <c r="Z58" i="13"/>
  <c r="Z59" i="13" s="1"/>
  <c r="BC53" i="4"/>
  <c r="BC54" i="10"/>
  <c r="BW53" i="16" l="1"/>
  <c r="CG53" i="16" s="1"/>
  <c r="T53" i="16" s="1"/>
  <c r="CF58" i="1"/>
  <c r="BZ58" i="16" s="1"/>
  <c r="CJ58" i="16" s="1"/>
  <c r="BN58" i="1"/>
  <c r="BX58" i="16" s="1"/>
  <c r="CH58" i="16" s="1"/>
  <c r="W63" i="9"/>
  <c r="Z61" i="9"/>
  <c r="Z62" i="9" s="1"/>
  <c r="Y58" i="7"/>
  <c r="O58" i="7"/>
  <c r="BB58" i="7"/>
  <c r="BD58" i="7"/>
  <c r="W61" i="8"/>
  <c r="Z59" i="8"/>
  <c r="Z60" i="8" s="1"/>
  <c r="J54" i="10"/>
  <c r="BG54" i="1" s="1"/>
  <c r="AF61" i="9"/>
  <c r="B61" i="9" s="1"/>
  <c r="M61" i="9"/>
  <c r="AF59" i="8"/>
  <c r="B59" i="8" s="1"/>
  <c r="M59" i="8"/>
  <c r="BC60" i="8" s="1"/>
  <c r="D52" i="15"/>
  <c r="S52" i="4"/>
  <c r="AL54" i="10"/>
  <c r="AN54" i="10"/>
  <c r="C54" i="10"/>
  <c r="BF54" i="1" s="1"/>
  <c r="R58" i="11"/>
  <c r="S58" i="11" s="1"/>
  <c r="X60" i="11"/>
  <c r="AA58" i="11"/>
  <c r="AA59" i="11" s="1"/>
  <c r="AR59" i="11"/>
  <c r="AS59" i="11"/>
  <c r="J53" i="4"/>
  <c r="D53" i="1" s="1"/>
  <c r="R58" i="13"/>
  <c r="S58" i="13" s="1"/>
  <c r="AA58" i="13"/>
  <c r="AA59" i="13" s="1"/>
  <c r="X60" i="13"/>
  <c r="AS59" i="13"/>
  <c r="AR59" i="13"/>
  <c r="BH53" i="1"/>
  <c r="S53" i="10"/>
  <c r="N52" i="16"/>
  <c r="B52" i="16"/>
  <c r="W53" i="16"/>
  <c r="DX53" i="16" s="1"/>
  <c r="U53" i="16"/>
  <c r="AN53" i="4"/>
  <c r="AL53" i="4"/>
  <c r="C53" i="4"/>
  <c r="C53" i="1" s="1"/>
  <c r="BA62" i="9"/>
  <c r="CO53" i="16" l="1"/>
  <c r="V53" i="16" s="1"/>
  <c r="R61" i="9"/>
  <c r="S61" i="9" s="1"/>
  <c r="AA61" i="9"/>
  <c r="AA62" i="9" s="1"/>
  <c r="X63" i="9"/>
  <c r="AR62" i="9"/>
  <c r="AS62" i="9"/>
  <c r="J59" i="11"/>
  <c r="BP59" i="1" s="1"/>
  <c r="U52" i="4"/>
  <c r="T52" i="4" s="1"/>
  <c r="E52" i="1"/>
  <c r="N52" i="4"/>
  <c r="AL61" i="1"/>
  <c r="BV61" i="16" s="1"/>
  <c r="CF61" i="16" s="1"/>
  <c r="J59" i="13"/>
  <c r="CH59" i="1" s="1"/>
  <c r="BF58" i="7"/>
  <c r="AO58" i="7"/>
  <c r="AH58" i="7" s="1"/>
  <c r="U58" i="13"/>
  <c r="T58" i="13" s="1"/>
  <c r="CI58" i="1"/>
  <c r="N58" i="13"/>
  <c r="R59" i="8"/>
  <c r="S59" i="8" s="1"/>
  <c r="X61" i="8"/>
  <c r="AA59" i="8"/>
  <c r="AA60" i="8" s="1"/>
  <c r="AS60" i="8"/>
  <c r="AR60" i="8"/>
  <c r="BE58" i="7"/>
  <c r="AM58" i="7"/>
  <c r="E58" i="7" s="1"/>
  <c r="AL59" i="13"/>
  <c r="D59" i="13" s="1"/>
  <c r="AN59" i="13"/>
  <c r="AG59" i="13" s="1"/>
  <c r="C59" i="13"/>
  <c r="CG59" i="1" s="1"/>
  <c r="E52" i="16"/>
  <c r="DU52" i="16" s="1"/>
  <c r="C52" i="16"/>
  <c r="AC59" i="1"/>
  <c r="BU59" i="16" s="1"/>
  <c r="CE59" i="16" s="1"/>
  <c r="U53" i="10"/>
  <c r="T53" i="10" s="1"/>
  <c r="N53" i="10"/>
  <c r="AL59" i="11"/>
  <c r="D59" i="11"/>
  <c r="AN59" i="11"/>
  <c r="AG59" i="11" s="1"/>
  <c r="C59" i="11"/>
  <c r="BO59" i="1" s="1"/>
  <c r="O52" i="16"/>
  <c r="U58" i="11"/>
  <c r="T58" i="11" s="1"/>
  <c r="BQ58" i="1"/>
  <c r="N58" i="11"/>
  <c r="BC62" i="9"/>
  <c r="CL52" i="16" l="1"/>
  <c r="D52" i="16" s="1"/>
  <c r="CN52" i="16"/>
  <c r="P52" i="16" s="1"/>
  <c r="AC59" i="13"/>
  <c r="K59" i="13"/>
  <c r="F52" i="1"/>
  <c r="E52" i="15"/>
  <c r="AB58" i="11"/>
  <c r="BS58" i="1"/>
  <c r="O58" i="11"/>
  <c r="P58" i="11" s="1"/>
  <c r="BT58" i="1" s="1"/>
  <c r="EZ58" i="1" s="1"/>
  <c r="AB53" i="10"/>
  <c r="BJ53" i="1"/>
  <c r="P53" i="10"/>
  <c r="BK53" i="1" s="1"/>
  <c r="EY53" i="1" s="1"/>
  <c r="AD58" i="7"/>
  <c r="F58" i="7"/>
  <c r="BA59" i="7" s="1"/>
  <c r="L58" i="7"/>
  <c r="AL60" i="8"/>
  <c r="D60" i="8" s="1"/>
  <c r="AN60" i="8"/>
  <c r="AG60" i="8" s="1"/>
  <c r="C60" i="8"/>
  <c r="AD60" i="1" s="1"/>
  <c r="J60" i="8"/>
  <c r="AE60" i="1" s="1"/>
  <c r="CJ58" i="1"/>
  <c r="U61" i="9"/>
  <c r="T61" i="9" s="1"/>
  <c r="AO61" i="1"/>
  <c r="N61" i="9"/>
  <c r="U59" i="8"/>
  <c r="T59" i="8" s="1"/>
  <c r="AF59" i="1"/>
  <c r="N59" i="8"/>
  <c r="BI53" i="1"/>
  <c r="AB58" i="13"/>
  <c r="CK58" i="1"/>
  <c r="O58" i="13"/>
  <c r="P58" i="13" s="1"/>
  <c r="CL58" i="1" s="1"/>
  <c r="FB58" i="1" s="1"/>
  <c r="Q52" i="16"/>
  <c r="DW52" i="16" s="1"/>
  <c r="AB52" i="4"/>
  <c r="G52" i="1"/>
  <c r="O52" i="4"/>
  <c r="P52" i="4" s="1"/>
  <c r="H52" i="1" s="1"/>
  <c r="ET52" i="1" s="1"/>
  <c r="J62" i="9"/>
  <c r="AN62" i="1" s="1"/>
  <c r="BR58" i="1"/>
  <c r="AC59" i="11"/>
  <c r="K59" i="11"/>
  <c r="D62" i="9"/>
  <c r="AL62" i="9"/>
  <c r="AN62" i="9"/>
  <c r="AG62" i="9" s="1"/>
  <c r="C62" i="9"/>
  <c r="AM62" i="1" s="1"/>
  <c r="AC60" i="8" l="1"/>
  <c r="K60" i="8"/>
  <c r="Q52" i="4"/>
  <c r="V53" i="4"/>
  <c r="AB59" i="8"/>
  <c r="AH59" i="1"/>
  <c r="O59" i="8"/>
  <c r="P59" i="8" s="1"/>
  <c r="Q58" i="11"/>
  <c r="V59" i="11"/>
  <c r="AF58" i="7"/>
  <c r="B58" i="7" s="1"/>
  <c r="M58" i="7"/>
  <c r="BC59" i="7" s="1"/>
  <c r="W60" i="7"/>
  <c r="AG59" i="1"/>
  <c r="AE59" i="11"/>
  <c r="AB61" i="9"/>
  <c r="AQ61" i="1"/>
  <c r="O61" i="9"/>
  <c r="P61" i="9" s="1"/>
  <c r="AR61" i="1" s="1"/>
  <c r="EX61" i="1" s="1"/>
  <c r="Q58" i="13"/>
  <c r="V59" i="13"/>
  <c r="AP61" i="1"/>
  <c r="Q53" i="10"/>
  <c r="V54" i="10"/>
  <c r="AE59" i="13"/>
  <c r="AC62" i="9"/>
  <c r="K62" i="9"/>
  <c r="T58" i="1" l="1"/>
  <c r="BT58" i="16" s="1"/>
  <c r="CD58" i="16" s="1"/>
  <c r="V62" i="9"/>
  <c r="Q61" i="9"/>
  <c r="Q59" i="8"/>
  <c r="V60" i="8"/>
  <c r="Y53" i="4"/>
  <c r="BD53" i="4"/>
  <c r="AG53" i="4" s="1"/>
  <c r="BB53" i="4"/>
  <c r="D53" i="4" s="1"/>
  <c r="Y54" i="10"/>
  <c r="BD54" i="10"/>
  <c r="AG54" i="10" s="1"/>
  <c r="BB54" i="10"/>
  <c r="D54" i="10" s="1"/>
  <c r="R58" i="7"/>
  <c r="S58" i="7" s="1"/>
  <c r="X60" i="7"/>
  <c r="AS59" i="7"/>
  <c r="AR59" i="7"/>
  <c r="AE62" i="9"/>
  <c r="Y59" i="13"/>
  <c r="O59" i="13"/>
  <c r="BD59" i="13"/>
  <c r="BB59" i="13"/>
  <c r="O59" i="11"/>
  <c r="Y59" i="11"/>
  <c r="BB59" i="11"/>
  <c r="BD59" i="11"/>
  <c r="AE60" i="8"/>
  <c r="AI59" i="1"/>
  <c r="AC54" i="10" l="1"/>
  <c r="K54" i="10"/>
  <c r="AE54" i="10" s="1"/>
  <c r="AC53" i="4"/>
  <c r="K53" i="4"/>
  <c r="AE53" i="4" s="1"/>
  <c r="CZ59" i="1"/>
  <c r="EW59" i="1"/>
  <c r="BF59" i="11"/>
  <c r="AO59" i="11"/>
  <c r="AH59" i="11" s="1"/>
  <c r="U58" i="7"/>
  <c r="T58" i="7" s="1"/>
  <c r="W58" i="1"/>
  <c r="N58" i="7"/>
  <c r="BE54" i="10"/>
  <c r="AM54" i="10"/>
  <c r="E54" i="10" s="1"/>
  <c r="O60" i="8"/>
  <c r="Y60" i="8"/>
  <c r="BB60" i="8"/>
  <c r="BD60" i="8"/>
  <c r="BE59" i="11"/>
  <c r="AM59" i="11"/>
  <c r="E59" i="11" s="1"/>
  <c r="BF54" i="10"/>
  <c r="AO54" i="10"/>
  <c r="AH54" i="10" s="1"/>
  <c r="AN59" i="7"/>
  <c r="AL59" i="7"/>
  <c r="D59" i="7" s="1"/>
  <c r="C59" i="7"/>
  <c r="U59" i="1" s="1"/>
  <c r="BE59" i="13"/>
  <c r="AM59" i="13"/>
  <c r="E59" i="13" s="1"/>
  <c r="AG59" i="7"/>
  <c r="J59" i="7"/>
  <c r="V59" i="1" s="1"/>
  <c r="Y62" i="9"/>
  <c r="O62" i="9"/>
  <c r="BB62" i="9"/>
  <c r="BD62" i="9"/>
  <c r="BE53" i="4"/>
  <c r="AM53" i="4"/>
  <c r="E53" i="4" s="1"/>
  <c r="BG58" i="16"/>
  <c r="BF59" i="13"/>
  <c r="AO59" i="13"/>
  <c r="AH59" i="13" s="1"/>
  <c r="BF53" i="4"/>
  <c r="AO53" i="4"/>
  <c r="AH53" i="4" s="1"/>
  <c r="AC59" i="7" l="1"/>
  <c r="K59" i="7"/>
  <c r="AD54" i="10"/>
  <c r="L54" i="10"/>
  <c r="F54" i="10"/>
  <c r="BA55" i="10" s="1"/>
  <c r="BJ58" i="16"/>
  <c r="EC58" i="16" s="1"/>
  <c r="BH58" i="16"/>
  <c r="AD59" i="11"/>
  <c r="L59" i="11"/>
  <c r="F59" i="11"/>
  <c r="BA60" i="11" s="1"/>
  <c r="AB58" i="7"/>
  <c r="Y58" i="1"/>
  <c r="P58" i="7"/>
  <c r="Z58" i="1" s="1"/>
  <c r="EV58" i="1" s="1"/>
  <c r="F53" i="4"/>
  <c r="AD53" i="4"/>
  <c r="L53" i="4"/>
  <c r="X58" i="1"/>
  <c r="BF62" i="9"/>
  <c r="AO62" i="9"/>
  <c r="AH62" i="9" s="1"/>
  <c r="BE62" i="9"/>
  <c r="AM62" i="9"/>
  <c r="E62" i="9" s="1"/>
  <c r="AD59" i="13"/>
  <c r="L59" i="13"/>
  <c r="F59" i="13"/>
  <c r="BA60" i="13" s="1"/>
  <c r="BE60" i="8"/>
  <c r="AM60" i="8"/>
  <c r="E60" i="8" s="1"/>
  <c r="BF60" i="8"/>
  <c r="AO60" i="8"/>
  <c r="AH60" i="8" s="1"/>
  <c r="BA54" i="4" l="1"/>
  <c r="Z53" i="4"/>
  <c r="C53" i="15" s="1"/>
  <c r="BI58" i="16"/>
  <c r="CT58" i="16"/>
  <c r="AF59" i="13"/>
  <c r="B59" i="13" s="1"/>
  <c r="M59" i="13"/>
  <c r="BC60" i="13" s="1"/>
  <c r="W61" i="13"/>
  <c r="Q58" i="7"/>
  <c r="V59" i="7"/>
  <c r="W56" i="10"/>
  <c r="Z54" i="10"/>
  <c r="AD62" i="9"/>
  <c r="F62" i="9"/>
  <c r="BA63" i="9" s="1"/>
  <c r="L62" i="9"/>
  <c r="AF54" i="10"/>
  <c r="B54" i="10" s="1"/>
  <c r="M54" i="10"/>
  <c r="BC55" i="10" s="1"/>
  <c r="AD60" i="8"/>
  <c r="L60" i="8"/>
  <c r="F60" i="8"/>
  <c r="BA61" i="8" s="1"/>
  <c r="AF59" i="11"/>
  <c r="B59" i="11" s="1"/>
  <c r="M59" i="11"/>
  <c r="BC60" i="11" s="1"/>
  <c r="AF53" i="4"/>
  <c r="B53" i="4" s="1"/>
  <c r="M53" i="4"/>
  <c r="W61" i="11"/>
  <c r="A53" i="15"/>
  <c r="W55" i="4"/>
  <c r="AE59" i="7"/>
  <c r="BC54" i="4" l="1"/>
  <c r="AA53" i="4"/>
  <c r="B53" i="1"/>
  <c r="BR53" i="16" s="1"/>
  <c r="CB53" i="16" s="1"/>
  <c r="BE54" i="1"/>
  <c r="BN59" i="1"/>
  <c r="BX59" i="16" s="1"/>
  <c r="CH59" i="16" s="1"/>
  <c r="R59" i="13"/>
  <c r="S59" i="13" s="1"/>
  <c r="X61" i="13"/>
  <c r="AS60" i="13"/>
  <c r="AR60" i="13"/>
  <c r="R59" i="11"/>
  <c r="S59" i="11" s="1"/>
  <c r="X61" i="11"/>
  <c r="AS60" i="11"/>
  <c r="AR60" i="11"/>
  <c r="AF62" i="9"/>
  <c r="B62" i="9" s="1"/>
  <c r="M62" i="9"/>
  <c r="BC63" i="9" s="1"/>
  <c r="Y59" i="7"/>
  <c r="BB59" i="7"/>
  <c r="BD59" i="7"/>
  <c r="CF59" i="1"/>
  <c r="BZ59" i="16" s="1"/>
  <c r="CJ59" i="16" s="1"/>
  <c r="R54" i="10"/>
  <c r="X56" i="10"/>
  <c r="AA54" i="10"/>
  <c r="AA55" i="10" s="1"/>
  <c r="AS55" i="10"/>
  <c r="AR55" i="10"/>
  <c r="W62" i="8"/>
  <c r="AF60" i="8"/>
  <c r="B60" i="8" s="1"/>
  <c r="M60" i="8"/>
  <c r="BC61" i="8" s="1"/>
  <c r="W64" i="9"/>
  <c r="R53" i="4"/>
  <c r="X55" i="4"/>
  <c r="AR54" i="4"/>
  <c r="AS54" i="4"/>
  <c r="BW54" i="16" l="1"/>
  <c r="CG54" i="16" s="1"/>
  <c r="T54" i="16" s="1"/>
  <c r="AL62" i="1"/>
  <c r="BV62" i="16" s="1"/>
  <c r="CF62" i="16" s="1"/>
  <c r="J54" i="4"/>
  <c r="D54" i="1" s="1"/>
  <c r="U59" i="13"/>
  <c r="T59" i="13" s="1"/>
  <c r="CI59" i="1"/>
  <c r="N59" i="13"/>
  <c r="AL54" i="4"/>
  <c r="AN54" i="4"/>
  <c r="AG54" i="4" s="1"/>
  <c r="C54" i="4"/>
  <c r="C54" i="1" s="1"/>
  <c r="BH54" i="1"/>
  <c r="S54" i="10"/>
  <c r="R62" i="9"/>
  <c r="S62" i="9" s="1"/>
  <c r="X64" i="9"/>
  <c r="AR63" i="9"/>
  <c r="AS63" i="9"/>
  <c r="U59" i="11"/>
  <c r="T59" i="11" s="1"/>
  <c r="BQ59" i="1"/>
  <c r="N59" i="11"/>
  <c r="AL60" i="13"/>
  <c r="D60" i="13" s="1"/>
  <c r="AN60" i="13"/>
  <c r="AG60" i="13" s="1"/>
  <c r="C60" i="13"/>
  <c r="CG60" i="1" s="1"/>
  <c r="AN55" i="10"/>
  <c r="AL55" i="10"/>
  <c r="C55" i="10"/>
  <c r="BF55" i="1" s="1"/>
  <c r="J60" i="13"/>
  <c r="CH60" i="1" s="1"/>
  <c r="W54" i="16"/>
  <c r="U54" i="16"/>
  <c r="AC60" i="1"/>
  <c r="BU60" i="16" s="1"/>
  <c r="CE60" i="16" s="1"/>
  <c r="AG55" i="10"/>
  <c r="J55" i="10"/>
  <c r="BG55" i="1" s="1"/>
  <c r="BF59" i="7"/>
  <c r="AO59" i="7"/>
  <c r="AH59" i="7" s="1"/>
  <c r="AN60" i="11"/>
  <c r="AL60" i="11"/>
  <c r="D60" i="11" s="1"/>
  <c r="C60" i="11"/>
  <c r="BO60" i="1" s="1"/>
  <c r="D53" i="15"/>
  <c r="S53" i="4"/>
  <c r="BE59" i="7"/>
  <c r="AM59" i="7"/>
  <c r="E59" i="7" s="1"/>
  <c r="AG60" i="11"/>
  <c r="J60" i="11"/>
  <c r="BP60" i="1" s="1"/>
  <c r="R60" i="8"/>
  <c r="S60" i="8" s="1"/>
  <c r="X62" i="8"/>
  <c r="AS61" i="8"/>
  <c r="AR61" i="8"/>
  <c r="B53" i="16"/>
  <c r="N53" i="16"/>
  <c r="CO54" i="16" l="1"/>
  <c r="V54" i="16" s="1"/>
  <c r="CZ54" i="16"/>
  <c r="DX54" i="16"/>
  <c r="AC60" i="13"/>
  <c r="K60" i="13"/>
  <c r="AC60" i="11"/>
  <c r="K60" i="11"/>
  <c r="U62" i="9"/>
  <c r="T62" i="9" s="1"/>
  <c r="AO62" i="1"/>
  <c r="N62" i="9"/>
  <c r="BR59" i="1"/>
  <c r="U54" i="10"/>
  <c r="T54" i="10" s="1"/>
  <c r="N54" i="10"/>
  <c r="O53" i="16"/>
  <c r="AB59" i="11"/>
  <c r="BS59" i="1"/>
  <c r="P59" i="11"/>
  <c r="C53" i="16"/>
  <c r="U60" i="8"/>
  <c r="T60" i="8" s="1"/>
  <c r="AF60" i="1"/>
  <c r="N60" i="8"/>
  <c r="U53" i="4"/>
  <c r="T53" i="4" s="1"/>
  <c r="E53" i="1"/>
  <c r="N53" i="4"/>
  <c r="J63" i="9"/>
  <c r="AN63" i="1" s="1"/>
  <c r="AD59" i="7"/>
  <c r="L59" i="7"/>
  <c r="F59" i="7"/>
  <c r="BA60" i="7" s="1"/>
  <c r="D63" i="9"/>
  <c r="AN63" i="9"/>
  <c r="AG63" i="9" s="1"/>
  <c r="AL63" i="9"/>
  <c r="C63" i="9"/>
  <c r="AM63" i="1" s="1"/>
  <c r="CJ59" i="1"/>
  <c r="AL61" i="8"/>
  <c r="D61" i="8" s="1"/>
  <c r="AN61" i="8"/>
  <c r="C61" i="8"/>
  <c r="AD61" i="1" s="1"/>
  <c r="AB59" i="13"/>
  <c r="CK59" i="1"/>
  <c r="P59" i="13"/>
  <c r="AG61" i="8"/>
  <c r="J61" i="8"/>
  <c r="AE61" i="1" s="1"/>
  <c r="CL53" i="16" l="1"/>
  <c r="D53" i="16" s="1"/>
  <c r="CN53" i="16"/>
  <c r="P53" i="16" s="1"/>
  <c r="AC61" i="8"/>
  <c r="K61" i="8"/>
  <c r="AF59" i="7"/>
  <c r="M59" i="7"/>
  <c r="BC60" i="7" s="1"/>
  <c r="AB54" i="10"/>
  <c r="BJ54" i="1"/>
  <c r="O54" i="10"/>
  <c r="P54" i="10" s="1"/>
  <c r="BK54" i="1" s="1"/>
  <c r="E53" i="16"/>
  <c r="DU53" i="16" s="1"/>
  <c r="BI54" i="1"/>
  <c r="AB53" i="4"/>
  <c r="O53" i="4" s="1"/>
  <c r="P53" i="4" s="1"/>
  <c r="H53" i="1" s="1"/>
  <c r="ET53" i="1" s="1"/>
  <c r="G53" i="1"/>
  <c r="BT59" i="1"/>
  <c r="AG60" i="1"/>
  <c r="AE60" i="11"/>
  <c r="Q59" i="13"/>
  <c r="V60" i="13"/>
  <c r="B59" i="7"/>
  <c r="AC63" i="9"/>
  <c r="K63" i="9"/>
  <c r="AB62" i="9"/>
  <c r="AQ62" i="1"/>
  <c r="P62" i="9"/>
  <c r="AR62" i="1" s="1"/>
  <c r="EX62" i="1" s="1"/>
  <c r="E53" i="15"/>
  <c r="F53" i="1"/>
  <c r="Q59" i="11"/>
  <c r="V60" i="11"/>
  <c r="AP62" i="1"/>
  <c r="AE60" i="13"/>
  <c r="AB60" i="8"/>
  <c r="AH60" i="1"/>
  <c r="P60" i="8"/>
  <c r="AI60" i="1" s="1"/>
  <c r="EW60" i="1" s="1"/>
  <c r="CL59" i="1"/>
  <c r="W61" i="7"/>
  <c r="Z59" i="7"/>
  <c r="Z60" i="7" s="1"/>
  <c r="Q53" i="16"/>
  <c r="DW53" i="16" s="1"/>
  <c r="DE59" i="1" l="1"/>
  <c r="FB59" i="1"/>
  <c r="DB54" i="1"/>
  <c r="EY54" i="1"/>
  <c r="DC59" i="1"/>
  <c r="EZ59" i="1"/>
  <c r="Y60" i="11"/>
  <c r="BB60" i="11"/>
  <c r="BD60" i="11"/>
  <c r="Q54" i="10"/>
  <c r="V55" i="10"/>
  <c r="V63" i="9"/>
  <c r="Q62" i="9"/>
  <c r="V54" i="4"/>
  <c r="Q53" i="4"/>
  <c r="R59" i="7"/>
  <c r="S59" i="7" s="1"/>
  <c r="X61" i="7"/>
  <c r="AA59" i="7"/>
  <c r="AA60" i="7" s="1"/>
  <c r="AR60" i="7"/>
  <c r="AS60" i="7"/>
  <c r="AE63" i="9"/>
  <c r="Y60" i="13"/>
  <c r="BD60" i="13"/>
  <c r="BB60" i="13"/>
  <c r="Q60" i="8"/>
  <c r="V61" i="8"/>
  <c r="T59" i="1"/>
  <c r="BT59" i="16" s="1"/>
  <c r="CD59" i="16" s="1"/>
  <c r="AE61" i="8"/>
  <c r="AL60" i="7" l="1"/>
  <c r="D60" i="7" s="1"/>
  <c r="AN60" i="7"/>
  <c r="C60" i="7"/>
  <c r="U60" i="1" s="1"/>
  <c r="BE60" i="13"/>
  <c r="AM60" i="13"/>
  <c r="E60" i="13" s="1"/>
  <c r="Y63" i="9"/>
  <c r="BB63" i="9"/>
  <c r="BD63" i="9"/>
  <c r="Y55" i="10"/>
  <c r="O55" i="10"/>
  <c r="BB55" i="10"/>
  <c r="D55" i="10" s="1"/>
  <c r="BD55" i="10"/>
  <c r="BF60" i="13"/>
  <c r="AO60" i="13"/>
  <c r="AH60" i="13" s="1"/>
  <c r="BF60" i="11"/>
  <c r="AO60" i="11"/>
  <c r="AH60" i="11" s="1"/>
  <c r="U59" i="7"/>
  <c r="T59" i="7" s="1"/>
  <c r="W59" i="1"/>
  <c r="N59" i="7"/>
  <c r="BE60" i="11"/>
  <c r="AM60" i="11"/>
  <c r="E60" i="11" s="1"/>
  <c r="BG59" i="16"/>
  <c r="Y61" i="8"/>
  <c r="BB61" i="8"/>
  <c r="BD61" i="8"/>
  <c r="AG60" i="7"/>
  <c r="J60" i="7"/>
  <c r="V60" i="1" s="1"/>
  <c r="Y54" i="4"/>
  <c r="BD54" i="4"/>
  <c r="BB54" i="4"/>
  <c r="D54" i="4" s="1"/>
  <c r="K55" i="10" l="1"/>
  <c r="AE55" i="10" s="1"/>
  <c r="AC55" i="10"/>
  <c r="AC54" i="4"/>
  <c r="K54" i="4"/>
  <c r="AE54" i="4" s="1"/>
  <c r="AC60" i="7"/>
  <c r="K60" i="7"/>
  <c r="BF63" i="9"/>
  <c r="AO63" i="9"/>
  <c r="AH63" i="9" s="1"/>
  <c r="BH59" i="16"/>
  <c r="BE63" i="9"/>
  <c r="AM63" i="9"/>
  <c r="E63" i="9" s="1"/>
  <c r="AD60" i="11"/>
  <c r="L60" i="11"/>
  <c r="F60" i="11"/>
  <c r="BA61" i="11" s="1"/>
  <c r="BE54" i="4"/>
  <c r="AM54" i="4"/>
  <c r="E54" i="4" s="1"/>
  <c r="BF55" i="10"/>
  <c r="AO55" i="10"/>
  <c r="AH55" i="10" s="1"/>
  <c r="BF61" i="8"/>
  <c r="AO61" i="8"/>
  <c r="AH61" i="8" s="1"/>
  <c r="AB59" i="7"/>
  <c r="Y59" i="1"/>
  <c r="O59" i="7"/>
  <c r="P59" i="7" s="1"/>
  <c r="BE55" i="10"/>
  <c r="AM55" i="10"/>
  <c r="E55" i="10" s="1"/>
  <c r="AD60" i="13"/>
  <c r="L60" i="13"/>
  <c r="F60" i="13"/>
  <c r="BA61" i="13" s="1"/>
  <c r="BF54" i="4"/>
  <c r="AO54" i="4"/>
  <c r="AH54" i="4" s="1"/>
  <c r="BE61" i="8"/>
  <c r="AM61" i="8"/>
  <c r="E61" i="8" s="1"/>
  <c r="X59" i="1"/>
  <c r="BI59" i="16" l="1"/>
  <c r="CT59" i="16"/>
  <c r="AD54" i="4"/>
  <c r="F54" i="4"/>
  <c r="BA55" i="4" s="1"/>
  <c r="L54" i="4"/>
  <c r="Z59" i="1"/>
  <c r="BJ59" i="16"/>
  <c r="W62" i="13"/>
  <c r="Z60" i="13"/>
  <c r="Z61" i="13" s="1"/>
  <c r="Q59" i="7"/>
  <c r="V60" i="7"/>
  <c r="W62" i="11"/>
  <c r="Z60" i="11"/>
  <c r="Z61" i="11" s="1"/>
  <c r="AF60" i="11"/>
  <c r="B60" i="11" s="1"/>
  <c r="M60" i="11"/>
  <c r="BC61" i="11" s="1"/>
  <c r="AF60" i="13"/>
  <c r="B60" i="13" s="1"/>
  <c r="M60" i="13"/>
  <c r="BC61" i="13" s="1"/>
  <c r="AD61" i="8"/>
  <c r="L61" i="8"/>
  <c r="F61" i="8"/>
  <c r="BA62" i="8" s="1"/>
  <c r="AE60" i="7"/>
  <c r="AD55" i="10"/>
  <c r="F55" i="10"/>
  <c r="L55" i="10"/>
  <c r="AD63" i="9"/>
  <c r="F63" i="9"/>
  <c r="L63" i="9"/>
  <c r="BA56" i="10" l="1"/>
  <c r="Z55" i="10"/>
  <c r="CY59" i="1"/>
  <c r="EV59" i="1"/>
  <c r="DE59" i="16"/>
  <c r="EC59" i="16"/>
  <c r="BN60" i="1"/>
  <c r="BX60" i="16" s="1"/>
  <c r="CH60" i="16" s="1"/>
  <c r="Z63" i="9"/>
  <c r="Z64" i="9" s="1"/>
  <c r="W65" i="9"/>
  <c r="CF60" i="1"/>
  <c r="BZ60" i="16" s="1"/>
  <c r="CJ60" i="16" s="1"/>
  <c r="Y60" i="7"/>
  <c r="O60" i="7"/>
  <c r="BB60" i="7"/>
  <c r="BD60" i="7"/>
  <c r="W63" i="8"/>
  <c r="Z61" i="8"/>
  <c r="Z62" i="8" s="1"/>
  <c r="R60" i="13"/>
  <c r="S60" i="13" s="1"/>
  <c r="X62" i="13"/>
  <c r="AA60" i="13"/>
  <c r="AA61" i="13" s="1"/>
  <c r="AR61" i="13"/>
  <c r="AS61" i="13"/>
  <c r="R60" i="11"/>
  <c r="S60" i="11" s="1"/>
  <c r="AA60" i="11"/>
  <c r="AA61" i="11" s="1"/>
  <c r="X62" i="11"/>
  <c r="AR61" i="11"/>
  <c r="AS61" i="11"/>
  <c r="AF61" i="8"/>
  <c r="B61" i="8" s="1"/>
  <c r="M61" i="8"/>
  <c r="BC62" i="8" s="1"/>
  <c r="AF54" i="4"/>
  <c r="B54" i="4" s="1"/>
  <c r="M54" i="4"/>
  <c r="AF55" i="10"/>
  <c r="B55" i="10" s="1"/>
  <c r="M55" i="10"/>
  <c r="BC56" i="10" s="1"/>
  <c r="BA64" i="9"/>
  <c r="W57" i="10"/>
  <c r="A54" i="15"/>
  <c r="Z54" i="4"/>
  <c r="W56" i="4"/>
  <c r="AF63" i="9"/>
  <c r="B63" i="9" s="1"/>
  <c r="M63" i="9"/>
  <c r="BC64" i="9" s="1"/>
  <c r="AL63" i="1" l="1"/>
  <c r="BV63" i="16" s="1"/>
  <c r="CF63" i="16" s="1"/>
  <c r="B54" i="1"/>
  <c r="BR54" i="16" s="1"/>
  <c r="CB54" i="16" s="1"/>
  <c r="AC61" i="1"/>
  <c r="BU61" i="16" s="1"/>
  <c r="CE61" i="16" s="1"/>
  <c r="BE55" i="1"/>
  <c r="BF60" i="7"/>
  <c r="AO60" i="7"/>
  <c r="AH60" i="7" s="1"/>
  <c r="BE60" i="7"/>
  <c r="AM60" i="7"/>
  <c r="E60" i="7" s="1"/>
  <c r="R54" i="4"/>
  <c r="X56" i="4"/>
  <c r="AA54" i="4"/>
  <c r="AR55" i="4"/>
  <c r="AS55" i="4"/>
  <c r="C54" i="15"/>
  <c r="U60" i="13"/>
  <c r="T60" i="13" s="1"/>
  <c r="CI60" i="1"/>
  <c r="N60" i="13"/>
  <c r="U60" i="11"/>
  <c r="T60" i="11" s="1"/>
  <c r="BQ60" i="1"/>
  <c r="N60" i="11"/>
  <c r="AG61" i="13"/>
  <c r="J61" i="13"/>
  <c r="CH61" i="1" s="1"/>
  <c r="J61" i="11"/>
  <c r="BP61" i="1" s="1"/>
  <c r="AL61" i="13"/>
  <c r="D61" i="13" s="1"/>
  <c r="AN61" i="13"/>
  <c r="C61" i="13"/>
  <c r="CG61" i="1" s="1"/>
  <c r="R61" i="8"/>
  <c r="S61" i="8" s="1"/>
  <c r="X63" i="8"/>
  <c r="AA61" i="8"/>
  <c r="AA62" i="8" s="1"/>
  <c r="AR62" i="8"/>
  <c r="AS62" i="8"/>
  <c r="R55" i="10"/>
  <c r="X57" i="10"/>
  <c r="AR56" i="10"/>
  <c r="AS56" i="10"/>
  <c r="R63" i="9"/>
  <c r="S63" i="9" s="1"/>
  <c r="X65" i="9"/>
  <c r="AA63" i="9"/>
  <c r="AA64" i="9" s="1"/>
  <c r="AS64" i="9"/>
  <c r="AR64" i="9"/>
  <c r="BC55" i="4"/>
  <c r="AL61" i="11"/>
  <c r="D61" i="11" s="1"/>
  <c r="AN61" i="11"/>
  <c r="AG61" i="11" s="1"/>
  <c r="C61" i="11"/>
  <c r="BO61" i="1" s="1"/>
  <c r="BW55" i="16" l="1"/>
  <c r="CG55" i="16" s="1"/>
  <c r="T55" i="16" s="1"/>
  <c r="AC61" i="11"/>
  <c r="K61" i="11"/>
  <c r="AC61" i="13"/>
  <c r="K61" i="13"/>
  <c r="AL64" i="9"/>
  <c r="D64" i="9" s="1"/>
  <c r="AN64" i="9"/>
  <c r="AG64" i="9" s="1"/>
  <c r="C64" i="9"/>
  <c r="AM64" i="1" s="1"/>
  <c r="AB60" i="11"/>
  <c r="BS60" i="1"/>
  <c r="O60" i="11"/>
  <c r="P60" i="11" s="1"/>
  <c r="BT60" i="1" s="1"/>
  <c r="EZ60" i="1" s="1"/>
  <c r="U55" i="16"/>
  <c r="J56" i="10"/>
  <c r="BG56" i="1" s="1"/>
  <c r="J64" i="9"/>
  <c r="AN64" i="1" s="1"/>
  <c r="C56" i="10"/>
  <c r="BF56" i="1" s="1"/>
  <c r="BR60" i="1"/>
  <c r="D54" i="15"/>
  <c r="S54" i="4"/>
  <c r="U61" i="8"/>
  <c r="T61" i="8" s="1"/>
  <c r="AF61" i="1"/>
  <c r="N61" i="8"/>
  <c r="AD60" i="7"/>
  <c r="L60" i="7"/>
  <c r="F60" i="7"/>
  <c r="BA61" i="7" s="1"/>
  <c r="AN62" i="8"/>
  <c r="AL62" i="8"/>
  <c r="D62" i="8" s="1"/>
  <c r="C62" i="8"/>
  <c r="AD62" i="1" s="1"/>
  <c r="BH55" i="1"/>
  <c r="S55" i="10"/>
  <c r="AB60" i="13"/>
  <c r="CK60" i="1"/>
  <c r="O60" i="13"/>
  <c r="P60" i="13" s="1"/>
  <c r="CL60" i="1" s="1"/>
  <c r="FB60" i="1" s="1"/>
  <c r="J55" i="4"/>
  <c r="D55" i="1" s="1"/>
  <c r="B54" i="16"/>
  <c r="N54" i="16"/>
  <c r="U63" i="9"/>
  <c r="T63" i="9" s="1"/>
  <c r="AO63" i="1"/>
  <c r="N63" i="9"/>
  <c r="AG62" i="8"/>
  <c r="J62" i="8"/>
  <c r="AE62" i="1" s="1"/>
  <c r="AL55" i="4"/>
  <c r="AN55" i="4"/>
  <c r="C55" i="4"/>
  <c r="C55" i="1" s="1"/>
  <c r="CJ60" i="1"/>
  <c r="CO55" i="16" l="1"/>
  <c r="V55" i="16" s="1"/>
  <c r="AC64" i="9"/>
  <c r="K64" i="9"/>
  <c r="AC62" i="8"/>
  <c r="K62" i="8"/>
  <c r="AG61" i="1"/>
  <c r="Q60" i="11"/>
  <c r="V61" i="11"/>
  <c r="AB63" i="9"/>
  <c r="AQ63" i="1"/>
  <c r="O63" i="9"/>
  <c r="P63" i="9" s="1"/>
  <c r="AR63" i="1" s="1"/>
  <c r="EX63" i="1" s="1"/>
  <c r="U54" i="4"/>
  <c r="T54" i="4" s="1"/>
  <c r="E54" i="1"/>
  <c r="N54" i="4"/>
  <c r="O54" i="16"/>
  <c r="Q54" i="16" s="1"/>
  <c r="AE61" i="13"/>
  <c r="AP63" i="1"/>
  <c r="AF60" i="7"/>
  <c r="B60" i="7" s="1"/>
  <c r="M60" i="7"/>
  <c r="BC61" i="7" s="1"/>
  <c r="Q60" i="13"/>
  <c r="V61" i="13"/>
  <c r="W55" i="16"/>
  <c r="DX55" i="16" s="1"/>
  <c r="C54" i="16"/>
  <c r="U55" i="10"/>
  <c r="T55" i="10" s="1"/>
  <c r="N55" i="10"/>
  <c r="AE61" i="11"/>
  <c r="W62" i="7"/>
  <c r="AB61" i="8"/>
  <c r="AH61" i="1"/>
  <c r="O61" i="8"/>
  <c r="P61" i="8" s="1"/>
  <c r="AI61" i="1" s="1"/>
  <c r="EW61" i="1" s="1"/>
  <c r="CL54" i="16" l="1"/>
  <c r="D54" i="16" s="1"/>
  <c r="DW54" i="16"/>
  <c r="CY54" i="16"/>
  <c r="CN54" i="16"/>
  <c r="P54" i="16" s="1"/>
  <c r="T60" i="1"/>
  <c r="BT60" i="16" s="1"/>
  <c r="CD60" i="16" s="1"/>
  <c r="AB55" i="10"/>
  <c r="BJ55" i="1"/>
  <c r="P55" i="10"/>
  <c r="BK55" i="1" s="1"/>
  <c r="EY55" i="1" s="1"/>
  <c r="R60" i="7"/>
  <c r="S60" i="7" s="1"/>
  <c r="X62" i="7"/>
  <c r="AS61" i="7"/>
  <c r="AR61" i="7"/>
  <c r="V64" i="9"/>
  <c r="Q63" i="9"/>
  <c r="BI55" i="1"/>
  <c r="Y61" i="11"/>
  <c r="O61" i="11"/>
  <c r="BD61" i="11"/>
  <c r="BB61" i="11"/>
  <c r="AE62" i="8"/>
  <c r="O61" i="13"/>
  <c r="Y61" i="13"/>
  <c r="BD61" i="13"/>
  <c r="BB61" i="13"/>
  <c r="Q61" i="8"/>
  <c r="V62" i="8"/>
  <c r="E54" i="16"/>
  <c r="AB54" i="4"/>
  <c r="O54" i="4" s="1"/>
  <c r="P54" i="4" s="1"/>
  <c r="H54" i="1" s="1"/>
  <c r="G54" i="1"/>
  <c r="F54" i="1"/>
  <c r="E54" i="15"/>
  <c r="AE64" i="9"/>
  <c r="CW54" i="1" l="1"/>
  <c r="ET54" i="1"/>
  <c r="CW54" i="16"/>
  <c r="DU54" i="16"/>
  <c r="V55" i="4"/>
  <c r="Q54" i="4"/>
  <c r="Y62" i="8"/>
  <c r="O62" i="8"/>
  <c r="BB62" i="8"/>
  <c r="BD62" i="8"/>
  <c r="BE61" i="11"/>
  <c r="AM61" i="11"/>
  <c r="E61" i="11" s="1"/>
  <c r="U60" i="7"/>
  <c r="T60" i="7" s="1"/>
  <c r="W60" i="1"/>
  <c r="N60" i="7"/>
  <c r="BF61" i="11"/>
  <c r="AO61" i="11"/>
  <c r="AH61" i="11" s="1"/>
  <c r="Y64" i="9"/>
  <c r="O64" i="9"/>
  <c r="BB64" i="9"/>
  <c r="BD64" i="9"/>
  <c r="BE61" i="13"/>
  <c r="AM61" i="13"/>
  <c r="E61" i="13" s="1"/>
  <c r="BF61" i="13"/>
  <c r="AO61" i="13"/>
  <c r="AH61" i="13" s="1"/>
  <c r="AN61" i="7"/>
  <c r="D61" i="7"/>
  <c r="AL61" i="7"/>
  <c r="C61" i="7"/>
  <c r="U61" i="1" s="1"/>
  <c r="Q55" i="10"/>
  <c r="V56" i="10"/>
  <c r="BG60" i="16"/>
  <c r="AG61" i="7"/>
  <c r="J61" i="7"/>
  <c r="V61" i="1" s="1"/>
  <c r="BF62" i="8" l="1"/>
  <c r="AO62" i="8"/>
  <c r="AH62" i="8" s="1"/>
  <c r="BE62" i="8"/>
  <c r="AM62" i="8"/>
  <c r="E62" i="8" s="1"/>
  <c r="AD61" i="13"/>
  <c r="F61" i="13"/>
  <c r="L61" i="13"/>
  <c r="AB60" i="7"/>
  <c r="Y60" i="1"/>
  <c r="P60" i="7"/>
  <c r="Z60" i="1" s="1"/>
  <c r="EV60" i="1" s="1"/>
  <c r="X60" i="1"/>
  <c r="BH60" i="16"/>
  <c r="AC61" i="7"/>
  <c r="K61" i="7"/>
  <c r="BE64" i="9"/>
  <c r="AM64" i="9"/>
  <c r="E64" i="9" s="1"/>
  <c r="AD61" i="11"/>
  <c r="F61" i="11"/>
  <c r="BA62" i="11" s="1"/>
  <c r="L61" i="11"/>
  <c r="BF64" i="9"/>
  <c r="AO64" i="9"/>
  <c r="AH64" i="9" s="1"/>
  <c r="Y56" i="10"/>
  <c r="BD56" i="10"/>
  <c r="AN56" i="10" s="1"/>
  <c r="AG56" i="10" s="1"/>
  <c r="BB56" i="10"/>
  <c r="AL56" i="10" s="1"/>
  <c r="D56" i="10" s="1"/>
  <c r="Y55" i="4"/>
  <c r="BD55" i="4"/>
  <c r="AG55" i="4" s="1"/>
  <c r="BB55" i="4"/>
  <c r="D55" i="4" s="1"/>
  <c r="K56" i="10" l="1"/>
  <c r="AE56" i="10" s="1"/>
  <c r="AC56" i="10"/>
  <c r="AC55" i="4"/>
  <c r="K55" i="4"/>
  <c r="AE55" i="4" s="1"/>
  <c r="BI60" i="16"/>
  <c r="CT60" i="16"/>
  <c r="AF61" i="13"/>
  <c r="M61" i="13"/>
  <c r="BC62" i="13" s="1"/>
  <c r="W63" i="11"/>
  <c r="BJ60" i="16"/>
  <c r="EC60" i="16" s="1"/>
  <c r="W63" i="13"/>
  <c r="BF56" i="10"/>
  <c r="AO56" i="10"/>
  <c r="AH56" i="10" s="1"/>
  <c r="B61" i="13"/>
  <c r="AD64" i="9"/>
  <c r="F64" i="9"/>
  <c r="BA65" i="9" s="1"/>
  <c r="L64" i="9"/>
  <c r="BE56" i="10"/>
  <c r="AM56" i="10"/>
  <c r="E56" i="10" s="1"/>
  <c r="AD62" i="8"/>
  <c r="L62" i="8"/>
  <c r="F62" i="8"/>
  <c r="BA63" i="8" s="1"/>
  <c r="BF55" i="4"/>
  <c r="AO55" i="4"/>
  <c r="AH55" i="4" s="1"/>
  <c r="AF61" i="11"/>
  <c r="M61" i="11"/>
  <c r="BC62" i="11" s="1"/>
  <c r="AE61" i="7"/>
  <c r="Q60" i="7"/>
  <c r="V61" i="7"/>
  <c r="BE55" i="4"/>
  <c r="AM55" i="4"/>
  <c r="E55" i="4" s="1"/>
  <c r="B61" i="11"/>
  <c r="BA62" i="13"/>
  <c r="R61" i="11" l="1"/>
  <c r="S61" i="11" s="1"/>
  <c r="X63" i="11"/>
  <c r="AS62" i="11"/>
  <c r="AR62" i="11"/>
  <c r="CF61" i="1"/>
  <c r="BZ61" i="16" s="1"/>
  <c r="CJ61" i="16" s="1"/>
  <c r="AD56" i="10"/>
  <c r="L56" i="10"/>
  <c r="F56" i="10"/>
  <c r="BA57" i="10" s="1"/>
  <c r="Y61" i="7"/>
  <c r="BB61" i="7"/>
  <c r="BD61" i="7"/>
  <c r="AD55" i="4"/>
  <c r="L55" i="4"/>
  <c r="F55" i="4"/>
  <c r="W64" i="8"/>
  <c r="AF64" i="9"/>
  <c r="B64" i="9" s="1"/>
  <c r="M64" i="9"/>
  <c r="BC65" i="9" s="1"/>
  <c r="R61" i="13"/>
  <c r="S61" i="13" s="1"/>
  <c r="X63" i="13"/>
  <c r="AR62" i="13"/>
  <c r="AS62" i="13"/>
  <c r="BN61" i="1"/>
  <c r="BX61" i="16" s="1"/>
  <c r="CH61" i="16" s="1"/>
  <c r="AF62" i="8"/>
  <c r="B62" i="8" s="1"/>
  <c r="M62" i="8"/>
  <c r="BC63" i="8" s="1"/>
  <c r="W66" i="9"/>
  <c r="BA56" i="4" l="1"/>
  <c r="Z55" i="4"/>
  <c r="C55" i="15" s="1"/>
  <c r="AL64" i="1"/>
  <c r="BV64" i="16" s="1"/>
  <c r="CF64" i="16" s="1"/>
  <c r="AL62" i="11"/>
  <c r="D62" i="11" s="1"/>
  <c r="AN62" i="11"/>
  <c r="C62" i="11"/>
  <c r="BO62" i="1" s="1"/>
  <c r="R64" i="9"/>
  <c r="S64" i="9" s="1"/>
  <c r="X66" i="9"/>
  <c r="AR65" i="9"/>
  <c r="AS65" i="9"/>
  <c r="A55" i="15"/>
  <c r="W57" i="4"/>
  <c r="Z56" i="10"/>
  <c r="Z57" i="10" s="1"/>
  <c r="W58" i="10"/>
  <c r="AG62" i="11"/>
  <c r="J62" i="11"/>
  <c r="BP62" i="1" s="1"/>
  <c r="AF55" i="4"/>
  <c r="B55" i="4" s="1"/>
  <c r="M55" i="4"/>
  <c r="AF56" i="10"/>
  <c r="B56" i="10" s="1"/>
  <c r="M56" i="10"/>
  <c r="BC57" i="10" s="1"/>
  <c r="J62" i="13"/>
  <c r="CH62" i="1" s="1"/>
  <c r="D62" i="13"/>
  <c r="AL62" i="13"/>
  <c r="AN62" i="13"/>
  <c r="AG62" i="13" s="1"/>
  <c r="C62" i="13"/>
  <c r="CG62" i="1" s="1"/>
  <c r="BF61" i="7"/>
  <c r="AO61" i="7"/>
  <c r="AH61" i="7" s="1"/>
  <c r="U61" i="13"/>
  <c r="T61" i="13" s="1"/>
  <c r="CI61" i="1"/>
  <c r="N61" i="13"/>
  <c r="BE61" i="7"/>
  <c r="AM61" i="7"/>
  <c r="E61" i="7" s="1"/>
  <c r="U61" i="11"/>
  <c r="T61" i="11" s="1"/>
  <c r="BQ61" i="1"/>
  <c r="N61" i="11"/>
  <c r="R62" i="8"/>
  <c r="S62" i="8" s="1"/>
  <c r="X64" i="8"/>
  <c r="AR63" i="8"/>
  <c r="AS63" i="8"/>
  <c r="AC62" i="1"/>
  <c r="BU62" i="16" s="1"/>
  <c r="CE62" i="16" s="1"/>
  <c r="BC56" i="4" l="1"/>
  <c r="AA55" i="4"/>
  <c r="B55" i="1"/>
  <c r="BR55" i="16" s="1"/>
  <c r="CB55" i="16" s="1"/>
  <c r="AC62" i="11"/>
  <c r="K62" i="11"/>
  <c r="BE56" i="1"/>
  <c r="AB61" i="11"/>
  <c r="BS61" i="1"/>
  <c r="P61" i="11"/>
  <c r="BT61" i="1" s="1"/>
  <c r="EZ61" i="1" s="1"/>
  <c r="U62" i="8"/>
  <c r="T62" i="8" s="1"/>
  <c r="AF62" i="1"/>
  <c r="N62" i="8"/>
  <c r="AC62" i="13"/>
  <c r="K62" i="13"/>
  <c r="BR61" i="1"/>
  <c r="R56" i="10"/>
  <c r="X58" i="10"/>
  <c r="AA56" i="10"/>
  <c r="AA57" i="10" s="1"/>
  <c r="AR57" i="10"/>
  <c r="AS57" i="10"/>
  <c r="AD61" i="7"/>
  <c r="L61" i="7"/>
  <c r="F61" i="7"/>
  <c r="BA62" i="7" s="1"/>
  <c r="U64" i="9"/>
  <c r="T64" i="9" s="1"/>
  <c r="AO64" i="1"/>
  <c r="N64" i="9"/>
  <c r="D63" i="8"/>
  <c r="AN63" i="8"/>
  <c r="AL63" i="8"/>
  <c r="C63" i="8"/>
  <c r="AD63" i="1" s="1"/>
  <c r="AG63" i="8"/>
  <c r="J63" i="8"/>
  <c r="AE63" i="1" s="1"/>
  <c r="AB61" i="13"/>
  <c r="CK61" i="1"/>
  <c r="P61" i="13"/>
  <c r="CL61" i="1" s="1"/>
  <c r="FB61" i="1" s="1"/>
  <c r="R55" i="4"/>
  <c r="X57" i="4"/>
  <c r="AR56" i="4"/>
  <c r="AS56" i="4"/>
  <c r="AG65" i="9"/>
  <c r="J65" i="9"/>
  <c r="AN65" i="1" s="1"/>
  <c r="CJ61" i="1"/>
  <c r="D65" i="9"/>
  <c r="AL65" i="9"/>
  <c r="AN65" i="9"/>
  <c r="C65" i="9"/>
  <c r="AM65" i="1" s="1"/>
  <c r="BW56" i="16" l="1"/>
  <c r="CG56" i="16" s="1"/>
  <c r="T56" i="16" s="1"/>
  <c r="AC65" i="9"/>
  <c r="K65" i="9"/>
  <c r="C56" i="4"/>
  <c r="C56" i="1" s="1"/>
  <c r="Q61" i="13"/>
  <c r="V62" i="13"/>
  <c r="AL57" i="10"/>
  <c r="D57" i="10" s="1"/>
  <c r="AN57" i="10"/>
  <c r="C57" i="10"/>
  <c r="BF57" i="1" s="1"/>
  <c r="Q61" i="11"/>
  <c r="V62" i="11"/>
  <c r="BH56" i="1"/>
  <c r="S56" i="10"/>
  <c r="AE62" i="13"/>
  <c r="W56" i="16"/>
  <c r="DX56" i="16" s="1"/>
  <c r="U56" i="16"/>
  <c r="D55" i="15"/>
  <c r="S55" i="4"/>
  <c r="AP64" i="1"/>
  <c r="AB62" i="8"/>
  <c r="AH62" i="1"/>
  <c r="P62" i="8"/>
  <c r="AI62" i="1" s="1"/>
  <c r="EW62" i="1" s="1"/>
  <c r="AF61" i="7"/>
  <c r="B61" i="7" s="1"/>
  <c r="M61" i="7"/>
  <c r="BC62" i="7" s="1"/>
  <c r="W63" i="7"/>
  <c r="Z61" i="7"/>
  <c r="Z62" i="7" s="1"/>
  <c r="AE62" i="11"/>
  <c r="AG62" i="1"/>
  <c r="AC63" i="8"/>
  <c r="K63" i="8"/>
  <c r="J56" i="4"/>
  <c r="D56" i="1" s="1"/>
  <c r="AB64" i="9"/>
  <c r="AQ64" i="1"/>
  <c r="P64" i="9"/>
  <c r="AR64" i="1" s="1"/>
  <c r="AG57" i="10"/>
  <c r="J57" i="10"/>
  <c r="BG57" i="1" s="1"/>
  <c r="N55" i="16"/>
  <c r="B55" i="16"/>
  <c r="DA64" i="1" l="1"/>
  <c r="EX64" i="1"/>
  <c r="V56" i="16"/>
  <c r="CO56" i="16"/>
  <c r="T61" i="1"/>
  <c r="BT61" i="16" s="1"/>
  <c r="CD61" i="16" s="1"/>
  <c r="AC57" i="10"/>
  <c r="K57" i="10"/>
  <c r="Y62" i="13"/>
  <c r="BD62" i="13"/>
  <c r="BB62" i="13"/>
  <c r="Q62" i="8"/>
  <c r="V63" i="8"/>
  <c r="AE63" i="8"/>
  <c r="C55" i="16"/>
  <c r="V65" i="9"/>
  <c r="Q64" i="9"/>
  <c r="U56" i="10"/>
  <c r="T56" i="10" s="1"/>
  <c r="N56" i="10"/>
  <c r="O55" i="16"/>
  <c r="Q55" i="16" s="1"/>
  <c r="DW55" i="16" s="1"/>
  <c r="U55" i="4"/>
  <c r="T55" i="4" s="1"/>
  <c r="E55" i="1"/>
  <c r="N55" i="4"/>
  <c r="AE65" i="9"/>
  <c r="R61" i="7"/>
  <c r="S61" i="7" s="1"/>
  <c r="AA61" i="7"/>
  <c r="AA62" i="7" s="1"/>
  <c r="X63" i="7"/>
  <c r="AR62" i="7"/>
  <c r="AS62" i="7"/>
  <c r="Y62" i="11"/>
  <c r="BB62" i="11"/>
  <c r="BD62" i="11"/>
  <c r="CL55" i="16" l="1"/>
  <c r="D55" i="16" s="1"/>
  <c r="CN55" i="16"/>
  <c r="P55" i="16" s="1"/>
  <c r="F55" i="1"/>
  <c r="E55" i="15"/>
  <c r="E55" i="16"/>
  <c r="DU55" i="16" s="1"/>
  <c r="BF62" i="11"/>
  <c r="AO62" i="11"/>
  <c r="AH62" i="11" s="1"/>
  <c r="BE62" i="11"/>
  <c r="AM62" i="11"/>
  <c r="E62" i="11" s="1"/>
  <c r="U61" i="7"/>
  <c r="T61" i="7" s="1"/>
  <c r="W61" i="1"/>
  <c r="N61" i="7"/>
  <c r="AB56" i="10"/>
  <c r="BJ56" i="1"/>
  <c r="O56" i="10"/>
  <c r="P56" i="10" s="1"/>
  <c r="BK56" i="1" s="1"/>
  <c r="EY56" i="1" s="1"/>
  <c r="Y63" i="8"/>
  <c r="BB63" i="8"/>
  <c r="BD63" i="8"/>
  <c r="AE57" i="10"/>
  <c r="BI56" i="1"/>
  <c r="J62" i="7"/>
  <c r="V62" i="1" s="1"/>
  <c r="BE62" i="13"/>
  <c r="AM62" i="13"/>
  <c r="E62" i="13" s="1"/>
  <c r="BG61" i="16"/>
  <c r="D62" i="7"/>
  <c r="AL62" i="7"/>
  <c r="AN62" i="7"/>
  <c r="AG62" i="7" s="1"/>
  <c r="C62" i="7"/>
  <c r="U62" i="1" s="1"/>
  <c r="AB55" i="4"/>
  <c r="O55" i="4" s="1"/>
  <c r="P55" i="4" s="1"/>
  <c r="H55" i="1" s="1"/>
  <c r="ET55" i="1" s="1"/>
  <c r="G55" i="1"/>
  <c r="Y65" i="9"/>
  <c r="BB65" i="9"/>
  <c r="BD65" i="9"/>
  <c r="BF62" i="13"/>
  <c r="AO62" i="13"/>
  <c r="AH62" i="13" s="1"/>
  <c r="BE65" i="9" l="1"/>
  <c r="AM65" i="9"/>
  <c r="E65" i="9" s="1"/>
  <c r="AD62" i="13"/>
  <c r="L62" i="13"/>
  <c r="F62" i="13"/>
  <c r="BA63" i="13" s="1"/>
  <c r="Q56" i="10"/>
  <c r="V57" i="10"/>
  <c r="AB61" i="7"/>
  <c r="Y61" i="1"/>
  <c r="O61" i="7"/>
  <c r="P61" i="7" s="1"/>
  <c r="Z61" i="1" s="1"/>
  <c r="EV61" i="1" s="1"/>
  <c r="V56" i="4"/>
  <c r="Q55" i="4"/>
  <c r="BF63" i="8"/>
  <c r="AO63" i="8"/>
  <c r="AH63" i="8" s="1"/>
  <c r="X61" i="1"/>
  <c r="BE63" i="8"/>
  <c r="AM63" i="8"/>
  <c r="E63" i="8" s="1"/>
  <c r="BF65" i="9"/>
  <c r="AO65" i="9"/>
  <c r="AH65" i="9" s="1"/>
  <c r="AC62" i="7"/>
  <c r="K62" i="7"/>
  <c r="BH61" i="16"/>
  <c r="AD62" i="11"/>
  <c r="L62" i="11"/>
  <c r="F62" i="11"/>
  <c r="BA63" i="11" s="1"/>
  <c r="BI61" i="16" l="1"/>
  <c r="CT61" i="16"/>
  <c r="W64" i="11"/>
  <c r="Z62" i="11"/>
  <c r="Z63" i="11" s="1"/>
  <c r="AE62" i="7"/>
  <c r="W64" i="13"/>
  <c r="Z62" i="13"/>
  <c r="Z63" i="13" s="1"/>
  <c r="AF62" i="11"/>
  <c r="B62" i="11" s="1"/>
  <c r="M62" i="11"/>
  <c r="BC63" i="11" s="1"/>
  <c r="Y56" i="4"/>
  <c r="BD56" i="4"/>
  <c r="AN56" i="4" s="1"/>
  <c r="AG56" i="4" s="1"/>
  <c r="BB56" i="4"/>
  <c r="AL56" i="4" s="1"/>
  <c r="D56" i="4" s="1"/>
  <c r="AF62" i="13"/>
  <c r="B62" i="13" s="1"/>
  <c r="M62" i="13"/>
  <c r="BC63" i="13" s="1"/>
  <c r="BJ61" i="16"/>
  <c r="EC61" i="16" s="1"/>
  <c r="Q61" i="7"/>
  <c r="V62" i="7"/>
  <c r="AD65" i="9"/>
  <c r="L65" i="9"/>
  <c r="F65" i="9"/>
  <c r="BA66" i="9" s="1"/>
  <c r="F63" i="8"/>
  <c r="BA64" i="8" s="1"/>
  <c r="AD63" i="8"/>
  <c r="L63" i="8"/>
  <c r="Y57" i="10"/>
  <c r="O57" i="10"/>
  <c r="BD57" i="10"/>
  <c r="BB57" i="10"/>
  <c r="K56" i="4" l="1"/>
  <c r="AE56" i="4" s="1"/>
  <c r="AC56" i="4"/>
  <c r="BN62" i="1"/>
  <c r="BX62" i="16" s="1"/>
  <c r="CH62" i="16" s="1"/>
  <c r="CF62" i="1"/>
  <c r="BZ62" i="16" s="1"/>
  <c r="CJ62" i="16" s="1"/>
  <c r="BE57" i="10"/>
  <c r="AM57" i="10"/>
  <c r="E57" i="10" s="1"/>
  <c r="W65" i="8"/>
  <c r="Z63" i="8"/>
  <c r="Z64" i="8" s="1"/>
  <c r="BF57" i="10"/>
  <c r="AO57" i="10"/>
  <c r="AH57" i="10" s="1"/>
  <c r="R62" i="11"/>
  <c r="S62" i="11" s="1"/>
  <c r="X64" i="11"/>
  <c r="AA62" i="11"/>
  <c r="AA63" i="11" s="1"/>
  <c r="AR63" i="11"/>
  <c r="AS63" i="11"/>
  <c r="R62" i="13"/>
  <c r="S62" i="13" s="1"/>
  <c r="X64" i="13"/>
  <c r="AA62" i="13"/>
  <c r="AA63" i="13" s="1"/>
  <c r="AS63" i="13"/>
  <c r="AR63" i="13"/>
  <c r="W67" i="9"/>
  <c r="Z65" i="9"/>
  <c r="Z66" i="9" s="1"/>
  <c r="AF65" i="9"/>
  <c r="B65" i="9" s="1"/>
  <c r="M65" i="9"/>
  <c r="BC66" i="9" s="1"/>
  <c r="BE56" i="4"/>
  <c r="AM56" i="4"/>
  <c r="E56" i="4" s="1"/>
  <c r="BF56" i="4"/>
  <c r="AO56" i="4"/>
  <c r="AH56" i="4" s="1"/>
  <c r="AF63" i="8"/>
  <c r="M63" i="8"/>
  <c r="BC64" i="8" s="1"/>
  <c r="B63" i="8"/>
  <c r="Y62" i="7"/>
  <c r="O62" i="7"/>
  <c r="BB62" i="7"/>
  <c r="BD62" i="7"/>
  <c r="AL65" i="1" l="1"/>
  <c r="BV65" i="16" s="1"/>
  <c r="CF65" i="16" s="1"/>
  <c r="BF62" i="7"/>
  <c r="AO62" i="7"/>
  <c r="AH62" i="7" s="1"/>
  <c r="AD56" i="4"/>
  <c r="L56" i="4"/>
  <c r="F56" i="4"/>
  <c r="BE62" i="7"/>
  <c r="AM62" i="7"/>
  <c r="E62" i="7" s="1"/>
  <c r="AD57" i="10"/>
  <c r="F57" i="10"/>
  <c r="L57" i="10"/>
  <c r="U62" i="13"/>
  <c r="T62" i="13" s="1"/>
  <c r="CI62" i="1"/>
  <c r="N62" i="13"/>
  <c r="U62" i="11"/>
  <c r="T62" i="11" s="1"/>
  <c r="BQ62" i="1"/>
  <c r="N62" i="11"/>
  <c r="AL63" i="13"/>
  <c r="D63" i="13" s="1"/>
  <c r="AN63" i="13"/>
  <c r="C63" i="13"/>
  <c r="CG63" i="1" s="1"/>
  <c r="J63" i="11"/>
  <c r="BP63" i="1" s="1"/>
  <c r="R65" i="9"/>
  <c r="S65" i="9" s="1"/>
  <c r="AA65" i="9"/>
  <c r="AA66" i="9" s="1"/>
  <c r="X67" i="9"/>
  <c r="AR66" i="9"/>
  <c r="AS66" i="9"/>
  <c r="AG63" i="13"/>
  <c r="J63" i="13"/>
  <c r="CH63" i="1" s="1"/>
  <c r="AL63" i="11"/>
  <c r="D63" i="11" s="1"/>
  <c r="AN63" i="11"/>
  <c r="AG63" i="11" s="1"/>
  <c r="C63" i="11"/>
  <c r="BO63" i="1" s="1"/>
  <c r="AC63" i="1"/>
  <c r="BU63" i="16" s="1"/>
  <c r="CE63" i="16" s="1"/>
  <c r="R63" i="8"/>
  <c r="S63" i="8" s="1"/>
  <c r="X65" i="8"/>
  <c r="AA63" i="8"/>
  <c r="AA64" i="8" s="1"/>
  <c r="AS64" i="8"/>
  <c r="AR64" i="8"/>
  <c r="AC63" i="11" l="1"/>
  <c r="K63" i="11"/>
  <c r="AC63" i="13"/>
  <c r="K63" i="13"/>
  <c r="A56" i="15"/>
  <c r="W58" i="4"/>
  <c r="Z56" i="4"/>
  <c r="U65" i="9"/>
  <c r="T65" i="9" s="1"/>
  <c r="AO65" i="1"/>
  <c r="N65" i="9"/>
  <c r="AB62" i="11"/>
  <c r="BS62" i="1"/>
  <c r="O62" i="11"/>
  <c r="P62" i="11" s="1"/>
  <c r="BT62" i="1" s="1"/>
  <c r="EZ62" i="1" s="1"/>
  <c r="AF56" i="4"/>
  <c r="M56" i="4"/>
  <c r="BC57" i="4" s="1"/>
  <c r="AN64" i="8"/>
  <c r="AL64" i="8"/>
  <c r="D64" i="8" s="1"/>
  <c r="C64" i="8"/>
  <c r="AD64" i="1" s="1"/>
  <c r="W59" i="10"/>
  <c r="BR62" i="1"/>
  <c r="AF57" i="10"/>
  <c r="B57" i="10" s="1"/>
  <c r="M57" i="10"/>
  <c r="BC58" i="10" s="1"/>
  <c r="D66" i="9"/>
  <c r="AN66" i="9"/>
  <c r="AG66" i="9" s="1"/>
  <c r="AL66" i="9"/>
  <c r="C66" i="9"/>
  <c r="AM66" i="1" s="1"/>
  <c r="AB62" i="13"/>
  <c r="CK62" i="1"/>
  <c r="O62" i="13"/>
  <c r="P62" i="13" s="1"/>
  <c r="CL62" i="1" s="1"/>
  <c r="FB62" i="1" s="1"/>
  <c r="AD62" i="7"/>
  <c r="F62" i="7"/>
  <c r="BA63" i="7" s="1"/>
  <c r="L62" i="7"/>
  <c r="J66" i="9"/>
  <c r="AN66" i="1" s="1"/>
  <c r="CJ62" i="1"/>
  <c r="BA57" i="4"/>
  <c r="U63" i="8"/>
  <c r="T63" i="8" s="1"/>
  <c r="AF63" i="1"/>
  <c r="N63" i="8"/>
  <c r="AG64" i="8"/>
  <c r="J64" i="8"/>
  <c r="AE64" i="1" s="1"/>
  <c r="BA58" i="10"/>
  <c r="B56" i="4"/>
  <c r="BE57" i="1" l="1"/>
  <c r="AC64" i="8"/>
  <c r="K64" i="8"/>
  <c r="Q62" i="13"/>
  <c r="V63" i="13"/>
  <c r="Q62" i="11"/>
  <c r="V63" i="11"/>
  <c r="AF62" i="7"/>
  <c r="B62" i="7" s="1"/>
  <c r="M62" i="7"/>
  <c r="BC63" i="7" s="1"/>
  <c r="AB65" i="9"/>
  <c r="AQ65" i="1"/>
  <c r="O65" i="9"/>
  <c r="P65" i="9" s="1"/>
  <c r="AR65" i="1" s="1"/>
  <c r="EX65" i="1" s="1"/>
  <c r="AG63" i="1"/>
  <c r="W64" i="7"/>
  <c r="R57" i="10"/>
  <c r="X59" i="10"/>
  <c r="AS58" i="10"/>
  <c r="AR58" i="10"/>
  <c r="AP65" i="1"/>
  <c r="AE63" i="13"/>
  <c r="B56" i="1"/>
  <c r="BR56" i="16" s="1"/>
  <c r="CB56" i="16" s="1"/>
  <c r="R56" i="4"/>
  <c r="X58" i="4"/>
  <c r="AA56" i="4"/>
  <c r="AA57" i="4" s="1"/>
  <c r="AR57" i="4"/>
  <c r="AS57" i="4"/>
  <c r="C56" i="15"/>
  <c r="Z57" i="4"/>
  <c r="AB63" i="8"/>
  <c r="AH63" i="1"/>
  <c r="O63" i="8"/>
  <c r="P63" i="8" s="1"/>
  <c r="AI63" i="1" s="1"/>
  <c r="EW63" i="1" s="1"/>
  <c r="AC66" i="9"/>
  <c r="K66" i="9"/>
  <c r="AE63" i="11"/>
  <c r="T57" i="16" l="1"/>
  <c r="BW57" i="16"/>
  <c r="CG57" i="16" s="1"/>
  <c r="T62" i="1"/>
  <c r="BT62" i="16" s="1"/>
  <c r="CD62" i="16" s="1"/>
  <c r="Y63" i="13"/>
  <c r="O63" i="13"/>
  <c r="BD63" i="13"/>
  <c r="BB63" i="13"/>
  <c r="BH57" i="1"/>
  <c r="S57" i="10"/>
  <c r="V66" i="9"/>
  <c r="Q65" i="9"/>
  <c r="J57" i="4"/>
  <c r="D57" i="1" s="1"/>
  <c r="Q63" i="8"/>
  <c r="V64" i="8"/>
  <c r="AN58" i="10"/>
  <c r="AG58" i="10" s="1"/>
  <c r="AL58" i="10"/>
  <c r="D58" i="10" s="1"/>
  <c r="C58" i="10"/>
  <c r="BF58" i="1" s="1"/>
  <c r="AE64" i="8"/>
  <c r="C57" i="15"/>
  <c r="D56" i="15"/>
  <c r="S56" i="4"/>
  <c r="R62" i="7"/>
  <c r="S62" i="7" s="1"/>
  <c r="X64" i="7"/>
  <c r="AR63" i="7"/>
  <c r="AS63" i="7"/>
  <c r="J58" i="10"/>
  <c r="BG58" i="1" s="1"/>
  <c r="Y63" i="11"/>
  <c r="O63" i="11"/>
  <c r="BD63" i="11"/>
  <c r="BB63" i="11"/>
  <c r="W57" i="16"/>
  <c r="DX57" i="16" s="1"/>
  <c r="U57" i="16"/>
  <c r="N56" i="16"/>
  <c r="B56" i="16"/>
  <c r="AE66" i="9"/>
  <c r="AL57" i="4"/>
  <c r="AN57" i="4"/>
  <c r="AG57" i="4" s="1"/>
  <c r="D57" i="4"/>
  <c r="C57" i="4"/>
  <c r="C57" i="1" s="1"/>
  <c r="V57" i="16" l="1"/>
  <c r="CO57" i="16"/>
  <c r="AC58" i="10"/>
  <c r="K58" i="10"/>
  <c r="BF63" i="11"/>
  <c r="AO63" i="11"/>
  <c r="AH63" i="11" s="1"/>
  <c r="J63" i="7"/>
  <c r="V63" i="1" s="1"/>
  <c r="BE63" i="13"/>
  <c r="AM63" i="13"/>
  <c r="E63" i="13" s="1"/>
  <c r="AC57" i="4"/>
  <c r="K57" i="4"/>
  <c r="C56" i="16"/>
  <c r="AL63" i="7"/>
  <c r="D63" i="7" s="1"/>
  <c r="AN63" i="7"/>
  <c r="AG63" i="7" s="1"/>
  <c r="C63" i="7"/>
  <c r="U63" i="1" s="1"/>
  <c r="BF63" i="13"/>
  <c r="AO63" i="13"/>
  <c r="AH63" i="13" s="1"/>
  <c r="O56" i="16"/>
  <c r="U62" i="7"/>
  <c r="T62" i="7" s="1"/>
  <c r="W62" i="1"/>
  <c r="N62" i="7"/>
  <c r="O64" i="8"/>
  <c r="Y64" i="8"/>
  <c r="BB64" i="8"/>
  <c r="BD64" i="8"/>
  <c r="Y66" i="9"/>
  <c r="O66" i="9"/>
  <c r="BB66" i="9"/>
  <c r="BD66" i="9"/>
  <c r="BG62" i="16"/>
  <c r="BE63" i="11"/>
  <c r="AM63" i="11"/>
  <c r="E63" i="11" s="1"/>
  <c r="U56" i="4"/>
  <c r="T56" i="4" s="1"/>
  <c r="E56" i="1"/>
  <c r="N56" i="4"/>
  <c r="U57" i="10"/>
  <c r="T57" i="10" s="1"/>
  <c r="N57" i="10"/>
  <c r="D56" i="16" l="1"/>
  <c r="CL56" i="16"/>
  <c r="P56" i="16"/>
  <c r="CN56" i="16"/>
  <c r="AC63" i="7"/>
  <c r="K63" i="7"/>
  <c r="X62" i="1"/>
  <c r="AE57" i="4"/>
  <c r="F56" i="1"/>
  <c r="E56" i="15"/>
  <c r="BF64" i="8"/>
  <c r="AO64" i="8"/>
  <c r="AH64" i="8" s="1"/>
  <c r="Q56" i="16"/>
  <c r="DW56" i="16" s="1"/>
  <c r="AB56" i="4"/>
  <c r="G56" i="1"/>
  <c r="O56" i="4"/>
  <c r="P56" i="4" s="1"/>
  <c r="H56" i="1" s="1"/>
  <c r="ET56" i="1" s="1"/>
  <c r="F63" i="11"/>
  <c r="BA64" i="11" s="1"/>
  <c r="AD63" i="11"/>
  <c r="L63" i="11"/>
  <c r="BE64" i="8"/>
  <c r="AM64" i="8"/>
  <c r="E64" i="8" s="1"/>
  <c r="AD63" i="13"/>
  <c r="L63" i="13"/>
  <c r="F63" i="13"/>
  <c r="BA64" i="13" s="1"/>
  <c r="BE66" i="9"/>
  <c r="AM66" i="9"/>
  <c r="E66" i="9" s="1"/>
  <c r="BH62" i="16"/>
  <c r="AB57" i="10"/>
  <c r="BJ57" i="1"/>
  <c r="P57" i="10"/>
  <c r="BK57" i="1" s="1"/>
  <c r="EY57" i="1" s="1"/>
  <c r="AE58" i="10"/>
  <c r="BI57" i="1"/>
  <c r="BF66" i="9"/>
  <c r="AO66" i="9"/>
  <c r="AH66" i="9" s="1"/>
  <c r="AB62" i="7"/>
  <c r="Y62" i="1"/>
  <c r="P62" i="7"/>
  <c r="Z62" i="1" s="1"/>
  <c r="EV62" i="1" s="1"/>
  <c r="E56" i="16"/>
  <c r="DU56" i="16" s="1"/>
  <c r="BI62" i="16" l="1"/>
  <c r="CT62" i="16"/>
  <c r="BJ62" i="16"/>
  <c r="EC62" i="16" s="1"/>
  <c r="AD64" i="8"/>
  <c r="F64" i="8"/>
  <c r="BA65" i="8" s="1"/>
  <c r="L64" i="8"/>
  <c r="AD66" i="9"/>
  <c r="F66" i="9"/>
  <c r="BA67" i="9" s="1"/>
  <c r="L66" i="9"/>
  <c r="AF63" i="11"/>
  <c r="M63" i="11"/>
  <c r="BC64" i="11" s="1"/>
  <c r="V57" i="4"/>
  <c r="Q56" i="4"/>
  <c r="Q62" i="7"/>
  <c r="V63" i="7"/>
  <c r="W65" i="13"/>
  <c r="B63" i="11"/>
  <c r="AE63" i="7"/>
  <c r="Q57" i="10"/>
  <c r="V58" i="10"/>
  <c r="AF63" i="13"/>
  <c r="B63" i="13" s="1"/>
  <c r="M63" i="13"/>
  <c r="BC64" i="13" s="1"/>
  <c r="W65" i="11"/>
  <c r="CF63" i="1" l="1"/>
  <c r="BZ63" i="16" s="1"/>
  <c r="CJ63" i="16" s="1"/>
  <c r="AF64" i="8"/>
  <c r="M64" i="8"/>
  <c r="BC65" i="8" s="1"/>
  <c r="R63" i="11"/>
  <c r="S63" i="11" s="1"/>
  <c r="X65" i="11"/>
  <c r="AS64" i="11"/>
  <c r="AR64" i="11"/>
  <c r="B64" i="8"/>
  <c r="Y58" i="10"/>
  <c r="BD58" i="10"/>
  <c r="BB58" i="10"/>
  <c r="W66" i="8"/>
  <c r="R63" i="13"/>
  <c r="S63" i="13" s="1"/>
  <c r="X65" i="13"/>
  <c r="AS64" i="13"/>
  <c r="AR64" i="13"/>
  <c r="Y63" i="7"/>
  <c r="BB63" i="7"/>
  <c r="BD63" i="7"/>
  <c r="AF66" i="9"/>
  <c r="B66" i="9" s="1"/>
  <c r="M66" i="9"/>
  <c r="BC67" i="9" s="1"/>
  <c r="BN63" i="1"/>
  <c r="BX63" i="16" s="1"/>
  <c r="CH63" i="16" s="1"/>
  <c r="W68" i="9"/>
  <c r="Y57" i="4"/>
  <c r="O57" i="4"/>
  <c r="BD57" i="4"/>
  <c r="BB57" i="4"/>
  <c r="AL66" i="1" l="1"/>
  <c r="BV66" i="16" s="1"/>
  <c r="CF66" i="16" s="1"/>
  <c r="BF58" i="10"/>
  <c r="AO58" i="10"/>
  <c r="AH58" i="10" s="1"/>
  <c r="BE63" i="7"/>
  <c r="AM63" i="7"/>
  <c r="E63" i="7" s="1"/>
  <c r="BF63" i="7"/>
  <c r="AO63" i="7"/>
  <c r="AH63" i="7" s="1"/>
  <c r="U63" i="13"/>
  <c r="T63" i="13" s="1"/>
  <c r="CI63" i="1"/>
  <c r="N63" i="13"/>
  <c r="U63" i="11"/>
  <c r="T63" i="11" s="1"/>
  <c r="BQ63" i="1"/>
  <c r="N63" i="11"/>
  <c r="AC64" i="1"/>
  <c r="BU64" i="16" s="1"/>
  <c r="CE64" i="16" s="1"/>
  <c r="AN64" i="11"/>
  <c r="AG64" i="11" s="1"/>
  <c r="AL64" i="11"/>
  <c r="D64" i="11" s="1"/>
  <c r="C64" i="11"/>
  <c r="BO64" i="1" s="1"/>
  <c r="R64" i="8"/>
  <c r="S64" i="8" s="1"/>
  <c r="X66" i="8"/>
  <c r="AR65" i="8"/>
  <c r="AS65" i="8"/>
  <c r="BE57" i="4"/>
  <c r="AM57" i="4"/>
  <c r="E57" i="4" s="1"/>
  <c r="BF57" i="4"/>
  <c r="AO57" i="4"/>
  <c r="AH57" i="4" s="1"/>
  <c r="D64" i="13"/>
  <c r="AL64" i="13"/>
  <c r="AN64" i="13"/>
  <c r="AG64" i="13" s="1"/>
  <c r="C64" i="13"/>
  <c r="CG64" i="1" s="1"/>
  <c r="J64" i="13"/>
  <c r="CH64" i="1" s="1"/>
  <c r="J64" i="11"/>
  <c r="BP64" i="1" s="1"/>
  <c r="R66" i="9"/>
  <c r="S66" i="9" s="1"/>
  <c r="X68" i="9"/>
  <c r="AS67" i="9"/>
  <c r="AR67" i="9"/>
  <c r="BE58" i="10"/>
  <c r="AM58" i="10"/>
  <c r="E58" i="10" s="1"/>
  <c r="AC64" i="11" l="1"/>
  <c r="K64" i="11"/>
  <c r="AC64" i="13"/>
  <c r="K64" i="13"/>
  <c r="J65" i="8"/>
  <c r="AE65" i="1" s="1"/>
  <c r="D67" i="9"/>
  <c r="AN67" i="9"/>
  <c r="AG67" i="9" s="1"/>
  <c r="AL67" i="9"/>
  <c r="C67" i="9"/>
  <c r="AM67" i="1" s="1"/>
  <c r="BS63" i="1"/>
  <c r="AB63" i="11"/>
  <c r="P63" i="11"/>
  <c r="BT63" i="1" s="1"/>
  <c r="EZ63" i="1" s="1"/>
  <c r="AD63" i="7"/>
  <c r="L63" i="7"/>
  <c r="F63" i="7"/>
  <c r="BA64" i="7" s="1"/>
  <c r="BR63" i="1"/>
  <c r="J67" i="9"/>
  <c r="AN67" i="1" s="1"/>
  <c r="AB63" i="13"/>
  <c r="CK63" i="1"/>
  <c r="P63" i="13"/>
  <c r="CL63" i="1" s="1"/>
  <c r="FB63" i="1" s="1"/>
  <c r="AL65" i="8"/>
  <c r="D65" i="8" s="1"/>
  <c r="AN65" i="8"/>
  <c r="AG65" i="8" s="1"/>
  <c r="C65" i="8"/>
  <c r="AD65" i="1" s="1"/>
  <c r="AD58" i="10"/>
  <c r="L58" i="10"/>
  <c r="F58" i="10"/>
  <c r="BA59" i="10" s="1"/>
  <c r="U66" i="9"/>
  <c r="T66" i="9" s="1"/>
  <c r="AO66" i="1"/>
  <c r="N66" i="9"/>
  <c r="AD57" i="4"/>
  <c r="F57" i="4"/>
  <c r="BA58" i="4" s="1"/>
  <c r="L57" i="4"/>
  <c r="U64" i="8"/>
  <c r="T64" i="8" s="1"/>
  <c r="AF64" i="1"/>
  <c r="N64" i="8"/>
  <c r="CJ63" i="1"/>
  <c r="AC65" i="8" l="1"/>
  <c r="K65" i="8"/>
  <c r="AB66" i="9"/>
  <c r="AQ66" i="1"/>
  <c r="P66" i="9"/>
  <c r="AR66" i="1" s="1"/>
  <c r="EX66" i="1" s="1"/>
  <c r="Q63" i="11"/>
  <c r="V64" i="11"/>
  <c r="AP66" i="1"/>
  <c r="AC67" i="9"/>
  <c r="K67" i="9"/>
  <c r="AE64" i="13"/>
  <c r="AB64" i="8"/>
  <c r="AH64" i="1"/>
  <c r="P64" i="8"/>
  <c r="AI64" i="1" s="1"/>
  <c r="Q63" i="13"/>
  <c r="V64" i="13"/>
  <c r="AG64" i="1"/>
  <c r="Z58" i="10"/>
  <c r="Z59" i="10" s="1"/>
  <c r="W60" i="10"/>
  <c r="W65" i="7"/>
  <c r="Z63" i="7"/>
  <c r="Z64" i="7" s="1"/>
  <c r="AF57" i="4"/>
  <c r="B57" i="4" s="1"/>
  <c r="M57" i="4"/>
  <c r="BC58" i="4" s="1"/>
  <c r="AF63" i="7"/>
  <c r="B63" i="7" s="1"/>
  <c r="M63" i="7"/>
  <c r="BC64" i="7" s="1"/>
  <c r="AE64" i="11"/>
  <c r="A57" i="15"/>
  <c r="W59" i="4"/>
  <c r="AF58" i="10"/>
  <c r="B58" i="10" s="1"/>
  <c r="M58" i="10"/>
  <c r="CZ64" i="1" l="1"/>
  <c r="EW64" i="1"/>
  <c r="B57" i="1"/>
  <c r="BR57" i="16" s="1"/>
  <c r="CB57" i="16" s="1"/>
  <c r="BE58" i="1"/>
  <c r="T63" i="1"/>
  <c r="BT63" i="16" s="1"/>
  <c r="CD63" i="16" s="1"/>
  <c r="Y64" i="13"/>
  <c r="BD64" i="13"/>
  <c r="BB64" i="13"/>
  <c r="AE67" i="9"/>
  <c r="R63" i="7"/>
  <c r="S63" i="7" s="1"/>
  <c r="X65" i="7"/>
  <c r="AA63" i="7"/>
  <c r="AA64" i="7" s="1"/>
  <c r="AS64" i="7"/>
  <c r="AR64" i="7"/>
  <c r="V67" i="9"/>
  <c r="Q66" i="9"/>
  <c r="R57" i="4"/>
  <c r="X59" i="4"/>
  <c r="AR58" i="4"/>
  <c r="AS58" i="4"/>
  <c r="Q64" i="8"/>
  <c r="V65" i="8"/>
  <c r="Y64" i="11"/>
  <c r="BB64" i="11"/>
  <c r="BD64" i="11"/>
  <c r="AE65" i="8"/>
  <c r="R58" i="10"/>
  <c r="X60" i="10"/>
  <c r="AA58" i="10"/>
  <c r="AA59" i="10" s="1"/>
  <c r="AR59" i="10"/>
  <c r="AS59" i="10"/>
  <c r="BC59" i="10"/>
  <c r="T58" i="16" l="1"/>
  <c r="BW58" i="16"/>
  <c r="CG58" i="16" s="1"/>
  <c r="BE64" i="11"/>
  <c r="AM64" i="11"/>
  <c r="E64" i="11" s="1"/>
  <c r="Y65" i="8"/>
  <c r="BD65" i="8"/>
  <c r="BB65" i="8"/>
  <c r="Y67" i="9"/>
  <c r="BB67" i="9"/>
  <c r="BD67" i="9"/>
  <c r="BH58" i="1"/>
  <c r="S58" i="10"/>
  <c r="D57" i="15"/>
  <c r="S57" i="4"/>
  <c r="BG63" i="16"/>
  <c r="J59" i="10"/>
  <c r="BG59" i="1" s="1"/>
  <c r="U63" i="7"/>
  <c r="T63" i="7" s="1"/>
  <c r="W63" i="1"/>
  <c r="N63" i="7"/>
  <c r="W58" i="16"/>
  <c r="DX58" i="16" s="1"/>
  <c r="U58" i="16"/>
  <c r="AL59" i="10"/>
  <c r="D59" i="10" s="1"/>
  <c r="AN59" i="10"/>
  <c r="AG59" i="10" s="1"/>
  <c r="C59" i="10"/>
  <c r="BF59" i="1" s="1"/>
  <c r="BF64" i="11"/>
  <c r="AO64" i="11"/>
  <c r="AH64" i="11" s="1"/>
  <c r="D64" i="7"/>
  <c r="AN64" i="7"/>
  <c r="AL64" i="7"/>
  <c r="C64" i="7"/>
  <c r="U64" i="1" s="1"/>
  <c r="AG58" i="4"/>
  <c r="J58" i="4"/>
  <c r="D58" i="1" s="1"/>
  <c r="AN58" i="4"/>
  <c r="AL58" i="4"/>
  <c r="D58" i="4" s="1"/>
  <c r="C58" i="4"/>
  <c r="C58" i="1" s="1"/>
  <c r="AG64" i="7"/>
  <c r="J64" i="7"/>
  <c r="V64" i="1" s="1"/>
  <c r="BE64" i="13"/>
  <c r="AM64" i="13"/>
  <c r="E64" i="13" s="1"/>
  <c r="BF64" i="13"/>
  <c r="AO64" i="13"/>
  <c r="AH64" i="13" s="1"/>
  <c r="N57" i="16"/>
  <c r="B57" i="16"/>
  <c r="V58" i="16" l="1"/>
  <c r="CO58" i="16"/>
  <c r="AC58" i="4"/>
  <c r="K58" i="4"/>
  <c r="K59" i="10"/>
  <c r="AC59" i="10"/>
  <c r="X63" i="1"/>
  <c r="U57" i="4"/>
  <c r="T57" i="4" s="1"/>
  <c r="E57" i="1"/>
  <c r="N57" i="4"/>
  <c r="BE65" i="8"/>
  <c r="AM65" i="8"/>
  <c r="E65" i="8" s="1"/>
  <c r="AC64" i="7"/>
  <c r="K64" i="7"/>
  <c r="BF65" i="8"/>
  <c r="AO65" i="8"/>
  <c r="AH65" i="8" s="1"/>
  <c r="U58" i="10"/>
  <c r="T58" i="10" s="1"/>
  <c r="N58" i="10"/>
  <c r="AD64" i="13"/>
  <c r="F64" i="13"/>
  <c r="BA65" i="13" s="1"/>
  <c r="L64" i="13"/>
  <c r="BH63" i="16"/>
  <c r="C57" i="16"/>
  <c r="BF67" i="9"/>
  <c r="AO67" i="9"/>
  <c r="AH67" i="9" s="1"/>
  <c r="L64" i="11"/>
  <c r="AD64" i="11"/>
  <c r="F64" i="11"/>
  <c r="BA65" i="11" s="1"/>
  <c r="AB63" i="7"/>
  <c r="Y63" i="1"/>
  <c r="O63" i="7"/>
  <c r="P63" i="7" s="1"/>
  <c r="Z63" i="1" s="1"/>
  <c r="EV63" i="1" s="1"/>
  <c r="O57" i="16"/>
  <c r="BE67" i="9"/>
  <c r="AM67" i="9"/>
  <c r="E67" i="9" s="1"/>
  <c r="D57" i="16" l="1"/>
  <c r="CL57" i="16"/>
  <c r="P57" i="16"/>
  <c r="CN57" i="16"/>
  <c r="BI63" i="16"/>
  <c r="CT63" i="16"/>
  <c r="Q57" i="16"/>
  <c r="DW57" i="16" s="1"/>
  <c r="W66" i="13"/>
  <c r="Z64" i="13"/>
  <c r="Z65" i="13" s="1"/>
  <c r="AE64" i="7"/>
  <c r="AF64" i="13"/>
  <c r="B64" i="13" s="1"/>
  <c r="M64" i="13"/>
  <c r="BC65" i="13" s="1"/>
  <c r="AF64" i="11"/>
  <c r="B64" i="11" s="1"/>
  <c r="M64" i="11"/>
  <c r="BC65" i="11" s="1"/>
  <c r="Q63" i="7"/>
  <c r="V64" i="7"/>
  <c r="E57" i="16"/>
  <c r="DU57" i="16" s="1"/>
  <c r="AD65" i="8"/>
  <c r="L65" i="8"/>
  <c r="F65" i="8"/>
  <c r="BA66" i="8" s="1"/>
  <c r="AB58" i="10"/>
  <c r="BJ58" i="1"/>
  <c r="O58" i="10"/>
  <c r="P58" i="10" s="1"/>
  <c r="BK58" i="1" s="1"/>
  <c r="EY58" i="1" s="1"/>
  <c r="AE59" i="10"/>
  <c r="BI58" i="1"/>
  <c r="AB57" i="4"/>
  <c r="G57" i="1"/>
  <c r="P57" i="4"/>
  <c r="H57" i="1" s="1"/>
  <c r="ET57" i="1" s="1"/>
  <c r="AD67" i="9"/>
  <c r="F67" i="9"/>
  <c r="BA68" i="9" s="1"/>
  <c r="L67" i="9"/>
  <c r="W66" i="11"/>
  <c r="Z64" i="11"/>
  <c r="Z65" i="11" s="1"/>
  <c r="BJ63" i="16"/>
  <c r="EC63" i="16" s="1"/>
  <c r="AE58" i="4"/>
  <c r="F57" i="1"/>
  <c r="E57" i="15"/>
  <c r="CF64" i="1" l="1"/>
  <c r="BZ64" i="16" s="1"/>
  <c r="CJ64" i="16" s="1"/>
  <c r="Q58" i="10"/>
  <c r="V59" i="10"/>
  <c r="O64" i="7"/>
  <c r="Y64" i="7"/>
  <c r="BB64" i="7"/>
  <c r="BD64" i="7"/>
  <c r="V58" i="4"/>
  <c r="Q57" i="4"/>
  <c r="W67" i="8"/>
  <c r="Z65" i="8"/>
  <c r="Z66" i="8" s="1"/>
  <c r="R64" i="11"/>
  <c r="S64" i="11" s="1"/>
  <c r="AA64" i="11"/>
  <c r="AA65" i="11" s="1"/>
  <c r="X66" i="11"/>
  <c r="AS65" i="11"/>
  <c r="AR65" i="11"/>
  <c r="AF65" i="8"/>
  <c r="B65" i="8" s="1"/>
  <c r="M65" i="8"/>
  <c r="BC66" i="8" s="1"/>
  <c r="BN64" i="1"/>
  <c r="BX64" i="16" s="1"/>
  <c r="CH64" i="16" s="1"/>
  <c r="AF67" i="9"/>
  <c r="B67" i="9" s="1"/>
  <c r="M67" i="9"/>
  <c r="BC68" i="9" s="1"/>
  <c r="Z67" i="9"/>
  <c r="Z68" i="9" s="1"/>
  <c r="W69" i="9"/>
  <c r="R64" i="13"/>
  <c r="S64" i="13" s="1"/>
  <c r="AA64" i="13"/>
  <c r="AA65" i="13" s="1"/>
  <c r="X66" i="13"/>
  <c r="AR65" i="13"/>
  <c r="AS65" i="13"/>
  <c r="AL67" i="1" l="1"/>
  <c r="BV67" i="16" s="1"/>
  <c r="CF67" i="16" s="1"/>
  <c r="AC65" i="1"/>
  <c r="BU65" i="16" s="1"/>
  <c r="CE65" i="16" s="1"/>
  <c r="U64" i="11"/>
  <c r="T64" i="11" s="1"/>
  <c r="BQ64" i="1"/>
  <c r="N64" i="11"/>
  <c r="BE64" i="7"/>
  <c r="AM64" i="7"/>
  <c r="E64" i="7" s="1"/>
  <c r="U64" i="13"/>
  <c r="T64" i="13" s="1"/>
  <c r="CI64" i="1"/>
  <c r="N64" i="13"/>
  <c r="R67" i="9"/>
  <c r="S67" i="9" s="1"/>
  <c r="X69" i="9"/>
  <c r="AA67" i="9"/>
  <c r="AA68" i="9" s="1"/>
  <c r="AS68" i="9"/>
  <c r="AR68" i="9"/>
  <c r="D65" i="11"/>
  <c r="AL65" i="11"/>
  <c r="AN65" i="11"/>
  <c r="AG65" i="11" s="1"/>
  <c r="C65" i="11"/>
  <c r="BO65" i="1" s="1"/>
  <c r="J65" i="11"/>
  <c r="BP65" i="1" s="1"/>
  <c r="Y59" i="10"/>
  <c r="O59" i="10"/>
  <c r="BB59" i="10"/>
  <c r="BD59" i="10"/>
  <c r="AN65" i="13"/>
  <c r="AG65" i="13" s="1"/>
  <c r="AL65" i="13"/>
  <c r="D65" i="13" s="1"/>
  <c r="C65" i="13"/>
  <c r="CG65" i="1" s="1"/>
  <c r="Y58" i="4"/>
  <c r="BD58" i="4"/>
  <c r="BB58" i="4"/>
  <c r="J65" i="13"/>
  <c r="CH65" i="1" s="1"/>
  <c r="R65" i="8"/>
  <c r="S65" i="8" s="1"/>
  <c r="X67" i="8"/>
  <c r="AA65" i="8"/>
  <c r="AA66" i="8" s="1"/>
  <c r="AS66" i="8"/>
  <c r="AR66" i="8"/>
  <c r="BF64" i="7"/>
  <c r="AO64" i="7"/>
  <c r="AH64" i="7" s="1"/>
  <c r="AC65" i="13" l="1"/>
  <c r="K65" i="13"/>
  <c r="AN66" i="8"/>
  <c r="AL66" i="8"/>
  <c r="D66" i="8" s="1"/>
  <c r="C66" i="8"/>
  <c r="AD66" i="1" s="1"/>
  <c r="AB64" i="11"/>
  <c r="BS64" i="1"/>
  <c r="O64" i="11"/>
  <c r="P64" i="11" s="1"/>
  <c r="BT64" i="1" s="1"/>
  <c r="BF58" i="4"/>
  <c r="AO58" i="4"/>
  <c r="AH58" i="4" s="1"/>
  <c r="BE58" i="4"/>
  <c r="AM58" i="4"/>
  <c r="E58" i="4" s="1"/>
  <c r="BF59" i="10"/>
  <c r="AO59" i="10"/>
  <c r="AH59" i="10" s="1"/>
  <c r="AC65" i="11"/>
  <c r="K65" i="11"/>
  <c r="U67" i="9"/>
  <c r="T67" i="9" s="1"/>
  <c r="AO67" i="1"/>
  <c r="N67" i="9"/>
  <c r="BR64" i="1"/>
  <c r="U65" i="8"/>
  <c r="T65" i="8" s="1"/>
  <c r="AF65" i="1"/>
  <c r="N65" i="8"/>
  <c r="BE59" i="10"/>
  <c r="AM59" i="10"/>
  <c r="E59" i="10" s="1"/>
  <c r="AB64" i="13"/>
  <c r="CK64" i="1"/>
  <c r="O64" i="13"/>
  <c r="P64" i="13" s="1"/>
  <c r="CL64" i="1" s="1"/>
  <c r="D68" i="9"/>
  <c r="AL68" i="9"/>
  <c r="AN68" i="9"/>
  <c r="C68" i="9"/>
  <c r="AM68" i="1" s="1"/>
  <c r="CJ64" i="1"/>
  <c r="AG66" i="8"/>
  <c r="J66" i="8"/>
  <c r="AE66" i="1" s="1"/>
  <c r="AG68" i="9"/>
  <c r="J68" i="9"/>
  <c r="AN68" i="1" s="1"/>
  <c r="AD64" i="7"/>
  <c r="L64" i="7"/>
  <c r="F64" i="7"/>
  <c r="BA65" i="7" s="1"/>
  <c r="DE64" i="1" l="1"/>
  <c r="FB64" i="1"/>
  <c r="DC64" i="1"/>
  <c r="EZ64" i="1"/>
  <c r="AC66" i="8"/>
  <c r="K66" i="8"/>
  <c r="AE65" i="11"/>
  <c r="AG65" i="1"/>
  <c r="W66" i="7"/>
  <c r="AF64" i="7"/>
  <c r="M64" i="7"/>
  <c r="BC65" i="7" s="1"/>
  <c r="AC68" i="9"/>
  <c r="K68" i="9"/>
  <c r="Q64" i="11"/>
  <c r="V65" i="11"/>
  <c r="AB65" i="8"/>
  <c r="AH65" i="1"/>
  <c r="O65" i="8"/>
  <c r="P65" i="8" s="1"/>
  <c r="AI65" i="1" s="1"/>
  <c r="EW65" i="1" s="1"/>
  <c r="B64" i="7"/>
  <c r="AD58" i="4"/>
  <c r="L58" i="4"/>
  <c r="F58" i="4"/>
  <c r="BA59" i="4" s="1"/>
  <c r="Q64" i="13"/>
  <c r="V65" i="13"/>
  <c r="AB67" i="9"/>
  <c r="AQ67" i="1"/>
  <c r="O67" i="9"/>
  <c r="P67" i="9" s="1"/>
  <c r="AR67" i="1" s="1"/>
  <c r="EX67" i="1" s="1"/>
  <c r="AD59" i="10"/>
  <c r="F59" i="10"/>
  <c r="BA60" i="10" s="1"/>
  <c r="L59" i="10"/>
  <c r="AE65" i="13"/>
  <c r="AP67" i="1"/>
  <c r="AE68" i="9" l="1"/>
  <c r="T64" i="1"/>
  <c r="BT64" i="16" s="1"/>
  <c r="CD64" i="16" s="1"/>
  <c r="O65" i="13"/>
  <c r="Y65" i="13"/>
  <c r="BD65" i="13"/>
  <c r="BB65" i="13"/>
  <c r="R64" i="7"/>
  <c r="S64" i="7" s="1"/>
  <c r="X66" i="7"/>
  <c r="AS65" i="7"/>
  <c r="AR65" i="7"/>
  <c r="V68" i="9"/>
  <c r="Q67" i="9"/>
  <c r="AF59" i="10"/>
  <c r="B59" i="10" s="1"/>
  <c r="M59" i="10"/>
  <c r="BC60" i="10" s="1"/>
  <c r="Q65" i="8"/>
  <c r="V66" i="8"/>
  <c r="W61" i="10"/>
  <c r="Y65" i="11"/>
  <c r="O65" i="11"/>
  <c r="BD65" i="11"/>
  <c r="BB65" i="11"/>
  <c r="A58" i="15"/>
  <c r="W60" i="4"/>
  <c r="Z58" i="4"/>
  <c r="AE66" i="8"/>
  <c r="AF58" i="4"/>
  <c r="B58" i="4" s="1"/>
  <c r="M58" i="4"/>
  <c r="BC59" i="4" s="1"/>
  <c r="BE59" i="1" l="1"/>
  <c r="B58" i="1"/>
  <c r="BR58" i="16" s="1"/>
  <c r="CB58" i="16" s="1"/>
  <c r="AN65" i="7"/>
  <c r="AL65" i="7"/>
  <c r="D65" i="7" s="1"/>
  <c r="C65" i="7"/>
  <c r="U65" i="1" s="1"/>
  <c r="BF65" i="11"/>
  <c r="AO65" i="11"/>
  <c r="AH65" i="11" s="1"/>
  <c r="AG65" i="7"/>
  <c r="J65" i="7"/>
  <c r="V65" i="1" s="1"/>
  <c r="O66" i="8"/>
  <c r="Y66" i="8"/>
  <c r="BB66" i="8"/>
  <c r="BD66" i="8"/>
  <c r="Z59" i="4"/>
  <c r="C58" i="15"/>
  <c r="R59" i="10"/>
  <c r="X61" i="10"/>
  <c r="AS60" i="10"/>
  <c r="AR60" i="10"/>
  <c r="U64" i="7"/>
  <c r="T64" i="7" s="1"/>
  <c r="W64" i="1"/>
  <c r="N64" i="7"/>
  <c r="BE65" i="11"/>
  <c r="AM65" i="11"/>
  <c r="E65" i="11" s="1"/>
  <c r="Y68" i="9"/>
  <c r="O68" i="9"/>
  <c r="BB68" i="9"/>
  <c r="BD68" i="9"/>
  <c r="BE65" i="13"/>
  <c r="AM65" i="13"/>
  <c r="E65" i="13" s="1"/>
  <c r="BG64" i="16"/>
  <c r="R58" i="4"/>
  <c r="AA58" i="4"/>
  <c r="AA59" i="4" s="1"/>
  <c r="X60" i="4"/>
  <c r="AS59" i="4"/>
  <c r="AR59" i="4"/>
  <c r="BF65" i="13"/>
  <c r="AO65" i="13"/>
  <c r="AH65" i="13" s="1"/>
  <c r="T59" i="16" l="1"/>
  <c r="BW59" i="16"/>
  <c r="CG59" i="16" s="1"/>
  <c r="AC65" i="7"/>
  <c r="K65" i="7"/>
  <c r="BF66" i="8"/>
  <c r="AO66" i="8"/>
  <c r="AH66" i="8" s="1"/>
  <c r="J60" i="10"/>
  <c r="BG60" i="1" s="1"/>
  <c r="BE66" i="8"/>
  <c r="AM66" i="8"/>
  <c r="E66" i="8" s="1"/>
  <c r="BF68" i="9"/>
  <c r="AO68" i="9"/>
  <c r="AH68" i="9" s="1"/>
  <c r="BH64" i="16"/>
  <c r="AD65" i="11"/>
  <c r="F65" i="11"/>
  <c r="BA66" i="11" s="1"/>
  <c r="L65" i="11"/>
  <c r="D58" i="15"/>
  <c r="S58" i="4"/>
  <c r="AL59" i="4"/>
  <c r="D59" i="4" s="1"/>
  <c r="AN59" i="4"/>
  <c r="C59" i="4"/>
  <c r="C59" i="1" s="1"/>
  <c r="AD65" i="13"/>
  <c r="F65" i="13"/>
  <c r="BA66" i="13" s="1"/>
  <c r="L65" i="13"/>
  <c r="AB64" i="7"/>
  <c r="Y64" i="1"/>
  <c r="P64" i="7"/>
  <c r="Z64" i="1" s="1"/>
  <c r="AG59" i="4"/>
  <c r="J59" i="4"/>
  <c r="D59" i="1" s="1"/>
  <c r="BH59" i="1"/>
  <c r="S59" i="10"/>
  <c r="N58" i="16"/>
  <c r="B58" i="16"/>
  <c r="X64" i="1"/>
  <c r="U59" i="16"/>
  <c r="BE68" i="9"/>
  <c r="AM68" i="9"/>
  <c r="E68" i="9" s="1"/>
  <c r="D60" i="10"/>
  <c r="AL60" i="10"/>
  <c r="AN60" i="10"/>
  <c r="AG60" i="10" s="1"/>
  <c r="C60" i="10"/>
  <c r="BF60" i="1" s="1"/>
  <c r="C59" i="15"/>
  <c r="CY64" i="1" l="1"/>
  <c r="EV64" i="1"/>
  <c r="V59" i="16"/>
  <c r="CO59" i="16"/>
  <c r="BI64" i="16"/>
  <c r="CT64" i="16"/>
  <c r="AC59" i="4"/>
  <c r="K59" i="4"/>
  <c r="U59" i="10"/>
  <c r="T59" i="10" s="1"/>
  <c r="N59" i="10"/>
  <c r="U58" i="4"/>
  <c r="T58" i="4" s="1"/>
  <c r="E58" i="1"/>
  <c r="N58" i="4"/>
  <c r="BJ64" i="16"/>
  <c r="Q64" i="7"/>
  <c r="V65" i="7"/>
  <c r="W59" i="16"/>
  <c r="AC60" i="10"/>
  <c r="K60" i="10"/>
  <c r="AF65" i="13"/>
  <c r="M65" i="13"/>
  <c r="BC66" i="13" s="1"/>
  <c r="AF65" i="11"/>
  <c r="M65" i="11"/>
  <c r="BC66" i="11" s="1"/>
  <c r="AD66" i="8"/>
  <c r="F66" i="8"/>
  <c r="L66" i="8"/>
  <c r="W67" i="13"/>
  <c r="W67" i="11"/>
  <c r="C58" i="16"/>
  <c r="E58" i="16"/>
  <c r="DU58" i="16" s="1"/>
  <c r="B65" i="13"/>
  <c r="B65" i="11"/>
  <c r="AE65" i="7"/>
  <c r="AD68" i="9"/>
  <c r="L68" i="9"/>
  <c r="F68" i="9"/>
  <c r="BA69" i="9" s="1"/>
  <c r="Q58" i="16"/>
  <c r="DW58" i="16" s="1"/>
  <c r="O58" i="16"/>
  <c r="DX59" i="16" l="1"/>
  <c r="CZ59" i="16"/>
  <c r="P58" i="16"/>
  <c r="CN58" i="16"/>
  <c r="DE64" i="16"/>
  <c r="EC64" i="16"/>
  <c r="D58" i="16"/>
  <c r="CL58" i="16"/>
  <c r="BN65" i="1"/>
  <c r="BX65" i="16" s="1"/>
  <c r="CH65" i="16" s="1"/>
  <c r="AF66" i="8"/>
  <c r="M66" i="8"/>
  <c r="BC67" i="8" s="1"/>
  <c r="AB58" i="4"/>
  <c r="G58" i="1"/>
  <c r="O58" i="4"/>
  <c r="P58" i="4" s="1"/>
  <c r="H58" i="1" s="1"/>
  <c r="ET58" i="1" s="1"/>
  <c r="W68" i="8"/>
  <c r="F58" i="1"/>
  <c r="E58" i="15"/>
  <c r="AB59" i="10"/>
  <c r="BJ59" i="1"/>
  <c r="P59" i="10"/>
  <c r="BI59" i="1"/>
  <c r="Y65" i="7"/>
  <c r="BB65" i="7"/>
  <c r="BD65" i="7"/>
  <c r="AE60" i="10"/>
  <c r="W70" i="9"/>
  <c r="AF68" i="9"/>
  <c r="B68" i="9" s="1"/>
  <c r="M68" i="9"/>
  <c r="BA67" i="8"/>
  <c r="AE59" i="4"/>
  <c r="CF65" i="1"/>
  <c r="BZ65" i="16" s="1"/>
  <c r="CJ65" i="16" s="1"/>
  <c r="R65" i="11"/>
  <c r="S65" i="11" s="1"/>
  <c r="X67" i="11"/>
  <c r="AR66" i="11"/>
  <c r="AS66" i="11"/>
  <c r="B66" i="8"/>
  <c r="R65" i="13"/>
  <c r="S65" i="13" s="1"/>
  <c r="X67" i="13"/>
  <c r="AS66" i="13"/>
  <c r="AR66" i="13"/>
  <c r="U65" i="11" l="1"/>
  <c r="T65" i="11" s="1"/>
  <c r="BQ65" i="1"/>
  <c r="N65" i="11"/>
  <c r="AL68" i="1"/>
  <c r="BV68" i="16" s="1"/>
  <c r="CF68" i="16" s="1"/>
  <c r="BE65" i="7"/>
  <c r="AM65" i="7"/>
  <c r="E65" i="7" s="1"/>
  <c r="Q58" i="4"/>
  <c r="V59" i="4"/>
  <c r="R68" i="9"/>
  <c r="S68" i="9" s="1"/>
  <c r="X70" i="9"/>
  <c r="AS69" i="9"/>
  <c r="AR69" i="9"/>
  <c r="AL66" i="13"/>
  <c r="D66" i="13" s="1"/>
  <c r="AN66" i="13"/>
  <c r="AG66" i="13" s="1"/>
  <c r="C66" i="13"/>
  <c r="CG66" i="1" s="1"/>
  <c r="Q59" i="10"/>
  <c r="V60" i="10"/>
  <c r="AG66" i="11"/>
  <c r="J66" i="11"/>
  <c r="BP66" i="1" s="1"/>
  <c r="AN66" i="11"/>
  <c r="AL66" i="11"/>
  <c r="D66" i="11" s="1"/>
  <c r="C66" i="11"/>
  <c r="BO66" i="1" s="1"/>
  <c r="R66" i="8"/>
  <c r="S66" i="8" s="1"/>
  <c r="X68" i="8"/>
  <c r="AR67" i="8"/>
  <c r="AS67" i="8"/>
  <c r="U65" i="13"/>
  <c r="T65" i="13" s="1"/>
  <c r="CI65" i="1"/>
  <c r="N65" i="13"/>
  <c r="J66" i="13"/>
  <c r="CH66" i="1" s="1"/>
  <c r="BF65" i="7"/>
  <c r="AO65" i="7"/>
  <c r="AH65" i="7" s="1"/>
  <c r="BK59" i="1"/>
  <c r="AC66" i="1"/>
  <c r="BU66" i="16" s="1"/>
  <c r="CE66" i="16" s="1"/>
  <c r="BC69" i="9"/>
  <c r="DB59" i="1" l="1"/>
  <c r="EY59" i="1"/>
  <c r="AC66" i="11"/>
  <c r="K66" i="11"/>
  <c r="AC66" i="13"/>
  <c r="K66" i="13"/>
  <c r="D67" i="8"/>
  <c r="AL67" i="8"/>
  <c r="AN67" i="8"/>
  <c r="C67" i="8"/>
  <c r="AD67" i="1" s="1"/>
  <c r="J69" i="9"/>
  <c r="AN69" i="1" s="1"/>
  <c r="AD65" i="7"/>
  <c r="F65" i="7"/>
  <c r="L65" i="7"/>
  <c r="AL69" i="9"/>
  <c r="D69" i="9" s="1"/>
  <c r="AN69" i="9"/>
  <c r="AG69" i="9" s="1"/>
  <c r="C69" i="9"/>
  <c r="AM69" i="1" s="1"/>
  <c r="AB65" i="13"/>
  <c r="CK65" i="1"/>
  <c r="P65" i="13"/>
  <c r="CL65" i="1" s="1"/>
  <c r="FB65" i="1" s="1"/>
  <c r="Y60" i="10"/>
  <c r="BD60" i="10"/>
  <c r="BB60" i="10"/>
  <c r="AG67" i="8"/>
  <c r="J67" i="8"/>
  <c r="AE67" i="1" s="1"/>
  <c r="U66" i="8"/>
  <c r="T66" i="8" s="1"/>
  <c r="AF66" i="1"/>
  <c r="N66" i="8"/>
  <c r="U68" i="9"/>
  <c r="T68" i="9" s="1"/>
  <c r="AO68" i="1"/>
  <c r="N68" i="9"/>
  <c r="AB65" i="11"/>
  <c r="BS65" i="1"/>
  <c r="P65" i="11"/>
  <c r="BT65" i="1" s="1"/>
  <c r="EZ65" i="1" s="1"/>
  <c r="CJ65" i="1"/>
  <c r="Y59" i="4"/>
  <c r="O59" i="4"/>
  <c r="BD59" i="4"/>
  <c r="BB59" i="4"/>
  <c r="BR65" i="1"/>
  <c r="AC69" i="9" l="1"/>
  <c r="K69" i="9"/>
  <c r="AF65" i="7"/>
  <c r="B65" i="7" s="1"/>
  <c r="M65" i="7"/>
  <c r="BC66" i="7" s="1"/>
  <c r="AC67" i="8"/>
  <c r="K67" i="8"/>
  <c r="W67" i="7"/>
  <c r="Z65" i="7"/>
  <c r="Z66" i="7" s="1"/>
  <c r="Q65" i="11"/>
  <c r="V66" i="11"/>
  <c r="AE66" i="13"/>
  <c r="AG66" i="1"/>
  <c r="BE59" i="4"/>
  <c r="AM59" i="4"/>
  <c r="E59" i="4" s="1"/>
  <c r="BF59" i="4"/>
  <c r="AO59" i="4"/>
  <c r="AH59" i="4" s="1"/>
  <c r="AB68" i="9"/>
  <c r="AQ68" i="1"/>
  <c r="P68" i="9"/>
  <c r="AR68" i="1" s="1"/>
  <c r="EX68" i="1" s="1"/>
  <c r="Q65" i="13"/>
  <c r="V66" i="13"/>
  <c r="AP68" i="1"/>
  <c r="AE66" i="11"/>
  <c r="BF60" i="10"/>
  <c r="AO60" i="10"/>
  <c r="AH60" i="10" s="1"/>
  <c r="AB66" i="8"/>
  <c r="AH66" i="1"/>
  <c r="P66" i="8"/>
  <c r="AI66" i="1" s="1"/>
  <c r="EW66" i="1" s="1"/>
  <c r="BE60" i="10"/>
  <c r="AM60" i="10"/>
  <c r="E60" i="10" s="1"/>
  <c r="BA66" i="7"/>
  <c r="V69" i="9" l="1"/>
  <c r="Q68" i="9"/>
  <c r="Y66" i="11"/>
  <c r="BD66" i="11"/>
  <c r="BB66" i="11"/>
  <c r="AE67" i="8"/>
  <c r="Y66" i="13"/>
  <c r="BD66" i="13"/>
  <c r="BB66" i="13"/>
  <c r="AD59" i="4"/>
  <c r="F59" i="4"/>
  <c r="L59" i="4"/>
  <c r="R65" i="7"/>
  <c r="S65" i="7" s="1"/>
  <c r="AA65" i="7"/>
  <c r="AA66" i="7" s="1"/>
  <c r="X67" i="7"/>
  <c r="AR66" i="7"/>
  <c r="AS66" i="7"/>
  <c r="T65" i="1"/>
  <c r="BT65" i="16" s="1"/>
  <c r="CD65" i="16" s="1"/>
  <c r="Q66" i="8"/>
  <c r="V67" i="8"/>
  <c r="AE69" i="9"/>
  <c r="L60" i="10"/>
  <c r="AD60" i="10"/>
  <c r="F60" i="10"/>
  <c r="BA61" i="10" s="1"/>
  <c r="AL66" i="7" l="1"/>
  <c r="D66" i="7" s="1"/>
  <c r="AN66" i="7"/>
  <c r="AG66" i="7" s="1"/>
  <c r="C66" i="7"/>
  <c r="U66" i="1" s="1"/>
  <c r="AF59" i="4"/>
  <c r="B59" i="4" s="1"/>
  <c r="M59" i="4"/>
  <c r="BC60" i="4" s="1"/>
  <c r="J66" i="7"/>
  <c r="V66" i="1" s="1"/>
  <c r="A59" i="15"/>
  <c r="W61" i="4"/>
  <c r="BE66" i="11"/>
  <c r="AM66" i="11"/>
  <c r="E66" i="11" s="1"/>
  <c r="AF60" i="10"/>
  <c r="M60" i="10"/>
  <c r="BC61" i="10" s="1"/>
  <c r="Y67" i="8"/>
  <c r="BB67" i="8"/>
  <c r="BD67" i="8"/>
  <c r="BF66" i="11"/>
  <c r="AO66" i="11"/>
  <c r="AH66" i="11" s="1"/>
  <c r="BE66" i="13"/>
  <c r="AM66" i="13"/>
  <c r="E66" i="13" s="1"/>
  <c r="B60" i="10"/>
  <c r="BF66" i="13"/>
  <c r="AO66" i="13"/>
  <c r="AH66" i="13" s="1"/>
  <c r="BG65" i="16"/>
  <c r="W62" i="10"/>
  <c r="Z60" i="10"/>
  <c r="Z61" i="10" s="1"/>
  <c r="U65" i="7"/>
  <c r="T65" i="7" s="1"/>
  <c r="W65" i="1"/>
  <c r="N65" i="7"/>
  <c r="BA60" i="4"/>
  <c r="Y69" i="9"/>
  <c r="BB69" i="9"/>
  <c r="BD69" i="9"/>
  <c r="AC66" i="7" l="1"/>
  <c r="K66" i="7"/>
  <c r="AB65" i="7"/>
  <c r="Y65" i="1"/>
  <c r="O65" i="7"/>
  <c r="P65" i="7" s="1"/>
  <c r="Z65" i="1" s="1"/>
  <c r="EV65" i="1" s="1"/>
  <c r="BF67" i="8"/>
  <c r="AO67" i="8"/>
  <c r="AH67" i="8" s="1"/>
  <c r="AD66" i="11"/>
  <c r="L66" i="11"/>
  <c r="F66" i="11"/>
  <c r="BA67" i="11" s="1"/>
  <c r="BE67" i="8"/>
  <c r="AM67" i="8"/>
  <c r="E67" i="8" s="1"/>
  <c r="BF69" i="9"/>
  <c r="AO69" i="9"/>
  <c r="AH69" i="9" s="1"/>
  <c r="BE60" i="1"/>
  <c r="AD66" i="13"/>
  <c r="F66" i="13"/>
  <c r="L66" i="13"/>
  <c r="BH65" i="16"/>
  <c r="BE69" i="9"/>
  <c r="AM69" i="9"/>
  <c r="E69" i="9" s="1"/>
  <c r="R59" i="4"/>
  <c r="X61" i="4"/>
  <c r="AS60" i="4"/>
  <c r="AR60" i="4"/>
  <c r="R60" i="10"/>
  <c r="AA60" i="10"/>
  <c r="AA61" i="10" s="1"/>
  <c r="X62" i="10"/>
  <c r="AS61" i="10"/>
  <c r="AR61" i="10"/>
  <c r="B59" i="1"/>
  <c r="BR59" i="16" s="1"/>
  <c r="CB59" i="16" s="1"/>
  <c r="X65" i="1"/>
  <c r="T60" i="16" l="1"/>
  <c r="BW60" i="16"/>
  <c r="CG60" i="16" s="1"/>
  <c r="BI65" i="16"/>
  <c r="CT65" i="16"/>
  <c r="AF66" i="13"/>
  <c r="B66" i="13" s="1"/>
  <c r="M66" i="13"/>
  <c r="BC67" i="13" s="1"/>
  <c r="AD67" i="8"/>
  <c r="F67" i="8"/>
  <c r="L67" i="8"/>
  <c r="D59" i="15"/>
  <c r="S59" i="4"/>
  <c r="W68" i="13"/>
  <c r="Z66" i="13"/>
  <c r="Z67" i="13" s="1"/>
  <c r="BH60" i="1"/>
  <c r="S60" i="10"/>
  <c r="AD69" i="9"/>
  <c r="L69" i="9"/>
  <c r="F69" i="9"/>
  <c r="BA70" i="9" s="1"/>
  <c r="AN61" i="10"/>
  <c r="AL61" i="10"/>
  <c r="D61" i="10" s="1"/>
  <c r="C61" i="10"/>
  <c r="BF61" i="1" s="1"/>
  <c r="B59" i="16"/>
  <c r="N59" i="16"/>
  <c r="Q65" i="7"/>
  <c r="V66" i="7"/>
  <c r="W60" i="16"/>
  <c r="DX60" i="16" s="1"/>
  <c r="U60" i="16"/>
  <c r="W68" i="11"/>
  <c r="Z66" i="11"/>
  <c r="Z67" i="11" s="1"/>
  <c r="AL60" i="4"/>
  <c r="D60" i="4" s="1"/>
  <c r="AN60" i="4"/>
  <c r="AG60" i="4" s="1"/>
  <c r="C60" i="4"/>
  <c r="C60" i="1" s="1"/>
  <c r="J60" i="4"/>
  <c r="D60" i="1" s="1"/>
  <c r="BJ65" i="16"/>
  <c r="EC65" i="16" s="1"/>
  <c r="AF66" i="11"/>
  <c r="B66" i="11" s="1"/>
  <c r="M66" i="11"/>
  <c r="BC67" i="11" s="1"/>
  <c r="AE66" i="7"/>
  <c r="AG61" i="10"/>
  <c r="J61" i="10"/>
  <c r="BG61" i="1" s="1"/>
  <c r="BA67" i="13"/>
  <c r="V60" i="16" l="1"/>
  <c r="CO60" i="16"/>
  <c r="BN66" i="1"/>
  <c r="BX66" i="16" s="1"/>
  <c r="CH66" i="16" s="1"/>
  <c r="AC61" i="10"/>
  <c r="K61" i="10"/>
  <c r="AC60" i="4"/>
  <c r="K60" i="4"/>
  <c r="CF66" i="1"/>
  <c r="BZ66" i="16" s="1"/>
  <c r="CJ66" i="16" s="1"/>
  <c r="W69" i="8"/>
  <c r="Z67" i="8"/>
  <c r="Z68" i="8" s="1"/>
  <c r="W71" i="9"/>
  <c r="Z69" i="9"/>
  <c r="Z70" i="9" s="1"/>
  <c r="Y66" i="7"/>
  <c r="O66" i="7"/>
  <c r="BB66" i="7"/>
  <c r="BD66" i="7"/>
  <c r="AF69" i="9"/>
  <c r="M69" i="9"/>
  <c r="BC70" i="9" s="1"/>
  <c r="R66" i="11"/>
  <c r="S66" i="11" s="1"/>
  <c r="X68" i="11"/>
  <c r="AA66" i="11"/>
  <c r="AA67" i="11" s="1"/>
  <c r="AS67" i="11"/>
  <c r="AR67" i="11"/>
  <c r="B69" i="9"/>
  <c r="U59" i="4"/>
  <c r="T59" i="4" s="1"/>
  <c r="E59" i="1"/>
  <c r="N59" i="4"/>
  <c r="R66" i="13"/>
  <c r="S66" i="13" s="1"/>
  <c r="X68" i="13"/>
  <c r="AA66" i="13"/>
  <c r="AA67" i="13" s="1"/>
  <c r="AR67" i="13"/>
  <c r="AS67" i="13"/>
  <c r="Q59" i="16"/>
  <c r="O59" i="16"/>
  <c r="C59" i="16"/>
  <c r="U60" i="10"/>
  <c r="T60" i="10" s="1"/>
  <c r="N60" i="10"/>
  <c r="BA68" i="8"/>
  <c r="AF67" i="8"/>
  <c r="B67" i="8" s="1"/>
  <c r="M67" i="8"/>
  <c r="BC68" i="8" s="1"/>
  <c r="D59" i="16" l="1"/>
  <c r="CL59" i="16"/>
  <c r="P59" i="16"/>
  <c r="CN59" i="16"/>
  <c r="DW59" i="16"/>
  <c r="CY59" i="16"/>
  <c r="AC67" i="1"/>
  <c r="BU67" i="16" s="1"/>
  <c r="CE67" i="16" s="1"/>
  <c r="J67" i="11"/>
  <c r="BP67" i="1" s="1"/>
  <c r="AE60" i="4"/>
  <c r="BF66" i="7"/>
  <c r="AO66" i="7"/>
  <c r="AH66" i="7" s="1"/>
  <c r="U66" i="13"/>
  <c r="T66" i="13" s="1"/>
  <c r="CI66" i="1"/>
  <c r="N66" i="13"/>
  <c r="BE66" i="7"/>
  <c r="AM66" i="7"/>
  <c r="E66" i="7" s="1"/>
  <c r="AB59" i="4"/>
  <c r="G59" i="1"/>
  <c r="P59" i="4"/>
  <c r="H59" i="1" s="1"/>
  <c r="AE61" i="10"/>
  <c r="BJ60" i="1"/>
  <c r="AB60" i="10"/>
  <c r="O60" i="10"/>
  <c r="P60" i="10" s="1"/>
  <c r="BK60" i="1" s="1"/>
  <c r="EY60" i="1" s="1"/>
  <c r="R67" i="8"/>
  <c r="S67" i="8" s="1"/>
  <c r="AA67" i="8"/>
  <c r="AA68" i="8" s="1"/>
  <c r="X69" i="8"/>
  <c r="AS68" i="8"/>
  <c r="AR68" i="8"/>
  <c r="J67" i="13"/>
  <c r="CH67" i="1" s="1"/>
  <c r="E59" i="15"/>
  <c r="F59" i="1"/>
  <c r="U66" i="11"/>
  <c r="T66" i="11" s="1"/>
  <c r="BQ66" i="1"/>
  <c r="N66" i="11"/>
  <c r="BI60" i="1"/>
  <c r="AL69" i="1"/>
  <c r="BV69" i="16" s="1"/>
  <c r="CF69" i="16" s="1"/>
  <c r="AL67" i="13"/>
  <c r="D67" i="13" s="1"/>
  <c r="AN67" i="13"/>
  <c r="AG67" i="13" s="1"/>
  <c r="C67" i="13"/>
  <c r="CG67" i="1" s="1"/>
  <c r="E59" i="16"/>
  <c r="D67" i="11"/>
  <c r="AL67" i="11"/>
  <c r="AN67" i="11"/>
  <c r="AG67" i="11" s="1"/>
  <c r="C67" i="11"/>
  <c r="BO67" i="1" s="1"/>
  <c r="R69" i="9"/>
  <c r="S69" i="9" s="1"/>
  <c r="X71" i="9"/>
  <c r="AA69" i="9"/>
  <c r="AA70" i="9" s="1"/>
  <c r="AR70" i="9"/>
  <c r="AS70" i="9"/>
  <c r="CW59" i="1" l="1"/>
  <c r="ET59" i="1"/>
  <c r="CW59" i="16"/>
  <c r="DU59" i="16"/>
  <c r="AC67" i="13"/>
  <c r="K67" i="13"/>
  <c r="J68" i="8"/>
  <c r="AE68" i="1" s="1"/>
  <c r="AB66" i="13"/>
  <c r="CK66" i="1"/>
  <c r="O66" i="13"/>
  <c r="P66" i="13" s="1"/>
  <c r="CL66" i="1" s="1"/>
  <c r="FB66" i="1" s="1"/>
  <c r="U69" i="9"/>
  <c r="T69" i="9" s="1"/>
  <c r="AO69" i="1"/>
  <c r="N69" i="9"/>
  <c r="CJ66" i="1"/>
  <c r="AC67" i="11"/>
  <c r="K67" i="11"/>
  <c r="AL70" i="9"/>
  <c r="D70" i="9" s="1"/>
  <c r="AN70" i="9"/>
  <c r="AG70" i="9" s="1"/>
  <c r="C70" i="9"/>
  <c r="AM70" i="1" s="1"/>
  <c r="AB66" i="11"/>
  <c r="BS66" i="1"/>
  <c r="O66" i="11"/>
  <c r="P66" i="11" s="1"/>
  <c r="BT66" i="1" s="1"/>
  <c r="EZ66" i="1" s="1"/>
  <c r="J70" i="9"/>
  <c r="AN70" i="1" s="1"/>
  <c r="U67" i="8"/>
  <c r="T67" i="8" s="1"/>
  <c r="AF67" i="1"/>
  <c r="N67" i="8"/>
  <c r="V60" i="4"/>
  <c r="Q59" i="4"/>
  <c r="AD66" i="7"/>
  <c r="F66" i="7"/>
  <c r="L66" i="7"/>
  <c r="BR66" i="1"/>
  <c r="AL68" i="8"/>
  <c r="D68" i="8" s="1"/>
  <c r="AN68" i="8"/>
  <c r="AG68" i="8" s="1"/>
  <c r="C68" i="8"/>
  <c r="AD68" i="1" s="1"/>
  <c r="Q60" i="10"/>
  <c r="V61" i="10"/>
  <c r="AC68" i="8" l="1"/>
  <c r="K68" i="8"/>
  <c r="AC70" i="9"/>
  <c r="K70" i="9"/>
  <c r="AF66" i="7"/>
  <c r="M66" i="7"/>
  <c r="W68" i="7"/>
  <c r="Q66" i="11"/>
  <c r="V67" i="11"/>
  <c r="O61" i="10"/>
  <c r="Y61" i="10"/>
  <c r="BD61" i="10"/>
  <c r="BB61" i="10"/>
  <c r="B66" i="7"/>
  <c r="AE67" i="11"/>
  <c r="AB69" i="9"/>
  <c r="AQ69" i="1"/>
  <c r="O69" i="9"/>
  <c r="P69" i="9" s="1"/>
  <c r="AR69" i="1" s="1"/>
  <c r="AP69" i="1"/>
  <c r="AB67" i="8"/>
  <c r="AH67" i="1"/>
  <c r="O67" i="8"/>
  <c r="P67" i="8" s="1"/>
  <c r="AI67" i="1" s="1"/>
  <c r="EW67" i="1" s="1"/>
  <c r="Y60" i="4"/>
  <c r="BD60" i="4"/>
  <c r="BB60" i="4"/>
  <c r="BA67" i="7"/>
  <c r="AE67" i="13"/>
  <c r="AG67" i="1"/>
  <c r="Q66" i="13"/>
  <c r="V67" i="13"/>
  <c r="DA69" i="1" l="1"/>
  <c r="EX69" i="1"/>
  <c r="Q69" i="9"/>
  <c r="V70" i="9"/>
  <c r="O67" i="11"/>
  <c r="Y67" i="11"/>
  <c r="BD67" i="11"/>
  <c r="BB67" i="11"/>
  <c r="Y67" i="13"/>
  <c r="O67" i="13"/>
  <c r="BD67" i="13"/>
  <c r="BB67" i="13"/>
  <c r="AE70" i="9"/>
  <c r="R66" i="7"/>
  <c r="S66" i="7" s="1"/>
  <c r="X68" i="7"/>
  <c r="AR67" i="7"/>
  <c r="AS67" i="7"/>
  <c r="T66" i="1"/>
  <c r="BT66" i="16" s="1"/>
  <c r="CD66" i="16" s="1"/>
  <c r="Q67" i="8"/>
  <c r="V68" i="8"/>
  <c r="BE61" i="10"/>
  <c r="AM61" i="10"/>
  <c r="E61" i="10" s="1"/>
  <c r="BE60" i="4"/>
  <c r="AM60" i="4"/>
  <c r="E60" i="4" s="1"/>
  <c r="BF61" i="10"/>
  <c r="AO61" i="10"/>
  <c r="AH61" i="10" s="1"/>
  <c r="AE68" i="8"/>
  <c r="BF60" i="4"/>
  <c r="AO60" i="4"/>
  <c r="AH60" i="4" s="1"/>
  <c r="BC67" i="7"/>
  <c r="Y68" i="8" l="1"/>
  <c r="O68" i="8"/>
  <c r="BD68" i="8"/>
  <c r="BB68" i="8"/>
  <c r="BE67" i="11"/>
  <c r="AM67" i="11"/>
  <c r="E67" i="11" s="1"/>
  <c r="BG66" i="16"/>
  <c r="U66" i="7"/>
  <c r="T66" i="7" s="1"/>
  <c r="W66" i="1"/>
  <c r="N66" i="7"/>
  <c r="BF67" i="11"/>
  <c r="AO67" i="11"/>
  <c r="AH67" i="11" s="1"/>
  <c r="AD60" i="4"/>
  <c r="F60" i="4"/>
  <c r="L60" i="4"/>
  <c r="J67" i="7"/>
  <c r="V67" i="1" s="1"/>
  <c r="D67" i="7"/>
  <c r="AN67" i="7"/>
  <c r="AG67" i="7" s="1"/>
  <c r="AL67" i="7"/>
  <c r="C67" i="7"/>
  <c r="U67" i="1" s="1"/>
  <c r="BE67" i="13"/>
  <c r="AM67" i="13"/>
  <c r="E67" i="13" s="1"/>
  <c r="O70" i="9"/>
  <c r="Y70" i="9"/>
  <c r="BB70" i="9"/>
  <c r="BD70" i="9"/>
  <c r="AD61" i="10"/>
  <c r="F61" i="10"/>
  <c r="L61" i="10"/>
  <c r="BF67" i="13"/>
  <c r="AO67" i="13"/>
  <c r="AH67" i="13" s="1"/>
  <c r="A60" i="15" l="1"/>
  <c r="W62" i="4"/>
  <c r="Z60" i="4"/>
  <c r="BJ66" i="16"/>
  <c r="EC66" i="16" s="1"/>
  <c r="BH66" i="16"/>
  <c r="AD67" i="11"/>
  <c r="F67" i="11"/>
  <c r="BA68" i="11" s="1"/>
  <c r="L67" i="11"/>
  <c r="W63" i="10"/>
  <c r="AF60" i="4"/>
  <c r="M60" i="4"/>
  <c r="BC61" i="4" s="1"/>
  <c r="BE68" i="8"/>
  <c r="AM68" i="8"/>
  <c r="E68" i="8" s="1"/>
  <c r="B60" i="4"/>
  <c r="BE70" i="9"/>
  <c r="AM70" i="9"/>
  <c r="E70" i="9" s="1"/>
  <c r="BA62" i="10"/>
  <c r="AB66" i="7"/>
  <c r="Y66" i="1"/>
  <c r="P66" i="7"/>
  <c r="Z66" i="1" s="1"/>
  <c r="EV66" i="1" s="1"/>
  <c r="BF68" i="8"/>
  <c r="AO68" i="8"/>
  <c r="AH68" i="8" s="1"/>
  <c r="AC67" i="7"/>
  <c r="K67" i="7"/>
  <c r="BF70" i="9"/>
  <c r="AO70" i="9"/>
  <c r="AH70" i="9" s="1"/>
  <c r="AF61" i="10"/>
  <c r="B61" i="10" s="1"/>
  <c r="M61" i="10"/>
  <c r="BC62" i="10" s="1"/>
  <c r="L67" i="13"/>
  <c r="AD67" i="13"/>
  <c r="F67" i="13"/>
  <c r="BA68" i="13" s="1"/>
  <c r="BA61" i="4"/>
  <c r="X66" i="1"/>
  <c r="BI66" i="16" l="1"/>
  <c r="CT66" i="16"/>
  <c r="AE67" i="7"/>
  <c r="AD70" i="9"/>
  <c r="F70" i="9"/>
  <c r="BA71" i="9" s="1"/>
  <c r="L70" i="9"/>
  <c r="B60" i="1"/>
  <c r="BR60" i="16" s="1"/>
  <c r="CB60" i="16" s="1"/>
  <c r="AD68" i="8"/>
  <c r="L68" i="8"/>
  <c r="F68" i="8"/>
  <c r="BA69" i="8" s="1"/>
  <c r="C60" i="15"/>
  <c r="Z61" i="4"/>
  <c r="BE61" i="1"/>
  <c r="AF67" i="13"/>
  <c r="M67" i="13"/>
  <c r="BC68" i="13" s="1"/>
  <c r="R61" i="10"/>
  <c r="X63" i="10"/>
  <c r="AS62" i="10"/>
  <c r="AR62" i="10"/>
  <c r="B67" i="13"/>
  <c r="Q66" i="7"/>
  <c r="V67" i="7"/>
  <c r="R60" i="4"/>
  <c r="X62" i="4"/>
  <c r="AA60" i="4"/>
  <c r="AA61" i="4" s="1"/>
  <c r="AR61" i="4"/>
  <c r="AS61" i="4"/>
  <c r="AF67" i="11"/>
  <c r="B67" i="11" s="1"/>
  <c r="M67" i="11"/>
  <c r="BC68" i="11" s="1"/>
  <c r="W69" i="13"/>
  <c r="W69" i="11"/>
  <c r="T61" i="16" l="1"/>
  <c r="BW61" i="16"/>
  <c r="CG61" i="16" s="1"/>
  <c r="BN67" i="1"/>
  <c r="BX67" i="16" s="1"/>
  <c r="CH67" i="16" s="1"/>
  <c r="AL61" i="4"/>
  <c r="D61" i="4" s="1"/>
  <c r="AN61" i="4"/>
  <c r="AG61" i="4" s="1"/>
  <c r="C61" i="4"/>
  <c r="C61" i="1" s="1"/>
  <c r="CF67" i="1"/>
  <c r="BZ67" i="16" s="1"/>
  <c r="CJ67" i="16" s="1"/>
  <c r="W70" i="8"/>
  <c r="AF70" i="9"/>
  <c r="B70" i="9" s="1"/>
  <c r="M70" i="9"/>
  <c r="BC71" i="9" s="1"/>
  <c r="AL62" i="10"/>
  <c r="D62" i="10" s="1"/>
  <c r="AN62" i="10"/>
  <c r="AG62" i="10" s="1"/>
  <c r="C62" i="10"/>
  <c r="BF62" i="1" s="1"/>
  <c r="R67" i="13"/>
  <c r="S67" i="13" s="1"/>
  <c r="X69" i="13"/>
  <c r="AR68" i="13"/>
  <c r="AS68" i="13"/>
  <c r="W72" i="9"/>
  <c r="J61" i="4"/>
  <c r="D61" i="1" s="1"/>
  <c r="AF68" i="8"/>
  <c r="B68" i="8" s="1"/>
  <c r="M68" i="8"/>
  <c r="BC69" i="8" s="1"/>
  <c r="J62" i="10"/>
  <c r="BG62" i="1" s="1"/>
  <c r="U61" i="16"/>
  <c r="Y67" i="7"/>
  <c r="BB67" i="7"/>
  <c r="BD67" i="7"/>
  <c r="BH61" i="1"/>
  <c r="S61" i="10"/>
  <c r="R67" i="11"/>
  <c r="S67" i="11" s="1"/>
  <c r="X69" i="11"/>
  <c r="AS68" i="11"/>
  <c r="AR68" i="11"/>
  <c r="D60" i="15"/>
  <c r="S60" i="4"/>
  <c r="C61" i="15"/>
  <c r="N60" i="16"/>
  <c r="B60" i="16"/>
  <c r="V61" i="16" l="1"/>
  <c r="CO61" i="16"/>
  <c r="AL70" i="1"/>
  <c r="BV70" i="16" s="1"/>
  <c r="CF70" i="16" s="1"/>
  <c r="AC61" i="4"/>
  <c r="K61" i="4"/>
  <c r="AC68" i="1"/>
  <c r="BU68" i="16" s="1"/>
  <c r="CE68" i="16" s="1"/>
  <c r="AC62" i="10"/>
  <c r="K62" i="10"/>
  <c r="AN68" i="11"/>
  <c r="AL68" i="11"/>
  <c r="D68" i="11" s="1"/>
  <c r="C68" i="11"/>
  <c r="BO68" i="1" s="1"/>
  <c r="J68" i="13"/>
  <c r="CH68" i="1" s="1"/>
  <c r="U67" i="13"/>
  <c r="T67" i="13" s="1"/>
  <c r="CI67" i="1"/>
  <c r="N67" i="13"/>
  <c r="BE67" i="7"/>
  <c r="AM67" i="7"/>
  <c r="E67" i="7" s="1"/>
  <c r="R70" i="9"/>
  <c r="S70" i="9" s="1"/>
  <c r="X72" i="9"/>
  <c r="AR71" i="9"/>
  <c r="AS71" i="9"/>
  <c r="U61" i="10"/>
  <c r="T61" i="10" s="1"/>
  <c r="N61" i="10"/>
  <c r="E60" i="16"/>
  <c r="DU60" i="16" s="1"/>
  <c r="C60" i="16"/>
  <c r="Q60" i="16"/>
  <c r="DW60" i="16" s="1"/>
  <c r="O60" i="16"/>
  <c r="D68" i="13"/>
  <c r="AL68" i="13"/>
  <c r="AN68" i="13"/>
  <c r="AG68" i="13" s="1"/>
  <c r="C68" i="13"/>
  <c r="CG68" i="1" s="1"/>
  <c r="AG68" i="11"/>
  <c r="J68" i="11"/>
  <c r="BP68" i="1" s="1"/>
  <c r="R68" i="8"/>
  <c r="S68" i="8" s="1"/>
  <c r="X70" i="8"/>
  <c r="AS69" i="8"/>
  <c r="AR69" i="8"/>
  <c r="BF67" i="7"/>
  <c r="AO67" i="7"/>
  <c r="AH67" i="7" s="1"/>
  <c r="U60" i="4"/>
  <c r="T60" i="4" s="1"/>
  <c r="E60" i="1"/>
  <c r="N60" i="4"/>
  <c r="U67" i="11"/>
  <c r="T67" i="11" s="1"/>
  <c r="BQ67" i="1"/>
  <c r="N67" i="11"/>
  <c r="W61" i="16"/>
  <c r="DX61" i="16" s="1"/>
  <c r="P60" i="16" l="1"/>
  <c r="CN60" i="16"/>
  <c r="D60" i="16"/>
  <c r="CL60" i="16"/>
  <c r="AC68" i="11"/>
  <c r="K68" i="11"/>
  <c r="U68" i="8"/>
  <c r="T68" i="8" s="1"/>
  <c r="AF68" i="1"/>
  <c r="N68" i="8"/>
  <c r="AB67" i="11"/>
  <c r="BS67" i="1"/>
  <c r="P67" i="11"/>
  <c r="BT67" i="1" s="1"/>
  <c r="EZ67" i="1" s="1"/>
  <c r="J69" i="8"/>
  <c r="AE69" i="1" s="1"/>
  <c r="AB61" i="10"/>
  <c r="BJ61" i="1"/>
  <c r="P61" i="10"/>
  <c r="BK61" i="1" s="1"/>
  <c r="EY61" i="1" s="1"/>
  <c r="U70" i="9"/>
  <c r="T70" i="9" s="1"/>
  <c r="AO70" i="1"/>
  <c r="N70" i="9"/>
  <c r="BI61" i="1"/>
  <c r="AD67" i="7"/>
  <c r="L67" i="7"/>
  <c r="F67" i="7"/>
  <c r="BA68" i="7" s="1"/>
  <c r="BR67" i="1"/>
  <c r="AC68" i="13"/>
  <c r="K68" i="13"/>
  <c r="AB60" i="4"/>
  <c r="G60" i="1"/>
  <c r="O60" i="4"/>
  <c r="P60" i="4" s="1"/>
  <c r="H60" i="1" s="1"/>
  <c r="ET60" i="1" s="1"/>
  <c r="AL69" i="8"/>
  <c r="D69" i="8" s="1"/>
  <c r="AN69" i="8"/>
  <c r="AG69" i="8" s="1"/>
  <c r="C69" i="8"/>
  <c r="AD69" i="1" s="1"/>
  <c r="J71" i="9"/>
  <c r="AN71" i="1" s="1"/>
  <c r="AB67" i="13"/>
  <c r="CK67" i="1"/>
  <c r="P67" i="13"/>
  <c r="CL67" i="1" s="1"/>
  <c r="FB67" i="1" s="1"/>
  <c r="AE61" i="4"/>
  <c r="F60" i="1"/>
  <c r="E60" i="15"/>
  <c r="D71" i="9"/>
  <c r="AL71" i="9"/>
  <c r="AN71" i="9"/>
  <c r="AG71" i="9" s="1"/>
  <c r="C71" i="9"/>
  <c r="AM71" i="1" s="1"/>
  <c r="CJ67" i="1"/>
  <c r="AE62" i="10"/>
  <c r="AC69" i="8" l="1"/>
  <c r="K69" i="8"/>
  <c r="Q67" i="13"/>
  <c r="V68" i="13"/>
  <c r="AF67" i="7"/>
  <c r="M67" i="7"/>
  <c r="BC68" i="7" s="1"/>
  <c r="AE68" i="13"/>
  <c r="Q61" i="10"/>
  <c r="V62" i="10"/>
  <c r="Q67" i="11"/>
  <c r="V68" i="11"/>
  <c r="AB68" i="8"/>
  <c r="AH68" i="1"/>
  <c r="P68" i="8"/>
  <c r="AI68" i="1" s="1"/>
  <c r="EW68" i="1" s="1"/>
  <c r="AG68" i="1"/>
  <c r="AB70" i="9"/>
  <c r="AQ70" i="1"/>
  <c r="P70" i="9"/>
  <c r="AR70" i="1" s="1"/>
  <c r="EX70" i="1" s="1"/>
  <c r="AC71" i="9"/>
  <c r="K71" i="9"/>
  <c r="AP70" i="1"/>
  <c r="AE68" i="11"/>
  <c r="W69" i="7"/>
  <c r="Z67" i="7"/>
  <c r="Z68" i="7" s="1"/>
  <c r="Q60" i="4"/>
  <c r="V61" i="4"/>
  <c r="B67" i="7"/>
  <c r="R67" i="7" l="1"/>
  <c r="S67" i="7" s="1"/>
  <c r="AA67" i="7"/>
  <c r="AA68" i="7" s="1"/>
  <c r="X69" i="7"/>
  <c r="AR68" i="7"/>
  <c r="AS68" i="7"/>
  <c r="AE71" i="9"/>
  <c r="Y68" i="11"/>
  <c r="BD68" i="11"/>
  <c r="BB68" i="11"/>
  <c r="Y68" i="13"/>
  <c r="BD68" i="13"/>
  <c r="BB68" i="13"/>
  <c r="T67" i="1"/>
  <c r="BT67" i="16" s="1"/>
  <c r="CD67" i="16" s="1"/>
  <c r="V71" i="9"/>
  <c r="Q70" i="9"/>
  <c r="Y62" i="10"/>
  <c r="BD62" i="10"/>
  <c r="BB62" i="10"/>
  <c r="Q68" i="8"/>
  <c r="V69" i="8"/>
  <c r="Y61" i="4"/>
  <c r="O61" i="4"/>
  <c r="BD61" i="4"/>
  <c r="BB61" i="4"/>
  <c r="AE69" i="8"/>
  <c r="BE61" i="4" l="1"/>
  <c r="AM61" i="4"/>
  <c r="E61" i="4" s="1"/>
  <c r="J68" i="7"/>
  <c r="V68" i="1" s="1"/>
  <c r="AN68" i="7"/>
  <c r="AG68" i="7" s="1"/>
  <c r="AL68" i="7"/>
  <c r="D68" i="7" s="1"/>
  <c r="C68" i="7"/>
  <c r="U68" i="1" s="1"/>
  <c r="BF62" i="10"/>
  <c r="AO62" i="10"/>
  <c r="AH62" i="10" s="1"/>
  <c r="BE68" i="11"/>
  <c r="AM68" i="11"/>
  <c r="E68" i="11" s="1"/>
  <c r="Y71" i="9"/>
  <c r="BB71" i="9"/>
  <c r="BD71" i="9"/>
  <c r="BF68" i="11"/>
  <c r="AO68" i="11"/>
  <c r="AH68" i="11" s="1"/>
  <c r="BF61" i="4"/>
  <c r="AO61" i="4"/>
  <c r="AH61" i="4" s="1"/>
  <c r="Y69" i="8"/>
  <c r="BD69" i="8"/>
  <c r="BB69" i="8"/>
  <c r="BF68" i="13"/>
  <c r="AO68" i="13"/>
  <c r="AH68" i="13" s="1"/>
  <c r="BG67" i="16"/>
  <c r="BE62" i="10"/>
  <c r="AM62" i="10"/>
  <c r="E62" i="10" s="1"/>
  <c r="BE68" i="13"/>
  <c r="AM68" i="13"/>
  <c r="E68" i="13" s="1"/>
  <c r="U67" i="7"/>
  <c r="T67" i="7" s="1"/>
  <c r="W67" i="1"/>
  <c r="N67" i="7"/>
  <c r="AC68" i="7" l="1"/>
  <c r="K68" i="7"/>
  <c r="BE71" i="9"/>
  <c r="AM71" i="9"/>
  <c r="E71" i="9" s="1"/>
  <c r="BF69" i="8"/>
  <c r="AO69" i="8"/>
  <c r="AH69" i="8" s="1"/>
  <c r="AD62" i="10"/>
  <c r="L62" i="10"/>
  <c r="F62" i="10"/>
  <c r="BA63" i="10" s="1"/>
  <c r="BH67" i="16"/>
  <c r="L68" i="11"/>
  <c r="AD68" i="11"/>
  <c r="F68" i="11"/>
  <c r="BA69" i="11" s="1"/>
  <c r="AB67" i="7"/>
  <c r="Y67" i="1"/>
  <c r="O67" i="7"/>
  <c r="P67" i="7" s="1"/>
  <c r="Z67" i="1" s="1"/>
  <c r="EV67" i="1" s="1"/>
  <c r="X67" i="1"/>
  <c r="AD68" i="13"/>
  <c r="L68" i="13"/>
  <c r="F68" i="13"/>
  <c r="BA69" i="13" s="1"/>
  <c r="AD61" i="4"/>
  <c r="L61" i="4"/>
  <c r="F61" i="4"/>
  <c r="BE69" i="8"/>
  <c r="AM69" i="8"/>
  <c r="E69" i="8" s="1"/>
  <c r="BF71" i="9"/>
  <c r="AO71" i="9"/>
  <c r="AH71" i="9" s="1"/>
  <c r="BI67" i="16" l="1"/>
  <c r="CT67" i="16"/>
  <c r="AF61" i="4"/>
  <c r="B61" i="4" s="1"/>
  <c r="M61" i="4"/>
  <c r="BC62" i="4" s="1"/>
  <c r="BJ67" i="16"/>
  <c r="EC67" i="16" s="1"/>
  <c r="AD71" i="9"/>
  <c r="F71" i="9"/>
  <c r="BA72" i="9" s="1"/>
  <c r="L71" i="9"/>
  <c r="M68" i="11"/>
  <c r="BC69" i="11" s="1"/>
  <c r="AF68" i="11"/>
  <c r="B68" i="11" s="1"/>
  <c r="AD69" i="8"/>
  <c r="L69" i="8"/>
  <c r="F69" i="8"/>
  <c r="BA70" i="8" s="1"/>
  <c r="W70" i="13"/>
  <c r="Z68" i="13"/>
  <c r="Z69" i="13" s="1"/>
  <c r="Q67" i="7"/>
  <c r="V68" i="7"/>
  <c r="AF68" i="13"/>
  <c r="M68" i="13"/>
  <c r="BC69" i="13" s="1"/>
  <c r="W64" i="10"/>
  <c r="Z62" i="10"/>
  <c r="Z63" i="10" s="1"/>
  <c r="A61" i="15"/>
  <c r="W63" i="4"/>
  <c r="BA62" i="4"/>
  <c r="B68" i="13"/>
  <c r="Z68" i="11"/>
  <c r="Z69" i="11" s="1"/>
  <c r="W70" i="11"/>
  <c r="AE68" i="7"/>
  <c r="AF62" i="10"/>
  <c r="B62" i="10" s="1"/>
  <c r="M62" i="10"/>
  <c r="BC63" i="10" s="1"/>
  <c r="BE62" i="1" l="1"/>
  <c r="BN68" i="1"/>
  <c r="BX68" i="16" s="1"/>
  <c r="CH68" i="16" s="1"/>
  <c r="R68" i="11"/>
  <c r="S68" i="11" s="1"/>
  <c r="X70" i="11"/>
  <c r="AA68" i="11"/>
  <c r="AA69" i="11" s="1"/>
  <c r="AR69" i="11"/>
  <c r="AS69" i="11"/>
  <c r="R61" i="4"/>
  <c r="X63" i="4"/>
  <c r="AR62" i="4"/>
  <c r="AS62" i="4"/>
  <c r="CF68" i="1"/>
  <c r="BZ68" i="16" s="1"/>
  <c r="CJ68" i="16" s="1"/>
  <c r="R68" i="13"/>
  <c r="S68" i="13" s="1"/>
  <c r="X70" i="13"/>
  <c r="AA68" i="13"/>
  <c r="AA69" i="13" s="1"/>
  <c r="AS69" i="13"/>
  <c r="AR69" i="13"/>
  <c r="B61" i="1"/>
  <c r="BR61" i="16" s="1"/>
  <c r="CB61" i="16" s="1"/>
  <c r="AF69" i="8"/>
  <c r="M69" i="8"/>
  <c r="B69" i="8"/>
  <c r="AF71" i="9"/>
  <c r="B71" i="9" s="1"/>
  <c r="M71" i="9"/>
  <c r="BC72" i="9" s="1"/>
  <c r="R62" i="10"/>
  <c r="X64" i="10"/>
  <c r="AA62" i="10"/>
  <c r="AA63" i="10" s="1"/>
  <c r="AR63" i="10"/>
  <c r="AS63" i="10"/>
  <c r="Y68" i="7"/>
  <c r="O68" i="7"/>
  <c r="BB68" i="7"/>
  <c r="BD68" i="7"/>
  <c r="W71" i="8"/>
  <c r="Z69" i="8"/>
  <c r="Z70" i="8" s="1"/>
  <c r="W73" i="9"/>
  <c r="Z71" i="9"/>
  <c r="Z72" i="9" s="1"/>
  <c r="T62" i="16" l="1"/>
  <c r="BW62" i="16"/>
  <c r="CG62" i="16" s="1"/>
  <c r="BH62" i="1"/>
  <c r="S62" i="10"/>
  <c r="R69" i="8"/>
  <c r="S69" i="8" s="1"/>
  <c r="X71" i="8"/>
  <c r="AA69" i="8"/>
  <c r="AA70" i="8" s="1"/>
  <c r="AR70" i="8"/>
  <c r="AS70" i="8"/>
  <c r="J63" i="10"/>
  <c r="BG63" i="1" s="1"/>
  <c r="U68" i="13"/>
  <c r="T68" i="13" s="1"/>
  <c r="CI68" i="1"/>
  <c r="N68" i="13"/>
  <c r="U68" i="11"/>
  <c r="T68" i="11" s="1"/>
  <c r="BQ68" i="1"/>
  <c r="N68" i="11"/>
  <c r="AL63" i="10"/>
  <c r="D63" i="10"/>
  <c r="AN63" i="10"/>
  <c r="AG63" i="10" s="1"/>
  <c r="C63" i="10"/>
  <c r="BF63" i="1" s="1"/>
  <c r="R71" i="9"/>
  <c r="S71" i="9" s="1"/>
  <c r="X73" i="9"/>
  <c r="AA71" i="9"/>
  <c r="AA72" i="9" s="1"/>
  <c r="AR72" i="9"/>
  <c r="AS72" i="9"/>
  <c r="B61" i="16"/>
  <c r="N61" i="16"/>
  <c r="D61" i="15"/>
  <c r="S61" i="4"/>
  <c r="AL71" i="1"/>
  <c r="BV71" i="16" s="1"/>
  <c r="CF71" i="16" s="1"/>
  <c r="AL69" i="13"/>
  <c r="D69" i="13" s="1"/>
  <c r="AN69" i="13"/>
  <c r="AG69" i="13" s="1"/>
  <c r="C69" i="13"/>
  <c r="CG69" i="1" s="1"/>
  <c r="J69" i="11"/>
  <c r="BP69" i="1" s="1"/>
  <c r="AC69" i="1"/>
  <c r="BU69" i="16" s="1"/>
  <c r="CE69" i="16" s="1"/>
  <c r="J69" i="13"/>
  <c r="CH69" i="1" s="1"/>
  <c r="AN69" i="11"/>
  <c r="AG69" i="11" s="1"/>
  <c r="AL69" i="11"/>
  <c r="D69" i="11" s="1"/>
  <c r="C69" i="11"/>
  <c r="BO69" i="1" s="1"/>
  <c r="J62" i="4"/>
  <c r="D62" i="1" s="1"/>
  <c r="U62" i="16"/>
  <c r="BF68" i="7"/>
  <c r="AO68" i="7"/>
  <c r="AH68" i="7" s="1"/>
  <c r="BE68" i="7"/>
  <c r="AM68" i="7"/>
  <c r="E68" i="7" s="1"/>
  <c r="BC70" i="8"/>
  <c r="AL62" i="4"/>
  <c r="AN62" i="4"/>
  <c r="AG62" i="4" s="1"/>
  <c r="D62" i="4"/>
  <c r="C62" i="4"/>
  <c r="C62" i="1" s="1"/>
  <c r="V62" i="16" l="1"/>
  <c r="CO62" i="16"/>
  <c r="AC69" i="13"/>
  <c r="K69" i="13"/>
  <c r="AC69" i="11"/>
  <c r="K69" i="11"/>
  <c r="CJ68" i="1"/>
  <c r="L68" i="7"/>
  <c r="AD68" i="7"/>
  <c r="F68" i="7"/>
  <c r="BA69" i="7" s="1"/>
  <c r="D70" i="8"/>
  <c r="AN70" i="8"/>
  <c r="AL70" i="8"/>
  <c r="C70" i="8"/>
  <c r="AD70" i="1" s="1"/>
  <c r="E61" i="16"/>
  <c r="DU61" i="16" s="1"/>
  <c r="C61" i="16"/>
  <c r="U71" i="9"/>
  <c r="T71" i="9" s="1"/>
  <c r="AO71" i="1"/>
  <c r="N71" i="9"/>
  <c r="O61" i="16"/>
  <c r="AC63" i="10"/>
  <c r="K63" i="10"/>
  <c r="J72" i="9"/>
  <c r="AN72" i="1" s="1"/>
  <c r="AB68" i="11"/>
  <c r="BS68" i="1"/>
  <c r="O68" i="11"/>
  <c r="P68" i="11" s="1"/>
  <c r="BT68" i="1" s="1"/>
  <c r="EZ68" i="1" s="1"/>
  <c r="W62" i="16"/>
  <c r="DX62" i="16" s="1"/>
  <c r="AL72" i="9"/>
  <c r="D72" i="9"/>
  <c r="AN72" i="9"/>
  <c r="AG72" i="9" s="1"/>
  <c r="C72" i="9"/>
  <c r="AM72" i="1" s="1"/>
  <c r="U69" i="8"/>
  <c r="T69" i="8" s="1"/>
  <c r="AF69" i="1"/>
  <c r="N69" i="8"/>
  <c r="BR68" i="1"/>
  <c r="U62" i="10"/>
  <c r="T62" i="10" s="1"/>
  <c r="N62" i="10"/>
  <c r="U61" i="4"/>
  <c r="T61" i="4" s="1"/>
  <c r="E61" i="1"/>
  <c r="N61" i="4"/>
  <c r="AC62" i="4"/>
  <c r="K62" i="4"/>
  <c r="AB68" i="13"/>
  <c r="CK68" i="1"/>
  <c r="O68" i="13"/>
  <c r="P68" i="13" s="1"/>
  <c r="CL68" i="1" s="1"/>
  <c r="FB68" i="1" s="1"/>
  <c r="AG70" i="8"/>
  <c r="J70" i="8"/>
  <c r="AE70" i="1" s="1"/>
  <c r="P61" i="16" l="1"/>
  <c r="CN61" i="16"/>
  <c r="D61" i="16"/>
  <c r="CL61" i="16"/>
  <c r="Q68" i="13"/>
  <c r="V69" i="13"/>
  <c r="Q68" i="11"/>
  <c r="V69" i="11"/>
  <c r="AB62" i="10"/>
  <c r="BJ62" i="1"/>
  <c r="O62" i="10"/>
  <c r="P62" i="10" s="1"/>
  <c r="BK62" i="1" s="1"/>
  <c r="EY62" i="1" s="1"/>
  <c r="AE63" i="10"/>
  <c r="AC70" i="8"/>
  <c r="K70" i="8"/>
  <c r="AE62" i="4"/>
  <c r="AB69" i="8"/>
  <c r="AH69" i="1"/>
  <c r="O69" i="8"/>
  <c r="P69" i="8" s="1"/>
  <c r="AI69" i="1" s="1"/>
  <c r="AB61" i="4"/>
  <c r="G61" i="1"/>
  <c r="P61" i="4"/>
  <c r="H61" i="1" s="1"/>
  <c r="ET61" i="1" s="1"/>
  <c r="Q61" i="16"/>
  <c r="DW61" i="16" s="1"/>
  <c r="AE69" i="11"/>
  <c r="AG69" i="1"/>
  <c r="AC72" i="9"/>
  <c r="K72" i="9"/>
  <c r="AB71" i="9"/>
  <c r="AQ71" i="1"/>
  <c r="O71" i="9"/>
  <c r="P71" i="9" s="1"/>
  <c r="AR71" i="1" s="1"/>
  <c r="EX71" i="1" s="1"/>
  <c r="W70" i="7"/>
  <c r="F61" i="1"/>
  <c r="E61" i="15"/>
  <c r="AP71" i="1"/>
  <c r="AF68" i="7"/>
  <c r="B68" i="7" s="1"/>
  <c r="M68" i="7"/>
  <c r="BC69" i="7" s="1"/>
  <c r="AE69" i="13"/>
  <c r="BI62" i="1"/>
  <c r="CZ69" i="1" l="1"/>
  <c r="EW69" i="1"/>
  <c r="T68" i="1"/>
  <c r="BT68" i="16" s="1"/>
  <c r="CD68" i="16" s="1"/>
  <c r="V72" i="9"/>
  <c r="Q71" i="9"/>
  <c r="AE72" i="9"/>
  <c r="Y69" i="11"/>
  <c r="O69" i="11"/>
  <c r="BB69" i="11"/>
  <c r="BD69" i="11"/>
  <c r="Q62" i="10"/>
  <c r="V63" i="10"/>
  <c r="R68" i="7"/>
  <c r="S68" i="7" s="1"/>
  <c r="X70" i="7"/>
  <c r="AR69" i="7"/>
  <c r="AS69" i="7"/>
  <c r="AE70" i="8"/>
  <c r="V62" i="4"/>
  <c r="Q61" i="4"/>
  <c r="Y69" i="13"/>
  <c r="O69" i="13"/>
  <c r="BD69" i="13"/>
  <c r="BB69" i="13"/>
  <c r="Q69" i="8"/>
  <c r="V70" i="8"/>
  <c r="J69" i="7" l="1"/>
  <c r="V69" i="1" s="1"/>
  <c r="O72" i="9"/>
  <c r="Y72" i="9"/>
  <c r="BB72" i="9"/>
  <c r="BD72" i="9"/>
  <c r="Y62" i="4"/>
  <c r="BD62" i="4"/>
  <c r="BB62" i="4"/>
  <c r="BE69" i="13"/>
  <c r="AM69" i="13"/>
  <c r="E69" i="13" s="1"/>
  <c r="O70" i="8"/>
  <c r="Y70" i="8"/>
  <c r="BB70" i="8"/>
  <c r="BD70" i="8"/>
  <c r="U68" i="7"/>
  <c r="T68" i="7" s="1"/>
  <c r="W68" i="1"/>
  <c r="N68" i="7"/>
  <c r="BF69" i="13"/>
  <c r="AO69" i="13"/>
  <c r="AH69" i="13" s="1"/>
  <c r="BF69" i="11"/>
  <c r="AO69" i="11"/>
  <c r="AH69" i="11" s="1"/>
  <c r="BG68" i="16"/>
  <c r="O63" i="10"/>
  <c r="Y63" i="10"/>
  <c r="BD63" i="10"/>
  <c r="BB63" i="10"/>
  <c r="D69" i="7"/>
  <c r="AL69" i="7"/>
  <c r="AN69" i="7"/>
  <c r="AG69" i="7" s="1"/>
  <c r="C69" i="7"/>
  <c r="U69" i="1" s="1"/>
  <c r="BE69" i="11"/>
  <c r="AM69" i="11"/>
  <c r="E69" i="11" s="1"/>
  <c r="BE63" i="10" l="1"/>
  <c r="AM63" i="10"/>
  <c r="E63" i="10" s="1"/>
  <c r="BE72" i="9"/>
  <c r="AM72" i="9"/>
  <c r="E72" i="9" s="1"/>
  <c r="BF63" i="10"/>
  <c r="AO63" i="10"/>
  <c r="AH63" i="10" s="1"/>
  <c r="AD69" i="13"/>
  <c r="F69" i="13"/>
  <c r="L69" i="13"/>
  <c r="AB68" i="7"/>
  <c r="Y68" i="1"/>
  <c r="P68" i="7"/>
  <c r="Z68" i="1" s="1"/>
  <c r="EV68" i="1" s="1"/>
  <c r="BE62" i="4"/>
  <c r="AM62" i="4"/>
  <c r="E62" i="4" s="1"/>
  <c r="X68" i="1"/>
  <c r="AD69" i="11"/>
  <c r="L69" i="11"/>
  <c r="F69" i="11"/>
  <c r="BA70" i="11" s="1"/>
  <c r="BF70" i="8"/>
  <c r="AO70" i="8"/>
  <c r="AH70" i="8" s="1"/>
  <c r="BE70" i="8"/>
  <c r="AM70" i="8"/>
  <c r="E70" i="8" s="1"/>
  <c r="AC69" i="7"/>
  <c r="K69" i="7"/>
  <c r="BH68" i="16"/>
  <c r="BF62" i="4"/>
  <c r="AO62" i="4"/>
  <c r="AH62" i="4" s="1"/>
  <c r="BF72" i="9"/>
  <c r="AO72" i="9"/>
  <c r="AH72" i="9" s="1"/>
  <c r="BI68" i="16" l="1"/>
  <c r="CT68" i="16"/>
  <c r="W71" i="13"/>
  <c r="BJ68" i="16"/>
  <c r="EC68" i="16" s="1"/>
  <c r="W71" i="11"/>
  <c r="AE69" i="7"/>
  <c r="AF69" i="11"/>
  <c r="B69" i="11" s="1"/>
  <c r="M69" i="11"/>
  <c r="BC70" i="11" s="1"/>
  <c r="Q68" i="7"/>
  <c r="V69" i="7"/>
  <c r="AD72" i="9"/>
  <c r="L72" i="9"/>
  <c r="F72" i="9"/>
  <c r="BA73" i="9" s="1"/>
  <c r="AD62" i="4"/>
  <c r="L62" i="4"/>
  <c r="F62" i="4"/>
  <c r="BA63" i="4" s="1"/>
  <c r="AD70" i="8"/>
  <c r="F70" i="8"/>
  <c r="BA71" i="8" s="1"/>
  <c r="L70" i="8"/>
  <c r="BA70" i="13"/>
  <c r="F63" i="10"/>
  <c r="BA64" i="10" s="1"/>
  <c r="AD63" i="10"/>
  <c r="L63" i="10"/>
  <c r="AF69" i="13"/>
  <c r="B69" i="13" s="1"/>
  <c r="M69" i="13"/>
  <c r="BC70" i="13" s="1"/>
  <c r="BN69" i="1" l="1"/>
  <c r="BX69" i="16" s="1"/>
  <c r="CH69" i="16" s="1"/>
  <c r="CF69" i="1"/>
  <c r="BZ69" i="16" s="1"/>
  <c r="CJ69" i="16" s="1"/>
  <c r="AF63" i="10"/>
  <c r="M63" i="10"/>
  <c r="BC64" i="10" s="1"/>
  <c r="W72" i="8"/>
  <c r="W74" i="9"/>
  <c r="B63" i="10"/>
  <c r="AF72" i="9"/>
  <c r="M72" i="9"/>
  <c r="BC73" i="9" s="1"/>
  <c r="R69" i="11"/>
  <c r="S69" i="11" s="1"/>
  <c r="X71" i="11"/>
  <c r="AS70" i="11"/>
  <c r="AR70" i="11"/>
  <c r="B72" i="9"/>
  <c r="W65" i="10"/>
  <c r="AF70" i="8"/>
  <c r="B70" i="8" s="1"/>
  <c r="M70" i="8"/>
  <c r="BC71" i="8" s="1"/>
  <c r="A62" i="15"/>
  <c r="W64" i="4"/>
  <c r="Z62" i="4"/>
  <c r="Y69" i="7"/>
  <c r="BB69" i="7"/>
  <c r="BD69" i="7"/>
  <c r="R69" i="13"/>
  <c r="S69" i="13" s="1"/>
  <c r="X71" i="13"/>
  <c r="AS70" i="13"/>
  <c r="AR70" i="13"/>
  <c r="AF62" i="4"/>
  <c r="B62" i="4" s="1"/>
  <c r="M62" i="4"/>
  <c r="BC63" i="4" s="1"/>
  <c r="B62" i="1" l="1"/>
  <c r="BR62" i="16" s="1"/>
  <c r="CB62" i="16" s="1"/>
  <c r="AC70" i="1"/>
  <c r="BU70" i="16" s="1"/>
  <c r="CE70" i="16" s="1"/>
  <c r="BF69" i="7"/>
  <c r="AO69" i="7"/>
  <c r="AH69" i="7" s="1"/>
  <c r="U69" i="11"/>
  <c r="T69" i="11" s="1"/>
  <c r="BQ69" i="1"/>
  <c r="N69" i="11"/>
  <c r="U69" i="13"/>
  <c r="T69" i="13" s="1"/>
  <c r="CI69" i="1"/>
  <c r="N69" i="13"/>
  <c r="BE69" i="7"/>
  <c r="AM69" i="7"/>
  <c r="E69" i="7" s="1"/>
  <c r="AL72" i="1"/>
  <c r="BV72" i="16" s="1"/>
  <c r="CF72" i="16" s="1"/>
  <c r="R63" i="10"/>
  <c r="X65" i="10"/>
  <c r="AR64" i="10"/>
  <c r="AS64" i="10"/>
  <c r="AN70" i="13"/>
  <c r="AL70" i="13"/>
  <c r="D70" i="13" s="1"/>
  <c r="C70" i="13"/>
  <c r="CG70" i="1" s="1"/>
  <c r="AN70" i="11"/>
  <c r="AL70" i="11"/>
  <c r="D70" i="11" s="1"/>
  <c r="C70" i="11"/>
  <c r="BO70" i="1" s="1"/>
  <c r="R72" i="9"/>
  <c r="S72" i="9" s="1"/>
  <c r="X74" i="9"/>
  <c r="AR73" i="9"/>
  <c r="AS73" i="9"/>
  <c r="AG70" i="13"/>
  <c r="J70" i="13"/>
  <c r="CH70" i="1" s="1"/>
  <c r="R70" i="8"/>
  <c r="S70" i="8" s="1"/>
  <c r="X72" i="8"/>
  <c r="AR71" i="8"/>
  <c r="AS71" i="8"/>
  <c r="R62" i="4"/>
  <c r="AA62" i="4"/>
  <c r="AA63" i="4" s="1"/>
  <c r="X64" i="4"/>
  <c r="AS63" i="4"/>
  <c r="AR63" i="4"/>
  <c r="Z63" i="4"/>
  <c r="C62" i="15"/>
  <c r="AG70" i="11"/>
  <c r="J70" i="11"/>
  <c r="BP70" i="1" s="1"/>
  <c r="BE63" i="1"/>
  <c r="T63" i="16" l="1"/>
  <c r="BW63" i="16"/>
  <c r="CG63" i="16" s="1"/>
  <c r="AC70" i="11"/>
  <c r="K70" i="11"/>
  <c r="AC70" i="13"/>
  <c r="K70" i="13"/>
  <c r="BR69" i="1"/>
  <c r="D62" i="15"/>
  <c r="S62" i="4"/>
  <c r="D64" i="10"/>
  <c r="AN64" i="10"/>
  <c r="AG64" i="10" s="1"/>
  <c r="AL64" i="10"/>
  <c r="C64" i="10"/>
  <c r="BF64" i="1" s="1"/>
  <c r="U63" i="16"/>
  <c r="C63" i="15"/>
  <c r="J71" i="8"/>
  <c r="AE71" i="1" s="1"/>
  <c r="AB69" i="13"/>
  <c r="CK69" i="1"/>
  <c r="P69" i="13"/>
  <c r="CL69" i="1" s="1"/>
  <c r="J73" i="9"/>
  <c r="AN73" i="1" s="1"/>
  <c r="AL63" i="4"/>
  <c r="D63" i="4" s="1"/>
  <c r="AN63" i="4"/>
  <c r="AG63" i="4" s="1"/>
  <c r="C63" i="4"/>
  <c r="C63" i="1" s="1"/>
  <c r="D71" i="8"/>
  <c r="AN71" i="8"/>
  <c r="AG71" i="8" s="1"/>
  <c r="AL71" i="8"/>
  <c r="C71" i="8"/>
  <c r="AD71" i="1" s="1"/>
  <c r="CJ69" i="1"/>
  <c r="J64" i="10"/>
  <c r="BG64" i="1" s="1"/>
  <c r="U70" i="8"/>
  <c r="T70" i="8" s="1"/>
  <c r="AF70" i="1"/>
  <c r="N70" i="8"/>
  <c r="J63" i="4"/>
  <c r="D63" i="1" s="1"/>
  <c r="U72" i="9"/>
  <c r="T72" i="9" s="1"/>
  <c r="AO72" i="1"/>
  <c r="N72" i="9"/>
  <c r="BH63" i="1"/>
  <c r="S63" i="10"/>
  <c r="AL73" i="9"/>
  <c r="D73" i="9" s="1"/>
  <c r="AN73" i="9"/>
  <c r="AG73" i="9" s="1"/>
  <c r="C73" i="9"/>
  <c r="AM73" i="1" s="1"/>
  <c r="L69" i="7"/>
  <c r="AD69" i="7"/>
  <c r="F69" i="7"/>
  <c r="AB69" i="11"/>
  <c r="BS69" i="1"/>
  <c r="P69" i="11"/>
  <c r="BT69" i="1" s="1"/>
  <c r="B62" i="16"/>
  <c r="N62" i="16"/>
  <c r="DE69" i="1" l="1"/>
  <c r="FB69" i="1"/>
  <c r="DC69" i="1"/>
  <c r="EZ69" i="1"/>
  <c r="V63" i="16"/>
  <c r="CO63" i="16"/>
  <c r="AC73" i="9"/>
  <c r="K73" i="9"/>
  <c r="AC63" i="4"/>
  <c r="K63" i="4"/>
  <c r="AC71" i="8"/>
  <c r="K71" i="8"/>
  <c r="Q62" i="16"/>
  <c r="DW62" i="16" s="1"/>
  <c r="O62" i="16"/>
  <c r="E62" i="16"/>
  <c r="DU62" i="16" s="1"/>
  <c r="C62" i="16"/>
  <c r="AC64" i="10"/>
  <c r="K64" i="10"/>
  <c r="AE70" i="13"/>
  <c r="AG70" i="1"/>
  <c r="W63" i="16"/>
  <c r="DX63" i="16" s="1"/>
  <c r="AB72" i="9"/>
  <c r="AQ72" i="1"/>
  <c r="P72" i="9"/>
  <c r="AR72" i="1" s="1"/>
  <c r="EX72" i="1" s="1"/>
  <c r="W71" i="7"/>
  <c r="Z69" i="7"/>
  <c r="Z70" i="7" s="1"/>
  <c r="AF69" i="7"/>
  <c r="B69" i="7" s="1"/>
  <c r="M69" i="7"/>
  <c r="BC70" i="7" s="1"/>
  <c r="AB70" i="8"/>
  <c r="AH70" i="1"/>
  <c r="P70" i="8"/>
  <c r="AI70" i="1" s="1"/>
  <c r="EW70" i="1" s="1"/>
  <c r="Q69" i="13"/>
  <c r="V70" i="13"/>
  <c r="Q69" i="11"/>
  <c r="V70" i="11"/>
  <c r="U63" i="10"/>
  <c r="T63" i="10" s="1"/>
  <c r="N63" i="10"/>
  <c r="U62" i="4"/>
  <c r="T62" i="4" s="1"/>
  <c r="E62" i="1"/>
  <c r="N62" i="4"/>
  <c r="AE70" i="11"/>
  <c r="AP72" i="1"/>
  <c r="BA70" i="7"/>
  <c r="D62" i="16" l="1"/>
  <c r="CL62" i="16"/>
  <c r="P62" i="16"/>
  <c r="CN62" i="16"/>
  <c r="BI63" i="1"/>
  <c r="AE64" i="10"/>
  <c r="Y70" i="11"/>
  <c r="BB70" i="11"/>
  <c r="BD70" i="11"/>
  <c r="R69" i="7"/>
  <c r="S69" i="7" s="1"/>
  <c r="AA69" i="7"/>
  <c r="AA70" i="7" s="1"/>
  <c r="X71" i="7"/>
  <c r="AS70" i="7"/>
  <c r="AR70" i="7"/>
  <c r="V73" i="9"/>
  <c r="Q72" i="9"/>
  <c r="AE63" i="4"/>
  <c r="BJ63" i="1"/>
  <c r="AB63" i="10"/>
  <c r="P63" i="10"/>
  <c r="BK63" i="1" s="1"/>
  <c r="EY63" i="1" s="1"/>
  <c r="Q70" i="8"/>
  <c r="V71" i="8"/>
  <c r="AE71" i="8"/>
  <c r="T69" i="1"/>
  <c r="BT69" i="16" s="1"/>
  <c r="CD69" i="16" s="1"/>
  <c r="Y70" i="13"/>
  <c r="BD70" i="13"/>
  <c r="BB70" i="13"/>
  <c r="AB62" i="4"/>
  <c r="G62" i="1"/>
  <c r="O62" i="4"/>
  <c r="P62" i="4" s="1"/>
  <c r="H62" i="1" s="1"/>
  <c r="ET62" i="1" s="1"/>
  <c r="AE73" i="9"/>
  <c r="E62" i="15"/>
  <c r="F62" i="1"/>
  <c r="BE70" i="13" l="1"/>
  <c r="AM70" i="13"/>
  <c r="E70" i="13" s="1"/>
  <c r="Y71" i="8"/>
  <c r="BD71" i="8"/>
  <c r="BB71" i="8"/>
  <c r="Y73" i="9"/>
  <c r="BB73" i="9"/>
  <c r="BD73" i="9"/>
  <c r="BF70" i="11"/>
  <c r="AO70" i="11"/>
  <c r="AH70" i="11" s="1"/>
  <c r="BF70" i="13"/>
  <c r="AO70" i="13"/>
  <c r="AH70" i="13" s="1"/>
  <c r="AL70" i="7"/>
  <c r="D70" i="7" s="1"/>
  <c r="AN70" i="7"/>
  <c r="C70" i="7"/>
  <c r="U70" i="1" s="1"/>
  <c r="BE70" i="11"/>
  <c r="AM70" i="11"/>
  <c r="E70" i="11" s="1"/>
  <c r="AG70" i="7"/>
  <c r="J70" i="7"/>
  <c r="V70" i="1" s="1"/>
  <c r="Q63" i="10"/>
  <c r="V64" i="10"/>
  <c r="BG69" i="16"/>
  <c r="V63" i="4"/>
  <c r="Q62" i="4"/>
  <c r="U69" i="7"/>
  <c r="T69" i="7" s="1"/>
  <c r="W69" i="1"/>
  <c r="N69" i="7"/>
  <c r="AC70" i="7" l="1"/>
  <c r="K70" i="7"/>
  <c r="BH69" i="16"/>
  <c r="AB69" i="7"/>
  <c r="Y69" i="1"/>
  <c r="O69" i="7"/>
  <c r="P69" i="7" s="1"/>
  <c r="Z69" i="1" s="1"/>
  <c r="Y64" i="10"/>
  <c r="BB64" i="10"/>
  <c r="BD64" i="10"/>
  <c r="X69" i="1"/>
  <c r="AD70" i="11"/>
  <c r="L70" i="11"/>
  <c r="F70" i="11"/>
  <c r="BA71" i="11" s="1"/>
  <c r="BF71" i="8"/>
  <c r="AO71" i="8"/>
  <c r="AH71" i="8" s="1"/>
  <c r="Y63" i="4"/>
  <c r="O63" i="4"/>
  <c r="BD63" i="4"/>
  <c r="BB63" i="4"/>
  <c r="BF73" i="9"/>
  <c r="AO73" i="9"/>
  <c r="AH73" i="9" s="1"/>
  <c r="AD70" i="13"/>
  <c r="F70" i="13"/>
  <c r="BA71" i="13" s="1"/>
  <c r="L70" i="13"/>
  <c r="BE71" i="8"/>
  <c r="AM71" i="8"/>
  <c r="E71" i="8" s="1"/>
  <c r="BE73" i="9"/>
  <c r="AM73" i="9"/>
  <c r="E73" i="9" s="1"/>
  <c r="CY69" i="1" l="1"/>
  <c r="EV69" i="1"/>
  <c r="BI69" i="16"/>
  <c r="CT69" i="16"/>
  <c r="BF63" i="4"/>
  <c r="AO63" i="4"/>
  <c r="AH63" i="4" s="1"/>
  <c r="AF70" i="11"/>
  <c r="M70" i="11"/>
  <c r="BC71" i="11" s="1"/>
  <c r="AF70" i="13"/>
  <c r="B70" i="13" s="1"/>
  <c r="M70" i="13"/>
  <c r="BC71" i="13" s="1"/>
  <c r="W72" i="13"/>
  <c r="Z70" i="13"/>
  <c r="Z71" i="13" s="1"/>
  <c r="Q69" i="7"/>
  <c r="V70" i="7"/>
  <c r="BF64" i="10"/>
  <c r="AO64" i="10"/>
  <c r="AH64" i="10" s="1"/>
  <c r="BJ69" i="16"/>
  <c r="AD73" i="9"/>
  <c r="L73" i="9"/>
  <c r="F73" i="9"/>
  <c r="BA74" i="9" s="1"/>
  <c r="BE64" i="10"/>
  <c r="AM64" i="10"/>
  <c r="E64" i="10" s="1"/>
  <c r="AD71" i="8"/>
  <c r="F71" i="8"/>
  <c r="BA72" i="8" s="1"/>
  <c r="L71" i="8"/>
  <c r="W72" i="11"/>
  <c r="Z70" i="11"/>
  <c r="Z71" i="11" s="1"/>
  <c r="AE70" i="7"/>
  <c r="BE63" i="4"/>
  <c r="AM63" i="4"/>
  <c r="E63" i="4" s="1"/>
  <c r="B70" i="11"/>
  <c r="DE69" i="16" l="1"/>
  <c r="EC69" i="16"/>
  <c r="CF70" i="1"/>
  <c r="BZ70" i="16" s="1"/>
  <c r="CJ70" i="16" s="1"/>
  <c r="BN70" i="1"/>
  <c r="BX70" i="16" s="1"/>
  <c r="CH70" i="16" s="1"/>
  <c r="AF73" i="9"/>
  <c r="B73" i="9" s="1"/>
  <c r="M73" i="9"/>
  <c r="BC74" i="9" s="1"/>
  <c r="AD63" i="4"/>
  <c r="L63" i="4"/>
  <c r="F63" i="4"/>
  <c r="BA64" i="4" s="1"/>
  <c r="W75" i="9"/>
  <c r="Z73" i="9"/>
  <c r="Z74" i="9" s="1"/>
  <c r="O70" i="7"/>
  <c r="Y70" i="7"/>
  <c r="BB70" i="7"/>
  <c r="BD70" i="7"/>
  <c r="R70" i="13"/>
  <c r="S70" i="13" s="1"/>
  <c r="X72" i="13"/>
  <c r="AA70" i="13"/>
  <c r="AA71" i="13" s="1"/>
  <c r="AR71" i="13"/>
  <c r="AS71" i="13"/>
  <c r="AF71" i="8"/>
  <c r="B71" i="8" s="1"/>
  <c r="M71" i="8"/>
  <c r="W73" i="8"/>
  <c r="Z71" i="8"/>
  <c r="Z72" i="8" s="1"/>
  <c r="R70" i="11"/>
  <c r="S70" i="11" s="1"/>
  <c r="AA70" i="11"/>
  <c r="AA71" i="11" s="1"/>
  <c r="X72" i="11"/>
  <c r="AR71" i="11"/>
  <c r="AS71" i="11"/>
  <c r="AD64" i="10"/>
  <c r="F64" i="10"/>
  <c r="L64" i="10"/>
  <c r="AC71" i="1" l="1"/>
  <c r="BU71" i="16" s="1"/>
  <c r="CE71" i="16" s="1"/>
  <c r="AL73" i="1"/>
  <c r="BV73" i="16" s="1"/>
  <c r="CF73" i="16" s="1"/>
  <c r="R71" i="8"/>
  <c r="S71" i="8" s="1"/>
  <c r="X73" i="8"/>
  <c r="AA71" i="8"/>
  <c r="AA72" i="8" s="1"/>
  <c r="AR72" i="8"/>
  <c r="AS72" i="8"/>
  <c r="AF64" i="10"/>
  <c r="B64" i="10" s="1"/>
  <c r="M64" i="10"/>
  <c r="BC65" i="10" s="1"/>
  <c r="Z64" i="10"/>
  <c r="Z65" i="10" s="1"/>
  <c r="W66" i="10"/>
  <c r="BC72" i="8"/>
  <c r="R73" i="9"/>
  <c r="S73" i="9" s="1"/>
  <c r="AA73" i="9"/>
  <c r="AA74" i="9" s="1"/>
  <c r="X75" i="9"/>
  <c r="AS74" i="9"/>
  <c r="AR74" i="9"/>
  <c r="BF70" i="7"/>
  <c r="AO70" i="7"/>
  <c r="AH70" i="7" s="1"/>
  <c r="U70" i="11"/>
  <c r="T70" i="11" s="1"/>
  <c r="BQ70" i="1"/>
  <c r="N70" i="11"/>
  <c r="J71" i="13"/>
  <c r="CH71" i="1" s="1"/>
  <c r="BE70" i="7"/>
  <c r="AM70" i="7"/>
  <c r="E70" i="7" s="1"/>
  <c r="D71" i="13"/>
  <c r="AN71" i="13"/>
  <c r="AG71" i="13" s="1"/>
  <c r="AL71" i="13"/>
  <c r="C71" i="13"/>
  <c r="CG71" i="1" s="1"/>
  <c r="A63" i="15"/>
  <c r="W65" i="4"/>
  <c r="AF63" i="4"/>
  <c r="B63" i="4" s="1"/>
  <c r="M63" i="4"/>
  <c r="BC64" i="4" s="1"/>
  <c r="U70" i="13"/>
  <c r="T70" i="13" s="1"/>
  <c r="CI70" i="1"/>
  <c r="N70" i="13"/>
  <c r="J71" i="11"/>
  <c r="BP71" i="1" s="1"/>
  <c r="BA65" i="10"/>
  <c r="AN71" i="11"/>
  <c r="AG71" i="11" s="1"/>
  <c r="AL71" i="11"/>
  <c r="D71" i="11" s="1"/>
  <c r="C71" i="11"/>
  <c r="BO71" i="1" s="1"/>
  <c r="AC71" i="11" l="1"/>
  <c r="K71" i="11"/>
  <c r="BE64" i="1"/>
  <c r="B63" i="1"/>
  <c r="BR63" i="16" s="1"/>
  <c r="CB63" i="16" s="1"/>
  <c r="BR70" i="1"/>
  <c r="CJ70" i="1"/>
  <c r="U73" i="9"/>
  <c r="T73" i="9" s="1"/>
  <c r="AO73" i="1"/>
  <c r="N73" i="9"/>
  <c r="R64" i="10"/>
  <c r="AA64" i="10"/>
  <c r="AA65" i="10" s="1"/>
  <c r="X66" i="10"/>
  <c r="AR65" i="10"/>
  <c r="AS65" i="10"/>
  <c r="U71" i="8"/>
  <c r="T71" i="8" s="1"/>
  <c r="AF71" i="1"/>
  <c r="N71" i="8"/>
  <c r="AC71" i="13"/>
  <c r="K71" i="13"/>
  <c r="D74" i="9"/>
  <c r="AN74" i="9"/>
  <c r="AG74" i="9" s="1"/>
  <c r="AL74" i="9"/>
  <c r="C74" i="9"/>
  <c r="AM74" i="1" s="1"/>
  <c r="J72" i="8"/>
  <c r="AE72" i="1" s="1"/>
  <c r="J74" i="9"/>
  <c r="AN74" i="1" s="1"/>
  <c r="AN72" i="8"/>
  <c r="AG72" i="8" s="1"/>
  <c r="AL72" i="8"/>
  <c r="D72" i="8" s="1"/>
  <c r="C72" i="8"/>
  <c r="AD72" i="1" s="1"/>
  <c r="R63" i="4"/>
  <c r="X65" i="4"/>
  <c r="AR64" i="4"/>
  <c r="AS64" i="4"/>
  <c r="AB70" i="11"/>
  <c r="BS70" i="1"/>
  <c r="O70" i="11"/>
  <c r="P70" i="11" s="1"/>
  <c r="BT70" i="1" s="1"/>
  <c r="EZ70" i="1" s="1"/>
  <c r="AB70" i="13"/>
  <c r="CK70" i="1"/>
  <c r="O70" i="13"/>
  <c r="P70" i="13" s="1"/>
  <c r="CL70" i="1" s="1"/>
  <c r="FB70" i="1" s="1"/>
  <c r="AD70" i="7"/>
  <c r="F70" i="7"/>
  <c r="BA71" i="7" s="1"/>
  <c r="L70" i="7"/>
  <c r="T64" i="16" l="1"/>
  <c r="BW64" i="16"/>
  <c r="CG64" i="16" s="1"/>
  <c r="AC72" i="8"/>
  <c r="K72" i="8"/>
  <c r="J64" i="4"/>
  <c r="D64" i="1" s="1"/>
  <c r="AF70" i="7"/>
  <c r="M70" i="7"/>
  <c r="BC71" i="7" s="1"/>
  <c r="W72" i="7"/>
  <c r="Q70" i="11"/>
  <c r="V71" i="11"/>
  <c r="AB71" i="8"/>
  <c r="AH71" i="1"/>
  <c r="O71" i="8"/>
  <c r="P71" i="8" s="1"/>
  <c r="AI71" i="1" s="1"/>
  <c r="EW71" i="1" s="1"/>
  <c r="BH64" i="1"/>
  <c r="S64" i="10"/>
  <c r="AG71" i="1"/>
  <c r="AB73" i="9"/>
  <c r="AQ73" i="1"/>
  <c r="O73" i="9"/>
  <c r="P73" i="9" s="1"/>
  <c r="AR73" i="1" s="1"/>
  <c r="EX73" i="1" s="1"/>
  <c r="N63" i="16"/>
  <c r="B63" i="16"/>
  <c r="AN64" i="4"/>
  <c r="AG64" i="4" s="1"/>
  <c r="AL64" i="4"/>
  <c r="D64" i="4" s="1"/>
  <c r="C64" i="4"/>
  <c r="C64" i="1" s="1"/>
  <c r="J65" i="10"/>
  <c r="BG65" i="1" s="1"/>
  <c r="AP73" i="1"/>
  <c r="W64" i="16"/>
  <c r="U64" i="16"/>
  <c r="Q70" i="13"/>
  <c r="V71" i="13"/>
  <c r="AN65" i="10"/>
  <c r="AG65" i="10" s="1"/>
  <c r="AL65" i="10"/>
  <c r="D65" i="10" s="1"/>
  <c r="C65" i="10"/>
  <c r="BF65" i="1" s="1"/>
  <c r="AE71" i="13"/>
  <c r="AE71" i="11"/>
  <c r="AC74" i="9"/>
  <c r="K74" i="9"/>
  <c r="B70" i="7"/>
  <c r="D63" i="15"/>
  <c r="S63" i="4"/>
  <c r="V64" i="16" l="1"/>
  <c r="CO64" i="16"/>
  <c r="DX64" i="16"/>
  <c r="CZ64" i="16"/>
  <c r="AC65" i="10"/>
  <c r="K65" i="10"/>
  <c r="AC64" i="4"/>
  <c r="K64" i="4"/>
  <c r="U63" i="4"/>
  <c r="T63" i="4" s="1"/>
  <c r="E63" i="1"/>
  <c r="N63" i="4"/>
  <c r="Q63" i="16"/>
  <c r="DW63" i="16" s="1"/>
  <c r="O63" i="16"/>
  <c r="C63" i="16"/>
  <c r="U64" i="10"/>
  <c r="T64" i="10" s="1"/>
  <c r="N64" i="10"/>
  <c r="T70" i="1"/>
  <c r="BT70" i="16" s="1"/>
  <c r="CD70" i="16" s="1"/>
  <c r="O71" i="13"/>
  <c r="Y71" i="13"/>
  <c r="BD71" i="13"/>
  <c r="BB71" i="13"/>
  <c r="Q71" i="8"/>
  <c r="V72" i="8"/>
  <c r="R70" i="7"/>
  <c r="S70" i="7" s="1"/>
  <c r="X72" i="7"/>
  <c r="AS71" i="7"/>
  <c r="AR71" i="7"/>
  <c r="AE72" i="8"/>
  <c r="AE74" i="9"/>
  <c r="V74" i="9"/>
  <c r="Q73" i="9"/>
  <c r="Y71" i="11"/>
  <c r="O71" i="11"/>
  <c r="BB71" i="11"/>
  <c r="BD71" i="11"/>
  <c r="P63" i="16" l="1"/>
  <c r="CN63" i="16"/>
  <c r="D63" i="16"/>
  <c r="CL63" i="16"/>
  <c r="BF71" i="11"/>
  <c r="AO71" i="11"/>
  <c r="AH71" i="11" s="1"/>
  <c r="U70" i="7"/>
  <c r="T70" i="7" s="1"/>
  <c r="W70" i="1"/>
  <c r="N70" i="7"/>
  <c r="E63" i="15"/>
  <c r="F63" i="1"/>
  <c r="BI64" i="1"/>
  <c r="AB64" i="10"/>
  <c r="BJ64" i="1"/>
  <c r="O64" i="10"/>
  <c r="P64" i="10" s="1"/>
  <c r="BK64" i="1" s="1"/>
  <c r="AE64" i="4"/>
  <c r="J71" i="7"/>
  <c r="V71" i="1" s="1"/>
  <c r="BE71" i="13"/>
  <c r="AM71" i="13"/>
  <c r="E71" i="13" s="1"/>
  <c r="BF71" i="13"/>
  <c r="AO71" i="13"/>
  <c r="AH71" i="13" s="1"/>
  <c r="E63" i="16"/>
  <c r="DU63" i="16" s="1"/>
  <c r="BE71" i="11"/>
  <c r="AM71" i="11"/>
  <c r="E71" i="11" s="1"/>
  <c r="D71" i="7"/>
  <c r="AN71" i="7"/>
  <c r="AG71" i="7" s="1"/>
  <c r="AL71" i="7"/>
  <c r="C71" i="7"/>
  <c r="U71" i="1" s="1"/>
  <c r="O74" i="9"/>
  <c r="Y74" i="9"/>
  <c r="BB74" i="9"/>
  <c r="BD74" i="9"/>
  <c r="AE65" i="10"/>
  <c r="O72" i="8"/>
  <c r="Y72" i="8"/>
  <c r="BB72" i="8"/>
  <c r="BD72" i="8"/>
  <c r="BG70" i="16"/>
  <c r="AB63" i="4"/>
  <c r="G63" i="1"/>
  <c r="P63" i="4"/>
  <c r="H63" i="1" s="1"/>
  <c r="ET63" i="1" s="1"/>
  <c r="DB64" i="1" l="1"/>
  <c r="EY64" i="1"/>
  <c r="BE72" i="8"/>
  <c r="AM72" i="8"/>
  <c r="E72" i="8" s="1"/>
  <c r="BH70" i="16"/>
  <c r="BF74" i="9"/>
  <c r="AO74" i="9"/>
  <c r="AH74" i="9" s="1"/>
  <c r="BE74" i="9"/>
  <c r="AM74" i="9"/>
  <c r="E74" i="9" s="1"/>
  <c r="BF72" i="8"/>
  <c r="AO72" i="8"/>
  <c r="AH72" i="8" s="1"/>
  <c r="L71" i="13"/>
  <c r="AD71" i="13"/>
  <c r="F71" i="13"/>
  <c r="AB70" i="7"/>
  <c r="Y70" i="1"/>
  <c r="P70" i="7"/>
  <c r="Z70" i="1" s="1"/>
  <c r="EV70" i="1" s="1"/>
  <c r="AC71" i="7"/>
  <c r="K71" i="7"/>
  <c r="X70" i="1"/>
  <c r="AD71" i="11"/>
  <c r="L71" i="11"/>
  <c r="F71" i="11"/>
  <c r="Q64" i="10"/>
  <c r="V65" i="10"/>
  <c r="V64" i="4"/>
  <c r="Q63" i="4"/>
  <c r="BI70" i="16" l="1"/>
  <c r="CT70" i="16"/>
  <c r="W73" i="13"/>
  <c r="W73" i="11"/>
  <c r="Q70" i="7"/>
  <c r="V71" i="7"/>
  <c r="AD74" i="9"/>
  <c r="L74" i="9"/>
  <c r="F74" i="9"/>
  <c r="BA75" i="9" s="1"/>
  <c r="Y64" i="4"/>
  <c r="BD64" i="4"/>
  <c r="BB64" i="4"/>
  <c r="BA72" i="13"/>
  <c r="Y65" i="10"/>
  <c r="O65" i="10"/>
  <c r="BB65" i="10"/>
  <c r="BD65" i="10"/>
  <c r="BA72" i="11"/>
  <c r="AE71" i="7"/>
  <c r="AF71" i="13"/>
  <c r="B71" i="13" s="1"/>
  <c r="M71" i="13"/>
  <c r="BC72" i="13" s="1"/>
  <c r="BJ70" i="16"/>
  <c r="EC70" i="16" s="1"/>
  <c r="AD72" i="8"/>
  <c r="L72" i="8"/>
  <c r="F72" i="8"/>
  <c r="BA73" i="8" s="1"/>
  <c r="AF71" i="11"/>
  <c r="B71" i="11" s="1"/>
  <c r="M71" i="11"/>
  <c r="BC72" i="11" s="1"/>
  <c r="BF65" i="10" l="1"/>
  <c r="AO65" i="10"/>
  <c r="AH65" i="10" s="1"/>
  <c r="BE65" i="10"/>
  <c r="AM65" i="10"/>
  <c r="E65" i="10" s="1"/>
  <c r="W76" i="9"/>
  <c r="AF74" i="9"/>
  <c r="B74" i="9" s="1"/>
  <c r="M74" i="9"/>
  <c r="BC75" i="9" s="1"/>
  <c r="CF71" i="1"/>
  <c r="BZ71" i="16" s="1"/>
  <c r="CJ71" i="16" s="1"/>
  <c r="BN71" i="1"/>
  <c r="BX71" i="16" s="1"/>
  <c r="CH71" i="16" s="1"/>
  <c r="W74" i="8"/>
  <c r="BE64" i="4"/>
  <c r="AM64" i="4"/>
  <c r="E64" i="4" s="1"/>
  <c r="R71" i="11"/>
  <c r="S71" i="11" s="1"/>
  <c r="X73" i="11"/>
  <c r="AR72" i="11"/>
  <c r="AS72" i="11"/>
  <c r="R71" i="13"/>
  <c r="S71" i="13" s="1"/>
  <c r="X73" i="13"/>
  <c r="AS72" i="13"/>
  <c r="AR72" i="13"/>
  <c r="AF72" i="8"/>
  <c r="M72" i="8"/>
  <c r="BC73" i="8" s="1"/>
  <c r="BF64" i="4"/>
  <c r="AO64" i="4"/>
  <c r="AH64" i="4" s="1"/>
  <c r="Y71" i="7"/>
  <c r="BB71" i="7"/>
  <c r="BD71" i="7"/>
  <c r="B72" i="8"/>
  <c r="AL74" i="1" l="1"/>
  <c r="BV74" i="16" s="1"/>
  <c r="CF74" i="16" s="1"/>
  <c r="U71" i="11"/>
  <c r="T71" i="11" s="1"/>
  <c r="BQ71" i="1"/>
  <c r="N71" i="11"/>
  <c r="AC72" i="1"/>
  <c r="BU72" i="16" s="1"/>
  <c r="CE72" i="16" s="1"/>
  <c r="R72" i="8"/>
  <c r="S72" i="8" s="1"/>
  <c r="X74" i="8"/>
  <c r="AR73" i="8"/>
  <c r="AS73" i="8"/>
  <c r="U71" i="13"/>
  <c r="T71" i="13" s="1"/>
  <c r="CI71" i="1"/>
  <c r="N71" i="13"/>
  <c r="AD64" i="4"/>
  <c r="F64" i="4"/>
  <c r="BA65" i="4" s="1"/>
  <c r="L64" i="4"/>
  <c r="AG72" i="11"/>
  <c r="J72" i="11"/>
  <c r="BP72" i="1" s="1"/>
  <c r="D72" i="11"/>
  <c r="AL72" i="11"/>
  <c r="AN72" i="11"/>
  <c r="C72" i="11"/>
  <c r="BO72" i="1" s="1"/>
  <c r="L65" i="10"/>
  <c r="AD65" i="10"/>
  <c r="F65" i="10"/>
  <c r="BE71" i="7"/>
  <c r="AM71" i="7"/>
  <c r="E71" i="7" s="1"/>
  <c r="AG72" i="13"/>
  <c r="J72" i="13"/>
  <c r="CH72" i="1" s="1"/>
  <c r="BF71" i="7"/>
  <c r="AO71" i="7"/>
  <c r="AH71" i="7" s="1"/>
  <c r="AL72" i="13"/>
  <c r="D72" i="13" s="1"/>
  <c r="AN72" i="13"/>
  <c r="C72" i="13"/>
  <c r="CG72" i="1" s="1"/>
  <c r="R74" i="9"/>
  <c r="S74" i="9" s="1"/>
  <c r="X76" i="9"/>
  <c r="AR75" i="9"/>
  <c r="AS75" i="9"/>
  <c r="AC72" i="13" l="1"/>
  <c r="K72" i="13"/>
  <c r="CJ71" i="1"/>
  <c r="AF65" i="10"/>
  <c r="M65" i="10"/>
  <c r="BC66" i="10" s="1"/>
  <c r="AC72" i="11"/>
  <c r="K72" i="11"/>
  <c r="J73" i="8"/>
  <c r="AE73" i="1" s="1"/>
  <c r="W67" i="10"/>
  <c r="U74" i="9"/>
  <c r="T74" i="9" s="1"/>
  <c r="AO74" i="1"/>
  <c r="N74" i="9"/>
  <c r="AB71" i="11"/>
  <c r="BS71" i="1"/>
  <c r="P71" i="11"/>
  <c r="BT71" i="1" s="1"/>
  <c r="EZ71" i="1" s="1"/>
  <c r="AD71" i="7"/>
  <c r="F71" i="7"/>
  <c r="BA72" i="7" s="1"/>
  <c r="L71" i="7"/>
  <c r="AF64" i="4"/>
  <c r="B64" i="4" s="1"/>
  <c r="M64" i="4"/>
  <c r="BC65" i="4" s="1"/>
  <c r="AL73" i="8"/>
  <c r="D73" i="8" s="1"/>
  <c r="AN73" i="8"/>
  <c r="AG73" i="8" s="1"/>
  <c r="C73" i="8"/>
  <c r="AD73" i="1" s="1"/>
  <c r="BR71" i="1"/>
  <c r="U72" i="8"/>
  <c r="T72" i="8" s="1"/>
  <c r="AF72" i="1"/>
  <c r="N72" i="8"/>
  <c r="AL75" i="9"/>
  <c r="D75" i="9" s="1"/>
  <c r="AN75" i="9"/>
  <c r="AG75" i="9" s="1"/>
  <c r="C75" i="9"/>
  <c r="AM75" i="1" s="1"/>
  <c r="BA66" i="10"/>
  <c r="J75" i="9"/>
  <c r="AN75" i="1" s="1"/>
  <c r="A64" i="15"/>
  <c r="Z64" i="4"/>
  <c r="W66" i="4"/>
  <c r="B65" i="10"/>
  <c r="AB71" i="13"/>
  <c r="CK71" i="1"/>
  <c r="P71" i="13"/>
  <c r="CL71" i="1" s="1"/>
  <c r="FB71" i="1" s="1"/>
  <c r="AC73" i="8" l="1"/>
  <c r="K73" i="8"/>
  <c r="AC75" i="9"/>
  <c r="K75" i="9"/>
  <c r="B64" i="1"/>
  <c r="BR64" i="16" s="1"/>
  <c r="CB64" i="16" s="1"/>
  <c r="AG72" i="1"/>
  <c r="AF71" i="7"/>
  <c r="B71" i="7" s="1"/>
  <c r="M71" i="7"/>
  <c r="BC72" i="7" s="1"/>
  <c r="AP74" i="1"/>
  <c r="AB74" i="9"/>
  <c r="AQ74" i="1"/>
  <c r="P74" i="9"/>
  <c r="AR74" i="1" s="1"/>
  <c r="BE65" i="1"/>
  <c r="W73" i="7"/>
  <c r="Z71" i="7"/>
  <c r="Z72" i="7" s="1"/>
  <c r="C64" i="15"/>
  <c r="Z65" i="4"/>
  <c r="AB72" i="8"/>
  <c r="AH72" i="1"/>
  <c r="P72" i="8"/>
  <c r="AI72" i="1" s="1"/>
  <c r="EW72" i="1" s="1"/>
  <c r="Q71" i="13"/>
  <c r="V72" i="13"/>
  <c r="AE72" i="11"/>
  <c r="AE72" i="13"/>
  <c r="Q71" i="11"/>
  <c r="V72" i="11"/>
  <c r="R65" i="10"/>
  <c r="X67" i="10"/>
  <c r="AR66" i="10"/>
  <c r="AS66" i="10"/>
  <c r="R64" i="4"/>
  <c r="X66" i="4"/>
  <c r="AA64" i="4"/>
  <c r="AA65" i="4" s="1"/>
  <c r="AR65" i="4"/>
  <c r="AS65" i="4"/>
  <c r="DA74" i="1" l="1"/>
  <c r="EX74" i="1"/>
  <c r="T65" i="16"/>
  <c r="BW65" i="16"/>
  <c r="CG65" i="16" s="1"/>
  <c r="T71" i="1"/>
  <c r="BT71" i="16" s="1"/>
  <c r="CD71" i="16" s="1"/>
  <c r="V75" i="9"/>
  <c r="Q74" i="9"/>
  <c r="D64" i="15"/>
  <c r="S64" i="4"/>
  <c r="Y72" i="13"/>
  <c r="BD72" i="13"/>
  <c r="BB72" i="13"/>
  <c r="BH65" i="1"/>
  <c r="S65" i="10"/>
  <c r="N64" i="16"/>
  <c r="B64" i="16"/>
  <c r="AE75" i="9"/>
  <c r="Y72" i="11"/>
  <c r="BD72" i="11"/>
  <c r="BB72" i="11"/>
  <c r="J66" i="10"/>
  <c r="BG66" i="1" s="1"/>
  <c r="Q72" i="8"/>
  <c r="V73" i="8"/>
  <c r="U65" i="16"/>
  <c r="R71" i="7"/>
  <c r="S71" i="7" s="1"/>
  <c r="X73" i="7"/>
  <c r="AA71" i="7"/>
  <c r="AA72" i="7" s="1"/>
  <c r="AR72" i="7"/>
  <c r="AS72" i="7"/>
  <c r="AN65" i="4"/>
  <c r="AG65" i="4" s="1"/>
  <c r="AL65" i="4"/>
  <c r="D65" i="4" s="1"/>
  <c r="C65" i="4"/>
  <c r="C65" i="1" s="1"/>
  <c r="C65" i="15"/>
  <c r="AL66" i="10"/>
  <c r="D66" i="10" s="1"/>
  <c r="AN66" i="10"/>
  <c r="AG66" i="10" s="1"/>
  <c r="C66" i="10"/>
  <c r="BF66" i="1" s="1"/>
  <c r="AE73" i="8"/>
  <c r="J65" i="4"/>
  <c r="D65" i="1" s="1"/>
  <c r="V65" i="16" l="1"/>
  <c r="CO65" i="16"/>
  <c r="AC65" i="4"/>
  <c r="K65" i="4"/>
  <c r="AC66" i="10"/>
  <c r="K66" i="10"/>
  <c r="AG72" i="7"/>
  <c r="J72" i="7"/>
  <c r="V72" i="1" s="1"/>
  <c r="W65" i="16"/>
  <c r="DX65" i="16" s="1"/>
  <c r="BE72" i="11"/>
  <c r="AM72" i="11"/>
  <c r="E72" i="11" s="1"/>
  <c r="O64" i="16"/>
  <c r="AN72" i="7"/>
  <c r="AL72" i="7"/>
  <c r="D72" i="7" s="1"/>
  <c r="C72" i="7"/>
  <c r="U72" i="1" s="1"/>
  <c r="Y73" i="8"/>
  <c r="BB73" i="8"/>
  <c r="BD73" i="8"/>
  <c r="BF72" i="11"/>
  <c r="AO72" i="11"/>
  <c r="AH72" i="11" s="1"/>
  <c r="U65" i="10"/>
  <c r="T65" i="10" s="1"/>
  <c r="N65" i="10"/>
  <c r="Y75" i="9"/>
  <c r="BB75" i="9"/>
  <c r="BD75" i="9"/>
  <c r="C64" i="16"/>
  <c r="E64" i="16"/>
  <c r="U64" i="4"/>
  <c r="T64" i="4" s="1"/>
  <c r="E64" i="1"/>
  <c r="N64" i="4"/>
  <c r="BE72" i="13"/>
  <c r="AM72" i="13"/>
  <c r="E72" i="13" s="1"/>
  <c r="BF72" i="13"/>
  <c r="AO72" i="13"/>
  <c r="AH72" i="13" s="1"/>
  <c r="BG71" i="16"/>
  <c r="U71" i="7"/>
  <c r="T71" i="7" s="1"/>
  <c r="W71" i="1"/>
  <c r="N71" i="7"/>
  <c r="P64" i="16" l="1"/>
  <c r="CN64" i="16"/>
  <c r="CW64" i="16"/>
  <c r="DU64" i="16"/>
  <c r="D64" i="16"/>
  <c r="CL64" i="16"/>
  <c r="AC72" i="7"/>
  <c r="K72" i="7"/>
  <c r="BH71" i="16"/>
  <c r="Q64" i="16"/>
  <c r="BF75" i="9"/>
  <c r="AO75" i="9"/>
  <c r="AH75" i="9" s="1"/>
  <c r="AD72" i="11"/>
  <c r="L72" i="11"/>
  <c r="F72" i="11"/>
  <c r="BA73" i="11" s="1"/>
  <c r="AD72" i="13"/>
  <c r="L72" i="13"/>
  <c r="F72" i="13"/>
  <c r="BA73" i="13" s="1"/>
  <c r="BE75" i="9"/>
  <c r="AM75" i="9"/>
  <c r="E75" i="9" s="1"/>
  <c r="BF73" i="8"/>
  <c r="AO73" i="8"/>
  <c r="AH73" i="8" s="1"/>
  <c r="AE66" i="10"/>
  <c r="BE73" i="8"/>
  <c r="AM73" i="8"/>
  <c r="E73" i="8" s="1"/>
  <c r="BI65" i="1"/>
  <c r="AB71" i="7"/>
  <c r="Y71" i="1"/>
  <c r="O71" i="7"/>
  <c r="P71" i="7" s="1"/>
  <c r="Z71" i="1" s="1"/>
  <c r="EV71" i="1" s="1"/>
  <c r="AB64" i="4"/>
  <c r="G64" i="1"/>
  <c r="O64" i="4"/>
  <c r="P64" i="4" s="1"/>
  <c r="H64" i="1" s="1"/>
  <c r="X71" i="1"/>
  <c r="AE65" i="4"/>
  <c r="F64" i="1"/>
  <c r="E64" i="15"/>
  <c r="AB65" i="10"/>
  <c r="BJ65" i="1"/>
  <c r="P65" i="10"/>
  <c r="BK65" i="1" s="1"/>
  <c r="EY65" i="1" s="1"/>
  <c r="CW64" i="1" l="1"/>
  <c r="ET64" i="1"/>
  <c r="CY64" i="16"/>
  <c r="DW64" i="16"/>
  <c r="BI71" i="16"/>
  <c r="CT71" i="16"/>
  <c r="AD73" i="8"/>
  <c r="F73" i="8"/>
  <c r="L73" i="8"/>
  <c r="W74" i="13"/>
  <c r="Z72" i="13"/>
  <c r="Z73" i="13" s="1"/>
  <c r="Q64" i="4"/>
  <c r="V65" i="4"/>
  <c r="Q65" i="10"/>
  <c r="V66" i="10"/>
  <c r="AF72" i="13"/>
  <c r="B72" i="13" s="1"/>
  <c r="M72" i="13"/>
  <c r="BC73" i="13" s="1"/>
  <c r="Z72" i="11"/>
  <c r="Z73" i="11" s="1"/>
  <c r="W74" i="11"/>
  <c r="BJ71" i="16"/>
  <c r="EC71" i="16" s="1"/>
  <c r="Q71" i="7"/>
  <c r="V72" i="7"/>
  <c r="AF72" i="11"/>
  <c r="B72" i="11" s="1"/>
  <c r="M72" i="11"/>
  <c r="BC73" i="11" s="1"/>
  <c r="AE72" i="7"/>
  <c r="AD75" i="9"/>
  <c r="F75" i="9"/>
  <c r="BA76" i="9" s="1"/>
  <c r="L75" i="9"/>
  <c r="BN72" i="1" l="1"/>
  <c r="BX72" i="16" s="1"/>
  <c r="CH72" i="16" s="1"/>
  <c r="W75" i="8"/>
  <c r="Z73" i="8"/>
  <c r="Z74" i="8" s="1"/>
  <c r="AF75" i="9"/>
  <c r="B75" i="9" s="1"/>
  <c r="M75" i="9"/>
  <c r="BC76" i="9" s="1"/>
  <c r="O72" i="7"/>
  <c r="Y72" i="7"/>
  <c r="BB72" i="7"/>
  <c r="BD72" i="7"/>
  <c r="R72" i="13"/>
  <c r="S72" i="13" s="1"/>
  <c r="AA72" i="13"/>
  <c r="AA73" i="13" s="1"/>
  <c r="X74" i="13"/>
  <c r="AR73" i="13"/>
  <c r="AS73" i="13"/>
  <c r="CF72" i="1"/>
  <c r="BZ72" i="16" s="1"/>
  <c r="CJ72" i="16" s="1"/>
  <c r="R72" i="11"/>
  <c r="S72" i="11" s="1"/>
  <c r="AA72" i="11"/>
  <c r="AA73" i="11" s="1"/>
  <c r="X74" i="11"/>
  <c r="AS73" i="11"/>
  <c r="AR73" i="11"/>
  <c r="Y66" i="10"/>
  <c r="BD66" i="10"/>
  <c r="BB66" i="10"/>
  <c r="BA74" i="8"/>
  <c r="W77" i="9"/>
  <c r="Z75" i="9"/>
  <c r="Z76" i="9" s="1"/>
  <c r="Y65" i="4"/>
  <c r="O65" i="4"/>
  <c r="BD65" i="4"/>
  <c r="BB65" i="4"/>
  <c r="AF73" i="8"/>
  <c r="B73" i="8" s="1"/>
  <c r="M73" i="8"/>
  <c r="AC73" i="1" l="1"/>
  <c r="BU73" i="16" s="1"/>
  <c r="CE73" i="16" s="1"/>
  <c r="AL75" i="1"/>
  <c r="BV75" i="16" s="1"/>
  <c r="CF75" i="16" s="1"/>
  <c r="U72" i="11"/>
  <c r="T72" i="11" s="1"/>
  <c r="BQ72" i="1"/>
  <c r="N72" i="11"/>
  <c r="U72" i="13"/>
  <c r="T72" i="13" s="1"/>
  <c r="CI72" i="1"/>
  <c r="N72" i="13"/>
  <c r="J73" i="11"/>
  <c r="BP73" i="1" s="1"/>
  <c r="AL73" i="13"/>
  <c r="D73" i="13" s="1"/>
  <c r="AN73" i="13"/>
  <c r="C73" i="13"/>
  <c r="CG73" i="1" s="1"/>
  <c r="AN73" i="11"/>
  <c r="AG73" i="11" s="1"/>
  <c r="AL73" i="11"/>
  <c r="D73" i="11" s="1"/>
  <c r="C73" i="11"/>
  <c r="BO73" i="1" s="1"/>
  <c r="BF72" i="7"/>
  <c r="AO72" i="7"/>
  <c r="AH72" i="7" s="1"/>
  <c r="BF65" i="4"/>
  <c r="AO65" i="4"/>
  <c r="AH65" i="4" s="1"/>
  <c r="BE72" i="7"/>
  <c r="AM72" i="7"/>
  <c r="E72" i="7" s="1"/>
  <c r="BE66" i="10"/>
  <c r="AM66" i="10"/>
  <c r="E66" i="10" s="1"/>
  <c r="R73" i="8"/>
  <c r="S73" i="8" s="1"/>
  <c r="X75" i="8"/>
  <c r="AA73" i="8"/>
  <c r="AA74" i="8" s="1"/>
  <c r="AR74" i="8"/>
  <c r="AS74" i="8"/>
  <c r="BE65" i="4"/>
  <c r="AM65" i="4"/>
  <c r="E65" i="4" s="1"/>
  <c r="AG73" i="13"/>
  <c r="J73" i="13"/>
  <c r="CH73" i="1" s="1"/>
  <c r="BC74" i="8"/>
  <c r="BF66" i="10"/>
  <c r="AO66" i="10"/>
  <c r="AH66" i="10" s="1"/>
  <c r="R75" i="9"/>
  <c r="S75" i="9" s="1"/>
  <c r="AA75" i="9"/>
  <c r="AA76" i="9" s="1"/>
  <c r="X77" i="9"/>
  <c r="AR76" i="9"/>
  <c r="AS76" i="9"/>
  <c r="AC73" i="11" l="1"/>
  <c r="K73" i="11"/>
  <c r="AC73" i="13"/>
  <c r="K73" i="13"/>
  <c r="U73" i="8"/>
  <c r="T73" i="8" s="1"/>
  <c r="AF73" i="1"/>
  <c r="N73" i="8"/>
  <c r="AB72" i="11"/>
  <c r="BS72" i="1"/>
  <c r="O72" i="11"/>
  <c r="P72" i="11" s="1"/>
  <c r="BT72" i="1" s="1"/>
  <c r="EZ72" i="1" s="1"/>
  <c r="D76" i="9"/>
  <c r="AL76" i="9"/>
  <c r="AN76" i="9"/>
  <c r="C76" i="9"/>
  <c r="AM76" i="1" s="1"/>
  <c r="BR72" i="1"/>
  <c r="AD65" i="4"/>
  <c r="F65" i="4"/>
  <c r="BA66" i="4" s="1"/>
  <c r="L65" i="4"/>
  <c r="J74" i="8"/>
  <c r="AE74" i="1" s="1"/>
  <c r="AN74" i="8"/>
  <c r="AG74" i="8" s="1"/>
  <c r="AL74" i="8"/>
  <c r="D74" i="8" s="1"/>
  <c r="C74" i="8"/>
  <c r="AD74" i="1" s="1"/>
  <c r="U75" i="9"/>
  <c r="T75" i="9" s="1"/>
  <c r="AO75" i="1"/>
  <c r="N75" i="9"/>
  <c r="AG76" i="9"/>
  <c r="J76" i="9"/>
  <c r="AN76" i="1" s="1"/>
  <c r="AD66" i="10"/>
  <c r="L66" i="10"/>
  <c r="F66" i="10"/>
  <c r="BA67" i="10" s="1"/>
  <c r="AB72" i="13"/>
  <c r="CK72" i="1"/>
  <c r="O72" i="13"/>
  <c r="P72" i="13" s="1"/>
  <c r="CL72" i="1" s="1"/>
  <c r="FB72" i="1" s="1"/>
  <c r="AD72" i="7"/>
  <c r="L72" i="7"/>
  <c r="F72" i="7"/>
  <c r="CJ72" i="1"/>
  <c r="AC74" i="8" l="1"/>
  <c r="K74" i="8"/>
  <c r="AG73" i="1"/>
  <c r="AF72" i="7"/>
  <c r="B72" i="7" s="1"/>
  <c r="M72" i="7"/>
  <c r="W68" i="10"/>
  <c r="Z66" i="10"/>
  <c r="Z67" i="10" s="1"/>
  <c r="AC76" i="9"/>
  <c r="K76" i="9"/>
  <c r="AF66" i="10"/>
  <c r="M66" i="10"/>
  <c r="BC67" i="10" s="1"/>
  <c r="AB75" i="9"/>
  <c r="AQ75" i="1"/>
  <c r="O75" i="9"/>
  <c r="P75" i="9" s="1"/>
  <c r="AR75" i="1" s="1"/>
  <c r="EX75" i="1" s="1"/>
  <c r="AE73" i="13"/>
  <c r="B66" i="10"/>
  <c r="AP75" i="1"/>
  <c r="W74" i="7"/>
  <c r="AF65" i="4"/>
  <c r="B65" i="4" s="1"/>
  <c r="M65" i="4"/>
  <c r="BC66" i="4" s="1"/>
  <c r="Q72" i="11"/>
  <c r="V73" i="11"/>
  <c r="AE73" i="11"/>
  <c r="Q72" i="13"/>
  <c r="V73" i="13"/>
  <c r="BA73" i="7"/>
  <c r="A65" i="15"/>
  <c r="W67" i="4"/>
  <c r="AB73" i="8"/>
  <c r="AH73" i="1"/>
  <c r="O73" i="8"/>
  <c r="P73" i="8" s="1"/>
  <c r="AI73" i="1" s="1"/>
  <c r="EW73" i="1" s="1"/>
  <c r="B65" i="1" l="1"/>
  <c r="BR65" i="16" s="1"/>
  <c r="CB65" i="16" s="1"/>
  <c r="R72" i="7"/>
  <c r="S72" i="7" s="1"/>
  <c r="X74" i="7"/>
  <c r="AS73" i="7"/>
  <c r="AR73" i="7"/>
  <c r="Q73" i="8"/>
  <c r="V74" i="8"/>
  <c r="AE76" i="9"/>
  <c r="T72" i="1"/>
  <c r="BT72" i="16" s="1"/>
  <c r="CD72" i="16" s="1"/>
  <c r="O73" i="11"/>
  <c r="Y73" i="11"/>
  <c r="BB73" i="11"/>
  <c r="BD73" i="11"/>
  <c r="V76" i="9"/>
  <c r="Q75" i="9"/>
  <c r="O73" i="13"/>
  <c r="Y73" i="13"/>
  <c r="BD73" i="13"/>
  <c r="BB73" i="13"/>
  <c r="AE74" i="8"/>
  <c r="R66" i="10"/>
  <c r="X68" i="10"/>
  <c r="AA66" i="10"/>
  <c r="AA67" i="10" s="1"/>
  <c r="AR67" i="10"/>
  <c r="AS67" i="10"/>
  <c r="R65" i="4"/>
  <c r="X67" i="4"/>
  <c r="AS66" i="4"/>
  <c r="AR66" i="4"/>
  <c r="BE66" i="1"/>
  <c r="BC73" i="7"/>
  <c r="T66" i="16" l="1"/>
  <c r="BW66" i="16"/>
  <c r="CG66" i="16" s="1"/>
  <c r="J73" i="7"/>
  <c r="V73" i="1" s="1"/>
  <c r="BG72" i="16"/>
  <c r="BH66" i="1"/>
  <c r="S66" i="10"/>
  <c r="Y76" i="9"/>
  <c r="O76" i="9"/>
  <c r="BB76" i="9"/>
  <c r="BD76" i="9"/>
  <c r="U66" i="16"/>
  <c r="D65" i="15"/>
  <c r="S65" i="4"/>
  <c r="BF73" i="11"/>
  <c r="AO73" i="11"/>
  <c r="AH73" i="11" s="1"/>
  <c r="J67" i="10"/>
  <c r="BG67" i="1" s="1"/>
  <c r="BE73" i="11"/>
  <c r="AM73" i="11"/>
  <c r="E73" i="11" s="1"/>
  <c r="O74" i="8"/>
  <c r="Y74" i="8"/>
  <c r="BB74" i="8"/>
  <c r="BD74" i="8"/>
  <c r="U72" i="7"/>
  <c r="T72" i="7" s="1"/>
  <c r="W72" i="1"/>
  <c r="N72" i="7"/>
  <c r="AN66" i="4"/>
  <c r="AL66" i="4"/>
  <c r="D66" i="4"/>
  <c r="C66" i="4"/>
  <c r="C66" i="1" s="1"/>
  <c r="AN67" i="10"/>
  <c r="AG67" i="10" s="1"/>
  <c r="AL67" i="10"/>
  <c r="D67" i="10" s="1"/>
  <c r="C67" i="10"/>
  <c r="BF67" i="1" s="1"/>
  <c r="BE73" i="13"/>
  <c r="AM73" i="13"/>
  <c r="E73" i="13" s="1"/>
  <c r="AG66" i="4"/>
  <c r="J66" i="4"/>
  <c r="D66" i="1" s="1"/>
  <c r="BF73" i="13"/>
  <c r="AO73" i="13"/>
  <c r="AH73" i="13" s="1"/>
  <c r="AN73" i="7"/>
  <c r="AG73" i="7" s="1"/>
  <c r="AL73" i="7"/>
  <c r="D73" i="7" s="1"/>
  <c r="C73" i="7"/>
  <c r="U73" i="1" s="1"/>
  <c r="N65" i="16"/>
  <c r="B65" i="16"/>
  <c r="V66" i="16" l="1"/>
  <c r="CO66" i="16"/>
  <c r="AC73" i="7"/>
  <c r="K73" i="7"/>
  <c r="AC67" i="10"/>
  <c r="K67" i="10"/>
  <c r="AD73" i="13"/>
  <c r="F73" i="13"/>
  <c r="L73" i="13"/>
  <c r="BF74" i="8"/>
  <c r="AO74" i="8"/>
  <c r="AH74" i="8" s="1"/>
  <c r="W66" i="16"/>
  <c r="DX66" i="16" s="1"/>
  <c r="AC66" i="4"/>
  <c r="K66" i="4"/>
  <c r="BE74" i="8"/>
  <c r="AM74" i="8"/>
  <c r="E74" i="8" s="1"/>
  <c r="BF76" i="9"/>
  <c r="AO76" i="9"/>
  <c r="AH76" i="9" s="1"/>
  <c r="BE76" i="9"/>
  <c r="AM76" i="9"/>
  <c r="E76" i="9" s="1"/>
  <c r="X72" i="1"/>
  <c r="BH72" i="16"/>
  <c r="AD73" i="11"/>
  <c r="F73" i="11"/>
  <c r="BA74" i="11" s="1"/>
  <c r="L73" i="11"/>
  <c r="Q65" i="16"/>
  <c r="DW65" i="16" s="1"/>
  <c r="O65" i="16"/>
  <c r="C65" i="16"/>
  <c r="AB72" i="7"/>
  <c r="Y72" i="1"/>
  <c r="P72" i="7"/>
  <c r="Z72" i="1" s="1"/>
  <c r="EV72" i="1" s="1"/>
  <c r="U65" i="4"/>
  <c r="T65" i="4" s="1"/>
  <c r="E65" i="1"/>
  <c r="N65" i="4"/>
  <c r="U66" i="10"/>
  <c r="T66" i="10" s="1"/>
  <c r="N66" i="10"/>
  <c r="BI72" i="16" l="1"/>
  <c r="CT72" i="16"/>
  <c r="D65" i="16"/>
  <c r="CL65" i="16"/>
  <c r="P65" i="16"/>
  <c r="CN65" i="16"/>
  <c r="AD76" i="9"/>
  <c r="F76" i="9"/>
  <c r="BA77" i="9" s="1"/>
  <c r="L76" i="9"/>
  <c r="W75" i="13"/>
  <c r="AF73" i="11"/>
  <c r="B73" i="11" s="1"/>
  <c r="M73" i="11"/>
  <c r="BC74" i="11" s="1"/>
  <c r="BI66" i="1"/>
  <c r="AE66" i="4"/>
  <c r="W75" i="11"/>
  <c r="AE67" i="10"/>
  <c r="F65" i="1"/>
  <c r="E65" i="15"/>
  <c r="Q72" i="7"/>
  <c r="V73" i="7"/>
  <c r="BJ66" i="1"/>
  <c r="AB66" i="10"/>
  <c r="O66" i="10"/>
  <c r="P66" i="10" s="1"/>
  <c r="BK66" i="1" s="1"/>
  <c r="EY66" i="1" s="1"/>
  <c r="E65" i="16"/>
  <c r="DU65" i="16" s="1"/>
  <c r="AD74" i="8"/>
  <c r="F74" i="8"/>
  <c r="BA75" i="8" s="1"/>
  <c r="L74" i="8"/>
  <c r="BA74" i="13"/>
  <c r="BJ72" i="16"/>
  <c r="EC72" i="16" s="1"/>
  <c r="AE73" i="7"/>
  <c r="AB65" i="4"/>
  <c r="G65" i="1"/>
  <c r="P65" i="4"/>
  <c r="H65" i="1" s="1"/>
  <c r="ET65" i="1" s="1"/>
  <c r="AF73" i="13"/>
  <c r="B73" i="13" s="1"/>
  <c r="M73" i="13"/>
  <c r="CF73" i="1" l="1"/>
  <c r="BZ73" i="16" s="1"/>
  <c r="CJ73" i="16" s="1"/>
  <c r="R73" i="13"/>
  <c r="S73" i="13" s="1"/>
  <c r="X75" i="13"/>
  <c r="AR74" i="13"/>
  <c r="AS74" i="13"/>
  <c r="Q66" i="10"/>
  <c r="V67" i="10"/>
  <c r="BC74" i="13"/>
  <c r="Y73" i="7"/>
  <c r="BB73" i="7"/>
  <c r="BD73" i="7"/>
  <c r="R73" i="11"/>
  <c r="S73" i="11" s="1"/>
  <c r="X75" i="11"/>
  <c r="AR74" i="11"/>
  <c r="AS74" i="11"/>
  <c r="AF76" i="9"/>
  <c r="B76" i="9" s="1"/>
  <c r="M76" i="9"/>
  <c r="BC77" i="9" s="1"/>
  <c r="AF74" i="8"/>
  <c r="M74" i="8"/>
  <c r="BC75" i="8" s="1"/>
  <c r="BN73" i="1"/>
  <c r="BX73" i="16" s="1"/>
  <c r="CH73" i="16" s="1"/>
  <c r="W78" i="9"/>
  <c r="V66" i="4"/>
  <c r="Q65" i="4"/>
  <c r="W76" i="8"/>
  <c r="B74" i="8"/>
  <c r="AL76" i="1" l="1"/>
  <c r="BV76" i="16" s="1"/>
  <c r="CF76" i="16" s="1"/>
  <c r="J74" i="11"/>
  <c r="BP74" i="1" s="1"/>
  <c r="D74" i="11"/>
  <c r="AN74" i="11"/>
  <c r="AG74" i="11" s="1"/>
  <c r="AL74" i="11"/>
  <c r="C74" i="11"/>
  <c r="BO74" i="1" s="1"/>
  <c r="BE73" i="7"/>
  <c r="AM73" i="7"/>
  <c r="E73" i="7" s="1"/>
  <c r="Y66" i="4"/>
  <c r="BD66" i="4"/>
  <c r="BB66" i="4"/>
  <c r="R74" i="8"/>
  <c r="S74" i="8" s="1"/>
  <c r="X76" i="8"/>
  <c r="AR75" i="8"/>
  <c r="AS75" i="8"/>
  <c r="D74" i="13"/>
  <c r="AL74" i="13"/>
  <c r="AN74" i="13"/>
  <c r="C74" i="13"/>
  <c r="CG74" i="1" s="1"/>
  <c r="Y67" i="10"/>
  <c r="O67" i="10"/>
  <c r="BB67" i="10"/>
  <c r="BD67" i="10"/>
  <c r="U73" i="13"/>
  <c r="T73" i="13" s="1"/>
  <c r="CI73" i="1"/>
  <c r="N73" i="13"/>
  <c r="AC74" i="1"/>
  <c r="BU74" i="16" s="1"/>
  <c r="CE74" i="16" s="1"/>
  <c r="R76" i="9"/>
  <c r="S76" i="9" s="1"/>
  <c r="X78" i="9"/>
  <c r="AS77" i="9"/>
  <c r="AR77" i="9"/>
  <c r="U73" i="11"/>
  <c r="T73" i="11" s="1"/>
  <c r="BQ73" i="1"/>
  <c r="N73" i="11"/>
  <c r="BF73" i="7"/>
  <c r="AO73" i="7"/>
  <c r="AH73" i="7" s="1"/>
  <c r="AG74" i="13"/>
  <c r="J74" i="13"/>
  <c r="CH74" i="1" s="1"/>
  <c r="U74" i="8" l="1"/>
  <c r="T74" i="8" s="1"/>
  <c r="AF74" i="1"/>
  <c r="N74" i="8"/>
  <c r="AC74" i="13"/>
  <c r="K74" i="13"/>
  <c r="BE66" i="4"/>
  <c r="AM66" i="4"/>
  <c r="E66" i="4" s="1"/>
  <c r="BR73" i="1"/>
  <c r="AB73" i="13"/>
  <c r="CK73" i="1"/>
  <c r="P73" i="13"/>
  <c r="CL73" i="1" s="1"/>
  <c r="FB73" i="1" s="1"/>
  <c r="J75" i="8"/>
  <c r="AE75" i="1" s="1"/>
  <c r="BF66" i="4"/>
  <c r="AO66" i="4"/>
  <c r="AH66" i="4" s="1"/>
  <c r="AN77" i="9"/>
  <c r="AG77" i="9" s="1"/>
  <c r="AL77" i="9"/>
  <c r="D77" i="9" s="1"/>
  <c r="C77" i="9"/>
  <c r="AM77" i="1" s="1"/>
  <c r="J77" i="9"/>
  <c r="AN77" i="1" s="1"/>
  <c r="CJ73" i="1"/>
  <c r="AL75" i="8"/>
  <c r="D75" i="8" s="1"/>
  <c r="AN75" i="8"/>
  <c r="AG75" i="8" s="1"/>
  <c r="C75" i="8"/>
  <c r="AD75" i="1" s="1"/>
  <c r="AB73" i="11"/>
  <c r="BS73" i="1"/>
  <c r="P73" i="11"/>
  <c r="BT73" i="1" s="1"/>
  <c r="EZ73" i="1" s="1"/>
  <c r="BF67" i="10"/>
  <c r="AO67" i="10"/>
  <c r="AH67" i="10" s="1"/>
  <c r="AD73" i="7"/>
  <c r="L73" i="7"/>
  <c r="F73" i="7"/>
  <c r="BA74" i="7" s="1"/>
  <c r="U76" i="9"/>
  <c r="T76" i="9" s="1"/>
  <c r="AO76" i="1"/>
  <c r="N76" i="9"/>
  <c r="BE67" i="10"/>
  <c r="AM67" i="10"/>
  <c r="E67" i="10" s="1"/>
  <c r="AC74" i="11"/>
  <c r="K74" i="11"/>
  <c r="AC77" i="9" l="1"/>
  <c r="K77" i="9"/>
  <c r="AC75" i="8"/>
  <c r="K75" i="8"/>
  <c r="AD66" i="4"/>
  <c r="L66" i="4"/>
  <c r="F66" i="4"/>
  <c r="BA67" i="4" s="1"/>
  <c r="AP76" i="1"/>
  <c r="AE74" i="11"/>
  <c r="Q73" i="11"/>
  <c r="V74" i="11"/>
  <c r="W75" i="7"/>
  <c r="Z73" i="7"/>
  <c r="Z74" i="7" s="1"/>
  <c r="AE74" i="13"/>
  <c r="AF73" i="7"/>
  <c r="B73" i="7" s="1"/>
  <c r="M73" i="7"/>
  <c r="BC74" i="7" s="1"/>
  <c r="AD67" i="10"/>
  <c r="L67" i="10"/>
  <c r="F67" i="10"/>
  <c r="BA68" i="10" s="1"/>
  <c r="Q73" i="13"/>
  <c r="V74" i="13"/>
  <c r="AB74" i="8"/>
  <c r="AH74" i="1"/>
  <c r="P74" i="8"/>
  <c r="AI74" i="1" s="1"/>
  <c r="AB76" i="9"/>
  <c r="AQ76" i="1"/>
  <c r="P76" i="9"/>
  <c r="AR76" i="1" s="1"/>
  <c r="EX76" i="1" s="1"/>
  <c r="AG74" i="1"/>
  <c r="CZ74" i="1" l="1"/>
  <c r="EW74" i="1"/>
  <c r="T73" i="1"/>
  <c r="BT73" i="16" s="1"/>
  <c r="CD73" i="16" s="1"/>
  <c r="W69" i="10"/>
  <c r="AE75" i="8"/>
  <c r="AF67" i="10"/>
  <c r="M67" i="10"/>
  <c r="BC68" i="10" s="1"/>
  <c r="V77" i="9"/>
  <c r="Q76" i="9"/>
  <c r="B67" i="10"/>
  <c r="Q74" i="8"/>
  <c r="V75" i="8"/>
  <c r="Y74" i="13"/>
  <c r="BD74" i="13"/>
  <c r="BB74" i="13"/>
  <c r="R73" i="7"/>
  <c r="S73" i="7" s="1"/>
  <c r="AA73" i="7"/>
  <c r="AA74" i="7" s="1"/>
  <c r="X75" i="7"/>
  <c r="AR74" i="7"/>
  <c r="AS74" i="7"/>
  <c r="Y74" i="11"/>
  <c r="BD74" i="11"/>
  <c r="BB74" i="11"/>
  <c r="A66" i="15"/>
  <c r="W68" i="4"/>
  <c r="Z66" i="4"/>
  <c r="AE77" i="9"/>
  <c r="AF66" i="4"/>
  <c r="B66" i="4" s="1"/>
  <c r="M66" i="4"/>
  <c r="BC67" i="4" s="1"/>
  <c r="B66" i="1" l="1"/>
  <c r="BR66" i="16" s="1"/>
  <c r="CB66" i="16" s="1"/>
  <c r="BE67" i="1"/>
  <c r="U73" i="7"/>
  <c r="T73" i="7" s="1"/>
  <c r="W73" i="1"/>
  <c r="N73" i="7"/>
  <c r="Z67" i="4"/>
  <c r="C66" i="15"/>
  <c r="BE74" i="13"/>
  <c r="AM74" i="13"/>
  <c r="E74" i="13" s="1"/>
  <c r="Y77" i="9"/>
  <c r="BB77" i="9"/>
  <c r="BD77" i="9"/>
  <c r="BF74" i="13"/>
  <c r="AO74" i="13"/>
  <c r="AH74" i="13" s="1"/>
  <c r="AN74" i="7"/>
  <c r="AL74" i="7"/>
  <c r="D74" i="7" s="1"/>
  <c r="C74" i="7"/>
  <c r="U74" i="1" s="1"/>
  <c r="R67" i="10"/>
  <c r="X69" i="10"/>
  <c r="AR68" i="10"/>
  <c r="AS68" i="10"/>
  <c r="BF74" i="11"/>
  <c r="AO74" i="11"/>
  <c r="AH74" i="11" s="1"/>
  <c r="BG73" i="16"/>
  <c r="AG74" i="7"/>
  <c r="J74" i="7"/>
  <c r="V74" i="1" s="1"/>
  <c r="R66" i="4"/>
  <c r="X68" i="4"/>
  <c r="AA66" i="4"/>
  <c r="AA67" i="4" s="1"/>
  <c r="AS67" i="4"/>
  <c r="AR67" i="4"/>
  <c r="Y75" i="8"/>
  <c r="BD75" i="8"/>
  <c r="BB75" i="8"/>
  <c r="BE74" i="11"/>
  <c r="AM74" i="11"/>
  <c r="E74" i="11" s="1"/>
  <c r="T67" i="16" l="1"/>
  <c r="BW67" i="16"/>
  <c r="CG67" i="16" s="1"/>
  <c r="AC74" i="7"/>
  <c r="K74" i="7"/>
  <c r="BF77" i="9"/>
  <c r="AO77" i="9"/>
  <c r="AH77" i="9" s="1"/>
  <c r="AB73" i="7"/>
  <c r="Y73" i="1"/>
  <c r="O73" i="7"/>
  <c r="P73" i="7" s="1"/>
  <c r="Z73" i="1" s="1"/>
  <c r="EV73" i="1" s="1"/>
  <c r="AD74" i="11"/>
  <c r="F74" i="11"/>
  <c r="BA75" i="11" s="1"/>
  <c r="L74" i="11"/>
  <c r="BE75" i="8"/>
  <c r="AM75" i="8"/>
  <c r="E75" i="8" s="1"/>
  <c r="BE77" i="9"/>
  <c r="AM77" i="9"/>
  <c r="E77" i="9" s="1"/>
  <c r="X73" i="1"/>
  <c r="J67" i="4"/>
  <c r="D67" i="1" s="1"/>
  <c r="BF75" i="8"/>
  <c r="AO75" i="8"/>
  <c r="AH75" i="8" s="1"/>
  <c r="BH73" i="16"/>
  <c r="W67" i="16"/>
  <c r="DX67" i="16" s="1"/>
  <c r="U67" i="16"/>
  <c r="D68" i="10"/>
  <c r="AN68" i="10"/>
  <c r="AL68" i="10"/>
  <c r="C68" i="10"/>
  <c r="BF68" i="1" s="1"/>
  <c r="C67" i="15"/>
  <c r="D66" i="15"/>
  <c r="S66" i="4"/>
  <c r="BH67" i="1"/>
  <c r="S67" i="10"/>
  <c r="F74" i="13"/>
  <c r="AD74" i="13"/>
  <c r="L74" i="13"/>
  <c r="N66" i="16"/>
  <c r="B66" i="16"/>
  <c r="AL67" i="4"/>
  <c r="D67" i="4" s="1"/>
  <c r="AN67" i="4"/>
  <c r="AG67" i="4" s="1"/>
  <c r="C67" i="4"/>
  <c r="C67" i="1" s="1"/>
  <c r="AG68" i="10"/>
  <c r="J68" i="10"/>
  <c r="BG68" i="1" s="1"/>
  <c r="V67" i="16" l="1"/>
  <c r="CO67" i="16"/>
  <c r="BI73" i="16"/>
  <c r="CT73" i="16"/>
  <c r="AC67" i="4"/>
  <c r="K67" i="4"/>
  <c r="AD75" i="8"/>
  <c r="F75" i="8"/>
  <c r="L75" i="8"/>
  <c r="Q73" i="7"/>
  <c r="V74" i="7"/>
  <c r="Z74" i="13"/>
  <c r="Z75" i="13" s="1"/>
  <c r="W76" i="13"/>
  <c r="U67" i="10"/>
  <c r="T67" i="10" s="1"/>
  <c r="N67" i="10"/>
  <c r="AF74" i="11"/>
  <c r="B74" i="11" s="1"/>
  <c r="M74" i="11"/>
  <c r="BC75" i="11" s="1"/>
  <c r="O66" i="16"/>
  <c r="U66" i="4"/>
  <c r="T66" i="4" s="1"/>
  <c r="E66" i="1"/>
  <c r="N66" i="4"/>
  <c r="BJ73" i="16"/>
  <c r="EC73" i="16" s="1"/>
  <c r="C66" i="16"/>
  <c r="E66" i="16"/>
  <c r="DU66" i="16" s="1"/>
  <c r="BA75" i="13"/>
  <c r="W76" i="11"/>
  <c r="Z74" i="11"/>
  <c r="Z75" i="11" s="1"/>
  <c r="AD77" i="9"/>
  <c r="L77" i="9"/>
  <c r="F77" i="9"/>
  <c r="BA78" i="9" s="1"/>
  <c r="AE74" i="7"/>
  <c r="AF74" i="13"/>
  <c r="B74" i="13" s="1"/>
  <c r="M74" i="13"/>
  <c r="BC75" i="13" s="1"/>
  <c r="AC68" i="10"/>
  <c r="K68" i="10"/>
  <c r="D66" i="16" l="1"/>
  <c r="CL66" i="16"/>
  <c r="P66" i="16"/>
  <c r="CN66" i="16"/>
  <c r="BN74" i="1"/>
  <c r="BX74" i="16" s="1"/>
  <c r="CH74" i="16" s="1"/>
  <c r="CF74" i="1"/>
  <c r="BZ74" i="16" s="1"/>
  <c r="CJ74" i="16" s="1"/>
  <c r="BI67" i="1"/>
  <c r="AF75" i="8"/>
  <c r="B75" i="8" s="1"/>
  <c r="M75" i="8"/>
  <c r="F66" i="1"/>
  <c r="E66" i="15"/>
  <c r="AF77" i="9"/>
  <c r="B77" i="9" s="1"/>
  <c r="M77" i="9"/>
  <c r="BC78" i="9" s="1"/>
  <c r="Q66" i="16"/>
  <c r="DW66" i="16" s="1"/>
  <c r="Z75" i="8"/>
  <c r="Z76" i="8" s="1"/>
  <c r="W77" i="8"/>
  <c r="R74" i="13"/>
  <c r="S74" i="13" s="1"/>
  <c r="AA74" i="13"/>
  <c r="AA75" i="13" s="1"/>
  <c r="X76" i="13"/>
  <c r="AR75" i="13"/>
  <c r="AS75" i="13"/>
  <c r="R74" i="11"/>
  <c r="S74" i="11" s="1"/>
  <c r="X76" i="11"/>
  <c r="AA74" i="11"/>
  <c r="AA75" i="11" s="1"/>
  <c r="AS75" i="11"/>
  <c r="AR75" i="11"/>
  <c r="Y74" i="7"/>
  <c r="O74" i="7"/>
  <c r="BB74" i="7"/>
  <c r="BD74" i="7"/>
  <c r="W79" i="9"/>
  <c r="Z77" i="9"/>
  <c r="Z78" i="9" s="1"/>
  <c r="AE67" i="4"/>
  <c r="AE68" i="10"/>
  <c r="AB66" i="4"/>
  <c r="G66" i="1"/>
  <c r="O66" i="4"/>
  <c r="P66" i="4" s="1"/>
  <c r="H66" i="1" s="1"/>
  <c r="ET66" i="1" s="1"/>
  <c r="AB67" i="10"/>
  <c r="BJ67" i="1"/>
  <c r="P67" i="10"/>
  <c r="BK67" i="1" s="1"/>
  <c r="EY67" i="1" s="1"/>
  <c r="BA76" i="8"/>
  <c r="AC75" i="1" l="1"/>
  <c r="BU75" i="16" s="1"/>
  <c r="CE75" i="16" s="1"/>
  <c r="AL77" i="1"/>
  <c r="BV77" i="16" s="1"/>
  <c r="CF77" i="16" s="1"/>
  <c r="BE74" i="7"/>
  <c r="AM74" i="7"/>
  <c r="E74" i="7" s="1"/>
  <c r="U74" i="13"/>
  <c r="T74" i="13" s="1"/>
  <c r="CI74" i="1"/>
  <c r="N74" i="13"/>
  <c r="R75" i="8"/>
  <c r="S75" i="8" s="1"/>
  <c r="X77" i="8"/>
  <c r="AA75" i="8"/>
  <c r="AA76" i="8" s="1"/>
  <c r="AR76" i="8"/>
  <c r="AS76" i="8"/>
  <c r="Q67" i="10"/>
  <c r="V68" i="10"/>
  <c r="U74" i="11"/>
  <c r="T74" i="11" s="1"/>
  <c r="BQ74" i="1"/>
  <c r="N74" i="11"/>
  <c r="R77" i="9"/>
  <c r="S77" i="9" s="1"/>
  <c r="X79" i="9"/>
  <c r="AA77" i="9"/>
  <c r="AA78" i="9" s="1"/>
  <c r="AS78" i="9"/>
  <c r="AR78" i="9"/>
  <c r="AL75" i="11"/>
  <c r="D75" i="11"/>
  <c r="AN75" i="11"/>
  <c r="AG75" i="11" s="1"/>
  <c r="C75" i="11"/>
  <c r="BO75" i="1" s="1"/>
  <c r="AN75" i="13"/>
  <c r="AL75" i="13"/>
  <c r="D75" i="13" s="1"/>
  <c r="C75" i="13"/>
  <c r="CG75" i="1" s="1"/>
  <c r="J75" i="11"/>
  <c r="BP75" i="1" s="1"/>
  <c r="V67" i="4"/>
  <c r="Q66" i="4"/>
  <c r="AG75" i="13"/>
  <c r="J75" i="13"/>
  <c r="CH75" i="1" s="1"/>
  <c r="BF74" i="7"/>
  <c r="AO74" i="7"/>
  <c r="AH74" i="7" s="1"/>
  <c r="BC76" i="8"/>
  <c r="AC75" i="13" l="1"/>
  <c r="K75" i="13"/>
  <c r="J76" i="8"/>
  <c r="AE76" i="1" s="1"/>
  <c r="CJ74" i="1"/>
  <c r="AN76" i="8"/>
  <c r="AG76" i="8" s="1"/>
  <c r="D76" i="8"/>
  <c r="AL76" i="8"/>
  <c r="C76" i="8"/>
  <c r="AD76" i="1" s="1"/>
  <c r="AD74" i="7"/>
  <c r="F74" i="7"/>
  <c r="L74" i="7"/>
  <c r="AB74" i="11"/>
  <c r="BS74" i="1"/>
  <c r="O74" i="11"/>
  <c r="P74" i="11" s="1"/>
  <c r="BT74" i="1" s="1"/>
  <c r="AC75" i="11"/>
  <c r="K75" i="11"/>
  <c r="U77" i="9"/>
  <c r="T77" i="9" s="1"/>
  <c r="AO77" i="1"/>
  <c r="N77" i="9"/>
  <c r="AL78" i="9"/>
  <c r="D78" i="9"/>
  <c r="AN78" i="9"/>
  <c r="C78" i="9"/>
  <c r="AM78" i="1" s="1"/>
  <c r="BR74" i="1"/>
  <c r="Y67" i="4"/>
  <c r="O67" i="4"/>
  <c r="BD67" i="4"/>
  <c r="BB67" i="4"/>
  <c r="Y68" i="10"/>
  <c r="BD68" i="10"/>
  <c r="BB68" i="10"/>
  <c r="U75" i="8"/>
  <c r="T75" i="8" s="1"/>
  <c r="AF75" i="1"/>
  <c r="N75" i="8"/>
  <c r="AG78" i="9"/>
  <c r="J78" i="9"/>
  <c r="AN78" i="1" s="1"/>
  <c r="AB74" i="13"/>
  <c r="CK74" i="1"/>
  <c r="O74" i="13"/>
  <c r="P74" i="13" s="1"/>
  <c r="CL74" i="1" s="1"/>
  <c r="DC74" i="1" l="1"/>
  <c r="EZ74" i="1"/>
  <c r="DE74" i="1"/>
  <c r="FB74" i="1"/>
  <c r="AP77" i="1"/>
  <c r="AG75" i="1"/>
  <c r="AF74" i="7"/>
  <c r="B74" i="7" s="1"/>
  <c r="M74" i="7"/>
  <c r="BF67" i="4"/>
  <c r="AO67" i="4"/>
  <c r="AH67" i="4" s="1"/>
  <c r="AE75" i="11"/>
  <c r="W76" i="7"/>
  <c r="BE68" i="10"/>
  <c r="AM68" i="10"/>
  <c r="E68" i="10" s="1"/>
  <c r="BF68" i="10"/>
  <c r="AO68" i="10"/>
  <c r="AH68" i="10" s="1"/>
  <c r="AC78" i="9"/>
  <c r="K78" i="9"/>
  <c r="AC76" i="8"/>
  <c r="K76" i="8"/>
  <c r="AB77" i="9"/>
  <c r="AQ77" i="1"/>
  <c r="O77" i="9"/>
  <c r="P77" i="9" s="1"/>
  <c r="AR77" i="1" s="1"/>
  <c r="EX77" i="1" s="1"/>
  <c r="Q74" i="11"/>
  <c r="V75" i="11"/>
  <c r="AE75" i="13"/>
  <c r="Q74" i="13"/>
  <c r="V75" i="13"/>
  <c r="AB75" i="8"/>
  <c r="AH75" i="1"/>
  <c r="O75" i="8"/>
  <c r="P75" i="8" s="1"/>
  <c r="AI75" i="1" s="1"/>
  <c r="EW75" i="1" s="1"/>
  <c r="BE67" i="4"/>
  <c r="AM67" i="4"/>
  <c r="E67" i="4" s="1"/>
  <c r="BA75" i="7"/>
  <c r="T74" i="1" l="1"/>
  <c r="BT74" i="16" s="1"/>
  <c r="CD74" i="16" s="1"/>
  <c r="O75" i="11"/>
  <c r="Y75" i="11"/>
  <c r="BD75" i="11"/>
  <c r="BB75" i="11"/>
  <c r="R74" i="7"/>
  <c r="S74" i="7" s="1"/>
  <c r="X76" i="7"/>
  <c r="AR75" i="7"/>
  <c r="AS75" i="7"/>
  <c r="AE78" i="9"/>
  <c r="Q75" i="8"/>
  <c r="V76" i="8"/>
  <c r="Y75" i="13"/>
  <c r="O75" i="13"/>
  <c r="BD75" i="13"/>
  <c r="BB75" i="13"/>
  <c r="V78" i="9"/>
  <c r="Q77" i="9"/>
  <c r="AD68" i="10"/>
  <c r="F68" i="10"/>
  <c r="BA69" i="10" s="1"/>
  <c r="L68" i="10"/>
  <c r="AE76" i="8"/>
  <c r="AD67" i="4"/>
  <c r="L67" i="4"/>
  <c r="F67" i="4"/>
  <c r="BA68" i="4" s="1"/>
  <c r="BC75" i="7"/>
  <c r="AF67" i="4" l="1"/>
  <c r="M67" i="4"/>
  <c r="BC68" i="4" s="1"/>
  <c r="U74" i="7"/>
  <c r="T74" i="7" s="1"/>
  <c r="W74" i="1"/>
  <c r="N74" i="7"/>
  <c r="O78" i="9"/>
  <c r="Y78" i="9"/>
  <c r="BB78" i="9"/>
  <c r="BD78" i="9"/>
  <c r="BE75" i="11"/>
  <c r="AM75" i="11"/>
  <c r="E75" i="11" s="1"/>
  <c r="J75" i="7"/>
  <c r="V75" i="1" s="1"/>
  <c r="BF75" i="11"/>
  <c r="AO75" i="11"/>
  <c r="AH75" i="11" s="1"/>
  <c r="BF75" i="13"/>
  <c r="AO75" i="13"/>
  <c r="AH75" i="13" s="1"/>
  <c r="D75" i="7"/>
  <c r="AL75" i="7"/>
  <c r="AN75" i="7"/>
  <c r="AG75" i="7" s="1"/>
  <c r="C75" i="7"/>
  <c r="U75" i="1" s="1"/>
  <c r="BE75" i="13"/>
  <c r="AM75" i="13"/>
  <c r="E75" i="13" s="1"/>
  <c r="AF68" i="10"/>
  <c r="M68" i="10"/>
  <c r="BC69" i="10" s="1"/>
  <c r="W70" i="10"/>
  <c r="Z68" i="10"/>
  <c r="Z69" i="10" s="1"/>
  <c r="BG74" i="16"/>
  <c r="B67" i="4"/>
  <c r="A67" i="15"/>
  <c r="W69" i="4"/>
  <c r="B68" i="10"/>
  <c r="O76" i="8"/>
  <c r="Y76" i="8"/>
  <c r="BB76" i="8"/>
  <c r="BD76" i="8"/>
  <c r="AC75" i="7" l="1"/>
  <c r="K75" i="7"/>
  <c r="Y74" i="1"/>
  <c r="AB74" i="7"/>
  <c r="P74" i="7"/>
  <c r="Z74" i="1" s="1"/>
  <c r="BE68" i="1"/>
  <c r="X74" i="1"/>
  <c r="AD75" i="13"/>
  <c r="F75" i="13"/>
  <c r="BA76" i="13" s="1"/>
  <c r="L75" i="13"/>
  <c r="AD75" i="11"/>
  <c r="F75" i="11"/>
  <c r="BA76" i="11" s="1"/>
  <c r="L75" i="11"/>
  <c r="BE76" i="8"/>
  <c r="AM76" i="8"/>
  <c r="E76" i="8" s="1"/>
  <c r="BF76" i="8"/>
  <c r="AO76" i="8"/>
  <c r="AH76" i="8" s="1"/>
  <c r="B67" i="1"/>
  <c r="BR67" i="16" s="1"/>
  <c r="CB67" i="16" s="1"/>
  <c r="R68" i="10"/>
  <c r="X70" i="10"/>
  <c r="AA68" i="10"/>
  <c r="AA69" i="10" s="1"/>
  <c r="AS69" i="10"/>
  <c r="AR69" i="10"/>
  <c r="BF78" i="9"/>
  <c r="AO78" i="9"/>
  <c r="AH78" i="9" s="1"/>
  <c r="R67" i="4"/>
  <c r="X69" i="4"/>
  <c r="AR68" i="4"/>
  <c r="AS68" i="4"/>
  <c r="BJ74" i="16"/>
  <c r="BH74" i="16"/>
  <c r="BE78" i="9"/>
  <c r="AM78" i="9"/>
  <c r="E78" i="9" s="1"/>
  <c r="T68" i="16" l="1"/>
  <c r="BW68" i="16"/>
  <c r="CG68" i="16" s="1"/>
  <c r="CY74" i="1"/>
  <c r="EV74" i="1"/>
  <c r="BI74" i="16"/>
  <c r="CT74" i="16"/>
  <c r="DE74" i="16"/>
  <c r="EC74" i="16"/>
  <c r="U68" i="16"/>
  <c r="AF75" i="13"/>
  <c r="M75" i="13"/>
  <c r="BC76" i="13" s="1"/>
  <c r="AD78" i="9"/>
  <c r="L78" i="9"/>
  <c r="F78" i="9"/>
  <c r="AD76" i="8"/>
  <c r="L76" i="8"/>
  <c r="F76" i="8"/>
  <c r="BA77" i="8" s="1"/>
  <c r="B75" i="13"/>
  <c r="Q74" i="7"/>
  <c r="V75" i="7"/>
  <c r="D67" i="15"/>
  <c r="S67" i="4"/>
  <c r="W77" i="13"/>
  <c r="BH68" i="1"/>
  <c r="S68" i="10"/>
  <c r="AF75" i="11"/>
  <c r="M75" i="11"/>
  <c r="BC76" i="11" s="1"/>
  <c r="J68" i="4"/>
  <c r="D68" i="1" s="1"/>
  <c r="B75" i="11"/>
  <c r="AE75" i="7"/>
  <c r="D69" i="10"/>
  <c r="AN69" i="10"/>
  <c r="AL69" i="10"/>
  <c r="C69" i="10"/>
  <c r="BF69" i="1" s="1"/>
  <c r="B67" i="16"/>
  <c r="N67" i="16"/>
  <c r="W77" i="11"/>
  <c r="AL68" i="4"/>
  <c r="AN68" i="4"/>
  <c r="AG68" i="4" s="1"/>
  <c r="D68" i="4"/>
  <c r="C68" i="4"/>
  <c r="C68" i="1" s="1"/>
  <c r="AG69" i="10"/>
  <c r="J69" i="10"/>
  <c r="BG69" i="1" s="1"/>
  <c r="V68" i="16" l="1"/>
  <c r="CO68" i="16"/>
  <c r="AC69" i="10"/>
  <c r="K69" i="10"/>
  <c r="AF78" i="9"/>
  <c r="M78" i="9"/>
  <c r="BC79" i="9" s="1"/>
  <c r="CF75" i="1"/>
  <c r="BZ75" i="16" s="1"/>
  <c r="CJ75" i="16" s="1"/>
  <c r="W80" i="9"/>
  <c r="W78" i="8"/>
  <c r="AC68" i="4"/>
  <c r="K68" i="4"/>
  <c r="R75" i="11"/>
  <c r="S75" i="11" s="1"/>
  <c r="X77" i="11"/>
  <c r="AR76" i="11"/>
  <c r="AS76" i="11"/>
  <c r="U67" i="4"/>
  <c r="T67" i="4" s="1"/>
  <c r="E67" i="1"/>
  <c r="N67" i="4"/>
  <c r="AF76" i="8"/>
  <c r="B76" i="8" s="1"/>
  <c r="M76" i="8"/>
  <c r="R75" i="13"/>
  <c r="S75" i="13" s="1"/>
  <c r="X77" i="13"/>
  <c r="AS76" i="13"/>
  <c r="AR76" i="13"/>
  <c r="C67" i="16"/>
  <c r="E67" i="16"/>
  <c r="DU67" i="16" s="1"/>
  <c r="BN75" i="1"/>
  <c r="BX75" i="16" s="1"/>
  <c r="CH75" i="16" s="1"/>
  <c r="U68" i="10"/>
  <c r="T68" i="10" s="1"/>
  <c r="N68" i="10"/>
  <c r="Y75" i="7"/>
  <c r="BB75" i="7"/>
  <c r="BD75" i="7"/>
  <c r="BA79" i="9"/>
  <c r="O67" i="16"/>
  <c r="B78" i="9"/>
  <c r="W68" i="16"/>
  <c r="DX68" i="16" s="1"/>
  <c r="P67" i="16" l="1"/>
  <c r="CN67" i="16"/>
  <c r="D67" i="16"/>
  <c r="CL67" i="16"/>
  <c r="AC76" i="1"/>
  <c r="BU76" i="16" s="1"/>
  <c r="CE76" i="16" s="1"/>
  <c r="J76" i="13"/>
  <c r="CH76" i="1" s="1"/>
  <c r="D76" i="13"/>
  <c r="AN76" i="13"/>
  <c r="AG76" i="13" s="1"/>
  <c r="AL76" i="13"/>
  <c r="C76" i="13"/>
  <c r="CG76" i="1" s="1"/>
  <c r="R76" i="8"/>
  <c r="S76" i="8" s="1"/>
  <c r="X78" i="8"/>
  <c r="AR77" i="8"/>
  <c r="AS77" i="8"/>
  <c r="AL78" i="1"/>
  <c r="BV78" i="16" s="1"/>
  <c r="CF78" i="16" s="1"/>
  <c r="AB68" i="10"/>
  <c r="BJ68" i="1"/>
  <c r="O68" i="10"/>
  <c r="P68" i="10" s="1"/>
  <c r="BK68" i="1" s="1"/>
  <c r="EY68" i="1" s="1"/>
  <c r="AB67" i="4"/>
  <c r="G67" i="1"/>
  <c r="P67" i="4"/>
  <c r="H67" i="1" s="1"/>
  <c r="ET67" i="1" s="1"/>
  <c r="R78" i="9"/>
  <c r="S78" i="9" s="1"/>
  <c r="X80" i="9"/>
  <c r="AR79" i="9"/>
  <c r="AS79" i="9"/>
  <c r="BI68" i="1"/>
  <c r="U75" i="11"/>
  <c r="T75" i="11" s="1"/>
  <c r="BQ75" i="1"/>
  <c r="N75" i="11"/>
  <c r="F67" i="1"/>
  <c r="E67" i="15"/>
  <c r="BE75" i="7"/>
  <c r="AM75" i="7"/>
  <c r="E75" i="7" s="1"/>
  <c r="AG76" i="11"/>
  <c r="J76" i="11"/>
  <c r="BP76" i="1" s="1"/>
  <c r="AE68" i="4"/>
  <c r="AE69" i="10"/>
  <c r="Q67" i="16"/>
  <c r="DW67" i="16" s="1"/>
  <c r="BF75" i="7"/>
  <c r="AO75" i="7"/>
  <c r="AH75" i="7" s="1"/>
  <c r="U75" i="13"/>
  <c r="T75" i="13" s="1"/>
  <c r="CI75" i="1"/>
  <c r="N75" i="13"/>
  <c r="D76" i="11"/>
  <c r="AL76" i="11"/>
  <c r="AN76" i="11"/>
  <c r="C76" i="11"/>
  <c r="BO76" i="1" s="1"/>
  <c r="BC77" i="8"/>
  <c r="BR75" i="1" l="1"/>
  <c r="AC76" i="11"/>
  <c r="K76" i="11"/>
  <c r="U78" i="9"/>
  <c r="T78" i="9" s="1"/>
  <c r="AO78" i="1"/>
  <c r="N78" i="9"/>
  <c r="AC76" i="13"/>
  <c r="K76" i="13"/>
  <c r="J77" i="8"/>
  <c r="AE77" i="1" s="1"/>
  <c r="J79" i="9"/>
  <c r="AN79" i="1" s="1"/>
  <c r="CJ75" i="1"/>
  <c r="V68" i="4"/>
  <c r="Q67" i="4"/>
  <c r="AN77" i="8"/>
  <c r="AG77" i="8" s="1"/>
  <c r="AL77" i="8"/>
  <c r="D77" i="8" s="1"/>
  <c r="C77" i="8"/>
  <c r="AD77" i="1" s="1"/>
  <c r="AD75" i="7"/>
  <c r="F75" i="7"/>
  <c r="BA76" i="7" s="1"/>
  <c r="L75" i="7"/>
  <c r="AB75" i="13"/>
  <c r="CK75" i="1"/>
  <c r="P75" i="13"/>
  <c r="CL75" i="1" s="1"/>
  <c r="FB75" i="1" s="1"/>
  <c r="AL79" i="9"/>
  <c r="D79" i="9" s="1"/>
  <c r="AN79" i="9"/>
  <c r="AG79" i="9" s="1"/>
  <c r="C79" i="9"/>
  <c r="AM79" i="1" s="1"/>
  <c r="AB75" i="11"/>
  <c r="BS75" i="1"/>
  <c r="P75" i="11"/>
  <c r="BT75" i="1" s="1"/>
  <c r="EZ75" i="1" s="1"/>
  <c r="U76" i="8"/>
  <c r="T76" i="8" s="1"/>
  <c r="AF76" i="1"/>
  <c r="N76" i="8"/>
  <c r="Q68" i="10"/>
  <c r="V69" i="10"/>
  <c r="AC77" i="8" l="1"/>
  <c r="K77" i="8"/>
  <c r="AC79" i="9"/>
  <c r="K79" i="9"/>
  <c r="B75" i="7"/>
  <c r="AP78" i="1"/>
  <c r="Q75" i="13"/>
  <c r="V76" i="13"/>
  <c r="BD68" i="4"/>
  <c r="Y68" i="4"/>
  <c r="BB68" i="4"/>
  <c r="AB78" i="9"/>
  <c r="AQ78" i="1"/>
  <c r="P78" i="9"/>
  <c r="AR78" i="1" s="1"/>
  <c r="EX78" i="1" s="1"/>
  <c r="AG76" i="1"/>
  <c r="Q75" i="11"/>
  <c r="V76" i="11"/>
  <c r="Z75" i="7"/>
  <c r="Z76" i="7" s="1"/>
  <c r="W77" i="7"/>
  <c r="AE76" i="11"/>
  <c r="O69" i="10"/>
  <c r="Y69" i="10"/>
  <c r="BB69" i="10"/>
  <c r="BD69" i="10"/>
  <c r="AE76" i="13"/>
  <c r="AF75" i="7"/>
  <c r="M75" i="7"/>
  <c r="BC76" i="7" s="1"/>
  <c r="AB76" i="8"/>
  <c r="AH76" i="1"/>
  <c r="P76" i="8"/>
  <c r="AI76" i="1" s="1"/>
  <c r="EW76" i="1" s="1"/>
  <c r="Q76" i="8" l="1"/>
  <c r="V77" i="8"/>
  <c r="Y76" i="11"/>
  <c r="BD76" i="11"/>
  <c r="BB76" i="11"/>
  <c r="T75" i="1"/>
  <c r="BT75" i="16" s="1"/>
  <c r="CD75" i="16" s="1"/>
  <c r="AE79" i="9"/>
  <c r="BF69" i="10"/>
  <c r="AO69" i="10"/>
  <c r="AH69" i="10" s="1"/>
  <c r="BF68" i="4"/>
  <c r="AO68" i="4"/>
  <c r="AH68" i="4" s="1"/>
  <c r="BE68" i="4"/>
  <c r="AM68" i="4"/>
  <c r="E68" i="4" s="1"/>
  <c r="R75" i="7"/>
  <c r="S75" i="7" s="1"/>
  <c r="X77" i="7"/>
  <c r="AA75" i="7"/>
  <c r="AA76" i="7" s="1"/>
  <c r="AR76" i="7"/>
  <c r="AS76" i="7"/>
  <c r="Y76" i="13"/>
  <c r="BD76" i="13"/>
  <c r="BB76" i="13"/>
  <c r="V79" i="9"/>
  <c r="Q78" i="9"/>
  <c r="AE77" i="8"/>
  <c r="BE69" i="10"/>
  <c r="AM69" i="10"/>
  <c r="E69" i="10" s="1"/>
  <c r="AL76" i="7" l="1"/>
  <c r="D76" i="7" s="1"/>
  <c r="AN76" i="7"/>
  <c r="C76" i="7"/>
  <c r="U76" i="1" s="1"/>
  <c r="BE76" i="11"/>
  <c r="AM76" i="11"/>
  <c r="E76" i="11" s="1"/>
  <c r="Y79" i="9"/>
  <c r="BB79" i="9"/>
  <c r="BD79" i="9"/>
  <c r="BF76" i="11"/>
  <c r="AO76" i="11"/>
  <c r="AH76" i="11" s="1"/>
  <c r="BE76" i="13"/>
  <c r="AM76" i="13"/>
  <c r="E76" i="13" s="1"/>
  <c r="AG76" i="7"/>
  <c r="J76" i="7"/>
  <c r="V76" i="1" s="1"/>
  <c r="BF76" i="13"/>
  <c r="AO76" i="13"/>
  <c r="AH76" i="13" s="1"/>
  <c r="AD69" i="10"/>
  <c r="L69" i="10"/>
  <c r="F69" i="10"/>
  <c r="BA70" i="10" s="1"/>
  <c r="U75" i="7"/>
  <c r="T75" i="7" s="1"/>
  <c r="W75" i="1"/>
  <c r="N75" i="7"/>
  <c r="Y77" i="8"/>
  <c r="BB77" i="8"/>
  <c r="BD77" i="8"/>
  <c r="AD68" i="4"/>
  <c r="F68" i="4"/>
  <c r="L68" i="4"/>
  <c r="BG75" i="16"/>
  <c r="AC76" i="7" l="1"/>
  <c r="K76" i="7"/>
  <c r="BF77" i="8"/>
  <c r="AO77" i="8"/>
  <c r="AH77" i="8" s="1"/>
  <c r="W71" i="10"/>
  <c r="BF79" i="9"/>
  <c r="AO79" i="9"/>
  <c r="AH79" i="9" s="1"/>
  <c r="AF69" i="10"/>
  <c r="M69" i="10"/>
  <c r="BC70" i="10" s="1"/>
  <c r="BE79" i="9"/>
  <c r="AM79" i="9"/>
  <c r="E79" i="9" s="1"/>
  <c r="A68" i="15"/>
  <c r="W70" i="4"/>
  <c r="Z68" i="4"/>
  <c r="BH75" i="16"/>
  <c r="B69" i="10"/>
  <c r="BE77" i="8"/>
  <c r="AM77" i="8"/>
  <c r="E77" i="8" s="1"/>
  <c r="BA69" i="4"/>
  <c r="AB75" i="7"/>
  <c r="Y75" i="1"/>
  <c r="O75" i="7"/>
  <c r="P75" i="7" s="1"/>
  <c r="Z75" i="1" s="1"/>
  <c r="EV75" i="1" s="1"/>
  <c r="AD76" i="13"/>
  <c r="L76" i="13"/>
  <c r="F76" i="13"/>
  <c r="BA77" i="13" s="1"/>
  <c r="AD76" i="11"/>
  <c r="F76" i="11"/>
  <c r="BA77" i="11" s="1"/>
  <c r="L76" i="11"/>
  <c r="AF68" i="4"/>
  <c r="B68" i="4" s="1"/>
  <c r="M68" i="4"/>
  <c r="BC69" i="4" s="1"/>
  <c r="X75" i="1"/>
  <c r="BI75" i="16" l="1"/>
  <c r="CT75" i="16"/>
  <c r="B68" i="1"/>
  <c r="BR68" i="16" s="1"/>
  <c r="CB68" i="16" s="1"/>
  <c r="AF76" i="11"/>
  <c r="M76" i="11"/>
  <c r="BC77" i="11" s="1"/>
  <c r="BJ75" i="16"/>
  <c r="EC75" i="16" s="1"/>
  <c r="W78" i="11"/>
  <c r="Z76" i="11"/>
  <c r="Z77" i="11" s="1"/>
  <c r="C68" i="15"/>
  <c r="Z69" i="4"/>
  <c r="R69" i="10"/>
  <c r="X71" i="10"/>
  <c r="AR70" i="10"/>
  <c r="AS70" i="10"/>
  <c r="Q75" i="7"/>
  <c r="V76" i="7"/>
  <c r="B76" i="11"/>
  <c r="R68" i="4"/>
  <c r="AA68" i="4"/>
  <c r="AA69" i="4" s="1"/>
  <c r="X70" i="4"/>
  <c r="AR69" i="4"/>
  <c r="AS69" i="4"/>
  <c r="W78" i="13"/>
  <c r="Z76" i="13"/>
  <c r="Z77" i="13" s="1"/>
  <c r="AD77" i="8"/>
  <c r="L77" i="8"/>
  <c r="F77" i="8"/>
  <c r="BA78" i="8" s="1"/>
  <c r="AE76" i="7"/>
  <c r="AF76" i="13"/>
  <c r="B76" i="13" s="1"/>
  <c r="M76" i="13"/>
  <c r="BC77" i="13" s="1"/>
  <c r="BE69" i="1"/>
  <c r="AD79" i="9"/>
  <c r="F79" i="9"/>
  <c r="BA80" i="9" s="1"/>
  <c r="L79" i="9"/>
  <c r="T69" i="16" l="1"/>
  <c r="BW69" i="16"/>
  <c r="CG69" i="16" s="1"/>
  <c r="CF76" i="1"/>
  <c r="BZ76" i="16" s="1"/>
  <c r="CJ76" i="16" s="1"/>
  <c r="D68" i="15"/>
  <c r="S68" i="4"/>
  <c r="BN76" i="1"/>
  <c r="BX76" i="16" s="1"/>
  <c r="CH76" i="16" s="1"/>
  <c r="O76" i="7"/>
  <c r="Y76" i="7"/>
  <c r="BB76" i="7"/>
  <c r="BD76" i="7"/>
  <c r="AL69" i="4"/>
  <c r="D69" i="4" s="1"/>
  <c r="AN69" i="4"/>
  <c r="C69" i="4"/>
  <c r="C69" i="1" s="1"/>
  <c r="C69" i="15"/>
  <c r="R76" i="11"/>
  <c r="S76" i="11" s="1"/>
  <c r="AA76" i="11"/>
  <c r="AA77" i="11" s="1"/>
  <c r="X78" i="11"/>
  <c r="AS77" i="11"/>
  <c r="AR77" i="11"/>
  <c r="U69" i="16"/>
  <c r="BH69" i="1"/>
  <c r="S69" i="10"/>
  <c r="AF77" i="8"/>
  <c r="B77" i="8" s="1"/>
  <c r="M77" i="8"/>
  <c r="BC78" i="8" s="1"/>
  <c r="AG69" i="4"/>
  <c r="J69" i="4"/>
  <c r="D69" i="1" s="1"/>
  <c r="R76" i="13"/>
  <c r="S76" i="13" s="1"/>
  <c r="X78" i="13"/>
  <c r="AA76" i="13"/>
  <c r="AA77" i="13" s="1"/>
  <c r="AS77" i="13"/>
  <c r="AR77" i="13"/>
  <c r="J70" i="10"/>
  <c r="BG70" i="1" s="1"/>
  <c r="AF79" i="9"/>
  <c r="B79" i="9" s="1"/>
  <c r="M79" i="9"/>
  <c r="AL70" i="10"/>
  <c r="D70" i="10" s="1"/>
  <c r="AN70" i="10"/>
  <c r="AG70" i="10" s="1"/>
  <c r="C70" i="10"/>
  <c r="BF70" i="1" s="1"/>
  <c r="N68" i="16"/>
  <c r="B68" i="16"/>
  <c r="Z77" i="8"/>
  <c r="Z78" i="8" s="1"/>
  <c r="W79" i="8"/>
  <c r="W81" i="9"/>
  <c r="Z79" i="9"/>
  <c r="Z80" i="9" s="1"/>
  <c r="V69" i="16" l="1"/>
  <c r="CO69" i="16"/>
  <c r="AC77" i="1"/>
  <c r="BU77" i="16" s="1"/>
  <c r="CE77" i="16" s="1"/>
  <c r="AC70" i="10"/>
  <c r="K70" i="10"/>
  <c r="AC69" i="4"/>
  <c r="K69" i="4"/>
  <c r="U76" i="11"/>
  <c r="T76" i="11" s="1"/>
  <c r="BQ76" i="1"/>
  <c r="N76" i="11"/>
  <c r="E68" i="16"/>
  <c r="DU68" i="16" s="1"/>
  <c r="C68" i="16"/>
  <c r="W69" i="16"/>
  <c r="D77" i="11"/>
  <c r="AN77" i="11"/>
  <c r="AL77" i="11"/>
  <c r="C77" i="11"/>
  <c r="BO77" i="1" s="1"/>
  <c r="U68" i="4"/>
  <c r="T68" i="4" s="1"/>
  <c r="E68" i="1"/>
  <c r="N68" i="4"/>
  <c r="AG77" i="11"/>
  <c r="J77" i="11"/>
  <c r="BP77" i="1" s="1"/>
  <c r="AL79" i="1"/>
  <c r="BV79" i="16" s="1"/>
  <c r="CF79" i="16" s="1"/>
  <c r="Q68" i="16"/>
  <c r="DW68" i="16" s="1"/>
  <c r="O68" i="16"/>
  <c r="R77" i="8"/>
  <c r="S77" i="8" s="1"/>
  <c r="X79" i="8"/>
  <c r="AA77" i="8"/>
  <c r="AA78" i="8" s="1"/>
  <c r="AR78" i="8"/>
  <c r="AS78" i="8"/>
  <c r="BF76" i="7"/>
  <c r="AO76" i="7"/>
  <c r="AH76" i="7" s="1"/>
  <c r="AN77" i="13"/>
  <c r="AL77" i="13"/>
  <c r="D77" i="13" s="1"/>
  <c r="C77" i="13"/>
  <c r="CG77" i="1" s="1"/>
  <c r="U76" i="13"/>
  <c r="T76" i="13" s="1"/>
  <c r="CI76" i="1"/>
  <c r="N76" i="13"/>
  <c r="BE76" i="7"/>
  <c r="AM76" i="7"/>
  <c r="E76" i="7" s="1"/>
  <c r="R79" i="9"/>
  <c r="S79" i="9" s="1"/>
  <c r="X81" i="9"/>
  <c r="AA79" i="9"/>
  <c r="AA80" i="9" s="1"/>
  <c r="AR80" i="9"/>
  <c r="AS80" i="9"/>
  <c r="AG77" i="13"/>
  <c r="J77" i="13"/>
  <c r="CH77" i="1" s="1"/>
  <c r="BC80" i="9"/>
  <c r="U69" i="10"/>
  <c r="T69" i="10" s="1"/>
  <c r="N69" i="10"/>
  <c r="DX69" i="16" l="1"/>
  <c r="CZ69" i="16"/>
  <c r="D68" i="16"/>
  <c r="CL68" i="16"/>
  <c r="P68" i="16"/>
  <c r="CN68" i="16"/>
  <c r="AC77" i="13"/>
  <c r="K77" i="13"/>
  <c r="CJ76" i="1"/>
  <c r="U79" i="9"/>
  <c r="T79" i="9" s="1"/>
  <c r="AO79" i="1"/>
  <c r="N79" i="9"/>
  <c r="U77" i="8"/>
  <c r="T77" i="8" s="1"/>
  <c r="AF77" i="1"/>
  <c r="N77" i="8"/>
  <c r="AE69" i="4"/>
  <c r="AB69" i="10"/>
  <c r="BJ69" i="1"/>
  <c r="P69" i="10"/>
  <c r="BK69" i="1" s="1"/>
  <c r="J80" i="9"/>
  <c r="AN80" i="1" s="1"/>
  <c r="AD76" i="7"/>
  <c r="L76" i="7"/>
  <c r="F76" i="7"/>
  <c r="J78" i="8"/>
  <c r="AE78" i="1" s="1"/>
  <c r="AB68" i="4"/>
  <c r="G68" i="1"/>
  <c r="O68" i="4"/>
  <c r="P68" i="4" s="1"/>
  <c r="H68" i="1" s="1"/>
  <c r="ET68" i="1" s="1"/>
  <c r="BI69" i="1"/>
  <c r="D80" i="9"/>
  <c r="AN80" i="9"/>
  <c r="AG80" i="9" s="1"/>
  <c r="AL80" i="9"/>
  <c r="C80" i="9"/>
  <c r="AM80" i="1" s="1"/>
  <c r="D78" i="8"/>
  <c r="AL78" i="8"/>
  <c r="AN78" i="8"/>
  <c r="AG78" i="8" s="1"/>
  <c r="C78" i="8"/>
  <c r="AD78" i="1" s="1"/>
  <c r="AE70" i="10"/>
  <c r="F68" i="1"/>
  <c r="E68" i="15"/>
  <c r="AB76" i="11"/>
  <c r="BS76" i="1"/>
  <c r="O76" i="11"/>
  <c r="P76" i="11" s="1"/>
  <c r="BT76" i="1" s="1"/>
  <c r="EZ76" i="1" s="1"/>
  <c r="AB76" i="13"/>
  <c r="CK76" i="1"/>
  <c r="O76" i="13"/>
  <c r="P76" i="13" s="1"/>
  <c r="CL76" i="1" s="1"/>
  <c r="FB76" i="1" s="1"/>
  <c r="AC77" i="11"/>
  <c r="K77" i="11"/>
  <c r="BR76" i="1"/>
  <c r="DB69" i="1" l="1"/>
  <c r="EY69" i="1"/>
  <c r="Q68" i="4"/>
  <c r="V69" i="4"/>
  <c r="W78" i="7"/>
  <c r="AB79" i="9"/>
  <c r="AQ79" i="1"/>
  <c r="O79" i="9"/>
  <c r="P79" i="9" s="1"/>
  <c r="AR79" i="1" s="1"/>
  <c r="Q76" i="13"/>
  <c r="V77" i="13"/>
  <c r="AF76" i="7"/>
  <c r="B76" i="7" s="1"/>
  <c r="M76" i="7"/>
  <c r="BC77" i="7" s="1"/>
  <c r="AP79" i="1"/>
  <c r="Q69" i="10"/>
  <c r="V70" i="10"/>
  <c r="AE77" i="11"/>
  <c r="AC80" i="9"/>
  <c r="K80" i="9"/>
  <c r="Q76" i="11"/>
  <c r="V77" i="11"/>
  <c r="AC78" i="8"/>
  <c r="K78" i="8"/>
  <c r="AB77" i="8"/>
  <c r="AH77" i="1"/>
  <c r="O77" i="8"/>
  <c r="P77" i="8" s="1"/>
  <c r="AI77" i="1" s="1"/>
  <c r="EW77" i="1" s="1"/>
  <c r="BA77" i="7"/>
  <c r="AE77" i="13"/>
  <c r="AG77" i="1"/>
  <c r="DA79" i="1" l="1"/>
  <c r="EX79" i="1"/>
  <c r="V80" i="9"/>
  <c r="Q79" i="9"/>
  <c r="AE80" i="9"/>
  <c r="Q77" i="8"/>
  <c r="V78" i="8"/>
  <c r="R76" i="7"/>
  <c r="S76" i="7" s="1"/>
  <c r="X78" i="7"/>
  <c r="AR77" i="7"/>
  <c r="AS77" i="7"/>
  <c r="T76" i="1"/>
  <c r="BT76" i="16" s="1"/>
  <c r="CD76" i="16" s="1"/>
  <c r="AE78" i="8"/>
  <c r="Y77" i="13"/>
  <c r="O77" i="13"/>
  <c r="BD77" i="13"/>
  <c r="BB77" i="13"/>
  <c r="Y70" i="10"/>
  <c r="BB70" i="10"/>
  <c r="BD70" i="10"/>
  <c r="BD69" i="4"/>
  <c r="Y69" i="4"/>
  <c r="BB69" i="4"/>
  <c r="O69" i="4"/>
  <c r="Y77" i="11"/>
  <c r="O77" i="11"/>
  <c r="BB77" i="11"/>
  <c r="BD77" i="11"/>
  <c r="BE70" i="10" l="1"/>
  <c r="AM70" i="10"/>
  <c r="E70" i="10" s="1"/>
  <c r="BE77" i="11"/>
  <c r="AM77" i="11"/>
  <c r="E77" i="11" s="1"/>
  <c r="BG76" i="16"/>
  <c r="U76" i="7"/>
  <c r="T76" i="7" s="1"/>
  <c r="W76" i="1"/>
  <c r="N76" i="7"/>
  <c r="J77" i="7"/>
  <c r="V77" i="1" s="1"/>
  <c r="O78" i="8"/>
  <c r="Y78" i="8"/>
  <c r="BB78" i="8"/>
  <c r="BD78" i="8"/>
  <c r="BF77" i="13"/>
  <c r="AO77" i="13"/>
  <c r="AH77" i="13" s="1"/>
  <c r="D77" i="7"/>
  <c r="AL77" i="7"/>
  <c r="AN77" i="7"/>
  <c r="AG77" i="7" s="1"/>
  <c r="C77" i="7"/>
  <c r="U77" i="1" s="1"/>
  <c r="BE77" i="13"/>
  <c r="AM77" i="13"/>
  <c r="E77" i="13" s="1"/>
  <c r="BE69" i="4"/>
  <c r="AM69" i="4"/>
  <c r="E69" i="4" s="1"/>
  <c r="BF69" i="4"/>
  <c r="AO69" i="4"/>
  <c r="AH69" i="4" s="1"/>
  <c r="BF77" i="11"/>
  <c r="AO77" i="11"/>
  <c r="AH77" i="11" s="1"/>
  <c r="BF70" i="10"/>
  <c r="AO70" i="10"/>
  <c r="AH70" i="10" s="1"/>
  <c r="Y80" i="9"/>
  <c r="O80" i="9"/>
  <c r="BB80" i="9"/>
  <c r="BD80" i="9"/>
  <c r="AC77" i="7" l="1"/>
  <c r="K77" i="7"/>
  <c r="X76" i="1"/>
  <c r="BH76" i="16"/>
  <c r="AD77" i="11"/>
  <c r="L77" i="11"/>
  <c r="F77" i="11"/>
  <c r="BA78" i="11" s="1"/>
  <c r="BE80" i="9"/>
  <c r="AM80" i="9"/>
  <c r="E80" i="9" s="1"/>
  <c r="AD77" i="13"/>
  <c r="F77" i="13"/>
  <c r="L77" i="13"/>
  <c r="AD69" i="4"/>
  <c r="F69" i="4"/>
  <c r="BA70" i="4" s="1"/>
  <c r="L69" i="4"/>
  <c r="BF78" i="8"/>
  <c r="AO78" i="8"/>
  <c r="AH78" i="8" s="1"/>
  <c r="AD70" i="10"/>
  <c r="F70" i="10"/>
  <c r="BA71" i="10" s="1"/>
  <c r="L70" i="10"/>
  <c r="BF80" i="9"/>
  <c r="AO80" i="9"/>
  <c r="AH80" i="9" s="1"/>
  <c r="BE78" i="8"/>
  <c r="AM78" i="8"/>
  <c r="E78" i="8" s="1"/>
  <c r="AB76" i="7"/>
  <c r="Y76" i="1"/>
  <c r="P76" i="7"/>
  <c r="Z76" i="1" s="1"/>
  <c r="EV76" i="1" s="1"/>
  <c r="BI76" i="16" l="1"/>
  <c r="CT76" i="16"/>
  <c r="W79" i="13"/>
  <c r="AF69" i="4"/>
  <c r="B69" i="4" s="1"/>
  <c r="M69" i="4"/>
  <c r="BC70" i="4" s="1"/>
  <c r="AD80" i="9"/>
  <c r="F80" i="9"/>
  <c r="BA81" i="9" s="1"/>
  <c r="L80" i="9"/>
  <c r="BJ76" i="16"/>
  <c r="EC76" i="16" s="1"/>
  <c r="Z70" i="10"/>
  <c r="Z71" i="10" s="1"/>
  <c r="W72" i="10"/>
  <c r="A69" i="15"/>
  <c r="W71" i="4"/>
  <c r="AF70" i="10"/>
  <c r="B70" i="10" s="1"/>
  <c r="M70" i="10"/>
  <c r="Q76" i="7"/>
  <c r="V77" i="7"/>
  <c r="AD78" i="8"/>
  <c r="F78" i="8"/>
  <c r="L78" i="8"/>
  <c r="BA78" i="13"/>
  <c r="W79" i="11"/>
  <c r="AF77" i="13"/>
  <c r="M77" i="13"/>
  <c r="AF77" i="11"/>
  <c r="M77" i="11"/>
  <c r="BC78" i="11" s="1"/>
  <c r="AE77" i="7"/>
  <c r="B77" i="13"/>
  <c r="B77" i="11"/>
  <c r="BE70" i="1" l="1"/>
  <c r="AF78" i="8"/>
  <c r="M78" i="8"/>
  <c r="BC79" i="8" s="1"/>
  <c r="W80" i="8"/>
  <c r="B78" i="8"/>
  <c r="R69" i="4"/>
  <c r="X71" i="4"/>
  <c r="AR70" i="4"/>
  <c r="AS70" i="4"/>
  <c r="R70" i="10"/>
  <c r="AA70" i="10"/>
  <c r="AA71" i="10" s="1"/>
  <c r="X72" i="10"/>
  <c r="AR71" i="10"/>
  <c r="AS71" i="10"/>
  <c r="B69" i="1"/>
  <c r="BR69" i="16" s="1"/>
  <c r="CB69" i="16" s="1"/>
  <c r="BN77" i="1"/>
  <c r="BX77" i="16" s="1"/>
  <c r="CH77" i="16" s="1"/>
  <c r="R77" i="13"/>
  <c r="S77" i="13" s="1"/>
  <c r="X79" i="13"/>
  <c r="AR78" i="13"/>
  <c r="AS78" i="13"/>
  <c r="Y77" i="7"/>
  <c r="BB77" i="7"/>
  <c r="BD77" i="7"/>
  <c r="AF80" i="9"/>
  <c r="M80" i="9"/>
  <c r="BC81" i="9" s="1"/>
  <c r="W82" i="9"/>
  <c r="CF77" i="1"/>
  <c r="BZ77" i="16" s="1"/>
  <c r="CJ77" i="16" s="1"/>
  <c r="R77" i="11"/>
  <c r="S77" i="11" s="1"/>
  <c r="X79" i="11"/>
  <c r="AR78" i="11"/>
  <c r="AS78" i="11"/>
  <c r="BC78" i="13"/>
  <c r="BA79" i="8"/>
  <c r="BC71" i="10"/>
  <c r="B80" i="9"/>
  <c r="T70" i="16" l="1"/>
  <c r="BW70" i="16"/>
  <c r="CG70" i="16" s="1"/>
  <c r="BF77" i="7"/>
  <c r="AO77" i="7"/>
  <c r="AH77" i="7" s="1"/>
  <c r="AN78" i="11"/>
  <c r="AG78" i="11" s="1"/>
  <c r="AL78" i="11"/>
  <c r="D78" i="11" s="1"/>
  <c r="C78" i="11"/>
  <c r="BO78" i="1" s="1"/>
  <c r="BE77" i="7"/>
  <c r="AM77" i="7"/>
  <c r="E77" i="7" s="1"/>
  <c r="J78" i="11"/>
  <c r="BP78" i="1" s="1"/>
  <c r="AL70" i="4"/>
  <c r="AN70" i="4"/>
  <c r="D70" i="4"/>
  <c r="C70" i="4"/>
  <c r="C70" i="1" s="1"/>
  <c r="U77" i="13"/>
  <c r="T77" i="13" s="1"/>
  <c r="CI77" i="1"/>
  <c r="N77" i="13"/>
  <c r="R78" i="8"/>
  <c r="S78" i="8" s="1"/>
  <c r="X80" i="8"/>
  <c r="AS79" i="8"/>
  <c r="AR79" i="8"/>
  <c r="D71" i="10"/>
  <c r="AL71" i="10"/>
  <c r="AN71" i="10"/>
  <c r="C71" i="10"/>
  <c r="BF71" i="1" s="1"/>
  <c r="AL80" i="1"/>
  <c r="BV80" i="16" s="1"/>
  <c r="CF80" i="16" s="1"/>
  <c r="J78" i="13"/>
  <c r="CH78" i="1" s="1"/>
  <c r="D69" i="15"/>
  <c r="S69" i="4"/>
  <c r="BH70" i="1"/>
  <c r="S70" i="10"/>
  <c r="AC78" i="1"/>
  <c r="BU78" i="16" s="1"/>
  <c r="CE78" i="16" s="1"/>
  <c r="D78" i="13"/>
  <c r="AL78" i="13"/>
  <c r="AN78" i="13"/>
  <c r="AG78" i="13" s="1"/>
  <c r="C78" i="13"/>
  <c r="CG78" i="1" s="1"/>
  <c r="R80" i="9"/>
  <c r="S80" i="9" s="1"/>
  <c r="X82" i="9"/>
  <c r="AS81" i="9"/>
  <c r="AR81" i="9"/>
  <c r="B69" i="16"/>
  <c r="N69" i="16"/>
  <c r="W70" i="16"/>
  <c r="DX70" i="16" s="1"/>
  <c r="U70" i="16"/>
  <c r="U77" i="11"/>
  <c r="T77" i="11" s="1"/>
  <c r="BQ77" i="1"/>
  <c r="N77" i="11"/>
  <c r="AG70" i="4"/>
  <c r="J70" i="4"/>
  <c r="D70" i="1" s="1"/>
  <c r="AG71" i="10"/>
  <c r="J71" i="10"/>
  <c r="BG71" i="1" s="1"/>
  <c r="V70" i="16" l="1"/>
  <c r="CO70" i="16"/>
  <c r="AC78" i="11"/>
  <c r="K78" i="11"/>
  <c r="U69" i="4"/>
  <c r="T69" i="4" s="1"/>
  <c r="E69" i="1"/>
  <c r="N69" i="4"/>
  <c r="U78" i="8"/>
  <c r="T78" i="8" s="1"/>
  <c r="AF78" i="1"/>
  <c r="N78" i="8"/>
  <c r="AC70" i="4"/>
  <c r="K70" i="4"/>
  <c r="AC78" i="13"/>
  <c r="K78" i="13"/>
  <c r="E69" i="16"/>
  <c r="C69" i="16"/>
  <c r="U80" i="9"/>
  <c r="T80" i="9" s="1"/>
  <c r="AO80" i="1"/>
  <c r="N80" i="9"/>
  <c r="AL79" i="8"/>
  <c r="D79" i="8" s="1"/>
  <c r="AN79" i="8"/>
  <c r="C79" i="8"/>
  <c r="AD79" i="1" s="1"/>
  <c r="AB77" i="13"/>
  <c r="CK77" i="1"/>
  <c r="P77" i="13"/>
  <c r="CL77" i="1" s="1"/>
  <c r="FB77" i="1" s="1"/>
  <c r="O69" i="16"/>
  <c r="AC71" i="10"/>
  <c r="K71" i="10"/>
  <c r="AG79" i="8"/>
  <c r="J79" i="8"/>
  <c r="AE79" i="1" s="1"/>
  <c r="AD77" i="7"/>
  <c r="F77" i="7"/>
  <c r="BA78" i="7" s="1"/>
  <c r="L77" i="7"/>
  <c r="CJ77" i="1"/>
  <c r="AL81" i="9"/>
  <c r="D81" i="9" s="1"/>
  <c r="AN81" i="9"/>
  <c r="AG81" i="9" s="1"/>
  <c r="C81" i="9"/>
  <c r="AM81" i="1" s="1"/>
  <c r="J81" i="9"/>
  <c r="AN81" i="1" s="1"/>
  <c r="BR77" i="1"/>
  <c r="U70" i="10"/>
  <c r="T70" i="10" s="1"/>
  <c r="N70" i="10"/>
  <c r="AB77" i="11"/>
  <c r="BS77" i="1"/>
  <c r="P77" i="11"/>
  <c r="BT77" i="1" s="1"/>
  <c r="EZ77" i="1" s="1"/>
  <c r="CW69" i="16" l="1"/>
  <c r="DU69" i="16"/>
  <c r="D69" i="16"/>
  <c r="CL69" i="16"/>
  <c r="P69" i="16"/>
  <c r="CN69" i="16"/>
  <c r="AC79" i="8"/>
  <c r="K79" i="8"/>
  <c r="AC81" i="9"/>
  <c r="K81" i="9"/>
  <c r="BI70" i="1"/>
  <c r="Q77" i="13"/>
  <c r="V78" i="13"/>
  <c r="AE78" i="13"/>
  <c r="AB69" i="4"/>
  <c r="G69" i="1"/>
  <c r="P69" i="4"/>
  <c r="H69" i="1" s="1"/>
  <c r="AG78" i="1"/>
  <c r="AF77" i="7"/>
  <c r="B77" i="7" s="1"/>
  <c r="M77" i="7"/>
  <c r="BC78" i="7" s="1"/>
  <c r="F69" i="1"/>
  <c r="E69" i="15"/>
  <c r="Q77" i="11"/>
  <c r="V78" i="11"/>
  <c r="W79" i="7"/>
  <c r="Z77" i="7"/>
  <c r="Z78" i="7" s="1"/>
  <c r="AE71" i="10"/>
  <c r="AB80" i="9"/>
  <c r="AQ80" i="1"/>
  <c r="P80" i="9"/>
  <c r="AR80" i="1" s="1"/>
  <c r="EX80" i="1" s="1"/>
  <c r="AB70" i="10"/>
  <c r="BJ70" i="1"/>
  <c r="O70" i="10"/>
  <c r="P70" i="10" s="1"/>
  <c r="BK70" i="1" s="1"/>
  <c r="EY70" i="1" s="1"/>
  <c r="AE70" i="4"/>
  <c r="AP80" i="1"/>
  <c r="AE78" i="11"/>
  <c r="Q69" i="16"/>
  <c r="AH78" i="1"/>
  <c r="AB78" i="8"/>
  <c r="P78" i="8"/>
  <c r="AI78" i="1" s="1"/>
  <c r="EW78" i="1" s="1"/>
  <c r="CW69" i="1" l="1"/>
  <c r="ET69" i="1"/>
  <c r="CY69" i="16"/>
  <c r="DW69" i="16"/>
  <c r="T77" i="1"/>
  <c r="BT77" i="16" s="1"/>
  <c r="CD77" i="16" s="1"/>
  <c r="Y78" i="11"/>
  <c r="BD78" i="11"/>
  <c r="BB78" i="11"/>
  <c r="V81" i="9"/>
  <c r="Q80" i="9"/>
  <c r="Q78" i="8"/>
  <c r="V79" i="8"/>
  <c r="R77" i="7"/>
  <c r="S77" i="7" s="1"/>
  <c r="X79" i="7"/>
  <c r="AA77" i="7"/>
  <c r="AA78" i="7" s="1"/>
  <c r="AS78" i="7"/>
  <c r="AR78" i="7"/>
  <c r="V70" i="4"/>
  <c r="Q69" i="4"/>
  <c r="Y78" i="13"/>
  <c r="BD78" i="13"/>
  <c r="BB78" i="13"/>
  <c r="AE79" i="8"/>
  <c r="AE81" i="9"/>
  <c r="Q70" i="10"/>
  <c r="V71" i="10"/>
  <c r="U77" i="7" l="1"/>
  <c r="T77" i="7" s="1"/>
  <c r="W77" i="1"/>
  <c r="N77" i="7"/>
  <c r="BD70" i="4"/>
  <c r="Y70" i="4"/>
  <c r="BB70" i="4"/>
  <c r="Y79" i="8"/>
  <c r="BB79" i="8"/>
  <c r="BD79" i="8"/>
  <c r="AN78" i="7"/>
  <c r="AL78" i="7"/>
  <c r="D78" i="7" s="1"/>
  <c r="C78" i="7"/>
  <c r="U78" i="1" s="1"/>
  <c r="AG78" i="7"/>
  <c r="J78" i="7"/>
  <c r="V78" i="1" s="1"/>
  <c r="BE78" i="13"/>
  <c r="AM78" i="13"/>
  <c r="E78" i="13" s="1"/>
  <c r="Y81" i="9"/>
  <c r="BB81" i="9"/>
  <c r="BD81" i="9"/>
  <c r="BE78" i="11"/>
  <c r="AM78" i="11"/>
  <c r="E78" i="11" s="1"/>
  <c r="BF78" i="13"/>
  <c r="AO78" i="13"/>
  <c r="AH78" i="13" s="1"/>
  <c r="BG77" i="16"/>
  <c r="O71" i="10"/>
  <c r="Y71" i="10"/>
  <c r="BD71" i="10"/>
  <c r="BB71" i="10"/>
  <c r="BF78" i="11"/>
  <c r="AO78" i="11"/>
  <c r="AH78" i="11" s="1"/>
  <c r="AC78" i="7" l="1"/>
  <c r="K78" i="7"/>
  <c r="BE70" i="4"/>
  <c r="AM70" i="4"/>
  <c r="E70" i="4" s="1"/>
  <c r="BE81" i="9"/>
  <c r="AM81" i="9"/>
  <c r="E81" i="9" s="1"/>
  <c r="BJ77" i="16"/>
  <c r="EC77" i="16" s="1"/>
  <c r="BH77" i="16"/>
  <c r="BF70" i="4"/>
  <c r="AO70" i="4"/>
  <c r="AH70" i="4" s="1"/>
  <c r="AD78" i="13"/>
  <c r="F78" i="13"/>
  <c r="BA79" i="13" s="1"/>
  <c r="L78" i="13"/>
  <c r="BF79" i="8"/>
  <c r="AO79" i="8"/>
  <c r="AH79" i="8" s="1"/>
  <c r="AB77" i="7"/>
  <c r="Y77" i="1"/>
  <c r="O77" i="7"/>
  <c r="P77" i="7" s="1"/>
  <c r="Z77" i="1" s="1"/>
  <c r="EV77" i="1" s="1"/>
  <c r="BF71" i="10"/>
  <c r="AO71" i="10"/>
  <c r="AH71" i="10" s="1"/>
  <c r="BF81" i="9"/>
  <c r="AO81" i="9"/>
  <c r="AH81" i="9" s="1"/>
  <c r="BE71" i="10"/>
  <c r="AM71" i="10"/>
  <c r="E71" i="10" s="1"/>
  <c r="AD78" i="11"/>
  <c r="F78" i="11"/>
  <c r="BA79" i="11" s="1"/>
  <c r="L78" i="11"/>
  <c r="BE79" i="8"/>
  <c r="AM79" i="8"/>
  <c r="E79" i="8" s="1"/>
  <c r="X77" i="1"/>
  <c r="BI77" i="16" l="1"/>
  <c r="CT77" i="16"/>
  <c r="AF78" i="13"/>
  <c r="M78" i="13"/>
  <c r="BC79" i="13" s="1"/>
  <c r="AD81" i="9"/>
  <c r="F81" i="9"/>
  <c r="L81" i="9"/>
  <c r="B78" i="13"/>
  <c r="W80" i="13"/>
  <c r="Z78" i="13"/>
  <c r="Z79" i="13" s="1"/>
  <c r="AD70" i="4"/>
  <c r="F70" i="4"/>
  <c r="L70" i="4"/>
  <c r="AF78" i="11"/>
  <c r="B78" i="11" s="1"/>
  <c r="M78" i="11"/>
  <c r="BC79" i="11" s="1"/>
  <c r="W80" i="11"/>
  <c r="Z78" i="11"/>
  <c r="Z79" i="11" s="1"/>
  <c r="AD71" i="10"/>
  <c r="F71" i="10"/>
  <c r="BA72" i="10" s="1"/>
  <c r="L71" i="10"/>
  <c r="Q77" i="7"/>
  <c r="V78" i="7"/>
  <c r="AD79" i="8"/>
  <c r="L79" i="8"/>
  <c r="F79" i="8"/>
  <c r="BA80" i="8" s="1"/>
  <c r="AE78" i="7"/>
  <c r="BN78" i="1" l="1"/>
  <c r="BX78" i="16" s="1"/>
  <c r="CH78" i="16" s="1"/>
  <c r="A70" i="15"/>
  <c r="W72" i="4"/>
  <c r="Z70" i="4"/>
  <c r="W83" i="9"/>
  <c r="Z81" i="9"/>
  <c r="Z82" i="9" s="1"/>
  <c r="AF81" i="9"/>
  <c r="B81" i="9" s="1"/>
  <c r="M81" i="9"/>
  <c r="O78" i="7"/>
  <c r="Y78" i="7"/>
  <c r="BB78" i="7"/>
  <c r="BD78" i="7"/>
  <c r="W81" i="8"/>
  <c r="Z79" i="8"/>
  <c r="Z80" i="8" s="1"/>
  <c r="R78" i="11"/>
  <c r="S78" i="11" s="1"/>
  <c r="X80" i="11"/>
  <c r="AA78" i="11"/>
  <c r="AA79" i="11" s="1"/>
  <c r="AS79" i="11"/>
  <c r="AR79" i="11"/>
  <c r="W73" i="10"/>
  <c r="AF71" i="10"/>
  <c r="B71" i="10" s="1"/>
  <c r="M71" i="10"/>
  <c r="BC72" i="10" s="1"/>
  <c r="AF79" i="8"/>
  <c r="B79" i="8" s="1"/>
  <c r="M79" i="8"/>
  <c r="BC80" i="8" s="1"/>
  <c r="BA71" i="4"/>
  <c r="R78" i="13"/>
  <c r="S78" i="13" s="1"/>
  <c r="AA78" i="13"/>
  <c r="AA79" i="13" s="1"/>
  <c r="X80" i="13"/>
  <c r="AR79" i="13"/>
  <c r="AS79" i="13"/>
  <c r="CF78" i="1"/>
  <c r="BZ78" i="16" s="1"/>
  <c r="CJ78" i="16" s="1"/>
  <c r="AF70" i="4"/>
  <c r="B70" i="4" s="1"/>
  <c r="M70" i="4"/>
  <c r="BC71" i="4" s="1"/>
  <c r="BA82" i="9"/>
  <c r="AC79" i="1" l="1"/>
  <c r="BU79" i="16" s="1"/>
  <c r="CE79" i="16" s="1"/>
  <c r="AL81" i="1"/>
  <c r="BV81" i="16" s="1"/>
  <c r="CF81" i="16" s="1"/>
  <c r="B70" i="1"/>
  <c r="BR70" i="16" s="1"/>
  <c r="CB70" i="16" s="1"/>
  <c r="BE71" i="1"/>
  <c r="R71" i="10"/>
  <c r="X73" i="10"/>
  <c r="AR72" i="10"/>
  <c r="AS72" i="10"/>
  <c r="BF78" i="7"/>
  <c r="AO78" i="7"/>
  <c r="AH78" i="7" s="1"/>
  <c r="U78" i="13"/>
  <c r="T78" i="13" s="1"/>
  <c r="CI78" i="1"/>
  <c r="N78" i="13"/>
  <c r="BE78" i="7"/>
  <c r="AM78" i="7"/>
  <c r="E78" i="7" s="1"/>
  <c r="R81" i="9"/>
  <c r="S81" i="9" s="1"/>
  <c r="X83" i="9"/>
  <c r="AA81" i="9"/>
  <c r="AA82" i="9" s="1"/>
  <c r="AS82" i="9"/>
  <c r="AR82" i="9"/>
  <c r="J79" i="13"/>
  <c r="CH79" i="1" s="1"/>
  <c r="U78" i="11"/>
  <c r="T78" i="11" s="1"/>
  <c r="BQ78" i="1"/>
  <c r="N78" i="11"/>
  <c r="D79" i="13"/>
  <c r="AN79" i="13"/>
  <c r="AG79" i="13" s="1"/>
  <c r="AL79" i="13"/>
  <c r="C79" i="13"/>
  <c r="CG79" i="1" s="1"/>
  <c r="R79" i="8"/>
  <c r="S79" i="8" s="1"/>
  <c r="X81" i="8"/>
  <c r="AA79" i="8"/>
  <c r="AA80" i="8" s="1"/>
  <c r="AS80" i="8"/>
  <c r="AR80" i="8"/>
  <c r="AL79" i="11"/>
  <c r="D79" i="11" s="1"/>
  <c r="AN79" i="11"/>
  <c r="C79" i="11"/>
  <c r="BO79" i="1" s="1"/>
  <c r="Z71" i="4"/>
  <c r="C70" i="15"/>
  <c r="R70" i="4"/>
  <c r="AA70" i="4"/>
  <c r="AA71" i="4" s="1"/>
  <c r="X72" i="4"/>
  <c r="AR71" i="4"/>
  <c r="AS71" i="4"/>
  <c r="AG79" i="11"/>
  <c r="J79" i="11"/>
  <c r="BP79" i="1" s="1"/>
  <c r="BC82" i="9"/>
  <c r="T71" i="16" l="1"/>
  <c r="BW71" i="16"/>
  <c r="CG71" i="16" s="1"/>
  <c r="AC79" i="11"/>
  <c r="K79" i="11"/>
  <c r="J80" i="8"/>
  <c r="AE80" i="1" s="1"/>
  <c r="AB78" i="11"/>
  <c r="BS78" i="1"/>
  <c r="O78" i="11"/>
  <c r="P78" i="11" s="1"/>
  <c r="BT78" i="1" s="1"/>
  <c r="EZ78" i="1" s="1"/>
  <c r="AN82" i="9"/>
  <c r="AL82" i="9"/>
  <c r="D82" i="9" s="1"/>
  <c r="C82" i="9"/>
  <c r="AM82" i="1" s="1"/>
  <c r="U71" i="16"/>
  <c r="AG82" i="9"/>
  <c r="J82" i="9"/>
  <c r="AN82" i="1" s="1"/>
  <c r="AD78" i="7"/>
  <c r="F78" i="7"/>
  <c r="BA79" i="7" s="1"/>
  <c r="L78" i="7"/>
  <c r="BR78" i="1"/>
  <c r="J72" i="10"/>
  <c r="BG72" i="1" s="1"/>
  <c r="AB78" i="13"/>
  <c r="CK78" i="1"/>
  <c r="O78" i="13"/>
  <c r="P78" i="13" s="1"/>
  <c r="CL78" i="1" s="1"/>
  <c r="FB78" i="1" s="1"/>
  <c r="D72" i="10"/>
  <c r="AN72" i="10"/>
  <c r="AG72" i="10" s="1"/>
  <c r="AL72" i="10"/>
  <c r="C72" i="10"/>
  <c r="BF72" i="1" s="1"/>
  <c r="B70" i="16"/>
  <c r="N70" i="16"/>
  <c r="J71" i="4"/>
  <c r="D71" i="1" s="1"/>
  <c r="C71" i="15"/>
  <c r="CJ78" i="1"/>
  <c r="AN71" i="4"/>
  <c r="AG71" i="4" s="1"/>
  <c r="AL71" i="4"/>
  <c r="D71" i="4"/>
  <c r="C71" i="4"/>
  <c r="C71" i="1" s="1"/>
  <c r="AC79" i="13"/>
  <c r="K79" i="13"/>
  <c r="U81" i="9"/>
  <c r="T81" i="9" s="1"/>
  <c r="AO81" i="1"/>
  <c r="N81" i="9"/>
  <c r="D70" i="15"/>
  <c r="S70" i="4"/>
  <c r="U79" i="8"/>
  <c r="T79" i="8" s="1"/>
  <c r="AF79" i="1"/>
  <c r="N79" i="8"/>
  <c r="D80" i="8"/>
  <c r="AN80" i="8"/>
  <c r="AG80" i="8" s="1"/>
  <c r="AL80" i="8"/>
  <c r="C80" i="8"/>
  <c r="AD80" i="1" s="1"/>
  <c r="BH71" i="1"/>
  <c r="S71" i="10"/>
  <c r="V71" i="16" l="1"/>
  <c r="CO71" i="16"/>
  <c r="AC82" i="9"/>
  <c r="K82" i="9"/>
  <c r="AP81" i="1"/>
  <c r="W80" i="7"/>
  <c r="E70" i="16"/>
  <c r="DU70" i="16" s="1"/>
  <c r="C70" i="16"/>
  <c r="AE79" i="13"/>
  <c r="W71" i="16"/>
  <c r="DX71" i="16" s="1"/>
  <c r="AG79" i="1"/>
  <c r="AB79" i="8"/>
  <c r="AH79" i="1"/>
  <c r="O79" i="8"/>
  <c r="P79" i="8" s="1"/>
  <c r="AI79" i="1" s="1"/>
  <c r="U70" i="4"/>
  <c r="T70" i="4" s="1"/>
  <c r="E70" i="1"/>
  <c r="N70" i="4"/>
  <c r="Q78" i="13"/>
  <c r="V79" i="13"/>
  <c r="AC71" i="4"/>
  <c r="K71" i="4"/>
  <c r="AC72" i="10"/>
  <c r="K72" i="10"/>
  <c r="AE79" i="11"/>
  <c r="AC80" i="8"/>
  <c r="K80" i="8"/>
  <c r="U71" i="10"/>
  <c r="T71" i="10" s="1"/>
  <c r="N71" i="10"/>
  <c r="AB81" i="9"/>
  <c r="AQ81" i="1"/>
  <c r="O81" i="9"/>
  <c r="P81" i="9" s="1"/>
  <c r="AR81" i="1" s="1"/>
  <c r="EX81" i="1" s="1"/>
  <c r="O70" i="16"/>
  <c r="AF78" i="7"/>
  <c r="B78" i="7" s="1"/>
  <c r="M78" i="7"/>
  <c r="BC79" i="7" s="1"/>
  <c r="Q78" i="11"/>
  <c r="V79" i="11"/>
  <c r="CZ79" i="1" l="1"/>
  <c r="EW79" i="1"/>
  <c r="D70" i="16"/>
  <c r="CL70" i="16"/>
  <c r="P70" i="16"/>
  <c r="CN70" i="16"/>
  <c r="AB70" i="4"/>
  <c r="G70" i="1"/>
  <c r="O70" i="4"/>
  <c r="P70" i="4" s="1"/>
  <c r="H70" i="1" s="1"/>
  <c r="ET70" i="1" s="1"/>
  <c r="R78" i="7"/>
  <c r="S78" i="7" s="1"/>
  <c r="X80" i="7"/>
  <c r="AS79" i="7"/>
  <c r="AR79" i="7"/>
  <c r="Y79" i="11"/>
  <c r="O79" i="11"/>
  <c r="BD79" i="11"/>
  <c r="BB79" i="11"/>
  <c r="Y79" i="13"/>
  <c r="O79" i="13"/>
  <c r="BD79" i="13"/>
  <c r="BB79" i="13"/>
  <c r="BI71" i="1"/>
  <c r="V82" i="9"/>
  <c r="Q81" i="9"/>
  <c r="AE72" i="10"/>
  <c r="F70" i="1"/>
  <c r="E70" i="15"/>
  <c r="AB71" i="10"/>
  <c r="BJ71" i="1"/>
  <c r="P71" i="10"/>
  <c r="BK71" i="1" s="1"/>
  <c r="EY71" i="1" s="1"/>
  <c r="AE80" i="8"/>
  <c r="AE71" i="4"/>
  <c r="AE82" i="9"/>
  <c r="T78" i="1"/>
  <c r="BT78" i="16" s="1"/>
  <c r="CD78" i="16" s="1"/>
  <c r="Q70" i="16"/>
  <c r="DW70" i="16" s="1"/>
  <c r="Q79" i="8"/>
  <c r="V80" i="8"/>
  <c r="BE79" i="11" l="1"/>
  <c r="AM79" i="11"/>
  <c r="E79" i="11" s="1"/>
  <c r="Y82" i="9"/>
  <c r="O82" i="9"/>
  <c r="BB82" i="9"/>
  <c r="BD82" i="9"/>
  <c r="BF79" i="11"/>
  <c r="AO79" i="11"/>
  <c r="AH79" i="11" s="1"/>
  <c r="Q71" i="10"/>
  <c r="V72" i="10"/>
  <c r="U78" i="7"/>
  <c r="T78" i="7" s="1"/>
  <c r="W78" i="1"/>
  <c r="N78" i="7"/>
  <c r="BG78" i="16"/>
  <c r="AG79" i="7"/>
  <c r="J79" i="7"/>
  <c r="V79" i="1" s="1"/>
  <c r="BE79" i="13"/>
  <c r="AM79" i="13"/>
  <c r="E79" i="13" s="1"/>
  <c r="O80" i="8"/>
  <c r="Y80" i="8"/>
  <c r="BB80" i="8"/>
  <c r="BD80" i="8"/>
  <c r="BF79" i="13"/>
  <c r="AO79" i="13"/>
  <c r="AH79" i="13" s="1"/>
  <c r="AN79" i="7"/>
  <c r="AL79" i="7"/>
  <c r="D79" i="7" s="1"/>
  <c r="C79" i="7"/>
  <c r="U79" i="1" s="1"/>
  <c r="V71" i="4"/>
  <c r="Q70" i="4"/>
  <c r="AC79" i="7" l="1"/>
  <c r="K79" i="7"/>
  <c r="BH78" i="16"/>
  <c r="BD71" i="4"/>
  <c r="Y71" i="4"/>
  <c r="BB71" i="4"/>
  <c r="O71" i="4"/>
  <c r="F79" i="13"/>
  <c r="BA80" i="13" s="1"/>
  <c r="AD79" i="13"/>
  <c r="L79" i="13"/>
  <c r="BF82" i="9"/>
  <c r="AO82" i="9"/>
  <c r="AH82" i="9" s="1"/>
  <c r="AB78" i="7"/>
  <c r="Y78" i="1"/>
  <c r="P78" i="7"/>
  <c r="Z78" i="1" s="1"/>
  <c r="EV78" i="1" s="1"/>
  <c r="BE82" i="9"/>
  <c r="AM82" i="9"/>
  <c r="E82" i="9" s="1"/>
  <c r="X78" i="1"/>
  <c r="BF80" i="8"/>
  <c r="AO80" i="8"/>
  <c r="AH80" i="8" s="1"/>
  <c r="Y72" i="10"/>
  <c r="BD72" i="10"/>
  <c r="BB72" i="10"/>
  <c r="AD79" i="11"/>
  <c r="F79" i="11"/>
  <c r="L79" i="11"/>
  <c r="BE80" i="8"/>
  <c r="AM80" i="8"/>
  <c r="E80" i="8" s="1"/>
  <c r="BI78" i="16" l="1"/>
  <c r="CT78" i="16"/>
  <c r="AF79" i="11"/>
  <c r="M79" i="11"/>
  <c r="BC80" i="11" s="1"/>
  <c r="BE71" i="4"/>
  <c r="AM71" i="4"/>
  <c r="E71" i="4" s="1"/>
  <c r="W81" i="11"/>
  <c r="BF71" i="4"/>
  <c r="AO71" i="4"/>
  <c r="AH71" i="4" s="1"/>
  <c r="AD82" i="9"/>
  <c r="F82" i="9"/>
  <c r="BA83" i="9" s="1"/>
  <c r="L82" i="9"/>
  <c r="BF72" i="10"/>
  <c r="AO72" i="10"/>
  <c r="AH72" i="10" s="1"/>
  <c r="AF79" i="13"/>
  <c r="B79" i="13" s="1"/>
  <c r="M79" i="13"/>
  <c r="BC80" i="13" s="1"/>
  <c r="BJ78" i="16"/>
  <c r="EC78" i="16" s="1"/>
  <c r="AD80" i="8"/>
  <c r="F80" i="8"/>
  <c r="L80" i="8"/>
  <c r="BE72" i="10"/>
  <c r="AM72" i="10"/>
  <c r="E72" i="10" s="1"/>
  <c r="BA80" i="11"/>
  <c r="W81" i="13"/>
  <c r="AE79" i="7"/>
  <c r="B79" i="11"/>
  <c r="Q78" i="7"/>
  <c r="V79" i="7"/>
  <c r="K13" i="6"/>
  <c r="AE13" i="6" s="1"/>
  <c r="L13" i="6"/>
  <c r="AF13" i="6" s="1"/>
  <c r="J13" i="6"/>
  <c r="M13" i="1" s="1"/>
  <c r="Y79" i="7" l="1"/>
  <c r="BB79" i="7"/>
  <c r="BD79" i="7"/>
  <c r="AF82" i="9"/>
  <c r="B82" i="9" s="1"/>
  <c r="M82" i="9"/>
  <c r="BC83" i="9" s="1"/>
  <c r="AD72" i="10"/>
  <c r="F72" i="10"/>
  <c r="BA73" i="10" s="1"/>
  <c r="L72" i="10"/>
  <c r="W84" i="9"/>
  <c r="AD71" i="4"/>
  <c r="L71" i="4"/>
  <c r="F71" i="4"/>
  <c r="BA72" i="4" s="1"/>
  <c r="BN79" i="1"/>
  <c r="BX79" i="16" s="1"/>
  <c r="CH79" i="16" s="1"/>
  <c r="R79" i="13"/>
  <c r="S79" i="13" s="1"/>
  <c r="X81" i="13"/>
  <c r="AR80" i="13"/>
  <c r="AS80" i="13"/>
  <c r="W82" i="8"/>
  <c r="BA81" i="8"/>
  <c r="CF79" i="1"/>
  <c r="BZ79" i="16" s="1"/>
  <c r="CJ79" i="16" s="1"/>
  <c r="AF80" i="8"/>
  <c r="M80" i="8"/>
  <c r="BC81" i="8" s="1"/>
  <c r="R79" i="11"/>
  <c r="S79" i="11" s="1"/>
  <c r="X81" i="11"/>
  <c r="AR80" i="11"/>
  <c r="AS80" i="11"/>
  <c r="B80" i="8"/>
  <c r="B13" i="6"/>
  <c r="M13" i="6"/>
  <c r="AS14" i="6" l="1"/>
  <c r="J14" i="6" s="1"/>
  <c r="M14" i="1" s="1"/>
  <c r="AR14" i="6"/>
  <c r="C14" i="6" s="1"/>
  <c r="L14" i="1" s="1"/>
  <c r="AC80" i="1"/>
  <c r="BU80" i="16" s="1"/>
  <c r="CE80" i="16" s="1"/>
  <c r="U79" i="13"/>
  <c r="T79" i="13" s="1"/>
  <c r="CI79" i="1"/>
  <c r="N79" i="13"/>
  <c r="R80" i="8"/>
  <c r="S80" i="8" s="1"/>
  <c r="X82" i="8"/>
  <c r="AR81" i="8"/>
  <c r="AS81" i="8"/>
  <c r="AN80" i="11"/>
  <c r="AL80" i="11"/>
  <c r="D80" i="11" s="1"/>
  <c r="C80" i="11"/>
  <c r="BO80" i="1" s="1"/>
  <c r="J80" i="13"/>
  <c r="CH80" i="1" s="1"/>
  <c r="R82" i="9"/>
  <c r="S82" i="9" s="1"/>
  <c r="X84" i="9"/>
  <c r="AR83" i="9"/>
  <c r="AS83" i="9"/>
  <c r="AL82" i="1"/>
  <c r="BV82" i="16" s="1"/>
  <c r="CF82" i="16" s="1"/>
  <c r="AN80" i="13"/>
  <c r="AG80" i="13" s="1"/>
  <c r="AL80" i="13"/>
  <c r="D80" i="13" s="1"/>
  <c r="C80" i="13"/>
  <c r="CG80" i="1" s="1"/>
  <c r="BF79" i="7"/>
  <c r="AO79" i="7"/>
  <c r="AH79" i="7" s="1"/>
  <c r="AG80" i="11"/>
  <c r="J80" i="11"/>
  <c r="BP80" i="1" s="1"/>
  <c r="A71" i="15"/>
  <c r="W73" i="4"/>
  <c r="AF72" i="10"/>
  <c r="M72" i="10"/>
  <c r="BE79" i="7"/>
  <c r="AM79" i="7"/>
  <c r="E79" i="7" s="1"/>
  <c r="AF71" i="4"/>
  <c r="B71" i="4" s="1"/>
  <c r="M71" i="4"/>
  <c r="B72" i="10"/>
  <c r="U79" i="11"/>
  <c r="T79" i="11" s="1"/>
  <c r="BQ79" i="1"/>
  <c r="N79" i="11"/>
  <c r="W74" i="10"/>
  <c r="Z72" i="10"/>
  <c r="Z73" i="10" s="1"/>
  <c r="X15" i="6"/>
  <c r="K13" i="1"/>
  <c r="R13" i="6"/>
  <c r="AA13" i="6"/>
  <c r="BC14" i="6"/>
  <c r="AC80" i="13" l="1"/>
  <c r="K80" i="13"/>
  <c r="AC80" i="11"/>
  <c r="K80" i="11"/>
  <c r="R72" i="10"/>
  <c r="X74" i="10"/>
  <c r="AA72" i="10"/>
  <c r="AA73" i="10" s="1"/>
  <c r="AS73" i="10"/>
  <c r="AR73" i="10"/>
  <c r="AL83" i="9"/>
  <c r="D83" i="9" s="1"/>
  <c r="AN83" i="9"/>
  <c r="C83" i="9"/>
  <c r="AM83" i="1" s="1"/>
  <c r="B71" i="1"/>
  <c r="BR71" i="16" s="1"/>
  <c r="CB71" i="16" s="1"/>
  <c r="AD79" i="7"/>
  <c r="L79" i="7"/>
  <c r="F79" i="7"/>
  <c r="BA80" i="7" s="1"/>
  <c r="U80" i="8"/>
  <c r="T80" i="8" s="1"/>
  <c r="AF80" i="1"/>
  <c r="N80" i="8"/>
  <c r="BR79" i="1"/>
  <c r="AB79" i="11"/>
  <c r="BS79" i="1"/>
  <c r="P79" i="11"/>
  <c r="BT79" i="1" s="1"/>
  <c r="AB79" i="13"/>
  <c r="CK79" i="1"/>
  <c r="P79" i="13"/>
  <c r="CL79" i="1" s="1"/>
  <c r="R71" i="4"/>
  <c r="X73" i="4"/>
  <c r="AS72" i="4"/>
  <c r="AR72" i="4"/>
  <c r="BC73" i="10"/>
  <c r="J81" i="8"/>
  <c r="AE81" i="1" s="1"/>
  <c r="CJ79" i="1"/>
  <c r="D81" i="8"/>
  <c r="AL81" i="8"/>
  <c r="AN81" i="8"/>
  <c r="AG81" i="8" s="1"/>
  <c r="C81" i="8"/>
  <c r="AD81" i="1" s="1"/>
  <c r="BE72" i="1"/>
  <c r="U82" i="9"/>
  <c r="T82" i="9" s="1"/>
  <c r="AO82" i="1"/>
  <c r="N82" i="9"/>
  <c r="BC72" i="4"/>
  <c r="AG83" i="9"/>
  <c r="J83" i="9"/>
  <c r="AN83" i="1" s="1"/>
  <c r="Z13" i="16"/>
  <c r="AO13" i="16"/>
  <c r="S13" i="6"/>
  <c r="U13" i="6" s="1"/>
  <c r="DC79" i="1" l="1"/>
  <c r="EZ79" i="1"/>
  <c r="T72" i="16"/>
  <c r="BW72" i="16"/>
  <c r="CG72" i="16" s="1"/>
  <c r="DE79" i="1"/>
  <c r="FB79" i="1"/>
  <c r="AC83" i="9"/>
  <c r="K83" i="9"/>
  <c r="AC81" i="8"/>
  <c r="K81" i="8"/>
  <c r="AB80" i="8"/>
  <c r="AH80" i="1"/>
  <c r="P80" i="8"/>
  <c r="AI80" i="1" s="1"/>
  <c r="EW80" i="1" s="1"/>
  <c r="AN72" i="4"/>
  <c r="AL72" i="4"/>
  <c r="D72" i="4"/>
  <c r="C72" i="4"/>
  <c r="C72" i="1" s="1"/>
  <c r="N71" i="16"/>
  <c r="B71" i="16"/>
  <c r="BH72" i="1"/>
  <c r="S72" i="10"/>
  <c r="AG80" i="1"/>
  <c r="Q79" i="13"/>
  <c r="V80" i="13"/>
  <c r="AN73" i="10"/>
  <c r="AG73" i="10" s="1"/>
  <c r="AL73" i="10"/>
  <c r="D73" i="10" s="1"/>
  <c r="C73" i="10"/>
  <c r="BF73" i="1" s="1"/>
  <c r="AE80" i="11"/>
  <c r="AG72" i="4"/>
  <c r="J72" i="4"/>
  <c r="D72" i="1" s="1"/>
  <c r="Z79" i="7"/>
  <c r="Z80" i="7" s="1"/>
  <c r="W81" i="7"/>
  <c r="J73" i="10"/>
  <c r="BG73" i="1" s="1"/>
  <c r="Q79" i="11"/>
  <c r="V80" i="11"/>
  <c r="AF79" i="7"/>
  <c r="B79" i="7" s="1"/>
  <c r="M79" i="7"/>
  <c r="BC80" i="7" s="1"/>
  <c r="AB82" i="9"/>
  <c r="AQ82" i="1"/>
  <c r="P82" i="9"/>
  <c r="AR82" i="1" s="1"/>
  <c r="EX82" i="1" s="1"/>
  <c r="U72" i="16"/>
  <c r="AE80" i="13"/>
  <c r="AP82" i="1"/>
  <c r="D71" i="15"/>
  <c r="S71" i="4"/>
  <c r="N13" i="1"/>
  <c r="N13" i="6"/>
  <c r="T13" i="6"/>
  <c r="O13" i="1" s="1"/>
  <c r="AP13" i="16"/>
  <c r="CQ13" i="16" s="1"/>
  <c r="AA13" i="16"/>
  <c r="V72" i="16" l="1"/>
  <c r="CO72" i="16"/>
  <c r="T79" i="1"/>
  <c r="BT79" i="16" s="1"/>
  <c r="CD79" i="16" s="1"/>
  <c r="AC73" i="10"/>
  <c r="K73" i="10"/>
  <c r="R79" i="7"/>
  <c r="S79" i="7" s="1"/>
  <c r="AA79" i="7"/>
  <c r="AA80" i="7" s="1"/>
  <c r="X81" i="7"/>
  <c r="AS80" i="7"/>
  <c r="AR80" i="7"/>
  <c r="Q80" i="8"/>
  <c r="V81" i="8"/>
  <c r="U71" i="4"/>
  <c r="T71" i="4" s="1"/>
  <c r="E71" i="1"/>
  <c r="N71" i="4"/>
  <c r="W72" i="16"/>
  <c r="DX72" i="16" s="1"/>
  <c r="Y80" i="11"/>
  <c r="BD80" i="11"/>
  <c r="BB80" i="11"/>
  <c r="C71" i="16"/>
  <c r="AE81" i="8"/>
  <c r="O71" i="16"/>
  <c r="U72" i="10"/>
  <c r="T72" i="10" s="1"/>
  <c r="N72" i="10"/>
  <c r="V83" i="9"/>
  <c r="Q82" i="9"/>
  <c r="Y80" i="13"/>
  <c r="BD80" i="13"/>
  <c r="BB80" i="13"/>
  <c r="AE83" i="9"/>
  <c r="AC72" i="4"/>
  <c r="K72" i="4"/>
  <c r="AB13" i="6"/>
  <c r="P13" i="1"/>
  <c r="AQ13" i="16"/>
  <c r="AR13" i="16"/>
  <c r="DZ13" i="16" s="1"/>
  <c r="P71" i="16" l="1"/>
  <c r="CN71" i="16"/>
  <c r="D71" i="16"/>
  <c r="CL71" i="16"/>
  <c r="BI72" i="1"/>
  <c r="BE80" i="11"/>
  <c r="AM80" i="11"/>
  <c r="E80" i="11" s="1"/>
  <c r="E71" i="15"/>
  <c r="F71" i="1"/>
  <c r="BE80" i="13"/>
  <c r="AM80" i="13"/>
  <c r="E80" i="13" s="1"/>
  <c r="BF80" i="13"/>
  <c r="AO80" i="13"/>
  <c r="AH80" i="13" s="1"/>
  <c r="Q71" i="16"/>
  <c r="DW71" i="16" s="1"/>
  <c r="Y81" i="8"/>
  <c r="BB81" i="8"/>
  <c r="BD81" i="8"/>
  <c r="U79" i="7"/>
  <c r="T79" i="7" s="1"/>
  <c r="W79" i="1"/>
  <c r="N79" i="7"/>
  <c r="BF80" i="11"/>
  <c r="AO80" i="11"/>
  <c r="AH80" i="11" s="1"/>
  <c r="D80" i="7"/>
  <c r="AL80" i="7"/>
  <c r="AN80" i="7"/>
  <c r="AG80" i="7" s="1"/>
  <c r="C80" i="7"/>
  <c r="U80" i="1" s="1"/>
  <c r="AE73" i="10"/>
  <c r="J80" i="7"/>
  <c r="V80" i="1" s="1"/>
  <c r="BG79" i="16"/>
  <c r="AE72" i="4"/>
  <c r="Y83" i="9"/>
  <c r="BB83" i="9"/>
  <c r="BD83" i="9"/>
  <c r="E71" i="16"/>
  <c r="DU71" i="16" s="1"/>
  <c r="AB72" i="10"/>
  <c r="BJ72" i="1"/>
  <c r="O72" i="10"/>
  <c r="P72" i="10" s="1"/>
  <c r="BK72" i="1" s="1"/>
  <c r="EY72" i="1" s="1"/>
  <c r="AB71" i="4"/>
  <c r="G71" i="1"/>
  <c r="P71" i="4"/>
  <c r="H71" i="1" s="1"/>
  <c r="ET71" i="1" s="1"/>
  <c r="O13" i="6"/>
  <c r="P13" i="6" s="1"/>
  <c r="Q13" i="1" s="1"/>
  <c r="V14" i="6"/>
  <c r="Q13" i="6"/>
  <c r="BE81" i="8" l="1"/>
  <c r="AM81" i="8"/>
  <c r="E81" i="8" s="1"/>
  <c r="BH79" i="16"/>
  <c r="AC80" i="7"/>
  <c r="K80" i="7"/>
  <c r="BF83" i="9"/>
  <c r="AO83" i="9"/>
  <c r="AH83" i="9" s="1"/>
  <c r="Q72" i="10"/>
  <c r="V73" i="10"/>
  <c r="AB79" i="7"/>
  <c r="Y79" i="1"/>
  <c r="O79" i="7"/>
  <c r="P79" i="7" s="1"/>
  <c r="Z79" i="1" s="1"/>
  <c r="AD80" i="11"/>
  <c r="F80" i="11"/>
  <c r="BA81" i="11" s="1"/>
  <c r="L80" i="11"/>
  <c r="BE83" i="9"/>
  <c r="AM83" i="9"/>
  <c r="E83" i="9" s="1"/>
  <c r="Q71" i="4"/>
  <c r="V72" i="4"/>
  <c r="X79" i="1"/>
  <c r="AD80" i="13"/>
  <c r="L80" i="13"/>
  <c r="F80" i="13"/>
  <c r="BA81" i="13" s="1"/>
  <c r="BF81" i="8"/>
  <c r="AO81" i="8"/>
  <c r="AH81" i="8" s="1"/>
  <c r="BB14" i="6"/>
  <c r="BD14" i="6"/>
  <c r="AN14" i="6" s="1"/>
  <c r="Y14" i="6"/>
  <c r="CY79" i="1" l="1"/>
  <c r="EV79" i="1"/>
  <c r="BI79" i="16"/>
  <c r="CT79" i="16"/>
  <c r="AM14" i="6"/>
  <c r="AL14" i="6"/>
  <c r="AG14" i="6"/>
  <c r="AO14" i="6"/>
  <c r="BE14" i="6"/>
  <c r="E14" i="6"/>
  <c r="AD14" i="6" s="1"/>
  <c r="BD72" i="4"/>
  <c r="Y72" i="4"/>
  <c r="BB72" i="4"/>
  <c r="AE80" i="7"/>
  <c r="Z80" i="13"/>
  <c r="Z81" i="13" s="1"/>
  <c r="W82" i="13"/>
  <c r="AD83" i="9"/>
  <c r="L83" i="9"/>
  <c r="F83" i="9"/>
  <c r="BA84" i="9" s="1"/>
  <c r="Q79" i="7"/>
  <c r="V80" i="7"/>
  <c r="Y73" i="10"/>
  <c r="O73" i="10"/>
  <c r="BB73" i="10"/>
  <c r="BD73" i="10"/>
  <c r="BJ79" i="16"/>
  <c r="AF80" i="13"/>
  <c r="B80" i="13" s="1"/>
  <c r="M80" i="13"/>
  <c r="BC81" i="13" s="1"/>
  <c r="AF80" i="11"/>
  <c r="B80" i="11" s="1"/>
  <c r="M80" i="11"/>
  <c r="BC81" i="11" s="1"/>
  <c r="AD81" i="8"/>
  <c r="F81" i="8"/>
  <c r="BA82" i="8" s="1"/>
  <c r="L81" i="8"/>
  <c r="Z80" i="11"/>
  <c r="Z81" i="11" s="1"/>
  <c r="W82" i="11"/>
  <c r="AH14" i="6"/>
  <c r="L14" i="6" s="1"/>
  <c r="AF14" i="6" s="1"/>
  <c r="BF14" i="6"/>
  <c r="D14" i="6"/>
  <c r="DE79" i="16" l="1"/>
  <c r="EC79" i="16"/>
  <c r="CF80" i="1"/>
  <c r="BZ80" i="16" s="1"/>
  <c r="CJ80" i="16" s="1"/>
  <c r="W83" i="8"/>
  <c r="Z81" i="8"/>
  <c r="Z82" i="8" s="1"/>
  <c r="BF73" i="10"/>
  <c r="AO73" i="10"/>
  <c r="AH73" i="10" s="1"/>
  <c r="W85" i="9"/>
  <c r="Z83" i="9"/>
  <c r="Z84" i="9" s="1"/>
  <c r="AF81" i="8"/>
  <c r="B81" i="8" s="1"/>
  <c r="M81" i="8"/>
  <c r="BC82" i="8" s="1"/>
  <c r="AF83" i="9"/>
  <c r="B83" i="9" s="1"/>
  <c r="M83" i="9"/>
  <c r="BC84" i="9" s="1"/>
  <c r="BE72" i="4"/>
  <c r="AM72" i="4"/>
  <c r="E72" i="4" s="1"/>
  <c r="R80" i="11"/>
  <c r="S80" i="11" s="1"/>
  <c r="X82" i="11"/>
  <c r="AA80" i="11"/>
  <c r="AA81" i="11" s="1"/>
  <c r="AS81" i="11"/>
  <c r="AR81" i="11"/>
  <c r="BE73" i="10"/>
  <c r="AM73" i="10"/>
  <c r="E73" i="10" s="1"/>
  <c r="BN80" i="1"/>
  <c r="BX80" i="16" s="1"/>
  <c r="CH80" i="16" s="1"/>
  <c r="Y80" i="7"/>
  <c r="O80" i="7"/>
  <c r="BB80" i="7"/>
  <c r="BD80" i="7"/>
  <c r="BF72" i="4"/>
  <c r="AO72" i="4"/>
  <c r="AH72" i="4" s="1"/>
  <c r="R80" i="13"/>
  <c r="S80" i="13" s="1"/>
  <c r="X82" i="13"/>
  <c r="AA80" i="13"/>
  <c r="AA81" i="13" s="1"/>
  <c r="AS81" i="13"/>
  <c r="AR81" i="13"/>
  <c r="AC14" i="6"/>
  <c r="K14" i="6"/>
  <c r="F14" i="6"/>
  <c r="AC81" i="1" l="1"/>
  <c r="BU81" i="16" s="1"/>
  <c r="CE81" i="16" s="1"/>
  <c r="AL83" i="1"/>
  <c r="BV83" i="16" s="1"/>
  <c r="CF83" i="16" s="1"/>
  <c r="U80" i="13"/>
  <c r="T80" i="13" s="1"/>
  <c r="CI80" i="1"/>
  <c r="N80" i="13"/>
  <c r="D81" i="13"/>
  <c r="AL81" i="13"/>
  <c r="AN81" i="13"/>
  <c r="C81" i="13"/>
  <c r="CG81" i="1" s="1"/>
  <c r="AD73" i="10"/>
  <c r="L73" i="10"/>
  <c r="F73" i="10"/>
  <c r="BA74" i="10" s="1"/>
  <c r="U80" i="11"/>
  <c r="T80" i="11" s="1"/>
  <c r="BQ80" i="1"/>
  <c r="N80" i="11"/>
  <c r="R81" i="8"/>
  <c r="S81" i="8" s="1"/>
  <c r="AA81" i="8"/>
  <c r="AA82" i="8" s="1"/>
  <c r="X83" i="8"/>
  <c r="AS82" i="8"/>
  <c r="AR82" i="8"/>
  <c r="AD72" i="4"/>
  <c r="L72" i="4"/>
  <c r="F72" i="4"/>
  <c r="BA73" i="4" s="1"/>
  <c r="BF80" i="7"/>
  <c r="AO80" i="7"/>
  <c r="AH80" i="7" s="1"/>
  <c r="AL81" i="11"/>
  <c r="D81" i="11" s="1"/>
  <c r="AN81" i="11"/>
  <c r="C81" i="11"/>
  <c r="BO81" i="1" s="1"/>
  <c r="BE80" i="7"/>
  <c r="AM80" i="7"/>
  <c r="E80" i="7" s="1"/>
  <c r="AG81" i="11"/>
  <c r="J81" i="11"/>
  <c r="BP81" i="1" s="1"/>
  <c r="R83" i="9"/>
  <c r="S83" i="9" s="1"/>
  <c r="X85" i="9"/>
  <c r="AA83" i="9"/>
  <c r="AA84" i="9" s="1"/>
  <c r="AS84" i="9"/>
  <c r="AR84" i="9"/>
  <c r="AG81" i="13"/>
  <c r="J81" i="13"/>
  <c r="CH81" i="1" s="1"/>
  <c r="Z14" i="6"/>
  <c r="W16" i="6"/>
  <c r="BA15" i="6"/>
  <c r="AE14" i="6"/>
  <c r="B14" i="6" s="1"/>
  <c r="K14" i="1" s="1"/>
  <c r="M14" i="6"/>
  <c r="AR15" i="6" l="1"/>
  <c r="AS15" i="6"/>
  <c r="AC81" i="11"/>
  <c r="K81" i="11"/>
  <c r="J84" i="9"/>
  <c r="AN84" i="1" s="1"/>
  <c r="BR80" i="1"/>
  <c r="CJ80" i="1"/>
  <c r="W75" i="10"/>
  <c r="AC81" i="13"/>
  <c r="K81" i="13"/>
  <c r="J82" i="8"/>
  <c r="AE82" i="1" s="1"/>
  <c r="U83" i="9"/>
  <c r="T83" i="9" s="1"/>
  <c r="AO83" i="1"/>
  <c r="N83" i="9"/>
  <c r="AD80" i="7"/>
  <c r="L80" i="7"/>
  <c r="F80" i="7"/>
  <c r="BA81" i="7" s="1"/>
  <c r="A72" i="15"/>
  <c r="Z72" i="4"/>
  <c r="W74" i="4"/>
  <c r="AF73" i="10"/>
  <c r="B73" i="10" s="1"/>
  <c r="M73" i="10"/>
  <c r="BC74" i="10" s="1"/>
  <c r="AB80" i="11"/>
  <c r="BS80" i="1"/>
  <c r="O80" i="11"/>
  <c r="P80" i="11" s="1"/>
  <c r="BT80" i="1" s="1"/>
  <c r="EZ80" i="1" s="1"/>
  <c r="AB80" i="13"/>
  <c r="CK80" i="1"/>
  <c r="O80" i="13"/>
  <c r="P80" i="13" s="1"/>
  <c r="CL80" i="1" s="1"/>
  <c r="FB80" i="1" s="1"/>
  <c r="AF72" i="4"/>
  <c r="B72" i="4" s="1"/>
  <c r="M72" i="4"/>
  <c r="BC73" i="4" s="1"/>
  <c r="AL82" i="8"/>
  <c r="D82" i="8" s="1"/>
  <c r="AN82" i="8"/>
  <c r="AG82" i="8" s="1"/>
  <c r="C82" i="8"/>
  <c r="AD82" i="1" s="1"/>
  <c r="D84" i="9"/>
  <c r="AN84" i="9"/>
  <c r="AG84" i="9" s="1"/>
  <c r="AL84" i="9"/>
  <c r="C84" i="9"/>
  <c r="AM84" i="1" s="1"/>
  <c r="U81" i="8"/>
  <c r="T81" i="8" s="1"/>
  <c r="AF81" i="1"/>
  <c r="N81" i="8"/>
  <c r="AA14" i="6"/>
  <c r="X16" i="6"/>
  <c r="R14" i="6"/>
  <c r="S14" i="6" s="1"/>
  <c r="BC15" i="6"/>
  <c r="AO14" i="16"/>
  <c r="Z14" i="16"/>
  <c r="J15" i="6" l="1"/>
  <c r="M15" i="1" s="1"/>
  <c r="AM15" i="6"/>
  <c r="C15" i="6"/>
  <c r="L15" i="1" s="1"/>
  <c r="AO15" i="6"/>
  <c r="AC82" i="8"/>
  <c r="K82" i="8"/>
  <c r="B72" i="1"/>
  <c r="BR72" i="16" s="1"/>
  <c r="CB72" i="16" s="1"/>
  <c r="AG81" i="1"/>
  <c r="Q80" i="13"/>
  <c r="V81" i="13"/>
  <c r="AF80" i="7"/>
  <c r="B80" i="7" s="1"/>
  <c r="M80" i="7"/>
  <c r="BC81" i="7" s="1"/>
  <c r="C72" i="15"/>
  <c r="Z73" i="4"/>
  <c r="AB83" i="9"/>
  <c r="AQ83" i="1"/>
  <c r="O83" i="9"/>
  <c r="P83" i="9" s="1"/>
  <c r="AR83" i="1" s="1"/>
  <c r="EX83" i="1" s="1"/>
  <c r="AB81" i="8"/>
  <c r="AH81" i="1"/>
  <c r="O81" i="8"/>
  <c r="P81" i="8" s="1"/>
  <c r="AI81" i="1" s="1"/>
  <c r="EW81" i="1" s="1"/>
  <c r="AC84" i="9"/>
  <c r="K84" i="9"/>
  <c r="Q80" i="11"/>
  <c r="V81" i="11"/>
  <c r="AE81" i="13"/>
  <c r="AP83" i="1"/>
  <c r="AE81" i="11"/>
  <c r="R72" i="4"/>
  <c r="AA72" i="4"/>
  <c r="AA73" i="4" s="1"/>
  <c r="X74" i="4"/>
  <c r="AS73" i="4"/>
  <c r="AR73" i="4"/>
  <c r="R73" i="10"/>
  <c r="X75" i="10"/>
  <c r="AS74" i="10"/>
  <c r="AR74" i="10"/>
  <c r="BE73" i="1"/>
  <c r="W82" i="7"/>
  <c r="U14" i="6"/>
  <c r="T14" i="6" s="1"/>
  <c r="O14" i="1" s="1"/>
  <c r="N14" i="1"/>
  <c r="N14" i="6"/>
  <c r="AA14" i="16"/>
  <c r="AP14" i="16"/>
  <c r="CQ14" i="16" s="1"/>
  <c r="T73" i="16" l="1"/>
  <c r="BW73" i="16"/>
  <c r="CG73" i="16" s="1"/>
  <c r="U73" i="16"/>
  <c r="BH73" i="1"/>
  <c r="S73" i="10"/>
  <c r="Q83" i="9"/>
  <c r="V84" i="9"/>
  <c r="AL73" i="4"/>
  <c r="D73" i="4" s="1"/>
  <c r="AN73" i="4"/>
  <c r="AG73" i="4" s="1"/>
  <c r="C73" i="4"/>
  <c r="C73" i="1" s="1"/>
  <c r="AE84" i="9"/>
  <c r="C73" i="15"/>
  <c r="J73" i="4"/>
  <c r="D73" i="1" s="1"/>
  <c r="N72" i="16"/>
  <c r="B72" i="16"/>
  <c r="AN74" i="10"/>
  <c r="AG74" i="10" s="1"/>
  <c r="AL74" i="10"/>
  <c r="D74" i="10" s="1"/>
  <c r="C74" i="10"/>
  <c r="BF74" i="1" s="1"/>
  <c r="J74" i="10"/>
  <c r="BG74" i="1" s="1"/>
  <c r="R80" i="7"/>
  <c r="S80" i="7" s="1"/>
  <c r="X82" i="7"/>
  <c r="AS81" i="7"/>
  <c r="AR81" i="7"/>
  <c r="D72" i="15"/>
  <c r="S72" i="4"/>
  <c r="Q81" i="8"/>
  <c r="V82" i="8"/>
  <c r="T80" i="1"/>
  <c r="BT80" i="16" s="1"/>
  <c r="CD80" i="16" s="1"/>
  <c r="AE82" i="8"/>
  <c r="Y81" i="11"/>
  <c r="O81" i="11"/>
  <c r="BB81" i="11"/>
  <c r="BD81" i="11"/>
  <c r="O81" i="13"/>
  <c r="Y81" i="13"/>
  <c r="BD81" i="13"/>
  <c r="BB81" i="13"/>
  <c r="AB14" i="6"/>
  <c r="P14" i="1"/>
  <c r="AQ14" i="16"/>
  <c r="AR14" i="16"/>
  <c r="DB14" i="16" l="1"/>
  <c r="DZ14" i="16"/>
  <c r="V73" i="16"/>
  <c r="CO73" i="16"/>
  <c r="AC74" i="10"/>
  <c r="K74" i="10"/>
  <c r="AC73" i="4"/>
  <c r="K73" i="4"/>
  <c r="BG80" i="16"/>
  <c r="O84" i="9"/>
  <c r="Y84" i="9"/>
  <c r="BB84" i="9"/>
  <c r="BD84" i="9"/>
  <c r="BF81" i="11"/>
  <c r="AO81" i="11"/>
  <c r="AH81" i="11" s="1"/>
  <c r="Y82" i="8"/>
  <c r="O82" i="8"/>
  <c r="BB82" i="8"/>
  <c r="BD82" i="8"/>
  <c r="BE81" i="11"/>
  <c r="AM81" i="11"/>
  <c r="E81" i="11" s="1"/>
  <c r="U73" i="10"/>
  <c r="T73" i="10" s="1"/>
  <c r="N73" i="10"/>
  <c r="BF81" i="13"/>
  <c r="AO81" i="13"/>
  <c r="AH81" i="13" s="1"/>
  <c r="U72" i="4"/>
  <c r="T72" i="4" s="1"/>
  <c r="E72" i="1"/>
  <c r="N72" i="4"/>
  <c r="U80" i="7"/>
  <c r="T80" i="7" s="1"/>
  <c r="W80" i="1"/>
  <c r="N80" i="7"/>
  <c r="C72" i="16"/>
  <c r="O72" i="16"/>
  <c r="AG81" i="7"/>
  <c r="J81" i="7"/>
  <c r="V81" i="1" s="1"/>
  <c r="BE81" i="13"/>
  <c r="AM81" i="13"/>
  <c r="E81" i="13" s="1"/>
  <c r="D81" i="7"/>
  <c r="AL81" i="7"/>
  <c r="AN81" i="7"/>
  <c r="C81" i="7"/>
  <c r="U81" i="1" s="1"/>
  <c r="W73" i="16"/>
  <c r="DX73" i="16" s="1"/>
  <c r="O14" i="6"/>
  <c r="P14" i="6" s="1"/>
  <c r="Q14" i="1" s="1"/>
  <c r="Q14" i="6"/>
  <c r="V15" i="6"/>
  <c r="CX14" i="1" l="1"/>
  <c r="EU14" i="1"/>
  <c r="D72" i="16"/>
  <c r="CL72" i="16"/>
  <c r="P72" i="16"/>
  <c r="CN72" i="16"/>
  <c r="AB80" i="7"/>
  <c r="Y80" i="1"/>
  <c r="P80" i="7"/>
  <c r="Z80" i="1" s="1"/>
  <c r="EV80" i="1" s="1"/>
  <c r="BH80" i="16"/>
  <c r="X80" i="1"/>
  <c r="AB73" i="10"/>
  <c r="BJ73" i="1"/>
  <c r="P73" i="10"/>
  <c r="BK73" i="1" s="1"/>
  <c r="EY73" i="1" s="1"/>
  <c r="BI73" i="1"/>
  <c r="AE73" i="4"/>
  <c r="AD81" i="11"/>
  <c r="F81" i="11"/>
  <c r="L81" i="11"/>
  <c r="BF84" i="9"/>
  <c r="AO84" i="9"/>
  <c r="AH84" i="9" s="1"/>
  <c r="AD81" i="13"/>
  <c r="F81" i="13"/>
  <c r="BA82" i="13" s="1"/>
  <c r="L81" i="13"/>
  <c r="Q72" i="16"/>
  <c r="DW72" i="16" s="1"/>
  <c r="AB72" i="4"/>
  <c r="G72" i="1"/>
  <c r="O72" i="4"/>
  <c r="P72" i="4" s="1"/>
  <c r="H72" i="1" s="1"/>
  <c r="ET72" i="1" s="1"/>
  <c r="BE84" i="9"/>
  <c r="AM84" i="9"/>
  <c r="E84" i="9" s="1"/>
  <c r="AC81" i="7"/>
  <c r="K81" i="7"/>
  <c r="E72" i="16"/>
  <c r="DU72" i="16" s="1"/>
  <c r="BF82" i="8"/>
  <c r="AO82" i="8"/>
  <c r="AH82" i="8" s="1"/>
  <c r="AE74" i="10"/>
  <c r="E72" i="15"/>
  <c r="F72" i="1"/>
  <c r="BE82" i="8"/>
  <c r="AM82" i="8"/>
  <c r="E82" i="8" s="1"/>
  <c r="BB15" i="6"/>
  <c r="BD15" i="6"/>
  <c r="Y15" i="6"/>
  <c r="BI80" i="16" l="1"/>
  <c r="CT80" i="16"/>
  <c r="E15" i="6"/>
  <c r="AD15" i="6" s="1"/>
  <c r="AL15" i="6"/>
  <c r="AN15" i="6"/>
  <c r="AG15" i="6" s="1"/>
  <c r="AF81" i="13"/>
  <c r="M81" i="13"/>
  <c r="BC82" i="13" s="1"/>
  <c r="W83" i="11"/>
  <c r="Q73" i="10"/>
  <c r="V74" i="10"/>
  <c r="W83" i="13"/>
  <c r="V73" i="4"/>
  <c r="Q72" i="4"/>
  <c r="BJ80" i="16"/>
  <c r="EC80" i="16" s="1"/>
  <c r="AD84" i="9"/>
  <c r="F84" i="9"/>
  <c r="BA85" i="9" s="1"/>
  <c r="L84" i="9"/>
  <c r="BA82" i="11"/>
  <c r="AD82" i="8"/>
  <c r="F82" i="8"/>
  <c r="BA83" i="8" s="1"/>
  <c r="L82" i="8"/>
  <c r="AE81" i="7"/>
  <c r="B81" i="13"/>
  <c r="AF81" i="11"/>
  <c r="B81" i="11" s="1"/>
  <c r="M81" i="11"/>
  <c r="Q80" i="7"/>
  <c r="V81" i="7"/>
  <c r="BF15" i="6"/>
  <c r="AH15" i="6"/>
  <c r="L15" i="6" s="1"/>
  <c r="D15" i="6"/>
  <c r="F15" i="6" s="1"/>
  <c r="W17" i="6" s="1"/>
  <c r="BE15" i="6"/>
  <c r="Z15" i="6" l="1"/>
  <c r="BN81" i="1"/>
  <c r="BX81" i="16" s="1"/>
  <c r="CH81" i="16" s="1"/>
  <c r="CF81" i="1"/>
  <c r="BZ81" i="16" s="1"/>
  <c r="CJ81" i="16" s="1"/>
  <c r="BD73" i="4"/>
  <c r="Y73" i="4"/>
  <c r="BB73" i="4"/>
  <c r="O73" i="4"/>
  <c r="AF84" i="9"/>
  <c r="B84" i="9" s="1"/>
  <c r="M84" i="9"/>
  <c r="BC85" i="9" s="1"/>
  <c r="R81" i="11"/>
  <c r="S81" i="11" s="1"/>
  <c r="X83" i="11"/>
  <c r="AR82" i="11"/>
  <c r="AS82" i="11"/>
  <c r="Y81" i="7"/>
  <c r="BB81" i="7"/>
  <c r="BD81" i="7"/>
  <c r="AF82" i="8"/>
  <c r="B82" i="8" s="1"/>
  <c r="M82" i="8"/>
  <c r="BC83" i="8" s="1"/>
  <c r="W86" i="9"/>
  <c r="R81" i="13"/>
  <c r="S81" i="13" s="1"/>
  <c r="X83" i="13"/>
  <c r="AS82" i="13"/>
  <c r="AR82" i="13"/>
  <c r="BC82" i="11"/>
  <c r="W84" i="8"/>
  <c r="Y74" i="10"/>
  <c r="BB74" i="10"/>
  <c r="BD74" i="10"/>
  <c r="AC15" i="6"/>
  <c r="K15" i="6"/>
  <c r="M15" i="6" s="1"/>
  <c r="BA16" i="6"/>
  <c r="AF15" i="6"/>
  <c r="AS16" i="6" l="1"/>
  <c r="AR16" i="6"/>
  <c r="AL84" i="1"/>
  <c r="BV84" i="16" s="1"/>
  <c r="CF84" i="16" s="1"/>
  <c r="BE73" i="4"/>
  <c r="AM73" i="4"/>
  <c r="E73" i="4" s="1"/>
  <c r="U81" i="13"/>
  <c r="T81" i="13" s="1"/>
  <c r="CI81" i="1"/>
  <c r="N81" i="13"/>
  <c r="BF81" i="7"/>
  <c r="AO81" i="7"/>
  <c r="AH81" i="7" s="1"/>
  <c r="BF74" i="10"/>
  <c r="AO74" i="10"/>
  <c r="AH74" i="10" s="1"/>
  <c r="BE81" i="7"/>
  <c r="AM81" i="7"/>
  <c r="E81" i="7" s="1"/>
  <c r="BF73" i="4"/>
  <c r="AO73" i="4"/>
  <c r="AH73" i="4" s="1"/>
  <c r="U81" i="11"/>
  <c r="T81" i="11" s="1"/>
  <c r="BQ81" i="1"/>
  <c r="N81" i="11"/>
  <c r="D82" i="13"/>
  <c r="AN82" i="13"/>
  <c r="AG82" i="13" s="1"/>
  <c r="AL82" i="13"/>
  <c r="C82" i="13"/>
  <c r="CG82" i="1" s="1"/>
  <c r="J82" i="13"/>
  <c r="CH82" i="1" s="1"/>
  <c r="J82" i="11"/>
  <c r="BP82" i="1" s="1"/>
  <c r="R84" i="9"/>
  <c r="S84" i="9" s="1"/>
  <c r="X86" i="9"/>
  <c r="AR85" i="9"/>
  <c r="AS85" i="9"/>
  <c r="AC82" i="1"/>
  <c r="BU82" i="16" s="1"/>
  <c r="CE82" i="16" s="1"/>
  <c r="BE74" i="10"/>
  <c r="AM74" i="10"/>
  <c r="E74" i="10" s="1"/>
  <c r="R82" i="8"/>
  <c r="S82" i="8" s="1"/>
  <c r="X84" i="8"/>
  <c r="AS83" i="8"/>
  <c r="AR83" i="8"/>
  <c r="AL82" i="11"/>
  <c r="D82" i="11" s="1"/>
  <c r="AN82" i="11"/>
  <c r="AG82" i="11" s="1"/>
  <c r="C82" i="11"/>
  <c r="BO82" i="1" s="1"/>
  <c r="X17" i="6"/>
  <c r="AA15" i="6"/>
  <c r="R15" i="6"/>
  <c r="S15" i="6" s="1"/>
  <c r="U15" i="6" s="1"/>
  <c r="AE15" i="6"/>
  <c r="B15" i="6" s="1"/>
  <c r="K15" i="1" s="1"/>
  <c r="BS15" i="16" s="1"/>
  <c r="CC15" i="16" s="1"/>
  <c r="BC16" i="6"/>
  <c r="C16" i="6" l="1"/>
  <c r="L16" i="1" s="1"/>
  <c r="AM16" i="6"/>
  <c r="AO16" i="6"/>
  <c r="J16" i="6"/>
  <c r="M16" i="1" s="1"/>
  <c r="AC82" i="11"/>
  <c r="K82" i="11"/>
  <c r="AN83" i="8"/>
  <c r="D83" i="8"/>
  <c r="AL83" i="8"/>
  <c r="C83" i="8"/>
  <c r="AD83" i="1" s="1"/>
  <c r="U84" i="9"/>
  <c r="T84" i="9" s="1"/>
  <c r="AO84" i="1"/>
  <c r="N84" i="9"/>
  <c r="AB81" i="13"/>
  <c r="CK81" i="1"/>
  <c r="P81" i="13"/>
  <c r="CL81" i="1" s="1"/>
  <c r="FB81" i="1" s="1"/>
  <c r="AG83" i="8"/>
  <c r="J83" i="8"/>
  <c r="AE83" i="1" s="1"/>
  <c r="CJ81" i="1"/>
  <c r="AC82" i="13"/>
  <c r="K82" i="13"/>
  <c r="D85" i="9"/>
  <c r="AN85" i="9"/>
  <c r="AL85" i="9"/>
  <c r="C85" i="9"/>
  <c r="AM85" i="1" s="1"/>
  <c r="AD73" i="4"/>
  <c r="F73" i="4"/>
  <c r="L73" i="4"/>
  <c r="AD81" i="7"/>
  <c r="F81" i="7"/>
  <c r="BA82" i="7" s="1"/>
  <c r="L81" i="7"/>
  <c r="AG85" i="9"/>
  <c r="J85" i="9"/>
  <c r="AN85" i="1" s="1"/>
  <c r="U82" i="8"/>
  <c r="T82" i="8" s="1"/>
  <c r="AF82" i="1"/>
  <c r="N82" i="8"/>
  <c r="AB81" i="11"/>
  <c r="BS81" i="1"/>
  <c r="P81" i="11"/>
  <c r="BT81" i="1" s="1"/>
  <c r="EZ81" i="1" s="1"/>
  <c r="BR81" i="1"/>
  <c r="AD74" i="10"/>
  <c r="L74" i="10"/>
  <c r="F74" i="10"/>
  <c r="AO15" i="16"/>
  <c r="AP15" i="16" s="1"/>
  <c r="CQ15" i="16" s="1"/>
  <c r="N15" i="1"/>
  <c r="N15" i="6"/>
  <c r="T15" i="6"/>
  <c r="O15" i="1" s="1"/>
  <c r="Z74" i="10" l="1"/>
  <c r="Z75" i="10" s="1"/>
  <c r="W76" i="10"/>
  <c r="AF74" i="10"/>
  <c r="B74" i="10" s="1"/>
  <c r="M74" i="10"/>
  <c r="BC75" i="10" s="1"/>
  <c r="AB82" i="8"/>
  <c r="AH82" i="1"/>
  <c r="P82" i="8"/>
  <c r="AI82" i="1" s="1"/>
  <c r="EW82" i="1" s="1"/>
  <c r="A73" i="15"/>
  <c r="W75" i="4"/>
  <c r="AB84" i="9"/>
  <c r="AQ84" i="1"/>
  <c r="P84" i="9"/>
  <c r="AF81" i="7"/>
  <c r="M81" i="7"/>
  <c r="BC82" i="7" s="1"/>
  <c r="AC85" i="9"/>
  <c r="K85" i="9"/>
  <c r="AC83" i="8"/>
  <c r="K83" i="8"/>
  <c r="AP84" i="1"/>
  <c r="AF73" i="4"/>
  <c r="M73" i="4"/>
  <c r="BC74" i="4" s="1"/>
  <c r="B81" i="7"/>
  <c r="AG82" i="1"/>
  <c r="AE82" i="13"/>
  <c r="Q81" i="11"/>
  <c r="V82" i="11"/>
  <c r="Q81" i="13"/>
  <c r="V82" i="13"/>
  <c r="W83" i="7"/>
  <c r="Z81" i="7"/>
  <c r="Z82" i="7" s="1"/>
  <c r="AE82" i="11"/>
  <c r="BA74" i="4"/>
  <c r="BA75" i="10"/>
  <c r="B73" i="4"/>
  <c r="Z15" i="16"/>
  <c r="AA15" i="16" s="1"/>
  <c r="AQ15" i="16"/>
  <c r="AB15" i="6"/>
  <c r="O15" i="6" s="1"/>
  <c r="P15" i="6" s="1"/>
  <c r="Q15" i="1" s="1"/>
  <c r="EU15" i="1" s="1"/>
  <c r="P15" i="1"/>
  <c r="AR15" i="16"/>
  <c r="DZ15" i="16" s="1"/>
  <c r="BE74" i="1" l="1"/>
  <c r="Y82" i="11"/>
  <c r="BD82" i="11"/>
  <c r="BB82" i="11"/>
  <c r="R73" i="4"/>
  <c r="X75" i="4"/>
  <c r="AR74" i="4"/>
  <c r="AS74" i="4"/>
  <c r="AE85" i="9"/>
  <c r="Q82" i="8"/>
  <c r="V83" i="8"/>
  <c r="R74" i="10"/>
  <c r="X76" i="10"/>
  <c r="AA74" i="10"/>
  <c r="AA75" i="10" s="1"/>
  <c r="AR75" i="10"/>
  <c r="AS75" i="10"/>
  <c r="R81" i="7"/>
  <c r="S81" i="7" s="1"/>
  <c r="X83" i="7"/>
  <c r="AA81" i="7"/>
  <c r="AA82" i="7" s="1"/>
  <c r="AR82" i="7"/>
  <c r="AS82" i="7"/>
  <c r="V85" i="9"/>
  <c r="Q84" i="9"/>
  <c r="B73" i="1"/>
  <c r="BR73" i="16" s="1"/>
  <c r="CB73" i="16" s="1"/>
  <c r="T81" i="1"/>
  <c r="BT81" i="16" s="1"/>
  <c r="CD81" i="16" s="1"/>
  <c r="AE83" i="8"/>
  <c r="Y82" i="13"/>
  <c r="BD82" i="13"/>
  <c r="BB82" i="13"/>
  <c r="AR84" i="1"/>
  <c r="Q15" i="6"/>
  <c r="V16" i="6"/>
  <c r="DA84" i="1" l="1"/>
  <c r="EX84" i="1"/>
  <c r="T74" i="16"/>
  <c r="BW74" i="16"/>
  <c r="CG74" i="16" s="1"/>
  <c r="AN82" i="7"/>
  <c r="AL82" i="7"/>
  <c r="D82" i="7" s="1"/>
  <c r="C82" i="7"/>
  <c r="U82" i="1" s="1"/>
  <c r="AL75" i="10"/>
  <c r="D75" i="10" s="1"/>
  <c r="AN75" i="10"/>
  <c r="C75" i="10"/>
  <c r="BF75" i="1" s="1"/>
  <c r="D73" i="15"/>
  <c r="S73" i="4"/>
  <c r="AG75" i="10"/>
  <c r="J75" i="10"/>
  <c r="BG75" i="1" s="1"/>
  <c r="BE82" i="11"/>
  <c r="AM82" i="11"/>
  <c r="E82" i="11" s="1"/>
  <c r="AG82" i="7"/>
  <c r="J82" i="7"/>
  <c r="V82" i="1" s="1"/>
  <c r="J74" i="4"/>
  <c r="D74" i="1" s="1"/>
  <c r="BF82" i="11"/>
  <c r="AO82" i="11"/>
  <c r="AH82" i="11" s="1"/>
  <c r="AL74" i="4"/>
  <c r="AN74" i="4"/>
  <c r="AG74" i="4" s="1"/>
  <c r="D74" i="4"/>
  <c r="C74" i="4"/>
  <c r="C74" i="1" s="1"/>
  <c r="N73" i="16"/>
  <c r="B73" i="16"/>
  <c r="BG81" i="16"/>
  <c r="BF82" i="13"/>
  <c r="AO82" i="13"/>
  <c r="AH82" i="13" s="1"/>
  <c r="U81" i="7"/>
  <c r="T81" i="7" s="1"/>
  <c r="W81" i="1"/>
  <c r="N81" i="7"/>
  <c r="BH74" i="1"/>
  <c r="S74" i="10"/>
  <c r="BE82" i="13"/>
  <c r="AM82" i="13"/>
  <c r="E82" i="13" s="1"/>
  <c r="Y85" i="9"/>
  <c r="BB85" i="9"/>
  <c r="BD85" i="9"/>
  <c r="Y83" i="8"/>
  <c r="BD83" i="8"/>
  <c r="BB83" i="8"/>
  <c r="U74" i="16"/>
  <c r="BB16" i="6"/>
  <c r="E16" i="6" s="1"/>
  <c r="BD16" i="6"/>
  <c r="AH16" i="6" s="1"/>
  <c r="Y16" i="6"/>
  <c r="V74" i="16" l="1"/>
  <c r="CO74" i="16"/>
  <c r="AC82" i="7"/>
  <c r="K82" i="7"/>
  <c r="AC75" i="10"/>
  <c r="K75" i="10"/>
  <c r="BF83" i="8"/>
  <c r="AO83" i="8"/>
  <c r="AH83" i="8" s="1"/>
  <c r="U74" i="10"/>
  <c r="T74" i="10" s="1"/>
  <c r="N74" i="10"/>
  <c r="BH81" i="16"/>
  <c r="AC74" i="4"/>
  <c r="K74" i="4"/>
  <c r="C73" i="16"/>
  <c r="E73" i="16"/>
  <c r="DU73" i="16" s="1"/>
  <c r="AD82" i="13"/>
  <c r="F82" i="13"/>
  <c r="BA83" i="13" s="1"/>
  <c r="L82" i="13"/>
  <c r="AB81" i="7"/>
  <c r="Y81" i="1"/>
  <c r="O81" i="7"/>
  <c r="P81" i="7" s="1"/>
  <c r="Z81" i="1" s="1"/>
  <c r="EV81" i="1" s="1"/>
  <c r="Q73" i="16"/>
  <c r="DW73" i="16" s="1"/>
  <c r="O73" i="16"/>
  <c r="AD82" i="11"/>
  <c r="F82" i="11"/>
  <c r="BA83" i="11" s="1"/>
  <c r="L82" i="11"/>
  <c r="U73" i="4"/>
  <c r="T73" i="4" s="1"/>
  <c r="E73" i="1"/>
  <c r="N73" i="4"/>
  <c r="BE83" i="8"/>
  <c r="AM83" i="8"/>
  <c r="E83" i="8" s="1"/>
  <c r="BF85" i="9"/>
  <c r="AO85" i="9"/>
  <c r="AH85" i="9" s="1"/>
  <c r="BE85" i="9"/>
  <c r="AM85" i="9"/>
  <c r="E85" i="9" s="1"/>
  <c r="X81" i="1"/>
  <c r="W74" i="16"/>
  <c r="AD16" i="6"/>
  <c r="L16" i="6"/>
  <c r="AF16" i="6" s="1"/>
  <c r="AL16" i="6"/>
  <c r="D16" i="6" s="1"/>
  <c r="BE16" i="6"/>
  <c r="BF16" i="6"/>
  <c r="AN16" i="6"/>
  <c r="AG16" i="6" s="1"/>
  <c r="P73" i="16" l="1"/>
  <c r="CN73" i="16"/>
  <c r="D73" i="16"/>
  <c r="CL73" i="16"/>
  <c r="BI81" i="16"/>
  <c r="CT81" i="16"/>
  <c r="DX74" i="16"/>
  <c r="CZ74" i="16"/>
  <c r="AD83" i="8"/>
  <c r="L83" i="8"/>
  <c r="F83" i="8"/>
  <c r="BA84" i="8" s="1"/>
  <c r="Q81" i="7"/>
  <c r="V82" i="7"/>
  <c r="F73" i="1"/>
  <c r="E73" i="15"/>
  <c r="AF82" i="11"/>
  <c r="B82" i="11" s="1"/>
  <c r="M82" i="11"/>
  <c r="BC83" i="11" s="1"/>
  <c r="AE74" i="4"/>
  <c r="W84" i="11"/>
  <c r="Z82" i="11"/>
  <c r="Z83" i="11" s="1"/>
  <c r="AF82" i="13"/>
  <c r="B82" i="13" s="1"/>
  <c r="M82" i="13"/>
  <c r="BC83" i="13" s="1"/>
  <c r="AE75" i="10"/>
  <c r="AD85" i="9"/>
  <c r="L85" i="9"/>
  <c r="F85" i="9"/>
  <c r="BA86" i="9" s="1"/>
  <c r="AB73" i="4"/>
  <c r="G73" i="1"/>
  <c r="P73" i="4"/>
  <c r="H73" i="1" s="1"/>
  <c r="ET73" i="1" s="1"/>
  <c r="W84" i="13"/>
  <c r="Z82" i="13"/>
  <c r="Z83" i="13" s="1"/>
  <c r="BJ81" i="16"/>
  <c r="EC81" i="16" s="1"/>
  <c r="AB74" i="10"/>
  <c r="BJ74" i="1"/>
  <c r="O74" i="10"/>
  <c r="P74" i="10" s="1"/>
  <c r="BK74" i="1" s="1"/>
  <c r="AE82" i="7"/>
  <c r="BI74" i="1"/>
  <c r="AC16" i="6"/>
  <c r="F16" i="6"/>
  <c r="BA17" i="6" s="1"/>
  <c r="K16" i="6"/>
  <c r="DB74" i="1" l="1"/>
  <c r="EY74" i="1"/>
  <c r="BN82" i="1"/>
  <c r="BX82" i="16" s="1"/>
  <c r="CH82" i="16" s="1"/>
  <c r="Y82" i="7"/>
  <c r="O82" i="7"/>
  <c r="BB82" i="7"/>
  <c r="BD82" i="7"/>
  <c r="V74" i="4"/>
  <c r="Q73" i="4"/>
  <c r="Q74" i="10"/>
  <c r="V75" i="10"/>
  <c r="R82" i="13"/>
  <c r="S82" i="13" s="1"/>
  <c r="X84" i="13"/>
  <c r="AA82" i="13"/>
  <c r="AA83" i="13" s="1"/>
  <c r="AR83" i="13"/>
  <c r="AS83" i="13"/>
  <c r="CF82" i="1"/>
  <c r="BZ82" i="16" s="1"/>
  <c r="CJ82" i="16" s="1"/>
  <c r="R82" i="11"/>
  <c r="S82" i="11" s="1"/>
  <c r="AA82" i="11"/>
  <c r="AA83" i="11" s="1"/>
  <c r="X84" i="11"/>
  <c r="AR83" i="11"/>
  <c r="AS83" i="11"/>
  <c r="Z83" i="8"/>
  <c r="Z84" i="8" s="1"/>
  <c r="W85" i="8"/>
  <c r="AF85" i="9"/>
  <c r="B85" i="9" s="1"/>
  <c r="M85" i="9"/>
  <c r="BC86" i="9" s="1"/>
  <c r="AF83" i="8"/>
  <c r="B83" i="8" s="1"/>
  <c r="M83" i="8"/>
  <c r="BC84" i="8" s="1"/>
  <c r="W87" i="9"/>
  <c r="Z85" i="9"/>
  <c r="Z86" i="9" s="1"/>
  <c r="AE16" i="6"/>
  <c r="B16" i="6" s="1"/>
  <c r="K16" i="1" s="1"/>
  <c r="BS16" i="16" s="1"/>
  <c r="CC16" i="16" s="1"/>
  <c r="M16" i="6"/>
  <c r="W18" i="6"/>
  <c r="Z16" i="6"/>
  <c r="BC17" i="6" l="1"/>
  <c r="AR17" i="6"/>
  <c r="AS17" i="6"/>
  <c r="J17" i="6" s="1"/>
  <c r="M17" i="1" s="1"/>
  <c r="AL85" i="1"/>
  <c r="BV85" i="16" s="1"/>
  <c r="CF85" i="16" s="1"/>
  <c r="AC83" i="1"/>
  <c r="BU83" i="16" s="1"/>
  <c r="CE83" i="16" s="1"/>
  <c r="BD74" i="4"/>
  <c r="Y74" i="4"/>
  <c r="BB74" i="4"/>
  <c r="R83" i="8"/>
  <c r="S83" i="8" s="1"/>
  <c r="X85" i="8"/>
  <c r="AA83" i="8"/>
  <c r="AA84" i="8" s="1"/>
  <c r="AR84" i="8"/>
  <c r="AS84" i="8"/>
  <c r="BF82" i="7"/>
  <c r="AO82" i="7"/>
  <c r="AH82" i="7" s="1"/>
  <c r="BE82" i="7"/>
  <c r="AM82" i="7"/>
  <c r="E82" i="7" s="1"/>
  <c r="U82" i="11"/>
  <c r="T82" i="11" s="1"/>
  <c r="BQ82" i="1"/>
  <c r="N82" i="11"/>
  <c r="U82" i="13"/>
  <c r="T82" i="13" s="1"/>
  <c r="CI82" i="1"/>
  <c r="N82" i="13"/>
  <c r="J83" i="11"/>
  <c r="BP83" i="1" s="1"/>
  <c r="O75" i="10"/>
  <c r="Y75" i="10"/>
  <c r="BD75" i="10"/>
  <c r="BB75" i="10"/>
  <c r="AN83" i="11"/>
  <c r="AG83" i="11" s="1"/>
  <c r="AL83" i="11"/>
  <c r="D83" i="11" s="1"/>
  <c r="C83" i="11"/>
  <c r="BO83" i="1" s="1"/>
  <c r="J83" i="13"/>
  <c r="CH83" i="1" s="1"/>
  <c r="R85" i="9"/>
  <c r="S85" i="9" s="1"/>
  <c r="X87" i="9"/>
  <c r="AA85" i="9"/>
  <c r="AA86" i="9" s="1"/>
  <c r="AR86" i="9"/>
  <c r="AS86" i="9"/>
  <c r="D83" i="13"/>
  <c r="AL83" i="13"/>
  <c r="AN83" i="13"/>
  <c r="AG83" i="13" s="1"/>
  <c r="C83" i="13"/>
  <c r="CG83" i="1" s="1"/>
  <c r="Z16" i="16"/>
  <c r="AA16" i="16" s="1"/>
  <c r="AO16" i="16"/>
  <c r="AA16" i="6"/>
  <c r="R16" i="6"/>
  <c r="S16" i="6" s="1"/>
  <c r="U16" i="6" s="1"/>
  <c r="X18" i="6"/>
  <c r="C17" i="6" l="1"/>
  <c r="L17" i="1" s="1"/>
  <c r="AN17" i="6"/>
  <c r="AL17" i="6"/>
  <c r="K83" i="11"/>
  <c r="AC83" i="11"/>
  <c r="BE74" i="4"/>
  <c r="AM74" i="4"/>
  <c r="E74" i="4" s="1"/>
  <c r="J84" i="8"/>
  <c r="AE84" i="1" s="1"/>
  <c r="BR82" i="1"/>
  <c r="AL84" i="8"/>
  <c r="D84" i="8" s="1"/>
  <c r="AN84" i="8"/>
  <c r="AG84" i="8" s="1"/>
  <c r="C84" i="8"/>
  <c r="AD84" i="1" s="1"/>
  <c r="BF75" i="10"/>
  <c r="AO75" i="10"/>
  <c r="AH75" i="10" s="1"/>
  <c r="AB82" i="13"/>
  <c r="CK82" i="1"/>
  <c r="O82" i="13"/>
  <c r="P82" i="13" s="1"/>
  <c r="CL82" i="1" s="1"/>
  <c r="FB82" i="1" s="1"/>
  <c r="BF74" i="4"/>
  <c r="AO74" i="4"/>
  <c r="AH74" i="4" s="1"/>
  <c r="AB82" i="11"/>
  <c r="BS82" i="1"/>
  <c r="O82" i="11"/>
  <c r="P82" i="11" s="1"/>
  <c r="BT82" i="1" s="1"/>
  <c r="EZ82" i="1" s="1"/>
  <c r="BE75" i="10"/>
  <c r="AM75" i="10"/>
  <c r="E75" i="10" s="1"/>
  <c r="J86" i="9"/>
  <c r="AN86" i="1" s="1"/>
  <c r="F82" i="7"/>
  <c r="AD82" i="7"/>
  <c r="L82" i="7"/>
  <c r="CJ82" i="1"/>
  <c r="AC83" i="13"/>
  <c r="K83" i="13"/>
  <c r="U85" i="9"/>
  <c r="T85" i="9" s="1"/>
  <c r="AO85" i="1"/>
  <c r="N85" i="9"/>
  <c r="AL86" i="9"/>
  <c r="D86" i="9" s="1"/>
  <c r="AN86" i="9"/>
  <c r="AG86" i="9" s="1"/>
  <c r="C86" i="9"/>
  <c r="AM86" i="1" s="1"/>
  <c r="U83" i="8"/>
  <c r="T83" i="8" s="1"/>
  <c r="AF83" i="1"/>
  <c r="N83" i="8"/>
  <c r="N16" i="1"/>
  <c r="N16" i="6"/>
  <c r="T16" i="6"/>
  <c r="O16" i="1" s="1"/>
  <c r="AP16" i="16"/>
  <c r="CQ16" i="16" s="1"/>
  <c r="AC84" i="8" l="1"/>
  <c r="K84" i="8"/>
  <c r="AC86" i="9"/>
  <c r="K86" i="9"/>
  <c r="Q82" i="13"/>
  <c r="V83" i="13"/>
  <c r="AG83" i="1"/>
  <c r="Q82" i="11"/>
  <c r="V83" i="11"/>
  <c r="AE83" i="13"/>
  <c r="AD74" i="4"/>
  <c r="L74" i="4"/>
  <c r="F74" i="4"/>
  <c r="BA75" i="4" s="1"/>
  <c r="AB85" i="9"/>
  <c r="AQ85" i="1"/>
  <c r="O85" i="9"/>
  <c r="P85" i="9" s="1"/>
  <c r="AR85" i="1" s="1"/>
  <c r="EX85" i="1" s="1"/>
  <c r="W84" i="7"/>
  <c r="BA83" i="7"/>
  <c r="AF82" i="7"/>
  <c r="B82" i="7" s="1"/>
  <c r="M82" i="7"/>
  <c r="BC83" i="7" s="1"/>
  <c r="AD75" i="10"/>
  <c r="L75" i="10"/>
  <c r="F75" i="10"/>
  <c r="BA76" i="10" s="1"/>
  <c r="AP85" i="1"/>
  <c r="AB83" i="8"/>
  <c r="AH83" i="1"/>
  <c r="O83" i="8"/>
  <c r="P83" i="8" s="1"/>
  <c r="AI83" i="1" s="1"/>
  <c r="EW83" i="1" s="1"/>
  <c r="AE83" i="11"/>
  <c r="AQ16" i="16"/>
  <c r="AR16" i="16"/>
  <c r="DZ16" i="16" s="1"/>
  <c r="AB16" i="6"/>
  <c r="O16" i="6" s="1"/>
  <c r="P16" i="6" s="1"/>
  <c r="Q16" i="1" s="1"/>
  <c r="EU16" i="1" s="1"/>
  <c r="P16" i="1"/>
  <c r="T82" i="1" l="1"/>
  <c r="BT82" i="16" s="1"/>
  <c r="CD82" i="16" s="1"/>
  <c r="R82" i="7"/>
  <c r="S82" i="7" s="1"/>
  <c r="X84" i="7"/>
  <c r="AR83" i="7"/>
  <c r="AS83" i="7"/>
  <c r="Q83" i="8"/>
  <c r="V84" i="8"/>
  <c r="V86" i="9"/>
  <c r="Q85" i="9"/>
  <c r="Y83" i="11"/>
  <c r="O83" i="11"/>
  <c r="BD83" i="11"/>
  <c r="BB83" i="11"/>
  <c r="AE86" i="9"/>
  <c r="W77" i="10"/>
  <c r="A74" i="15"/>
  <c r="W76" i="4"/>
  <c r="Z74" i="4"/>
  <c r="AE84" i="8"/>
  <c r="AF75" i="10"/>
  <c r="B75" i="10" s="1"/>
  <c r="M75" i="10"/>
  <c r="BC76" i="10" s="1"/>
  <c r="AF74" i="4"/>
  <c r="B74" i="4" s="1"/>
  <c r="M74" i="4"/>
  <c r="BC75" i="4" s="1"/>
  <c r="O83" i="13"/>
  <c r="Y83" i="13"/>
  <c r="BD83" i="13"/>
  <c r="BB83" i="13"/>
  <c r="Q16" i="6"/>
  <c r="V17" i="6"/>
  <c r="B74" i="1" l="1"/>
  <c r="BR74" i="16" s="1"/>
  <c r="CB74" i="16" s="1"/>
  <c r="BE75" i="1"/>
  <c r="Z75" i="4"/>
  <c r="C74" i="15"/>
  <c r="O86" i="9"/>
  <c r="Y86" i="9"/>
  <c r="BB86" i="9"/>
  <c r="BD86" i="9"/>
  <c r="R74" i="4"/>
  <c r="X76" i="4"/>
  <c r="AA74" i="4"/>
  <c r="AA75" i="4" s="1"/>
  <c r="AS75" i="4"/>
  <c r="AR75" i="4"/>
  <c r="Y84" i="8"/>
  <c r="O84" i="8"/>
  <c r="BB84" i="8"/>
  <c r="BD84" i="8"/>
  <c r="U82" i="7"/>
  <c r="T82" i="7" s="1"/>
  <c r="W82" i="1"/>
  <c r="N82" i="7"/>
  <c r="J83" i="7"/>
  <c r="V83" i="1" s="1"/>
  <c r="BG82" i="16"/>
  <c r="BE83" i="13"/>
  <c r="AM83" i="13"/>
  <c r="E83" i="13" s="1"/>
  <c r="AL83" i="7"/>
  <c r="D83" i="7" s="1"/>
  <c r="AN83" i="7"/>
  <c r="AG83" i="7" s="1"/>
  <c r="C83" i="7"/>
  <c r="U83" i="1" s="1"/>
  <c r="BE83" i="11"/>
  <c r="AM83" i="11"/>
  <c r="E83" i="11" s="1"/>
  <c r="R75" i="10"/>
  <c r="X77" i="10"/>
  <c r="AR76" i="10"/>
  <c r="AS76" i="10"/>
  <c r="BF83" i="11"/>
  <c r="AO83" i="11"/>
  <c r="AH83" i="11" s="1"/>
  <c r="BF83" i="13"/>
  <c r="AO83" i="13"/>
  <c r="AH83" i="13" s="1"/>
  <c r="BB17" i="6"/>
  <c r="D17" i="6" s="1"/>
  <c r="AC17" i="6" s="1"/>
  <c r="BD17" i="6"/>
  <c r="AG17" i="6" s="1"/>
  <c r="Y17" i="6"/>
  <c r="T75" i="16" l="1"/>
  <c r="BW75" i="16"/>
  <c r="CG75" i="16" s="1"/>
  <c r="K17" i="6"/>
  <c r="AE17" i="6" s="1"/>
  <c r="AC83" i="7"/>
  <c r="K83" i="7"/>
  <c r="AB82" i="7"/>
  <c r="Y82" i="1"/>
  <c r="P82" i="7"/>
  <c r="Z82" i="1" s="1"/>
  <c r="EV82" i="1" s="1"/>
  <c r="J75" i="4"/>
  <c r="D75" i="1" s="1"/>
  <c r="X82" i="1"/>
  <c r="BH82" i="16"/>
  <c r="CT82" i="16" s="1"/>
  <c r="BI82" i="16" s="1"/>
  <c r="BH75" i="1"/>
  <c r="S75" i="10"/>
  <c r="BF84" i="8"/>
  <c r="AO84" i="8"/>
  <c r="AH84" i="8" s="1"/>
  <c r="C75" i="15"/>
  <c r="BE84" i="8"/>
  <c r="AM84" i="8"/>
  <c r="E84" i="8" s="1"/>
  <c r="U75" i="16"/>
  <c r="AD83" i="11"/>
  <c r="L83" i="11"/>
  <c r="F83" i="11"/>
  <c r="BA84" i="11" s="1"/>
  <c r="D74" i="15"/>
  <c r="S74" i="4"/>
  <c r="J76" i="10"/>
  <c r="BG76" i="1" s="1"/>
  <c r="AN76" i="10"/>
  <c r="AG76" i="10" s="1"/>
  <c r="AL76" i="10"/>
  <c r="D76" i="10" s="1"/>
  <c r="C76" i="10"/>
  <c r="BF76" i="1" s="1"/>
  <c r="BF86" i="9"/>
  <c r="AO86" i="9"/>
  <c r="AH86" i="9" s="1"/>
  <c r="L83" i="13"/>
  <c r="AD83" i="13"/>
  <c r="F83" i="13"/>
  <c r="BA84" i="13" s="1"/>
  <c r="AN75" i="4"/>
  <c r="AG75" i="4" s="1"/>
  <c r="AL75" i="4"/>
  <c r="D75" i="4"/>
  <c r="C75" i="4"/>
  <c r="C75" i="1" s="1"/>
  <c r="BE86" i="9"/>
  <c r="AM86" i="9"/>
  <c r="E86" i="9" s="1"/>
  <c r="N74" i="16"/>
  <c r="B74" i="16"/>
  <c r="BE17" i="6"/>
  <c r="AM17" i="6"/>
  <c r="E17" i="6" s="1"/>
  <c r="F17" i="6" s="1"/>
  <c r="W19" i="6" s="1"/>
  <c r="BF17" i="6"/>
  <c r="AO17" i="6"/>
  <c r="AH17" i="6" s="1"/>
  <c r="V75" i="16" l="1"/>
  <c r="CO75" i="16"/>
  <c r="Z17" i="6"/>
  <c r="AC76" i="10"/>
  <c r="K76" i="10"/>
  <c r="BJ82" i="16"/>
  <c r="EC82" i="16" s="1"/>
  <c r="W85" i="13"/>
  <c r="W85" i="11"/>
  <c r="C74" i="16"/>
  <c r="AC75" i="4"/>
  <c r="K75" i="4"/>
  <c r="AF83" i="11"/>
  <c r="B83" i="11" s="1"/>
  <c r="M83" i="11"/>
  <c r="BC84" i="11" s="1"/>
  <c r="Q82" i="7"/>
  <c r="V83" i="7"/>
  <c r="AD84" i="8"/>
  <c r="F84" i="8"/>
  <c r="BA85" i="8" s="1"/>
  <c r="L84" i="8"/>
  <c r="O74" i="16"/>
  <c r="AF83" i="13"/>
  <c r="B83" i="13" s="1"/>
  <c r="M83" i="13"/>
  <c r="U75" i="10"/>
  <c r="T75" i="10" s="1"/>
  <c r="N75" i="10"/>
  <c r="AE83" i="7"/>
  <c r="F86" i="9"/>
  <c r="AD86" i="9"/>
  <c r="L86" i="9"/>
  <c r="U74" i="4"/>
  <c r="T74" i="4" s="1"/>
  <c r="E74" i="1"/>
  <c r="N74" i="4"/>
  <c r="W75" i="16"/>
  <c r="DX75" i="16" s="1"/>
  <c r="AD17" i="6"/>
  <c r="L17" i="6"/>
  <c r="M17" i="6" s="1"/>
  <c r="BA18" i="6"/>
  <c r="P74" i="16" l="1"/>
  <c r="CN74" i="16"/>
  <c r="D74" i="16"/>
  <c r="CL74" i="16"/>
  <c r="AS18" i="6"/>
  <c r="AR18" i="6"/>
  <c r="X19" i="6"/>
  <c r="AA17" i="6"/>
  <c r="R17" i="6"/>
  <c r="S17" i="6" s="1"/>
  <c r="CF83" i="1"/>
  <c r="BZ83" i="16" s="1"/>
  <c r="CJ83" i="16" s="1"/>
  <c r="Y83" i="7"/>
  <c r="BB83" i="7"/>
  <c r="BD83" i="7"/>
  <c r="E74" i="16"/>
  <c r="R83" i="13"/>
  <c r="S83" i="13" s="1"/>
  <c r="X85" i="13"/>
  <c r="AS84" i="13"/>
  <c r="AR84" i="13"/>
  <c r="W88" i="9"/>
  <c r="AB74" i="4"/>
  <c r="G74" i="1"/>
  <c r="O74" i="4"/>
  <c r="P74" i="4" s="1"/>
  <c r="H74" i="1" s="1"/>
  <c r="Q74" i="16"/>
  <c r="R83" i="11"/>
  <c r="S83" i="11" s="1"/>
  <c r="X85" i="11"/>
  <c r="AS84" i="11"/>
  <c r="AR84" i="11"/>
  <c r="AF86" i="9"/>
  <c r="B86" i="9" s="1"/>
  <c r="M86" i="9"/>
  <c r="AB75" i="10"/>
  <c r="BJ75" i="1"/>
  <c r="P75" i="10"/>
  <c r="BK75" i="1" s="1"/>
  <c r="EY75" i="1" s="1"/>
  <c r="BN83" i="1"/>
  <c r="BX83" i="16" s="1"/>
  <c r="CH83" i="16" s="1"/>
  <c r="AE76" i="10"/>
  <c r="BI75" i="1"/>
  <c r="AF84" i="8"/>
  <c r="B84" i="8" s="1"/>
  <c r="M84" i="8"/>
  <c r="BC85" i="8" s="1"/>
  <c r="E74" i="15"/>
  <c r="F74" i="1"/>
  <c r="BA87" i="9"/>
  <c r="BC84" i="13"/>
  <c r="W86" i="8"/>
  <c r="AE75" i="4"/>
  <c r="AF17" i="6"/>
  <c r="B17" i="6" s="1"/>
  <c r="BC18" i="6"/>
  <c r="CW74" i="1" l="1"/>
  <c r="ET74" i="1"/>
  <c r="DW74" i="16"/>
  <c r="CY74" i="16"/>
  <c r="CW74" i="16"/>
  <c r="DU74" i="16"/>
  <c r="C18" i="6"/>
  <c r="L18" i="1" s="1"/>
  <c r="AL18" i="6"/>
  <c r="AN18" i="6"/>
  <c r="J18" i="6"/>
  <c r="M18" i="1" s="1"/>
  <c r="U17" i="6"/>
  <c r="T17" i="6" s="1"/>
  <c r="O17" i="1" s="1"/>
  <c r="N17" i="1"/>
  <c r="AL86" i="1"/>
  <c r="BV86" i="16" s="1"/>
  <c r="CF86" i="16" s="1"/>
  <c r="AC84" i="1"/>
  <c r="BU84" i="16" s="1"/>
  <c r="CE84" i="16" s="1"/>
  <c r="AN84" i="13"/>
  <c r="AL84" i="13"/>
  <c r="D84" i="13" s="1"/>
  <c r="C84" i="13"/>
  <c r="CG84" i="1" s="1"/>
  <c r="BF83" i="7"/>
  <c r="AO83" i="7"/>
  <c r="AH83" i="7" s="1"/>
  <c r="R86" i="9"/>
  <c r="S86" i="9" s="1"/>
  <c r="X88" i="9"/>
  <c r="AR87" i="9"/>
  <c r="AS87" i="9"/>
  <c r="BE83" i="7"/>
  <c r="AM83" i="7"/>
  <c r="E83" i="7" s="1"/>
  <c r="D84" i="11"/>
  <c r="AN84" i="11"/>
  <c r="AL84" i="11"/>
  <c r="C84" i="11"/>
  <c r="BO84" i="1" s="1"/>
  <c r="AG84" i="13"/>
  <c r="J84" i="13"/>
  <c r="CH84" i="1" s="1"/>
  <c r="R84" i="8"/>
  <c r="S84" i="8" s="1"/>
  <c r="X86" i="8"/>
  <c r="AR85" i="8"/>
  <c r="AS85" i="8"/>
  <c r="AG84" i="11"/>
  <c r="J84" i="11"/>
  <c r="BP84" i="1" s="1"/>
  <c r="V75" i="4"/>
  <c r="Q74" i="4"/>
  <c r="U83" i="11"/>
  <c r="T83" i="11" s="1"/>
  <c r="BQ83" i="1"/>
  <c r="N83" i="11"/>
  <c r="Q75" i="10"/>
  <c r="V76" i="10"/>
  <c r="BC87" i="9"/>
  <c r="U83" i="13"/>
  <c r="T83" i="13" s="1"/>
  <c r="CI83" i="1"/>
  <c r="N83" i="13"/>
  <c r="K17" i="1"/>
  <c r="BS17" i="16" s="1"/>
  <c r="CC17" i="16" s="1"/>
  <c r="N17" i="6"/>
  <c r="AC84" i="13" l="1"/>
  <c r="K84" i="13"/>
  <c r="J85" i="8"/>
  <c r="AE85" i="1" s="1"/>
  <c r="CJ83" i="1"/>
  <c r="AN85" i="8"/>
  <c r="AG85" i="8" s="1"/>
  <c r="AL85" i="8"/>
  <c r="D85" i="8" s="1"/>
  <c r="C85" i="8"/>
  <c r="AD85" i="1" s="1"/>
  <c r="BD75" i="4"/>
  <c r="Y75" i="4"/>
  <c r="BB75" i="4"/>
  <c r="O75" i="4"/>
  <c r="AD83" i="7"/>
  <c r="F83" i="7"/>
  <c r="BA84" i="7" s="1"/>
  <c r="L83" i="7"/>
  <c r="J87" i="9"/>
  <c r="AN87" i="1" s="1"/>
  <c r="AC84" i="11"/>
  <c r="K84" i="11"/>
  <c r="AN87" i="9"/>
  <c r="AG87" i="9" s="1"/>
  <c r="AL87" i="9"/>
  <c r="D87" i="9" s="1"/>
  <c r="C87" i="9"/>
  <c r="AM87" i="1" s="1"/>
  <c r="BR83" i="1"/>
  <c r="Y76" i="10"/>
  <c r="BD76" i="10"/>
  <c r="BB76" i="10"/>
  <c r="U86" i="9"/>
  <c r="T86" i="9" s="1"/>
  <c r="AO86" i="1"/>
  <c r="N86" i="9"/>
  <c r="AB83" i="13"/>
  <c r="CK83" i="1"/>
  <c r="P83" i="13"/>
  <c r="CL83" i="1" s="1"/>
  <c r="FB83" i="1" s="1"/>
  <c r="AB83" i="11"/>
  <c r="BS83" i="1"/>
  <c r="P83" i="11"/>
  <c r="BT83" i="1" s="1"/>
  <c r="EZ83" i="1" s="1"/>
  <c r="U84" i="8"/>
  <c r="T84" i="8" s="1"/>
  <c r="AF84" i="1"/>
  <c r="N84" i="8"/>
  <c r="P17" i="1"/>
  <c r="AB17" i="6"/>
  <c r="Z17" i="16"/>
  <c r="AA17" i="16" s="1"/>
  <c r="AO17" i="16"/>
  <c r="AC85" i="8" l="1"/>
  <c r="K85" i="8"/>
  <c r="AC87" i="9"/>
  <c r="K87" i="9"/>
  <c r="AB84" i="8"/>
  <c r="AH84" i="1"/>
  <c r="P84" i="8"/>
  <c r="Q83" i="13"/>
  <c r="V84" i="13"/>
  <c r="AB86" i="9"/>
  <c r="AQ86" i="1"/>
  <c r="P86" i="9"/>
  <c r="AR86" i="1" s="1"/>
  <c r="EX86" i="1" s="1"/>
  <c r="BE75" i="4"/>
  <c r="AM75" i="4"/>
  <c r="E75" i="4" s="1"/>
  <c r="AG84" i="1"/>
  <c r="AP86" i="1"/>
  <c r="BF75" i="4"/>
  <c r="AO75" i="4"/>
  <c r="AH75" i="4" s="1"/>
  <c r="AE84" i="11"/>
  <c r="AF83" i="7"/>
  <c r="M83" i="7"/>
  <c r="BC84" i="7" s="1"/>
  <c r="Q83" i="11"/>
  <c r="V84" i="11"/>
  <c r="BF76" i="10"/>
  <c r="AO76" i="10"/>
  <c r="AH76" i="10" s="1"/>
  <c r="W85" i="7"/>
  <c r="Z83" i="7"/>
  <c r="Z84" i="7" s="1"/>
  <c r="AE84" i="13"/>
  <c r="BE76" i="10"/>
  <c r="AM76" i="10"/>
  <c r="E76" i="10" s="1"/>
  <c r="B83" i="7"/>
  <c r="AP17" i="16"/>
  <c r="CQ17" i="16" s="1"/>
  <c r="O17" i="6"/>
  <c r="P17" i="6" s="1"/>
  <c r="Q17" i="1" s="1"/>
  <c r="EU17" i="1" s="1"/>
  <c r="Q17" i="6"/>
  <c r="V18" i="6"/>
  <c r="AD76" i="10" l="1"/>
  <c r="F76" i="10"/>
  <c r="BA77" i="10" s="1"/>
  <c r="L76" i="10"/>
  <c r="Q84" i="8"/>
  <c r="V85" i="8"/>
  <c r="Y84" i="11"/>
  <c r="BB84" i="11"/>
  <c r="BD84" i="11"/>
  <c r="V87" i="9"/>
  <c r="Q86" i="9"/>
  <c r="AE87" i="9"/>
  <c r="R83" i="7"/>
  <c r="S83" i="7" s="1"/>
  <c r="AA83" i="7"/>
  <c r="AA84" i="7" s="1"/>
  <c r="X85" i="7"/>
  <c r="AR84" i="7"/>
  <c r="AS84" i="7"/>
  <c r="Y84" i="13"/>
  <c r="BD84" i="13"/>
  <c r="BB84" i="13"/>
  <c r="T83" i="1"/>
  <c r="BT83" i="16" s="1"/>
  <c r="CD83" i="16" s="1"/>
  <c r="AE85" i="8"/>
  <c r="AD75" i="4"/>
  <c r="L75" i="4"/>
  <c r="F75" i="4"/>
  <c r="BA76" i="4" s="1"/>
  <c r="AI84" i="1"/>
  <c r="AQ17" i="16"/>
  <c r="BB18" i="6"/>
  <c r="BD18" i="6"/>
  <c r="Y18" i="6"/>
  <c r="AR17" i="16"/>
  <c r="DZ17" i="16" s="1"/>
  <c r="CZ84" i="1" l="1"/>
  <c r="EW84" i="1"/>
  <c r="AG18" i="6"/>
  <c r="AO18" i="6"/>
  <c r="AM18" i="6"/>
  <c r="E18" i="6" s="1"/>
  <c r="AD18" i="6" s="1"/>
  <c r="J84" i="7"/>
  <c r="V84" i="1" s="1"/>
  <c r="Y85" i="8"/>
  <c r="BB85" i="8"/>
  <c r="BD85" i="8"/>
  <c r="AL84" i="7"/>
  <c r="D84" i="7" s="1"/>
  <c r="AN84" i="7"/>
  <c r="AG84" i="7" s="1"/>
  <c r="C84" i="7"/>
  <c r="U84" i="1" s="1"/>
  <c r="BG83" i="16"/>
  <c r="Y87" i="9"/>
  <c r="BB87" i="9"/>
  <c r="BD87" i="9"/>
  <c r="AF76" i="10"/>
  <c r="M76" i="10"/>
  <c r="BC77" i="10" s="1"/>
  <c r="BE84" i="13"/>
  <c r="AM84" i="13"/>
  <c r="E84" i="13" s="1"/>
  <c r="BF84" i="11"/>
  <c r="AO84" i="11"/>
  <c r="AH84" i="11" s="1"/>
  <c r="B76" i="10"/>
  <c r="A75" i="15"/>
  <c r="W77" i="4"/>
  <c r="BF84" i="13"/>
  <c r="AO84" i="13"/>
  <c r="AH84" i="13" s="1"/>
  <c r="BE84" i="11"/>
  <c r="AM84" i="11"/>
  <c r="E84" i="11" s="1"/>
  <c r="Z76" i="10"/>
  <c r="Z77" i="10" s="1"/>
  <c r="W78" i="10"/>
  <c r="AF75" i="4"/>
  <c r="B75" i="4" s="1"/>
  <c r="M75" i="4"/>
  <c r="BC76" i="4" s="1"/>
  <c r="U83" i="7"/>
  <c r="T83" i="7" s="1"/>
  <c r="W83" i="1"/>
  <c r="N83" i="7"/>
  <c r="BF18" i="6"/>
  <c r="AH18" i="6"/>
  <c r="BE18" i="6"/>
  <c r="D18" i="6"/>
  <c r="L18" i="6" l="1"/>
  <c r="B75" i="1"/>
  <c r="BR75" i="16" s="1"/>
  <c r="CB75" i="16" s="1"/>
  <c r="AC84" i="7"/>
  <c r="K84" i="7"/>
  <c r="AD84" i="13"/>
  <c r="L84" i="13"/>
  <c r="F84" i="13"/>
  <c r="BA85" i="13" s="1"/>
  <c r="BE87" i="9"/>
  <c r="AM87" i="9"/>
  <c r="E87" i="9" s="1"/>
  <c r="AB83" i="7"/>
  <c r="Y83" i="1"/>
  <c r="O83" i="7"/>
  <c r="P83" i="7" s="1"/>
  <c r="Z83" i="1" s="1"/>
  <c r="EV83" i="1" s="1"/>
  <c r="BH83" i="16"/>
  <c r="CT83" i="16" s="1"/>
  <c r="BI83" i="16" s="1"/>
  <c r="X83" i="1"/>
  <c r="AD84" i="11"/>
  <c r="L84" i="11"/>
  <c r="F84" i="11"/>
  <c r="R76" i="10"/>
  <c r="X78" i="10"/>
  <c r="AA76" i="10"/>
  <c r="AA77" i="10" s="1"/>
  <c r="AS77" i="10"/>
  <c r="AR77" i="10"/>
  <c r="BE76" i="1"/>
  <c r="BF85" i="8"/>
  <c r="AO85" i="8"/>
  <c r="AH85" i="8" s="1"/>
  <c r="R75" i="4"/>
  <c r="X77" i="4"/>
  <c r="AS76" i="4"/>
  <c r="AR76" i="4"/>
  <c r="BF87" i="9"/>
  <c r="AO87" i="9"/>
  <c r="AH87" i="9" s="1"/>
  <c r="BE85" i="8"/>
  <c r="AM85" i="8"/>
  <c r="E85" i="8" s="1"/>
  <c r="AC18" i="6"/>
  <c r="K18" i="6"/>
  <c r="F18" i="6"/>
  <c r="AF18" i="6"/>
  <c r="T76" i="16" l="1"/>
  <c r="BW76" i="16"/>
  <c r="CG76" i="16" s="1"/>
  <c r="AF84" i="11"/>
  <c r="M84" i="11"/>
  <c r="BC85" i="11" s="1"/>
  <c r="AF84" i="13"/>
  <c r="B84" i="13" s="1"/>
  <c r="M84" i="13"/>
  <c r="BC85" i="13" s="1"/>
  <c r="Q83" i="7"/>
  <c r="V84" i="7"/>
  <c r="AD87" i="9"/>
  <c r="L87" i="9"/>
  <c r="F87" i="9"/>
  <c r="BA88" i="9" s="1"/>
  <c r="AL77" i="10"/>
  <c r="D77" i="10" s="1"/>
  <c r="AN77" i="10"/>
  <c r="AG77" i="10" s="1"/>
  <c r="C77" i="10"/>
  <c r="BF77" i="1" s="1"/>
  <c r="J77" i="10"/>
  <c r="BG77" i="1" s="1"/>
  <c r="D75" i="15"/>
  <c r="S75" i="4"/>
  <c r="AE84" i="7"/>
  <c r="W86" i="11"/>
  <c r="Z84" i="11"/>
  <c r="Z85" i="11" s="1"/>
  <c r="AD85" i="8"/>
  <c r="L85" i="8"/>
  <c r="F85" i="8"/>
  <c r="BA86" i="8" s="1"/>
  <c r="B84" i="11"/>
  <c r="U76" i="16"/>
  <c r="AN76" i="4"/>
  <c r="AG76" i="4" s="1"/>
  <c r="AL76" i="4"/>
  <c r="D76" i="4"/>
  <c r="C76" i="4"/>
  <c r="C76" i="1" s="1"/>
  <c r="BH76" i="1"/>
  <c r="S76" i="10"/>
  <c r="J76" i="4"/>
  <c r="D76" i="1" s="1"/>
  <c r="BA85" i="11"/>
  <c r="BJ83" i="16"/>
  <c r="EC83" i="16" s="1"/>
  <c r="Z84" i="13"/>
  <c r="Z85" i="13" s="1"/>
  <c r="W86" i="13"/>
  <c r="N75" i="16"/>
  <c r="B75" i="16"/>
  <c r="Z18" i="6"/>
  <c r="W20" i="6"/>
  <c r="BA19" i="6"/>
  <c r="M18" i="6"/>
  <c r="AE18" i="6"/>
  <c r="B18" i="6" s="1"/>
  <c r="K18" i="1" s="1"/>
  <c r="BS18" i="16" s="1"/>
  <c r="CC18" i="16" s="1"/>
  <c r="V76" i="16" l="1"/>
  <c r="CO76" i="16"/>
  <c r="BC19" i="6"/>
  <c r="AR19" i="6"/>
  <c r="AS19" i="6"/>
  <c r="J19" i="6" s="1"/>
  <c r="M19" i="1" s="1"/>
  <c r="CF84" i="1"/>
  <c r="BZ84" i="16" s="1"/>
  <c r="CJ84" i="16" s="1"/>
  <c r="AC77" i="10"/>
  <c r="K77" i="10"/>
  <c r="C75" i="16"/>
  <c r="U76" i="10"/>
  <c r="T76" i="10" s="1"/>
  <c r="N76" i="10"/>
  <c r="AF85" i="8"/>
  <c r="B85" i="8" s="1"/>
  <c r="M85" i="8"/>
  <c r="BC86" i="8" s="1"/>
  <c r="U75" i="4"/>
  <c r="T75" i="4" s="1"/>
  <c r="E75" i="1"/>
  <c r="N75" i="4"/>
  <c r="R84" i="13"/>
  <c r="S84" i="13" s="1"/>
  <c r="X86" i="13"/>
  <c r="AA84" i="13"/>
  <c r="AA85" i="13" s="1"/>
  <c r="AR85" i="13"/>
  <c r="AS85" i="13"/>
  <c r="W89" i="9"/>
  <c r="Z87" i="9"/>
  <c r="Z88" i="9" s="1"/>
  <c r="W76" i="16"/>
  <c r="DX76" i="16" s="1"/>
  <c r="AF87" i="9"/>
  <c r="B87" i="9" s="1"/>
  <c r="M87" i="9"/>
  <c r="BC88" i="9" s="1"/>
  <c r="AC76" i="4"/>
  <c r="K76" i="4"/>
  <c r="BN84" i="1"/>
  <c r="BX84" i="16" s="1"/>
  <c r="CH84" i="16" s="1"/>
  <c r="R84" i="11"/>
  <c r="S84" i="11" s="1"/>
  <c r="AA84" i="11"/>
  <c r="AA85" i="11" s="1"/>
  <c r="X86" i="11"/>
  <c r="AR85" i="11"/>
  <c r="AS85" i="11"/>
  <c r="Q75" i="16"/>
  <c r="DW75" i="16" s="1"/>
  <c r="O75" i="16"/>
  <c r="O84" i="7"/>
  <c r="Y84" i="7"/>
  <c r="BB84" i="7"/>
  <c r="BD84" i="7"/>
  <c r="W87" i="8"/>
  <c r="Z85" i="8"/>
  <c r="Z86" i="8" s="1"/>
  <c r="AO18" i="16"/>
  <c r="AP18" i="16" s="1"/>
  <c r="CQ18" i="16" s="1"/>
  <c r="Z18" i="16"/>
  <c r="AA18" i="16" s="1"/>
  <c r="X20" i="6"/>
  <c r="R18" i="6"/>
  <c r="S18" i="6" s="1"/>
  <c r="U18" i="6" s="1"/>
  <c r="AA18" i="6"/>
  <c r="P75" i="16" l="1"/>
  <c r="CN75" i="16"/>
  <c r="D75" i="16"/>
  <c r="CL75" i="16"/>
  <c r="AO19" i="6"/>
  <c r="C19" i="6"/>
  <c r="L19" i="1" s="1"/>
  <c r="AM19" i="6"/>
  <c r="AC85" i="1"/>
  <c r="BU85" i="16" s="1"/>
  <c r="CE85" i="16" s="1"/>
  <c r="AL87" i="1"/>
  <c r="BV87" i="16" s="1"/>
  <c r="CF87" i="16" s="1"/>
  <c r="F75" i="1"/>
  <c r="E75" i="15"/>
  <c r="AL85" i="11"/>
  <c r="D85" i="11" s="1"/>
  <c r="AN85" i="11"/>
  <c r="C85" i="11"/>
  <c r="BO85" i="1" s="1"/>
  <c r="AE77" i="10"/>
  <c r="R87" i="9"/>
  <c r="S87" i="9" s="1"/>
  <c r="X89" i="9"/>
  <c r="AA87" i="9"/>
  <c r="AA88" i="9" s="1"/>
  <c r="AS88" i="9"/>
  <c r="AR88" i="9"/>
  <c r="AG85" i="11"/>
  <c r="J85" i="11"/>
  <c r="BP85" i="1" s="1"/>
  <c r="BF84" i="7"/>
  <c r="AO84" i="7"/>
  <c r="AH84" i="7" s="1"/>
  <c r="AE76" i="4"/>
  <c r="R85" i="8"/>
  <c r="S85" i="8" s="1"/>
  <c r="X87" i="8"/>
  <c r="AA85" i="8"/>
  <c r="AA86" i="8" s="1"/>
  <c r="AS86" i="8"/>
  <c r="AR86" i="8"/>
  <c r="AG85" i="13"/>
  <c r="J85" i="13"/>
  <c r="CH85" i="1" s="1"/>
  <c r="BE84" i="7"/>
  <c r="AM84" i="7"/>
  <c r="E84" i="7" s="1"/>
  <c r="U84" i="13"/>
  <c r="T84" i="13" s="1"/>
  <c r="CI84" i="1"/>
  <c r="N84" i="13"/>
  <c r="AB76" i="10"/>
  <c r="BJ76" i="1"/>
  <c r="O76" i="10"/>
  <c r="P76" i="10" s="1"/>
  <c r="BK76" i="1" s="1"/>
  <c r="EY76" i="1" s="1"/>
  <c r="BI76" i="1"/>
  <c r="U84" i="11"/>
  <c r="T84" i="11" s="1"/>
  <c r="BQ84" i="1"/>
  <c r="N84" i="11"/>
  <c r="AL85" i="13"/>
  <c r="D85" i="13" s="1"/>
  <c r="AN85" i="13"/>
  <c r="C85" i="13"/>
  <c r="CG85" i="1" s="1"/>
  <c r="AB75" i="4"/>
  <c r="G75" i="1"/>
  <c r="P75" i="4"/>
  <c r="H75" i="1" s="1"/>
  <c r="ET75" i="1" s="1"/>
  <c r="E75" i="16"/>
  <c r="DU75" i="16" s="1"/>
  <c r="AQ18" i="16"/>
  <c r="AR18" i="16"/>
  <c r="DZ18" i="16" s="1"/>
  <c r="N18" i="1"/>
  <c r="N18" i="6"/>
  <c r="T18" i="6"/>
  <c r="O18" i="1" s="1"/>
  <c r="AC85" i="13" l="1"/>
  <c r="K85" i="13"/>
  <c r="AC85" i="11"/>
  <c r="K85" i="11"/>
  <c r="AB84" i="11"/>
  <c r="BS84" i="1"/>
  <c r="O84" i="11"/>
  <c r="P84" i="11" s="1"/>
  <c r="BR84" i="1"/>
  <c r="AB84" i="13"/>
  <c r="CK84" i="1"/>
  <c r="O84" i="13"/>
  <c r="P84" i="13" s="1"/>
  <c r="U85" i="8"/>
  <c r="T85" i="8" s="1"/>
  <c r="AF85" i="1"/>
  <c r="N85" i="8"/>
  <c r="AN86" i="8"/>
  <c r="AL86" i="8"/>
  <c r="D86" i="8" s="1"/>
  <c r="C86" i="8"/>
  <c r="AD86" i="1" s="1"/>
  <c r="AL88" i="9"/>
  <c r="D88" i="9" s="1"/>
  <c r="AN88" i="9"/>
  <c r="C88" i="9"/>
  <c r="AM88" i="1" s="1"/>
  <c r="CJ84" i="1"/>
  <c r="AD84" i="7"/>
  <c r="L84" i="7"/>
  <c r="F84" i="7"/>
  <c r="BA85" i="7" s="1"/>
  <c r="AG86" i="8"/>
  <c r="J86" i="8"/>
  <c r="AE86" i="1" s="1"/>
  <c r="AG88" i="9"/>
  <c r="J88" i="9"/>
  <c r="AN88" i="1" s="1"/>
  <c r="U87" i="9"/>
  <c r="T87" i="9" s="1"/>
  <c r="AO87" i="1"/>
  <c r="N87" i="9"/>
  <c r="Q75" i="4"/>
  <c r="V76" i="4"/>
  <c r="Q76" i="10"/>
  <c r="V77" i="10"/>
  <c r="P18" i="1"/>
  <c r="AB18" i="6"/>
  <c r="O18" i="6" s="1"/>
  <c r="P18" i="6" s="1"/>
  <c r="Q18" i="1" s="1"/>
  <c r="EU18" i="1" s="1"/>
  <c r="AC86" i="8" l="1"/>
  <c r="K86" i="8"/>
  <c r="AC88" i="9"/>
  <c r="K88" i="9"/>
  <c r="AF84" i="7"/>
  <c r="M84" i="7"/>
  <c r="Q84" i="11"/>
  <c r="V85" i="11"/>
  <c r="CL84" i="1"/>
  <c r="AG85" i="1"/>
  <c r="Y77" i="10"/>
  <c r="O77" i="10"/>
  <c r="BB77" i="10"/>
  <c r="BD77" i="10"/>
  <c r="Q84" i="13"/>
  <c r="V85" i="13"/>
  <c r="AE85" i="11"/>
  <c r="AB87" i="9"/>
  <c r="AQ87" i="1"/>
  <c r="O87" i="9"/>
  <c r="P87" i="9" s="1"/>
  <c r="AR87" i="1" s="1"/>
  <c r="EX87" i="1" s="1"/>
  <c r="W86" i="7"/>
  <c r="AB85" i="8"/>
  <c r="AH85" i="1"/>
  <c r="O85" i="8"/>
  <c r="P85" i="8" s="1"/>
  <c r="AI85" i="1" s="1"/>
  <c r="EW85" i="1" s="1"/>
  <c r="BT84" i="1"/>
  <c r="AE85" i="13"/>
  <c r="AP87" i="1"/>
  <c r="BD76" i="4"/>
  <c r="Y76" i="4"/>
  <c r="BB76" i="4"/>
  <c r="B84" i="7"/>
  <c r="V19" i="6"/>
  <c r="Q18" i="6"/>
  <c r="DC84" i="1" l="1"/>
  <c r="EZ84" i="1"/>
  <c r="DE84" i="1"/>
  <c r="FB84" i="1"/>
  <c r="O85" i="13"/>
  <c r="Y85" i="13"/>
  <c r="BD85" i="13"/>
  <c r="BB85" i="13"/>
  <c r="BF76" i="4"/>
  <c r="AO76" i="4"/>
  <c r="AH76" i="4" s="1"/>
  <c r="V88" i="9"/>
  <c r="Q87" i="9"/>
  <c r="R84" i="7"/>
  <c r="S84" i="7" s="1"/>
  <c r="X86" i="7"/>
  <c r="AR85" i="7"/>
  <c r="AS85" i="7"/>
  <c r="Q85" i="8"/>
  <c r="V86" i="8"/>
  <c r="AE88" i="9"/>
  <c r="BF77" i="10"/>
  <c r="AO77" i="10"/>
  <c r="AH77" i="10" s="1"/>
  <c r="O85" i="11"/>
  <c r="Y85" i="11"/>
  <c r="BB85" i="11"/>
  <c r="BD85" i="11"/>
  <c r="T84" i="1"/>
  <c r="BT84" i="16" s="1"/>
  <c r="CD84" i="16" s="1"/>
  <c r="BE76" i="4"/>
  <c r="AM76" i="4"/>
  <c r="E76" i="4" s="1"/>
  <c r="BE77" i="10"/>
  <c r="AM77" i="10"/>
  <c r="E77" i="10" s="1"/>
  <c r="AE86" i="8"/>
  <c r="BC85" i="7"/>
  <c r="BB19" i="6"/>
  <c r="BD19" i="6"/>
  <c r="Y19" i="6"/>
  <c r="AN19" i="6" l="1"/>
  <c r="AG19" i="6" s="1"/>
  <c r="E19" i="6"/>
  <c r="AD19" i="6" s="1"/>
  <c r="AL19" i="6"/>
  <c r="BE85" i="11"/>
  <c r="AM85" i="11"/>
  <c r="E85" i="11" s="1"/>
  <c r="AD76" i="4"/>
  <c r="F76" i="4"/>
  <c r="BA77" i="4" s="1"/>
  <c r="L76" i="4"/>
  <c r="AD77" i="10"/>
  <c r="L77" i="10"/>
  <c r="F77" i="10"/>
  <c r="BA78" i="10" s="1"/>
  <c r="O88" i="9"/>
  <c r="Y88" i="9"/>
  <c r="BB88" i="9"/>
  <c r="BD88" i="9"/>
  <c r="J85" i="7"/>
  <c r="V85" i="1" s="1"/>
  <c r="BE85" i="13"/>
  <c r="AM85" i="13"/>
  <c r="E85" i="13" s="1"/>
  <c r="BG84" i="16"/>
  <c r="BF85" i="13"/>
  <c r="AO85" i="13"/>
  <c r="AH85" i="13" s="1"/>
  <c r="AN85" i="7"/>
  <c r="AG85" i="7" s="1"/>
  <c r="AL85" i="7"/>
  <c r="D85" i="7" s="1"/>
  <c r="C85" i="7"/>
  <c r="U85" i="1" s="1"/>
  <c r="BF85" i="11"/>
  <c r="AO85" i="11"/>
  <c r="AH85" i="11" s="1"/>
  <c r="O86" i="8"/>
  <c r="Y86" i="8"/>
  <c r="BB86" i="8"/>
  <c r="BD86" i="8"/>
  <c r="U84" i="7"/>
  <c r="T84" i="7" s="1"/>
  <c r="W84" i="1"/>
  <c r="N84" i="7"/>
  <c r="D19" i="6"/>
  <c r="BE19" i="6"/>
  <c r="AH19" i="6"/>
  <c r="L19" i="6" s="1"/>
  <c r="BF19" i="6"/>
  <c r="AC85" i="7" l="1"/>
  <c r="K85" i="7"/>
  <c r="AD85" i="13"/>
  <c r="F85" i="13"/>
  <c r="L85" i="13"/>
  <c r="BE88" i="9"/>
  <c r="AM88" i="9"/>
  <c r="E88" i="9" s="1"/>
  <c r="AB84" i="7"/>
  <c r="Y84" i="1"/>
  <c r="P84" i="7"/>
  <c r="AF76" i="4"/>
  <c r="B76" i="4" s="1"/>
  <c r="M76" i="4"/>
  <c r="A76" i="15"/>
  <c r="W78" i="4"/>
  <c r="Z76" i="4"/>
  <c r="X84" i="1"/>
  <c r="W79" i="10"/>
  <c r="BF88" i="9"/>
  <c r="AO88" i="9"/>
  <c r="AH88" i="9" s="1"/>
  <c r="AF77" i="10"/>
  <c r="B77" i="10" s="1"/>
  <c r="M77" i="10"/>
  <c r="AD85" i="11"/>
  <c r="F85" i="11"/>
  <c r="BA86" i="11" s="1"/>
  <c r="L85" i="11"/>
  <c r="BF86" i="8"/>
  <c r="AO86" i="8"/>
  <c r="AH86" i="8" s="1"/>
  <c r="BE86" i="8"/>
  <c r="AM86" i="8"/>
  <c r="E86" i="8" s="1"/>
  <c r="BH84" i="16"/>
  <c r="CT84" i="16" s="1"/>
  <c r="BI84" i="16" s="1"/>
  <c r="AF19" i="6"/>
  <c r="F19" i="6"/>
  <c r="BA20" i="6" s="1"/>
  <c r="AC19" i="6"/>
  <c r="K19" i="6"/>
  <c r="BE77" i="1" l="1"/>
  <c r="B76" i="1"/>
  <c r="BR76" i="16" s="1"/>
  <c r="CB76" i="16" s="1"/>
  <c r="Z84" i="1"/>
  <c r="W87" i="13"/>
  <c r="R77" i="10"/>
  <c r="X79" i="10"/>
  <c r="AS78" i="10"/>
  <c r="AR78" i="10"/>
  <c r="C76" i="15"/>
  <c r="Z77" i="4"/>
  <c r="AF85" i="11"/>
  <c r="B85" i="11" s="1"/>
  <c r="M85" i="11"/>
  <c r="BC86" i="11" s="1"/>
  <c r="Q84" i="7"/>
  <c r="V85" i="7"/>
  <c r="W87" i="11"/>
  <c r="AD88" i="9"/>
  <c r="L88" i="9"/>
  <c r="F88" i="9"/>
  <c r="BA89" i="9" s="1"/>
  <c r="AE85" i="7"/>
  <c r="R76" i="4"/>
  <c r="AA76" i="4"/>
  <c r="AA77" i="4" s="1"/>
  <c r="X78" i="4"/>
  <c r="AR77" i="4"/>
  <c r="AS77" i="4"/>
  <c r="AF85" i="13"/>
  <c r="B85" i="13" s="1"/>
  <c r="M85" i="13"/>
  <c r="BC86" i="13" s="1"/>
  <c r="BJ84" i="16"/>
  <c r="AD86" i="8"/>
  <c r="F86" i="8"/>
  <c r="BA87" i="8" s="1"/>
  <c r="L86" i="8"/>
  <c r="BC78" i="10"/>
  <c r="BC77" i="4"/>
  <c r="BA86" i="13"/>
  <c r="M19" i="6"/>
  <c r="AE19" i="6"/>
  <c r="B19" i="6" s="1"/>
  <c r="K19" i="1" s="1"/>
  <c r="BS19" i="16" s="1"/>
  <c r="CC19" i="16" s="1"/>
  <c r="W21" i="6"/>
  <c r="Z19" i="6"/>
  <c r="CY84" i="1" l="1"/>
  <c r="EV84" i="1"/>
  <c r="T77" i="16"/>
  <c r="BW77" i="16"/>
  <c r="CG77" i="16" s="1"/>
  <c r="DE84" i="16"/>
  <c r="EC84" i="16"/>
  <c r="BC20" i="6"/>
  <c r="AS20" i="6"/>
  <c r="AS21" i="6" s="1"/>
  <c r="AS22" i="6" s="1"/>
  <c r="AR20" i="6"/>
  <c r="BN85" i="1"/>
  <c r="BX85" i="16" s="1"/>
  <c r="CH85" i="16" s="1"/>
  <c r="R85" i="11"/>
  <c r="S85" i="11" s="1"/>
  <c r="X87" i="11"/>
  <c r="AR86" i="11"/>
  <c r="AS86" i="11"/>
  <c r="R85" i="13"/>
  <c r="S85" i="13" s="1"/>
  <c r="X87" i="13"/>
  <c r="AR86" i="13"/>
  <c r="AS86" i="13"/>
  <c r="D76" i="15"/>
  <c r="S76" i="4"/>
  <c r="J78" i="10"/>
  <c r="BG78" i="1" s="1"/>
  <c r="CF85" i="1"/>
  <c r="BZ85" i="16" s="1"/>
  <c r="CJ85" i="16" s="1"/>
  <c r="C77" i="15"/>
  <c r="BH77" i="1"/>
  <c r="S77" i="10"/>
  <c r="N76" i="16"/>
  <c r="B76" i="16"/>
  <c r="J77" i="4"/>
  <c r="D77" i="1" s="1"/>
  <c r="U77" i="16"/>
  <c r="AF86" i="8"/>
  <c r="M86" i="8"/>
  <c r="BC87" i="8" s="1"/>
  <c r="AL77" i="4"/>
  <c r="D77" i="4" s="1"/>
  <c r="AN77" i="4"/>
  <c r="AG77" i="4" s="1"/>
  <c r="C77" i="4"/>
  <c r="C77" i="1" s="1"/>
  <c r="AF88" i="9"/>
  <c r="B88" i="9" s="1"/>
  <c r="M88" i="9"/>
  <c r="BC89" i="9" s="1"/>
  <c r="W88" i="8"/>
  <c r="B86" i="8"/>
  <c r="W90" i="9"/>
  <c r="Y85" i="7"/>
  <c r="BB85" i="7"/>
  <c r="BD85" i="7"/>
  <c r="AN78" i="10"/>
  <c r="AG78" i="10" s="1"/>
  <c r="AL78" i="10"/>
  <c r="D78" i="10" s="1"/>
  <c r="C78" i="10"/>
  <c r="BF78" i="1" s="1"/>
  <c r="Z19" i="16"/>
  <c r="AA19" i="16" s="1"/>
  <c r="AO19" i="16"/>
  <c r="AA19" i="6"/>
  <c r="R19" i="6"/>
  <c r="S19" i="6" s="1"/>
  <c r="U19" i="6" s="1"/>
  <c r="X21" i="6"/>
  <c r="V77" i="16" l="1"/>
  <c r="CO77" i="16"/>
  <c r="AR21" i="6"/>
  <c r="AG21" i="6"/>
  <c r="J22" i="6"/>
  <c r="M22" i="1" s="1"/>
  <c r="AN20" i="6"/>
  <c r="AO20" i="6"/>
  <c r="AL20" i="6"/>
  <c r="C20" i="6"/>
  <c r="L20" i="1" s="1"/>
  <c r="AM20" i="6"/>
  <c r="J20" i="6"/>
  <c r="M20" i="1" s="1"/>
  <c r="J21" i="6"/>
  <c r="M21" i="1" s="1"/>
  <c r="AC77" i="4"/>
  <c r="K77" i="4"/>
  <c r="AC78" i="10"/>
  <c r="K78" i="10"/>
  <c r="AL88" i="1"/>
  <c r="BV88" i="16" s="1"/>
  <c r="CF88" i="16" s="1"/>
  <c r="W77" i="16"/>
  <c r="DX77" i="16" s="1"/>
  <c r="AN86" i="11"/>
  <c r="AL86" i="11"/>
  <c r="D86" i="11" s="1"/>
  <c r="C86" i="11"/>
  <c r="BO86" i="1" s="1"/>
  <c r="AC86" i="1"/>
  <c r="BU86" i="16" s="1"/>
  <c r="CE86" i="16" s="1"/>
  <c r="R88" i="9"/>
  <c r="S88" i="9" s="1"/>
  <c r="X90" i="9"/>
  <c r="AR89" i="9"/>
  <c r="AS89" i="9"/>
  <c r="U77" i="10"/>
  <c r="T77" i="10" s="1"/>
  <c r="N77" i="10"/>
  <c r="BE85" i="7"/>
  <c r="AM85" i="7"/>
  <c r="E85" i="7" s="1"/>
  <c r="U76" i="4"/>
  <c r="T76" i="4" s="1"/>
  <c r="E76" i="1"/>
  <c r="N76" i="4"/>
  <c r="U85" i="13"/>
  <c r="T85" i="13" s="1"/>
  <c r="CI85" i="1"/>
  <c r="N85" i="13"/>
  <c r="U85" i="11"/>
  <c r="T85" i="11" s="1"/>
  <c r="BQ85" i="1"/>
  <c r="N85" i="11"/>
  <c r="BF85" i="7"/>
  <c r="AO85" i="7"/>
  <c r="AH85" i="7" s="1"/>
  <c r="R86" i="8"/>
  <c r="S86" i="8" s="1"/>
  <c r="X88" i="8"/>
  <c r="AR87" i="8"/>
  <c r="AS87" i="8"/>
  <c r="C76" i="16"/>
  <c r="J86" i="13"/>
  <c r="CH86" i="1" s="1"/>
  <c r="AG86" i="11"/>
  <c r="J86" i="11"/>
  <c r="BP86" i="1" s="1"/>
  <c r="O76" i="16"/>
  <c r="AN86" i="13"/>
  <c r="AG86" i="13" s="1"/>
  <c r="AL86" i="13"/>
  <c r="D86" i="13" s="1"/>
  <c r="C86" i="13"/>
  <c r="CG86" i="1" s="1"/>
  <c r="N19" i="1"/>
  <c r="N19" i="6"/>
  <c r="T19" i="6"/>
  <c r="O19" i="1" s="1"/>
  <c r="AP19" i="16"/>
  <c r="CQ19" i="16" s="1"/>
  <c r="P76" i="16" l="1"/>
  <c r="CN76" i="16"/>
  <c r="D76" i="16"/>
  <c r="CL76" i="16"/>
  <c r="C21" i="6"/>
  <c r="L21" i="1" s="1"/>
  <c r="AR22" i="6"/>
  <c r="C22" i="6" s="1"/>
  <c r="L22" i="1" s="1"/>
  <c r="AN21" i="6"/>
  <c r="AM21" i="6"/>
  <c r="AL21" i="6"/>
  <c r="AO21" i="6"/>
  <c r="E21" i="6"/>
  <c r="AD21" i="6" s="1"/>
  <c r="AC86" i="11"/>
  <c r="K86" i="11"/>
  <c r="AC86" i="13"/>
  <c r="K86" i="13"/>
  <c r="J87" i="8"/>
  <c r="AE87" i="1" s="1"/>
  <c r="E76" i="15"/>
  <c r="F76" i="1"/>
  <c r="AB85" i="11"/>
  <c r="BS85" i="1"/>
  <c r="P85" i="11"/>
  <c r="BT85" i="1" s="1"/>
  <c r="EZ85" i="1" s="1"/>
  <c r="Q76" i="16"/>
  <c r="DW76" i="16" s="1"/>
  <c r="AN87" i="8"/>
  <c r="AG87" i="8" s="1"/>
  <c r="AL87" i="8"/>
  <c r="D87" i="8" s="1"/>
  <c r="C87" i="8"/>
  <c r="AD87" i="1" s="1"/>
  <c r="AD85" i="7"/>
  <c r="F85" i="7"/>
  <c r="BA86" i="7" s="1"/>
  <c r="L85" i="7"/>
  <c r="BI77" i="1"/>
  <c r="CJ85" i="1"/>
  <c r="BR85" i="1"/>
  <c r="AB77" i="10"/>
  <c r="BJ77" i="1"/>
  <c r="P77" i="10"/>
  <c r="BK77" i="1" s="1"/>
  <c r="EY77" i="1" s="1"/>
  <c r="U88" i="9"/>
  <c r="T88" i="9" s="1"/>
  <c r="AO88" i="1"/>
  <c r="N88" i="9"/>
  <c r="E76" i="16"/>
  <c r="DU76" i="16" s="1"/>
  <c r="U86" i="8"/>
  <c r="T86" i="8" s="1"/>
  <c r="AF86" i="1"/>
  <c r="N86" i="8"/>
  <c r="AB76" i="4"/>
  <c r="G76" i="1"/>
  <c r="O76" i="4"/>
  <c r="P76" i="4" s="1"/>
  <c r="H76" i="1" s="1"/>
  <c r="ET76" i="1" s="1"/>
  <c r="J89" i="9"/>
  <c r="AN89" i="1" s="1"/>
  <c r="AE77" i="4"/>
  <c r="AB85" i="13"/>
  <c r="CK85" i="1"/>
  <c r="P85" i="13"/>
  <c r="CL85" i="1" s="1"/>
  <c r="FB85" i="1" s="1"/>
  <c r="AE78" i="10"/>
  <c r="D89" i="9"/>
  <c r="AL89" i="9"/>
  <c r="AN89" i="9"/>
  <c r="AG89" i="9" s="1"/>
  <c r="C89" i="9"/>
  <c r="AM89" i="1" s="1"/>
  <c r="AQ19" i="16"/>
  <c r="AR19" i="16"/>
  <c r="P19" i="1"/>
  <c r="AB19" i="6"/>
  <c r="DB19" i="16" l="1"/>
  <c r="DZ19" i="16"/>
  <c r="AN22" i="6"/>
  <c r="AL22" i="6"/>
  <c r="AC87" i="8"/>
  <c r="K87" i="8"/>
  <c r="AG86" i="1"/>
  <c r="Q77" i="10"/>
  <c r="V78" i="10"/>
  <c r="Z85" i="7"/>
  <c r="Z86" i="7" s="1"/>
  <c r="W87" i="7"/>
  <c r="AE86" i="13"/>
  <c r="Q85" i="11"/>
  <c r="V86" i="11"/>
  <c r="AB88" i="9"/>
  <c r="AQ88" i="1"/>
  <c r="P88" i="9"/>
  <c r="AR88" i="1" s="1"/>
  <c r="EX88" i="1" s="1"/>
  <c r="AF85" i="7"/>
  <c r="B85" i="7" s="1"/>
  <c r="M85" i="7"/>
  <c r="BC86" i="7" s="1"/>
  <c r="Q85" i="13"/>
  <c r="V86" i="13"/>
  <c r="AP88" i="1"/>
  <c r="AE86" i="11"/>
  <c r="AB86" i="8"/>
  <c r="AH86" i="1"/>
  <c r="P86" i="8"/>
  <c r="AI86" i="1" s="1"/>
  <c r="EW86" i="1" s="1"/>
  <c r="AC89" i="9"/>
  <c r="K89" i="9"/>
  <c r="V77" i="4"/>
  <c r="Q76" i="4"/>
  <c r="O19" i="6"/>
  <c r="P19" i="6" s="1"/>
  <c r="Q19" i="1" s="1"/>
  <c r="V20" i="6"/>
  <c r="Q19" i="6"/>
  <c r="AS23" i="6"/>
  <c r="AR23" i="6"/>
  <c r="CX19" i="1" l="1"/>
  <c r="EU19" i="1"/>
  <c r="T85" i="1"/>
  <c r="BT85" i="16" s="1"/>
  <c r="CD85" i="16" s="1"/>
  <c r="Y86" i="13"/>
  <c r="BD86" i="13"/>
  <c r="BB86" i="13"/>
  <c r="Y78" i="10"/>
  <c r="BB78" i="10"/>
  <c r="BD78" i="10"/>
  <c r="Q86" i="8"/>
  <c r="V87" i="8"/>
  <c r="R85" i="7"/>
  <c r="S85" i="7" s="1"/>
  <c r="X87" i="7"/>
  <c r="AA85" i="7"/>
  <c r="AA86" i="7" s="1"/>
  <c r="AS86" i="7"/>
  <c r="AR86" i="7"/>
  <c r="Y86" i="11"/>
  <c r="BD86" i="11"/>
  <c r="BB86" i="11"/>
  <c r="BD77" i="4"/>
  <c r="Y77" i="4"/>
  <c r="BB77" i="4"/>
  <c r="O77" i="4"/>
  <c r="AE87" i="8"/>
  <c r="AE89" i="9"/>
  <c r="V89" i="9"/>
  <c r="Q88" i="9"/>
  <c r="BB20" i="6"/>
  <c r="E20" i="6" s="1"/>
  <c r="AD20" i="6" s="1"/>
  <c r="BD20" i="6"/>
  <c r="AG20" i="6" s="1"/>
  <c r="Y20" i="6"/>
  <c r="C23" i="6"/>
  <c r="L23" i="1" s="1"/>
  <c r="J23" i="6"/>
  <c r="M23" i="1" s="1"/>
  <c r="BE86" i="11" l="1"/>
  <c r="AM86" i="11"/>
  <c r="E86" i="11" s="1"/>
  <c r="BE86" i="13"/>
  <c r="AM86" i="13"/>
  <c r="E86" i="13" s="1"/>
  <c r="U85" i="7"/>
  <c r="T85" i="7" s="1"/>
  <c r="W85" i="1"/>
  <c r="N85" i="7"/>
  <c r="BF86" i="13"/>
  <c r="AO86" i="13"/>
  <c r="AH86" i="13" s="1"/>
  <c r="BF86" i="11"/>
  <c r="AO86" i="11"/>
  <c r="AH86" i="11" s="1"/>
  <c r="Y87" i="8"/>
  <c r="BB87" i="8"/>
  <c r="BD87" i="8"/>
  <c r="BE77" i="4"/>
  <c r="AM77" i="4"/>
  <c r="E77" i="4" s="1"/>
  <c r="AL86" i="7"/>
  <c r="D86" i="7" s="1"/>
  <c r="AN86" i="7"/>
  <c r="AG86" i="7" s="1"/>
  <c r="C86" i="7"/>
  <c r="U86" i="1" s="1"/>
  <c r="J86" i="7"/>
  <c r="V86" i="1" s="1"/>
  <c r="BF78" i="10"/>
  <c r="AO78" i="10"/>
  <c r="AH78" i="10" s="1"/>
  <c r="BG85" i="16"/>
  <c r="Y89" i="9"/>
  <c r="BB89" i="9"/>
  <c r="BD89" i="9"/>
  <c r="BF77" i="4"/>
  <c r="AO77" i="4"/>
  <c r="AH77" i="4" s="1"/>
  <c r="BE78" i="10"/>
  <c r="AM78" i="10"/>
  <c r="E78" i="10" s="1"/>
  <c r="AH20" i="6"/>
  <c r="L20" i="6" s="1"/>
  <c r="BF20" i="6"/>
  <c r="BE20" i="6"/>
  <c r="D20" i="6"/>
  <c r="F20" i="6" s="1"/>
  <c r="W22" i="6" s="1"/>
  <c r="Z20" i="6" l="1"/>
  <c r="AC86" i="7"/>
  <c r="K86" i="7"/>
  <c r="BF89" i="9"/>
  <c r="AO89" i="9"/>
  <c r="AH89" i="9" s="1"/>
  <c r="BE87" i="8"/>
  <c r="AM87" i="8"/>
  <c r="E87" i="8" s="1"/>
  <c r="AB85" i="7"/>
  <c r="Y85" i="1"/>
  <c r="O85" i="7"/>
  <c r="P85" i="7" s="1"/>
  <c r="Z85" i="1" s="1"/>
  <c r="EV85" i="1" s="1"/>
  <c r="X85" i="1"/>
  <c r="BF87" i="8"/>
  <c r="AO87" i="8"/>
  <c r="AH87" i="8" s="1"/>
  <c r="AD86" i="13"/>
  <c r="F86" i="13"/>
  <c r="L86" i="13"/>
  <c r="BE89" i="9"/>
  <c r="AM89" i="9"/>
  <c r="E89" i="9" s="1"/>
  <c r="AD78" i="10"/>
  <c r="F78" i="10"/>
  <c r="L78" i="10"/>
  <c r="AD77" i="4"/>
  <c r="L77" i="4"/>
  <c r="F77" i="4"/>
  <c r="BA78" i="4" s="1"/>
  <c r="AD86" i="11"/>
  <c r="L86" i="11"/>
  <c r="F86" i="11"/>
  <c r="BA87" i="11" s="1"/>
  <c r="BH85" i="16"/>
  <c r="CT85" i="16" s="1"/>
  <c r="BI85" i="16" s="1"/>
  <c r="AC20" i="6"/>
  <c r="K20" i="6"/>
  <c r="M20" i="6" s="1"/>
  <c r="BA21" i="6"/>
  <c r="AF20" i="6"/>
  <c r="AF78" i="10" l="1"/>
  <c r="M78" i="10"/>
  <c r="BC79" i="10" s="1"/>
  <c r="W80" i="10"/>
  <c r="Z78" i="10"/>
  <c r="Z79" i="10" s="1"/>
  <c r="AD87" i="8"/>
  <c r="F87" i="8"/>
  <c r="BA88" i="8" s="1"/>
  <c r="L87" i="8"/>
  <c r="AF86" i="11"/>
  <c r="B86" i="11" s="1"/>
  <c r="M86" i="11"/>
  <c r="BC87" i="11" s="1"/>
  <c r="B78" i="10"/>
  <c r="A77" i="15"/>
  <c r="W79" i="4"/>
  <c r="AD89" i="9"/>
  <c r="F89" i="9"/>
  <c r="L89" i="9"/>
  <c r="W88" i="13"/>
  <c r="Z86" i="13"/>
  <c r="Z87" i="13" s="1"/>
  <c r="BJ85" i="16"/>
  <c r="EC85" i="16" s="1"/>
  <c r="AF77" i="4"/>
  <c r="B77" i="4" s="1"/>
  <c r="M77" i="4"/>
  <c r="BC78" i="4" s="1"/>
  <c r="W88" i="11"/>
  <c r="Z86" i="11"/>
  <c r="Z87" i="11" s="1"/>
  <c r="BA87" i="13"/>
  <c r="AF86" i="13"/>
  <c r="B86" i="13" s="1"/>
  <c r="M86" i="13"/>
  <c r="BC87" i="13" s="1"/>
  <c r="Q85" i="7"/>
  <c r="V86" i="7"/>
  <c r="BA79" i="10"/>
  <c r="AE86" i="7"/>
  <c r="AA20" i="6"/>
  <c r="R20" i="6"/>
  <c r="S20" i="6" s="1"/>
  <c r="U20" i="6" s="1"/>
  <c r="X22" i="6"/>
  <c r="AE20" i="6"/>
  <c r="B20" i="6" s="1"/>
  <c r="K20" i="1" s="1"/>
  <c r="BS20" i="16" s="1"/>
  <c r="CC20" i="16" s="1"/>
  <c r="BC21" i="6"/>
  <c r="AM22" i="6"/>
  <c r="AO22" i="6"/>
  <c r="CF86" i="1" l="1"/>
  <c r="BZ86" i="16" s="1"/>
  <c r="CJ86" i="16" s="1"/>
  <c r="BN86" i="1"/>
  <c r="BX86" i="16" s="1"/>
  <c r="CH86" i="16" s="1"/>
  <c r="B77" i="1"/>
  <c r="BR77" i="16" s="1"/>
  <c r="CB77" i="16" s="1"/>
  <c r="AF89" i="9"/>
  <c r="M89" i="9"/>
  <c r="BE78" i="1"/>
  <c r="W91" i="9"/>
  <c r="Z89" i="9"/>
  <c r="Z90" i="9" s="1"/>
  <c r="Y86" i="7"/>
  <c r="O86" i="7"/>
  <c r="BB86" i="7"/>
  <c r="BD86" i="7"/>
  <c r="R86" i="11"/>
  <c r="S86" i="11" s="1"/>
  <c r="AA86" i="11"/>
  <c r="AA87" i="11" s="1"/>
  <c r="X88" i="11"/>
  <c r="AR87" i="11"/>
  <c r="AS87" i="11"/>
  <c r="AF87" i="8"/>
  <c r="M87" i="8"/>
  <c r="BC88" i="8" s="1"/>
  <c r="BA90" i="9"/>
  <c r="B87" i="8"/>
  <c r="R78" i="10"/>
  <c r="AA78" i="10"/>
  <c r="AA79" i="10" s="1"/>
  <c r="X80" i="10"/>
  <c r="AR79" i="10"/>
  <c r="AS79" i="10"/>
  <c r="R86" i="13"/>
  <c r="S86" i="13" s="1"/>
  <c r="X88" i="13"/>
  <c r="AA86" i="13"/>
  <c r="AA87" i="13" s="1"/>
  <c r="AS87" i="13"/>
  <c r="AR87" i="13"/>
  <c r="R77" i="4"/>
  <c r="X79" i="4"/>
  <c r="AR78" i="4"/>
  <c r="AS78" i="4"/>
  <c r="B89" i="9"/>
  <c r="W89" i="8"/>
  <c r="Z87" i="8"/>
  <c r="Z88" i="8" s="1"/>
  <c r="Z20" i="16"/>
  <c r="AA20" i="16" s="1"/>
  <c r="AO20" i="16"/>
  <c r="AP20" i="16" s="1"/>
  <c r="CQ20" i="16" s="1"/>
  <c r="N20" i="1"/>
  <c r="N20" i="6"/>
  <c r="T20" i="6"/>
  <c r="O20" i="1" s="1"/>
  <c r="T78" i="16" l="1"/>
  <c r="BW78" i="16"/>
  <c r="CG78" i="16" s="1"/>
  <c r="AN87" i="13"/>
  <c r="AL87" i="13"/>
  <c r="D87" i="13" s="1"/>
  <c r="C87" i="13"/>
  <c r="CG87" i="1" s="1"/>
  <c r="J79" i="10"/>
  <c r="BG79" i="1" s="1"/>
  <c r="AN79" i="10"/>
  <c r="AG79" i="10" s="1"/>
  <c r="AL79" i="10"/>
  <c r="D79" i="10" s="1"/>
  <c r="C79" i="10"/>
  <c r="BF79" i="1" s="1"/>
  <c r="AL78" i="4"/>
  <c r="AN78" i="4"/>
  <c r="D78" i="4"/>
  <c r="C78" i="4"/>
  <c r="C78" i="1" s="1"/>
  <c r="R87" i="8"/>
  <c r="S87" i="8" s="1"/>
  <c r="AA87" i="8"/>
  <c r="AA88" i="8" s="1"/>
  <c r="X89" i="8"/>
  <c r="AS88" i="8"/>
  <c r="AR88" i="8"/>
  <c r="U86" i="11"/>
  <c r="T86" i="11" s="1"/>
  <c r="BQ86" i="1"/>
  <c r="N86" i="11"/>
  <c r="B77" i="16"/>
  <c r="N77" i="16"/>
  <c r="AG87" i="13"/>
  <c r="J87" i="13"/>
  <c r="CH87" i="1" s="1"/>
  <c r="BF86" i="7"/>
  <c r="AO86" i="7"/>
  <c r="AH86" i="7" s="1"/>
  <c r="AL89" i="1"/>
  <c r="BV89" i="16" s="1"/>
  <c r="CF89" i="16" s="1"/>
  <c r="R89" i="9"/>
  <c r="S89" i="9" s="1"/>
  <c r="AA89" i="9"/>
  <c r="AA90" i="9" s="1"/>
  <c r="X91" i="9"/>
  <c r="AR90" i="9"/>
  <c r="AS90" i="9"/>
  <c r="AG87" i="11"/>
  <c r="J87" i="11"/>
  <c r="BP87" i="1" s="1"/>
  <c r="BE86" i="7"/>
  <c r="AM86" i="7"/>
  <c r="E86" i="7" s="1"/>
  <c r="W78" i="16"/>
  <c r="DX78" i="16" s="1"/>
  <c r="U78" i="16"/>
  <c r="AG78" i="4"/>
  <c r="J78" i="4"/>
  <c r="D78" i="1" s="1"/>
  <c r="U86" i="13"/>
  <c r="T86" i="13" s="1"/>
  <c r="CI86" i="1"/>
  <c r="N86" i="13"/>
  <c r="AC87" i="1"/>
  <c r="BU87" i="16" s="1"/>
  <c r="CE87" i="16" s="1"/>
  <c r="D87" i="11"/>
  <c r="AN87" i="11"/>
  <c r="AL87" i="11"/>
  <c r="C87" i="11"/>
  <c r="BO87" i="1" s="1"/>
  <c r="D77" i="15"/>
  <c r="S77" i="4"/>
  <c r="BH78" i="1"/>
  <c r="S78" i="10"/>
  <c r="BC90" i="9"/>
  <c r="AQ20" i="16"/>
  <c r="AR20" i="16"/>
  <c r="DZ20" i="16" s="1"/>
  <c r="AB20" i="6"/>
  <c r="P20" i="1"/>
  <c r="V78" i="16" l="1"/>
  <c r="CO78" i="16"/>
  <c r="AC79" i="10"/>
  <c r="K79" i="10"/>
  <c r="AC87" i="13"/>
  <c r="K87" i="13"/>
  <c r="AD86" i="7"/>
  <c r="F86" i="7"/>
  <c r="BA87" i="7" s="1"/>
  <c r="L86" i="7"/>
  <c r="AC78" i="4"/>
  <c r="K78" i="4"/>
  <c r="AC87" i="11"/>
  <c r="K87" i="11"/>
  <c r="E77" i="16"/>
  <c r="DU77" i="16" s="1"/>
  <c r="C77" i="16"/>
  <c r="J90" i="9"/>
  <c r="AN90" i="1" s="1"/>
  <c r="AB86" i="11"/>
  <c r="BS86" i="1"/>
  <c r="O86" i="11"/>
  <c r="P86" i="11" s="1"/>
  <c r="BT86" i="1" s="1"/>
  <c r="EZ86" i="1" s="1"/>
  <c r="D90" i="9"/>
  <c r="AL90" i="9"/>
  <c r="AN90" i="9"/>
  <c r="AG90" i="9" s="1"/>
  <c r="C90" i="9"/>
  <c r="AM90" i="1" s="1"/>
  <c r="U87" i="8"/>
  <c r="T87" i="8" s="1"/>
  <c r="AF87" i="1"/>
  <c r="N87" i="8"/>
  <c r="BR86" i="1"/>
  <c r="CJ86" i="1"/>
  <c r="U89" i="9"/>
  <c r="T89" i="9" s="1"/>
  <c r="AO89" i="1"/>
  <c r="N89" i="9"/>
  <c r="AN88" i="8"/>
  <c r="AG88" i="8" s="1"/>
  <c r="AL88" i="8"/>
  <c r="D88" i="8" s="1"/>
  <c r="C88" i="8"/>
  <c r="AD88" i="1" s="1"/>
  <c r="O77" i="16"/>
  <c r="U78" i="10"/>
  <c r="T78" i="10" s="1"/>
  <c r="N78" i="10"/>
  <c r="AB86" i="13"/>
  <c r="CK86" i="1"/>
  <c r="O86" i="13"/>
  <c r="P86" i="13" s="1"/>
  <c r="CL86" i="1" s="1"/>
  <c r="FB86" i="1" s="1"/>
  <c r="U77" i="4"/>
  <c r="T77" i="4" s="1"/>
  <c r="E77" i="1"/>
  <c r="N77" i="4"/>
  <c r="J88" i="8"/>
  <c r="AE88" i="1" s="1"/>
  <c r="O20" i="6"/>
  <c r="P20" i="6" s="1"/>
  <c r="Q20" i="1" s="1"/>
  <c r="EU20" i="1" s="1"/>
  <c r="Q20" i="6"/>
  <c r="V21" i="6"/>
  <c r="D77" i="16" l="1"/>
  <c r="CL77" i="16"/>
  <c r="P77" i="16"/>
  <c r="CN77" i="16"/>
  <c r="AC88" i="8"/>
  <c r="K88" i="8"/>
  <c r="AG87" i="1"/>
  <c r="AP89" i="1"/>
  <c r="Q86" i="13"/>
  <c r="V87" i="13"/>
  <c r="AB78" i="10"/>
  <c r="BJ78" i="1"/>
  <c r="O78" i="10"/>
  <c r="P78" i="10" s="1"/>
  <c r="BK78" i="1" s="1"/>
  <c r="EY78" i="1" s="1"/>
  <c r="AC90" i="9"/>
  <c r="K90" i="9"/>
  <c r="AE78" i="4"/>
  <c r="AE87" i="13"/>
  <c r="BI78" i="1"/>
  <c r="AB89" i="9"/>
  <c r="AQ89" i="1"/>
  <c r="O89" i="9"/>
  <c r="P89" i="9" s="1"/>
  <c r="AR89" i="1" s="1"/>
  <c r="AE87" i="11"/>
  <c r="AB77" i="4"/>
  <c r="G77" i="1"/>
  <c r="P77" i="4"/>
  <c r="H77" i="1" s="1"/>
  <c r="ET77" i="1" s="1"/>
  <c r="Q77" i="16"/>
  <c r="DW77" i="16" s="1"/>
  <c r="Q86" i="11"/>
  <c r="V87" i="11"/>
  <c r="AF86" i="7"/>
  <c r="B86" i="7" s="1"/>
  <c r="M86" i="7"/>
  <c r="BC87" i="7" s="1"/>
  <c r="AE79" i="10"/>
  <c r="E77" i="15"/>
  <c r="F77" i="1"/>
  <c r="AB87" i="8"/>
  <c r="AH87" i="1"/>
  <c r="O87" i="8"/>
  <c r="P87" i="8" s="1"/>
  <c r="AI87" i="1" s="1"/>
  <c r="EW87" i="1" s="1"/>
  <c r="W88" i="7"/>
  <c r="BB21" i="6"/>
  <c r="BD21" i="6"/>
  <c r="Y21" i="6"/>
  <c r="DA89" i="1" l="1"/>
  <c r="EX89" i="1"/>
  <c r="V90" i="9"/>
  <c r="Q89" i="9"/>
  <c r="AE90" i="9"/>
  <c r="V78" i="4"/>
  <c r="Q77" i="4"/>
  <c r="R86" i="7"/>
  <c r="S86" i="7" s="1"/>
  <c r="X88" i="7"/>
  <c r="AS87" i="7"/>
  <c r="AR87" i="7"/>
  <c r="Q78" i="10"/>
  <c r="V79" i="10"/>
  <c r="AE88" i="8"/>
  <c r="O87" i="11"/>
  <c r="Y87" i="11"/>
  <c r="BD87" i="11"/>
  <c r="BB87" i="11"/>
  <c r="Q87" i="8"/>
  <c r="V88" i="8"/>
  <c r="T86" i="1"/>
  <c r="BT86" i="16" s="1"/>
  <c r="CD86" i="16" s="1"/>
  <c r="O87" i="13"/>
  <c r="Y87" i="13"/>
  <c r="BD87" i="13"/>
  <c r="BB87" i="13"/>
  <c r="BE21" i="6"/>
  <c r="D21" i="6"/>
  <c r="AH21" i="6"/>
  <c r="L21" i="6" s="1"/>
  <c r="BF21" i="6"/>
  <c r="AM23" i="6"/>
  <c r="AO23" i="6"/>
  <c r="O88" i="8" l="1"/>
  <c r="Y88" i="8"/>
  <c r="BB88" i="8"/>
  <c r="BD88" i="8"/>
  <c r="Y79" i="10"/>
  <c r="O79" i="10"/>
  <c r="BB79" i="10"/>
  <c r="BD79" i="10"/>
  <c r="U86" i="7"/>
  <c r="T86" i="7" s="1"/>
  <c r="W86" i="1"/>
  <c r="N86" i="7"/>
  <c r="BE87" i="11"/>
  <c r="AM87" i="11"/>
  <c r="E87" i="11" s="1"/>
  <c r="BD78" i="4"/>
  <c r="Y78" i="4"/>
  <c r="BB78" i="4"/>
  <c r="BF87" i="11"/>
  <c r="AO87" i="11"/>
  <c r="AH87" i="11" s="1"/>
  <c r="D87" i="7"/>
  <c r="AN87" i="7"/>
  <c r="AG87" i="7" s="1"/>
  <c r="AL87" i="7"/>
  <c r="C87" i="7"/>
  <c r="U87" i="1" s="1"/>
  <c r="BE87" i="13"/>
  <c r="AM87" i="13"/>
  <c r="E87" i="13" s="1"/>
  <c r="J87" i="7"/>
  <c r="V87" i="1" s="1"/>
  <c r="BF87" i="13"/>
  <c r="AO87" i="13"/>
  <c r="AH87" i="13" s="1"/>
  <c r="BG86" i="16"/>
  <c r="Y90" i="9"/>
  <c r="O90" i="9"/>
  <c r="BB90" i="9"/>
  <c r="BD90" i="9"/>
  <c r="AF21" i="6"/>
  <c r="AC21" i="6"/>
  <c r="K21" i="6"/>
  <c r="F21" i="6"/>
  <c r="BA22" i="6" s="1"/>
  <c r="BE90" i="9" l="1"/>
  <c r="AM90" i="9"/>
  <c r="E90" i="9" s="1"/>
  <c r="BF79" i="10"/>
  <c r="AO79" i="10"/>
  <c r="AH79" i="10" s="1"/>
  <c r="AD87" i="13"/>
  <c r="L87" i="13"/>
  <c r="F87" i="13"/>
  <c r="BE78" i="4"/>
  <c r="AM78" i="4"/>
  <c r="E78" i="4" s="1"/>
  <c r="BH86" i="16"/>
  <c r="CT86" i="16" s="1"/>
  <c r="BI86" i="16" s="1"/>
  <c r="BE79" i="10"/>
  <c r="AM79" i="10"/>
  <c r="E79" i="10" s="1"/>
  <c r="AD87" i="11"/>
  <c r="F87" i="11"/>
  <c r="BA88" i="11" s="1"/>
  <c r="L87" i="11"/>
  <c r="BF88" i="8"/>
  <c r="AO88" i="8"/>
  <c r="AH88" i="8" s="1"/>
  <c r="BF78" i="4"/>
  <c r="AO78" i="4"/>
  <c r="AH78" i="4" s="1"/>
  <c r="BF90" i="9"/>
  <c r="AO90" i="9"/>
  <c r="AH90" i="9" s="1"/>
  <c r="AB86" i="7"/>
  <c r="Y86" i="1"/>
  <c r="P86" i="7"/>
  <c r="Z86" i="1" s="1"/>
  <c r="EV86" i="1" s="1"/>
  <c r="BE88" i="8"/>
  <c r="AM88" i="8"/>
  <c r="E88" i="8" s="1"/>
  <c r="AC87" i="7"/>
  <c r="K87" i="7"/>
  <c r="X86" i="1"/>
  <c r="AE21" i="6"/>
  <c r="M21" i="6"/>
  <c r="BC22" i="6" s="1"/>
  <c r="W23" i="6"/>
  <c r="Z21" i="6"/>
  <c r="B21" i="6"/>
  <c r="K21" i="1" s="1"/>
  <c r="BS21" i="16" s="1"/>
  <c r="CC21" i="16" s="1"/>
  <c r="W89" i="13" l="1"/>
  <c r="AD88" i="8"/>
  <c r="L88" i="8"/>
  <c r="F88" i="8"/>
  <c r="AD79" i="10"/>
  <c r="F79" i="10"/>
  <c r="BA80" i="10" s="1"/>
  <c r="L79" i="10"/>
  <c r="BJ86" i="16"/>
  <c r="EC86" i="16" s="1"/>
  <c r="AF87" i="13"/>
  <c r="B87" i="13" s="1"/>
  <c r="M87" i="13"/>
  <c r="BC88" i="13" s="1"/>
  <c r="Q86" i="7"/>
  <c r="V87" i="7"/>
  <c r="AF87" i="11"/>
  <c r="B87" i="11" s="1"/>
  <c r="M87" i="11"/>
  <c r="BC88" i="11" s="1"/>
  <c r="AD78" i="4"/>
  <c r="L78" i="4"/>
  <c r="F78" i="4"/>
  <c r="BA79" i="4" s="1"/>
  <c r="L90" i="9"/>
  <c r="AD90" i="9"/>
  <c r="F90" i="9"/>
  <c r="BA91" i="9" s="1"/>
  <c r="AE87" i="7"/>
  <c r="W89" i="11"/>
  <c r="BA88" i="13"/>
  <c r="Z21" i="16"/>
  <c r="AA21" i="16" s="1"/>
  <c r="AO21" i="16"/>
  <c r="R21" i="6"/>
  <c r="S21" i="6" s="1"/>
  <c r="U21" i="6" s="1"/>
  <c r="X23" i="6"/>
  <c r="AA21" i="6"/>
  <c r="CF87" i="1" l="1"/>
  <c r="BZ87" i="16" s="1"/>
  <c r="CJ87" i="16" s="1"/>
  <c r="AF90" i="9"/>
  <c r="M90" i="9"/>
  <c r="BC91" i="9" s="1"/>
  <c r="B90" i="9"/>
  <c r="W90" i="8"/>
  <c r="R87" i="11"/>
  <c r="S87" i="11" s="1"/>
  <c r="X89" i="11"/>
  <c r="AR88" i="11"/>
  <c r="AS88" i="11"/>
  <c r="AF88" i="8"/>
  <c r="M88" i="8"/>
  <c r="BC89" i="8" s="1"/>
  <c r="Y87" i="7"/>
  <c r="BB87" i="7"/>
  <c r="BD87" i="7"/>
  <c r="W81" i="10"/>
  <c r="AF79" i="10"/>
  <c r="B79" i="10" s="1"/>
  <c r="M79" i="10"/>
  <c r="BC80" i="10" s="1"/>
  <c r="A78" i="15"/>
  <c r="W80" i="4"/>
  <c r="Z78" i="4"/>
  <c r="BN87" i="1"/>
  <c r="BX87" i="16" s="1"/>
  <c r="CH87" i="16" s="1"/>
  <c r="AF78" i="4"/>
  <c r="B78" i="4" s="1"/>
  <c r="M78" i="4"/>
  <c r="BC79" i="4" s="1"/>
  <c r="R87" i="13"/>
  <c r="S87" i="13" s="1"/>
  <c r="X89" i="13"/>
  <c r="AS88" i="13"/>
  <c r="AR88" i="13"/>
  <c r="BA89" i="8"/>
  <c r="W92" i="9"/>
  <c r="B88" i="8"/>
  <c r="N21" i="1"/>
  <c r="N21" i="6"/>
  <c r="T21" i="6"/>
  <c r="O21" i="1" s="1"/>
  <c r="AP21" i="16"/>
  <c r="CQ21" i="16" s="1"/>
  <c r="B78" i="1" l="1"/>
  <c r="BR78" i="16" s="1"/>
  <c r="CB78" i="16" s="1"/>
  <c r="R79" i="10"/>
  <c r="X81" i="10"/>
  <c r="AS80" i="10"/>
  <c r="AR80" i="10"/>
  <c r="AL90" i="1"/>
  <c r="BV90" i="16" s="1"/>
  <c r="CF90" i="16" s="1"/>
  <c r="Z79" i="4"/>
  <c r="C78" i="15"/>
  <c r="R90" i="9"/>
  <c r="S90" i="9" s="1"/>
  <c r="X92" i="9"/>
  <c r="AR91" i="9"/>
  <c r="AS91" i="9"/>
  <c r="AN88" i="11"/>
  <c r="AL88" i="11"/>
  <c r="D88" i="11" s="1"/>
  <c r="C88" i="11"/>
  <c r="BO88" i="1" s="1"/>
  <c r="BE79" i="1"/>
  <c r="R88" i="8"/>
  <c r="S88" i="8" s="1"/>
  <c r="X90" i="8"/>
  <c r="AS89" i="8"/>
  <c r="AR89" i="8"/>
  <c r="U87" i="11"/>
  <c r="T87" i="11" s="1"/>
  <c r="BQ87" i="1"/>
  <c r="N87" i="11"/>
  <c r="J88" i="13"/>
  <c r="CH88" i="1" s="1"/>
  <c r="AC88" i="1"/>
  <c r="BU88" i="16" s="1"/>
  <c r="CE88" i="16" s="1"/>
  <c r="U87" i="13"/>
  <c r="T87" i="13" s="1"/>
  <c r="CI87" i="1"/>
  <c r="N87" i="13"/>
  <c r="BE87" i="7"/>
  <c r="AM87" i="7"/>
  <c r="E87" i="7" s="1"/>
  <c r="D88" i="13"/>
  <c r="AL88" i="13"/>
  <c r="AN88" i="13"/>
  <c r="AG88" i="13" s="1"/>
  <c r="C88" i="13"/>
  <c r="CG88" i="1" s="1"/>
  <c r="R78" i="4"/>
  <c r="X80" i="4"/>
  <c r="AA78" i="4"/>
  <c r="AA79" i="4" s="1"/>
  <c r="AS79" i="4"/>
  <c r="AR79" i="4"/>
  <c r="BF87" i="7"/>
  <c r="AO87" i="7"/>
  <c r="AH87" i="7" s="1"/>
  <c r="AG88" i="11"/>
  <c r="J88" i="11"/>
  <c r="BP88" i="1" s="1"/>
  <c r="AQ21" i="16"/>
  <c r="AR21" i="16"/>
  <c r="DZ21" i="16" s="1"/>
  <c r="P21" i="1"/>
  <c r="AB21" i="6"/>
  <c r="O21" i="6" s="1"/>
  <c r="P21" i="6" s="1"/>
  <c r="Q21" i="1" s="1"/>
  <c r="EU21" i="1" s="1"/>
  <c r="T79" i="16" l="1"/>
  <c r="BW79" i="16"/>
  <c r="CG79" i="16" s="1"/>
  <c r="AC88" i="11"/>
  <c r="K88" i="11"/>
  <c r="BR87" i="1"/>
  <c r="D89" i="8"/>
  <c r="AN89" i="8"/>
  <c r="AL89" i="8"/>
  <c r="C89" i="8"/>
  <c r="AD89" i="1" s="1"/>
  <c r="U90" i="9"/>
  <c r="T90" i="9" s="1"/>
  <c r="AO90" i="1"/>
  <c r="N90" i="9"/>
  <c r="D78" i="15"/>
  <c r="S78" i="4"/>
  <c r="U88" i="8"/>
  <c r="T88" i="8" s="1"/>
  <c r="AF88" i="1"/>
  <c r="N88" i="8"/>
  <c r="AC88" i="13"/>
  <c r="K88" i="13"/>
  <c r="J79" i="4"/>
  <c r="D79" i="1" s="1"/>
  <c r="AD87" i="7"/>
  <c r="F87" i="7"/>
  <c r="L87" i="7"/>
  <c r="J80" i="10"/>
  <c r="BG80" i="1" s="1"/>
  <c r="AL79" i="4"/>
  <c r="AN79" i="4"/>
  <c r="AG79" i="4" s="1"/>
  <c r="D79" i="4"/>
  <c r="C79" i="4"/>
  <c r="C79" i="1" s="1"/>
  <c r="AG89" i="8"/>
  <c r="J89" i="8"/>
  <c r="AE89" i="1" s="1"/>
  <c r="AG91" i="9"/>
  <c r="J91" i="9"/>
  <c r="AN91" i="1" s="1"/>
  <c r="C79" i="15"/>
  <c r="AB87" i="13"/>
  <c r="CK87" i="1"/>
  <c r="P87" i="13"/>
  <c r="CL87" i="1" s="1"/>
  <c r="FB87" i="1" s="1"/>
  <c r="BH79" i="1"/>
  <c r="S79" i="10"/>
  <c r="U79" i="16"/>
  <c r="AL91" i="9"/>
  <c r="D91" i="9"/>
  <c r="AN91" i="9"/>
  <c r="C91" i="9"/>
  <c r="AM91" i="1" s="1"/>
  <c r="CJ87" i="1"/>
  <c r="AB87" i="11"/>
  <c r="BS87" i="1"/>
  <c r="P87" i="11"/>
  <c r="BT87" i="1" s="1"/>
  <c r="EZ87" i="1" s="1"/>
  <c r="AN80" i="10"/>
  <c r="AG80" i="10" s="1"/>
  <c r="D80" i="10"/>
  <c r="AL80" i="10"/>
  <c r="C80" i="10"/>
  <c r="BF80" i="1" s="1"/>
  <c r="B78" i="16"/>
  <c r="N78" i="16"/>
  <c r="Q21" i="6"/>
  <c r="V22" i="6"/>
  <c r="V79" i="16" l="1"/>
  <c r="CO79" i="16"/>
  <c r="W89" i="7"/>
  <c r="Z87" i="7"/>
  <c r="Z88" i="7" s="1"/>
  <c r="O78" i="16"/>
  <c r="E78" i="16"/>
  <c r="DU78" i="16" s="1"/>
  <c r="C78" i="16"/>
  <c r="Q87" i="13"/>
  <c r="V88" i="13"/>
  <c r="AC79" i="4"/>
  <c r="K79" i="4"/>
  <c r="AB88" i="8"/>
  <c r="AH88" i="1"/>
  <c r="P88" i="8"/>
  <c r="AI88" i="1" s="1"/>
  <c r="EW88" i="1" s="1"/>
  <c r="AC89" i="8"/>
  <c r="K89" i="8"/>
  <c r="AP90" i="1"/>
  <c r="AG88" i="1"/>
  <c r="W79" i="16"/>
  <c r="BA88" i="7"/>
  <c r="U78" i="4"/>
  <c r="T78" i="4" s="1"/>
  <c r="E78" i="1"/>
  <c r="N78" i="4"/>
  <c r="AE88" i="13"/>
  <c r="AC91" i="9"/>
  <c r="K91" i="9"/>
  <c r="U79" i="10"/>
  <c r="T79" i="10" s="1"/>
  <c r="N79" i="10"/>
  <c r="AE88" i="11"/>
  <c r="AC80" i="10"/>
  <c r="K80" i="10"/>
  <c r="Q87" i="11"/>
  <c r="V88" i="11"/>
  <c r="AF87" i="7"/>
  <c r="B87" i="7" s="1"/>
  <c r="M87" i="7"/>
  <c r="BC88" i="7" s="1"/>
  <c r="AB90" i="9"/>
  <c r="AQ90" i="1"/>
  <c r="P90" i="9"/>
  <c r="AR90" i="1" s="1"/>
  <c r="EX90" i="1" s="1"/>
  <c r="BB22" i="6"/>
  <c r="E22" i="6" s="1"/>
  <c r="AD22" i="6" s="1"/>
  <c r="BD22" i="6"/>
  <c r="AG22" i="6" s="1"/>
  <c r="Y22" i="6"/>
  <c r="D78" i="16" l="1"/>
  <c r="CL78" i="16"/>
  <c r="P78" i="16"/>
  <c r="CN78" i="16"/>
  <c r="DX79" i="16"/>
  <c r="CZ79" i="16"/>
  <c r="T87" i="1"/>
  <c r="BT87" i="16" s="1"/>
  <c r="CD87" i="16" s="1"/>
  <c r="Y88" i="11"/>
  <c r="BD88" i="11"/>
  <c r="BB88" i="11"/>
  <c r="V91" i="9"/>
  <c r="Q90" i="9"/>
  <c r="Q88" i="8"/>
  <c r="V89" i="8"/>
  <c r="Q78" i="16"/>
  <c r="DW78" i="16" s="1"/>
  <c r="R87" i="7"/>
  <c r="S87" i="7" s="1"/>
  <c r="X89" i="7"/>
  <c r="AA87" i="7"/>
  <c r="AA88" i="7" s="1"/>
  <c r="AS88" i="7"/>
  <c r="AR88" i="7"/>
  <c r="AB78" i="4"/>
  <c r="G78" i="1"/>
  <c r="O78" i="4"/>
  <c r="P78" i="4" s="1"/>
  <c r="H78" i="1" s="1"/>
  <c r="ET78" i="1" s="1"/>
  <c r="AE79" i="4"/>
  <c r="AE80" i="10"/>
  <c r="AB79" i="10"/>
  <c r="BJ79" i="1"/>
  <c r="P79" i="10"/>
  <c r="BK79" i="1" s="1"/>
  <c r="BI79" i="1"/>
  <c r="AE89" i="8"/>
  <c r="Y88" i="13"/>
  <c r="BD88" i="13"/>
  <c r="BB88" i="13"/>
  <c r="F78" i="1"/>
  <c r="E78" i="15"/>
  <c r="AE91" i="9"/>
  <c r="BF22" i="6"/>
  <c r="AH22" i="6"/>
  <c r="L22" i="6" s="1"/>
  <c r="D22" i="6"/>
  <c r="F22" i="6" s="1"/>
  <c r="W24" i="6" s="1"/>
  <c r="BE22" i="6"/>
  <c r="DB79" i="1" l="1"/>
  <c r="EY79" i="1"/>
  <c r="Z22" i="6"/>
  <c r="Y91" i="9"/>
  <c r="BB91" i="9"/>
  <c r="BD91" i="9"/>
  <c r="BE88" i="11"/>
  <c r="AM88" i="11"/>
  <c r="E88" i="11" s="1"/>
  <c r="BF88" i="11"/>
  <c r="AO88" i="11"/>
  <c r="AH88" i="11" s="1"/>
  <c r="BF88" i="13"/>
  <c r="AO88" i="13"/>
  <c r="AH88" i="13" s="1"/>
  <c r="U87" i="7"/>
  <c r="T87" i="7" s="1"/>
  <c r="W87" i="1"/>
  <c r="N87" i="7"/>
  <c r="Q79" i="10"/>
  <c r="V80" i="10"/>
  <c r="Q78" i="4"/>
  <c r="V79" i="4"/>
  <c r="BE88" i="13"/>
  <c r="AM88" i="13"/>
  <c r="E88" i="13" s="1"/>
  <c r="D88" i="7"/>
  <c r="AN88" i="7"/>
  <c r="AL88" i="7"/>
  <c r="C88" i="7"/>
  <c r="U88" i="1" s="1"/>
  <c r="Y89" i="8"/>
  <c r="BB89" i="8"/>
  <c r="BD89" i="8"/>
  <c r="BG87" i="16"/>
  <c r="AG88" i="7"/>
  <c r="J88" i="7"/>
  <c r="V88" i="1" s="1"/>
  <c r="AF22" i="6"/>
  <c r="AC22" i="6"/>
  <c r="K22" i="6"/>
  <c r="M22" i="6" s="1"/>
  <c r="BA23" i="6"/>
  <c r="AC88" i="7" l="1"/>
  <c r="K88" i="7"/>
  <c r="AD88" i="11"/>
  <c r="F88" i="11"/>
  <c r="BA89" i="11" s="1"/>
  <c r="L88" i="11"/>
  <c r="AB87" i="7"/>
  <c r="Y87" i="1"/>
  <c r="O87" i="7"/>
  <c r="P87" i="7" s="1"/>
  <c r="Z87" i="1" s="1"/>
  <c r="EV87" i="1" s="1"/>
  <c r="BF91" i="9"/>
  <c r="AO91" i="9"/>
  <c r="AH91" i="9" s="1"/>
  <c r="X87" i="1"/>
  <c r="BE91" i="9"/>
  <c r="AM91" i="9"/>
  <c r="E91" i="9" s="1"/>
  <c r="BE89" i="8"/>
  <c r="AM89" i="8"/>
  <c r="E89" i="8" s="1"/>
  <c r="AD88" i="13"/>
  <c r="F88" i="13"/>
  <c r="BA89" i="13" s="1"/>
  <c r="L88" i="13"/>
  <c r="BH87" i="16"/>
  <c r="CT87" i="16" s="1"/>
  <c r="BI87" i="16" s="1"/>
  <c r="BD79" i="4"/>
  <c r="Y79" i="4"/>
  <c r="BB79" i="4"/>
  <c r="O79" i="4"/>
  <c r="Y80" i="10"/>
  <c r="BB80" i="10"/>
  <c r="BD80" i="10"/>
  <c r="BF89" i="8"/>
  <c r="AO89" i="8"/>
  <c r="AH89" i="8" s="1"/>
  <c r="AE22" i="6"/>
  <c r="B22" i="6" s="1"/>
  <c r="K22" i="1" s="1"/>
  <c r="BS22" i="16" s="1"/>
  <c r="CC22" i="16" s="1"/>
  <c r="BC23" i="6"/>
  <c r="AA22" i="6"/>
  <c r="R22" i="6"/>
  <c r="S22" i="6" s="1"/>
  <c r="U22" i="6" s="1"/>
  <c r="X24" i="6"/>
  <c r="AF88" i="13" l="1"/>
  <c r="M88" i="13"/>
  <c r="BC89" i="13" s="1"/>
  <c r="AF88" i="11"/>
  <c r="B88" i="11" s="1"/>
  <c r="M88" i="11"/>
  <c r="BC89" i="11" s="1"/>
  <c r="B88" i="13"/>
  <c r="BE79" i="4"/>
  <c r="AM79" i="4"/>
  <c r="E79" i="4" s="1"/>
  <c r="W90" i="13"/>
  <c r="Z88" i="13"/>
  <c r="Z89" i="13" s="1"/>
  <c r="W90" i="11"/>
  <c r="Z88" i="11"/>
  <c r="Z89" i="11" s="1"/>
  <c r="BF79" i="4"/>
  <c r="AO79" i="4"/>
  <c r="AH79" i="4" s="1"/>
  <c r="AD89" i="8"/>
  <c r="F89" i="8"/>
  <c r="L89" i="8"/>
  <c r="AE88" i="7"/>
  <c r="BF80" i="10"/>
  <c r="AO80" i="10"/>
  <c r="AH80" i="10" s="1"/>
  <c r="BE80" i="10"/>
  <c r="AM80" i="10"/>
  <c r="E80" i="10" s="1"/>
  <c r="BJ87" i="16"/>
  <c r="EC87" i="16" s="1"/>
  <c r="AD91" i="9"/>
  <c r="F91" i="9"/>
  <c r="BA92" i="9" s="1"/>
  <c r="L91" i="9"/>
  <c r="Q87" i="7"/>
  <c r="V88" i="7"/>
  <c r="AO22" i="16"/>
  <c r="AP22" i="16" s="1"/>
  <c r="CQ22" i="16" s="1"/>
  <c r="N22" i="1"/>
  <c r="N22" i="6"/>
  <c r="T22" i="6"/>
  <c r="O22" i="1" s="1"/>
  <c r="AD80" i="10" l="1"/>
  <c r="F80" i="10"/>
  <c r="BA81" i="10" s="1"/>
  <c r="L80" i="10"/>
  <c r="W91" i="8"/>
  <c r="Z89" i="8"/>
  <c r="Z90" i="8" s="1"/>
  <c r="AF89" i="8"/>
  <c r="M89" i="8"/>
  <c r="BC90" i="8" s="1"/>
  <c r="R88" i="11"/>
  <c r="S88" i="11" s="1"/>
  <c r="AA88" i="11"/>
  <c r="AA89" i="11" s="1"/>
  <c r="X90" i="11"/>
  <c r="AS89" i="11"/>
  <c r="AR89" i="11"/>
  <c r="Y88" i="7"/>
  <c r="O88" i="7"/>
  <c r="BB88" i="7"/>
  <c r="BD88" i="7"/>
  <c r="BN88" i="1"/>
  <c r="BX88" i="16" s="1"/>
  <c r="CH88" i="16" s="1"/>
  <c r="CF88" i="1"/>
  <c r="BZ88" i="16" s="1"/>
  <c r="CJ88" i="16" s="1"/>
  <c r="B89" i="8"/>
  <c r="AD79" i="4"/>
  <c r="F79" i="4"/>
  <c r="BA80" i="4" s="1"/>
  <c r="L79" i="4"/>
  <c r="R88" i="13"/>
  <c r="S88" i="13" s="1"/>
  <c r="AA88" i="13"/>
  <c r="AA89" i="13" s="1"/>
  <c r="X90" i="13"/>
  <c r="AS89" i="13"/>
  <c r="AR89" i="13"/>
  <c r="AF91" i="9"/>
  <c r="B91" i="9" s="1"/>
  <c r="M91" i="9"/>
  <c r="BC92" i="9" s="1"/>
  <c r="Z91" i="9"/>
  <c r="Z92" i="9" s="1"/>
  <c r="W93" i="9"/>
  <c r="BA90" i="8"/>
  <c r="Z22" i="16"/>
  <c r="AA22" i="16" s="1"/>
  <c r="AQ22" i="16"/>
  <c r="AR22" i="16"/>
  <c r="DZ22" i="16" s="1"/>
  <c r="AB22" i="6"/>
  <c r="P22" i="1"/>
  <c r="AL91" i="1" l="1"/>
  <c r="BV91" i="16" s="1"/>
  <c r="CF91" i="16" s="1"/>
  <c r="BE88" i="7"/>
  <c r="AM88" i="7"/>
  <c r="E88" i="7" s="1"/>
  <c r="U88" i="11"/>
  <c r="T88" i="11" s="1"/>
  <c r="BQ88" i="1"/>
  <c r="N88" i="11"/>
  <c r="AC89" i="1"/>
  <c r="BU89" i="16" s="1"/>
  <c r="CE89" i="16" s="1"/>
  <c r="U88" i="13"/>
  <c r="T88" i="13" s="1"/>
  <c r="CI88" i="1"/>
  <c r="N88" i="13"/>
  <c r="AL89" i="11"/>
  <c r="D89" i="11" s="1"/>
  <c r="AN89" i="11"/>
  <c r="C89" i="11"/>
  <c r="BO89" i="1" s="1"/>
  <c r="R89" i="8"/>
  <c r="S89" i="8" s="1"/>
  <c r="X91" i="8"/>
  <c r="AA89" i="8"/>
  <c r="AA90" i="8" s="1"/>
  <c r="AR90" i="8"/>
  <c r="AS90" i="8"/>
  <c r="AG89" i="11"/>
  <c r="J89" i="11"/>
  <c r="BP89" i="1" s="1"/>
  <c r="AF80" i="10"/>
  <c r="B80" i="10" s="1"/>
  <c r="M80" i="10"/>
  <c r="BC81" i="10" s="1"/>
  <c r="AL89" i="13"/>
  <c r="D89" i="13" s="1"/>
  <c r="AN89" i="13"/>
  <c r="AG89" i="13" s="1"/>
  <c r="C89" i="13"/>
  <c r="CG89" i="1" s="1"/>
  <c r="W82" i="10"/>
  <c r="Z80" i="10"/>
  <c r="Z81" i="10" s="1"/>
  <c r="J89" i="13"/>
  <c r="CH89" i="1" s="1"/>
  <c r="AF79" i="4"/>
  <c r="B79" i="4" s="1"/>
  <c r="M79" i="4"/>
  <c r="BC80" i="4" s="1"/>
  <c r="R91" i="9"/>
  <c r="S91" i="9" s="1"/>
  <c r="AA91" i="9"/>
  <c r="AA92" i="9" s="1"/>
  <c r="X93" i="9"/>
  <c r="AS92" i="9"/>
  <c r="AR92" i="9"/>
  <c r="A79" i="15"/>
  <c r="W81" i="4"/>
  <c r="BF88" i="7"/>
  <c r="AO88" i="7"/>
  <c r="AH88" i="7" s="1"/>
  <c r="O22" i="6"/>
  <c r="P22" i="6" s="1"/>
  <c r="Q22" i="1" s="1"/>
  <c r="EU22" i="1" s="1"/>
  <c r="Q22" i="6"/>
  <c r="V23" i="6"/>
  <c r="AC89" i="13" l="1"/>
  <c r="K89" i="13"/>
  <c r="B79" i="1"/>
  <c r="BR79" i="16" s="1"/>
  <c r="CB79" i="16" s="1"/>
  <c r="AC89" i="11"/>
  <c r="K89" i="11"/>
  <c r="BE80" i="1"/>
  <c r="BR88" i="1"/>
  <c r="U91" i="9"/>
  <c r="T91" i="9" s="1"/>
  <c r="AO91" i="1"/>
  <c r="N91" i="9"/>
  <c r="AG90" i="8"/>
  <c r="J90" i="8"/>
  <c r="AE90" i="1" s="1"/>
  <c r="R80" i="10"/>
  <c r="AA80" i="10"/>
  <c r="AA81" i="10" s="1"/>
  <c r="X82" i="10"/>
  <c r="AR81" i="10"/>
  <c r="AS81" i="10"/>
  <c r="AL90" i="8"/>
  <c r="D90" i="8"/>
  <c r="AN90" i="8"/>
  <c r="C90" i="8"/>
  <c r="AD90" i="1" s="1"/>
  <c r="AB88" i="13"/>
  <c r="CK88" i="1"/>
  <c r="O88" i="13"/>
  <c r="P88" i="13" s="1"/>
  <c r="CL88" i="1" s="1"/>
  <c r="FB88" i="1" s="1"/>
  <c r="CJ88" i="1"/>
  <c r="J92" i="9"/>
  <c r="AN92" i="1" s="1"/>
  <c r="AL92" i="9"/>
  <c r="D92" i="9" s="1"/>
  <c r="AN92" i="9"/>
  <c r="AG92" i="9" s="1"/>
  <c r="C92" i="9"/>
  <c r="AM92" i="1" s="1"/>
  <c r="R79" i="4"/>
  <c r="X81" i="4"/>
  <c r="AS80" i="4"/>
  <c r="AR80" i="4"/>
  <c r="AD88" i="7"/>
  <c r="F88" i="7"/>
  <c r="BA89" i="7" s="1"/>
  <c r="L88" i="7"/>
  <c r="U89" i="8"/>
  <c r="T89" i="8" s="1"/>
  <c r="AF89" i="1"/>
  <c r="N89" i="8"/>
  <c r="AB88" i="11"/>
  <c r="BS88" i="1"/>
  <c r="O88" i="11"/>
  <c r="P88" i="11" s="1"/>
  <c r="BT88" i="1" s="1"/>
  <c r="EZ88" i="1" s="1"/>
  <c r="BB23" i="6"/>
  <c r="BD23" i="6"/>
  <c r="AN23" i="6" s="1"/>
  <c r="AG23" i="6" s="1"/>
  <c r="Y23" i="6"/>
  <c r="T80" i="16" l="1"/>
  <c r="BW80" i="16"/>
  <c r="CG80" i="16" s="1"/>
  <c r="AL23" i="6"/>
  <c r="E23" i="6"/>
  <c r="AD23" i="6" s="1"/>
  <c r="AC92" i="9"/>
  <c r="K92" i="9"/>
  <c r="AB91" i="9"/>
  <c r="AQ91" i="1"/>
  <c r="O91" i="9"/>
  <c r="P91" i="9" s="1"/>
  <c r="AR91" i="1" s="1"/>
  <c r="EX91" i="1" s="1"/>
  <c r="AE89" i="11"/>
  <c r="AG89" i="1"/>
  <c r="AN80" i="4"/>
  <c r="AL80" i="4"/>
  <c r="D80" i="4" s="1"/>
  <c r="C80" i="4"/>
  <c r="C80" i="1" s="1"/>
  <c r="AP91" i="1"/>
  <c r="N79" i="16"/>
  <c r="B79" i="16"/>
  <c r="AC90" i="8"/>
  <c r="K90" i="8"/>
  <c r="AF88" i="7"/>
  <c r="M88" i="7"/>
  <c r="BC89" i="7" s="1"/>
  <c r="W90" i="7"/>
  <c r="J81" i="10"/>
  <c r="BG81" i="1" s="1"/>
  <c r="AG80" i="4"/>
  <c r="J80" i="4"/>
  <c r="D80" i="1" s="1"/>
  <c r="Q88" i="13"/>
  <c r="V89" i="13"/>
  <c r="Q88" i="11"/>
  <c r="V89" i="11"/>
  <c r="AN81" i="10"/>
  <c r="AG81" i="10" s="1"/>
  <c r="AL81" i="10"/>
  <c r="D81" i="10" s="1"/>
  <c r="C81" i="10"/>
  <c r="BF81" i="1" s="1"/>
  <c r="W80" i="16"/>
  <c r="DX80" i="16" s="1"/>
  <c r="U80" i="16"/>
  <c r="AE89" i="13"/>
  <c r="BH80" i="1"/>
  <c r="S80" i="10"/>
  <c r="B88" i="7"/>
  <c r="AB89" i="8"/>
  <c r="AH89" i="1"/>
  <c r="O89" i="8"/>
  <c r="P89" i="8" s="1"/>
  <c r="AI89" i="1" s="1"/>
  <c r="D79" i="15"/>
  <c r="S79" i="4"/>
  <c r="BF23" i="6"/>
  <c r="AH23" i="6"/>
  <c r="L23" i="6" s="1"/>
  <c r="D23" i="6"/>
  <c r="BE23" i="6"/>
  <c r="CZ89" i="1" l="1"/>
  <c r="EW89" i="1"/>
  <c r="V80" i="16"/>
  <c r="CO80" i="16"/>
  <c r="AC81" i="10"/>
  <c r="K81" i="10"/>
  <c r="AC80" i="4"/>
  <c r="K80" i="4"/>
  <c r="Y89" i="13"/>
  <c r="O89" i="13"/>
  <c r="BD89" i="13"/>
  <c r="BB89" i="13"/>
  <c r="R88" i="7"/>
  <c r="S88" i="7" s="1"/>
  <c r="X90" i="7"/>
  <c r="AR89" i="7"/>
  <c r="AS89" i="7"/>
  <c r="U79" i="4"/>
  <c r="T79" i="4" s="1"/>
  <c r="E79" i="1"/>
  <c r="N79" i="4"/>
  <c r="V92" i="9"/>
  <c r="Q91" i="9"/>
  <c r="AE90" i="8"/>
  <c r="Q89" i="8"/>
  <c r="V90" i="8"/>
  <c r="Y89" i="11"/>
  <c r="O89" i="11"/>
  <c r="BB89" i="11"/>
  <c r="BD89" i="11"/>
  <c r="C79" i="16"/>
  <c r="AE92" i="9"/>
  <c r="T88" i="1"/>
  <c r="BT88" i="16" s="1"/>
  <c r="CD88" i="16" s="1"/>
  <c r="U80" i="10"/>
  <c r="T80" i="10" s="1"/>
  <c r="N80" i="10"/>
  <c r="O79" i="16"/>
  <c r="AC23" i="6"/>
  <c r="K23" i="6"/>
  <c r="F23" i="6"/>
  <c r="BA24" i="6" s="1"/>
  <c r="AF23" i="6"/>
  <c r="P79" i="16" l="1"/>
  <c r="CN79" i="16"/>
  <c r="D79" i="16"/>
  <c r="CL79" i="16"/>
  <c r="E79" i="16"/>
  <c r="AB80" i="10"/>
  <c r="BJ80" i="1"/>
  <c r="O80" i="10"/>
  <c r="P80" i="10" s="1"/>
  <c r="BK80" i="1" s="1"/>
  <c r="EY80" i="1" s="1"/>
  <c r="BF89" i="11"/>
  <c r="AO89" i="11"/>
  <c r="AH89" i="11" s="1"/>
  <c r="BI80" i="1"/>
  <c r="BE89" i="11"/>
  <c r="AM89" i="11"/>
  <c r="E89" i="11" s="1"/>
  <c r="O92" i="9"/>
  <c r="Y92" i="9"/>
  <c r="BB92" i="9"/>
  <c r="BD92" i="9"/>
  <c r="AE80" i="4"/>
  <c r="BG88" i="16"/>
  <c r="AB79" i="4"/>
  <c r="G79" i="1"/>
  <c r="P79" i="4"/>
  <c r="H79" i="1" s="1"/>
  <c r="U88" i="7"/>
  <c r="T88" i="7" s="1"/>
  <c r="W88" i="1"/>
  <c r="N88" i="7"/>
  <c r="E79" i="15"/>
  <c r="F79" i="1"/>
  <c r="BE89" i="13"/>
  <c r="AM89" i="13"/>
  <c r="E89" i="13" s="1"/>
  <c r="AE81" i="10"/>
  <c r="D89" i="7"/>
  <c r="AL89" i="7"/>
  <c r="AN89" i="7"/>
  <c r="C89" i="7"/>
  <c r="U89" i="1" s="1"/>
  <c r="Q79" i="16"/>
  <c r="Y90" i="8"/>
  <c r="O90" i="8"/>
  <c r="BB90" i="8"/>
  <c r="BD90" i="8"/>
  <c r="AG89" i="7"/>
  <c r="J89" i="7"/>
  <c r="V89" i="1" s="1"/>
  <c r="BF89" i="13"/>
  <c r="AO89" i="13"/>
  <c r="AH89" i="13" s="1"/>
  <c r="W25" i="6"/>
  <c r="Z23" i="6"/>
  <c r="AE23" i="6"/>
  <c r="B23" i="6" s="1"/>
  <c r="K23" i="1" s="1"/>
  <c r="BS23" i="16" s="1"/>
  <c r="CC23" i="16" s="1"/>
  <c r="M23" i="6"/>
  <c r="CW79" i="1" l="1"/>
  <c r="ET79" i="1"/>
  <c r="DW79" i="16"/>
  <c r="CY79" i="16"/>
  <c r="CW79" i="16"/>
  <c r="DU79" i="16"/>
  <c r="AR24" i="6"/>
  <c r="AS24" i="6"/>
  <c r="X88" i="1"/>
  <c r="BF92" i="9"/>
  <c r="AO92" i="9"/>
  <c r="AH92" i="9" s="1"/>
  <c r="AD89" i="13"/>
  <c r="L89" i="13"/>
  <c r="F89" i="13"/>
  <c r="BE92" i="9"/>
  <c r="AM92" i="9"/>
  <c r="E92" i="9" s="1"/>
  <c r="BE90" i="8"/>
  <c r="AM90" i="8"/>
  <c r="E90" i="8" s="1"/>
  <c r="BF90" i="8"/>
  <c r="AO90" i="8"/>
  <c r="AH90" i="8" s="1"/>
  <c r="V80" i="4"/>
  <c r="Q79" i="4"/>
  <c r="L89" i="11"/>
  <c r="AD89" i="11"/>
  <c r="F89" i="11"/>
  <c r="BA90" i="11" s="1"/>
  <c r="Q80" i="10"/>
  <c r="V81" i="10"/>
  <c r="AB88" i="7"/>
  <c r="Y88" i="1"/>
  <c r="P88" i="7"/>
  <c r="Z88" i="1" s="1"/>
  <c r="EV88" i="1" s="1"/>
  <c r="AC89" i="7"/>
  <c r="K89" i="7"/>
  <c r="BH88" i="16"/>
  <c r="CT88" i="16" s="1"/>
  <c r="BI88" i="16" s="1"/>
  <c r="BC24" i="6"/>
  <c r="AA23" i="6"/>
  <c r="R23" i="6"/>
  <c r="S23" i="6" s="1"/>
  <c r="U23" i="6" s="1"/>
  <c r="X25" i="6"/>
  <c r="Z23" i="16"/>
  <c r="AA23" i="16" s="1"/>
  <c r="AO23" i="16"/>
  <c r="J24" i="6" l="1"/>
  <c r="M24" i="1" s="1"/>
  <c r="C24" i="6"/>
  <c r="L24" i="1" s="1"/>
  <c r="AO24" i="6"/>
  <c r="AM24" i="6"/>
  <c r="AD92" i="9"/>
  <c r="L92" i="9"/>
  <c r="F92" i="9"/>
  <c r="BA93" i="9" s="1"/>
  <c r="AF89" i="11"/>
  <c r="M89" i="11"/>
  <c r="W91" i="13"/>
  <c r="Q88" i="7"/>
  <c r="V89" i="7"/>
  <c r="AF89" i="13"/>
  <c r="B89" i="13" s="1"/>
  <c r="M89" i="13"/>
  <c r="BC90" i="13" s="1"/>
  <c r="O81" i="10"/>
  <c r="Y81" i="10"/>
  <c r="BD81" i="10"/>
  <c r="BB81" i="10"/>
  <c r="BD80" i="4"/>
  <c r="Y80" i="4"/>
  <c r="BB80" i="4"/>
  <c r="BJ88" i="16"/>
  <c r="EC88" i="16" s="1"/>
  <c r="W91" i="11"/>
  <c r="F90" i="8"/>
  <c r="AD90" i="8"/>
  <c r="L90" i="8"/>
  <c r="AE89" i="7"/>
  <c r="B89" i="11"/>
  <c r="BA90" i="13"/>
  <c r="AP23" i="16"/>
  <c r="CQ23" i="16" s="1"/>
  <c r="N23" i="1"/>
  <c r="N23" i="6"/>
  <c r="T23" i="6"/>
  <c r="O23" i="1" s="1"/>
  <c r="CF89" i="1" l="1"/>
  <c r="BZ89" i="16" s="1"/>
  <c r="CJ89" i="16" s="1"/>
  <c r="BF80" i="4"/>
  <c r="AO80" i="4"/>
  <c r="AH80" i="4" s="1"/>
  <c r="Y89" i="7"/>
  <c r="BB89" i="7"/>
  <c r="BD89" i="7"/>
  <c r="BN89" i="1"/>
  <c r="BX89" i="16" s="1"/>
  <c r="CH89" i="16" s="1"/>
  <c r="BE81" i="10"/>
  <c r="AM81" i="10"/>
  <c r="E81" i="10" s="1"/>
  <c r="R89" i="11"/>
  <c r="S89" i="11" s="1"/>
  <c r="X91" i="11"/>
  <c r="AS90" i="11"/>
  <c r="AR90" i="11"/>
  <c r="BF81" i="10"/>
  <c r="AO81" i="10"/>
  <c r="AH81" i="10" s="1"/>
  <c r="W94" i="9"/>
  <c r="W92" i="8"/>
  <c r="BA91" i="8"/>
  <c r="AF92" i="9"/>
  <c r="B92" i="9" s="1"/>
  <c r="M92" i="9"/>
  <c r="BC93" i="9" s="1"/>
  <c r="BE80" i="4"/>
  <c r="AM80" i="4"/>
  <c r="E80" i="4" s="1"/>
  <c r="AF90" i="8"/>
  <c r="B90" i="8" s="1"/>
  <c r="M90" i="8"/>
  <c r="BC91" i="8" s="1"/>
  <c r="R89" i="13"/>
  <c r="S89" i="13" s="1"/>
  <c r="X91" i="13"/>
  <c r="AS90" i="13"/>
  <c r="AR90" i="13"/>
  <c r="BC90" i="11"/>
  <c r="AQ23" i="16"/>
  <c r="AR23" i="16"/>
  <c r="DZ23" i="16" s="1"/>
  <c r="AB23" i="6"/>
  <c r="O23" i="6" s="1"/>
  <c r="P23" i="6" s="1"/>
  <c r="Q23" i="1" s="1"/>
  <c r="EU23" i="1" s="1"/>
  <c r="P23" i="1"/>
  <c r="AL92" i="1" l="1"/>
  <c r="BV92" i="16" s="1"/>
  <c r="CF92" i="16" s="1"/>
  <c r="J90" i="13"/>
  <c r="CH90" i="1" s="1"/>
  <c r="BE89" i="7"/>
  <c r="AM89" i="7"/>
  <c r="E89" i="7" s="1"/>
  <c r="U89" i="13"/>
  <c r="T89" i="13" s="1"/>
  <c r="CI89" i="1"/>
  <c r="N89" i="13"/>
  <c r="AN90" i="13"/>
  <c r="AG90" i="13" s="1"/>
  <c r="AL90" i="13"/>
  <c r="D90" i="13" s="1"/>
  <c r="C90" i="13"/>
  <c r="CG90" i="1" s="1"/>
  <c r="R90" i="8"/>
  <c r="S90" i="8" s="1"/>
  <c r="X92" i="8"/>
  <c r="AS91" i="8"/>
  <c r="AR91" i="8"/>
  <c r="U89" i="11"/>
  <c r="T89" i="11" s="1"/>
  <c r="BQ89" i="1"/>
  <c r="N89" i="11"/>
  <c r="AC90" i="1"/>
  <c r="BU90" i="16" s="1"/>
  <c r="CE90" i="16" s="1"/>
  <c r="AD81" i="10"/>
  <c r="F81" i="10"/>
  <c r="BA82" i="10" s="1"/>
  <c r="L81" i="10"/>
  <c r="AD80" i="4"/>
  <c r="L80" i="4"/>
  <c r="F80" i="4"/>
  <c r="BA81" i="4" s="1"/>
  <c r="D90" i="11"/>
  <c r="AL90" i="11"/>
  <c r="AN90" i="11"/>
  <c r="AG90" i="11" s="1"/>
  <c r="C90" i="11"/>
  <c r="BO90" i="1" s="1"/>
  <c r="J90" i="11"/>
  <c r="BP90" i="1" s="1"/>
  <c r="R92" i="9"/>
  <c r="S92" i="9" s="1"/>
  <c r="X94" i="9"/>
  <c r="AS93" i="9"/>
  <c r="AR93" i="9"/>
  <c r="BF89" i="7"/>
  <c r="AO89" i="7"/>
  <c r="AH89" i="7" s="1"/>
  <c r="Q23" i="6"/>
  <c r="V24" i="6"/>
  <c r="AC90" i="13" l="1"/>
  <c r="K90" i="13"/>
  <c r="AF80" i="4"/>
  <c r="B80" i="4" s="1"/>
  <c r="M80" i="4"/>
  <c r="BC81" i="4" s="1"/>
  <c r="AG93" i="9"/>
  <c r="J93" i="9"/>
  <c r="AN93" i="1" s="1"/>
  <c r="AB89" i="11"/>
  <c r="BS89" i="1"/>
  <c r="P89" i="11"/>
  <c r="BT89" i="1" s="1"/>
  <c r="D93" i="9"/>
  <c r="AN93" i="9"/>
  <c r="AL93" i="9"/>
  <c r="C93" i="9"/>
  <c r="AM93" i="1" s="1"/>
  <c r="U90" i="8"/>
  <c r="T90" i="8" s="1"/>
  <c r="AF90" i="1"/>
  <c r="N90" i="8"/>
  <c r="BR89" i="1"/>
  <c r="AF81" i="10"/>
  <c r="M81" i="10"/>
  <c r="BC82" i="10" s="1"/>
  <c r="W83" i="10"/>
  <c r="AN91" i="8"/>
  <c r="AL91" i="8"/>
  <c r="D91" i="8" s="1"/>
  <c r="C91" i="8"/>
  <c r="AD91" i="1" s="1"/>
  <c r="AB89" i="13"/>
  <c r="CK89" i="1"/>
  <c r="P89" i="13"/>
  <c r="CL89" i="1" s="1"/>
  <c r="AC90" i="11"/>
  <c r="K90" i="11"/>
  <c r="U92" i="9"/>
  <c r="T92" i="9" s="1"/>
  <c r="AO92" i="1"/>
  <c r="N92" i="9"/>
  <c r="B81" i="10"/>
  <c r="AG91" i="8"/>
  <c r="J91" i="8"/>
  <c r="AE91" i="1" s="1"/>
  <c r="CJ89" i="1"/>
  <c r="A80" i="15"/>
  <c r="W82" i="4"/>
  <c r="Z80" i="4"/>
  <c r="AD89" i="7"/>
  <c r="F89" i="7"/>
  <c r="BA90" i="7" s="1"/>
  <c r="L89" i="7"/>
  <c r="BB24" i="6"/>
  <c r="E24" i="6" s="1"/>
  <c r="BD24" i="6"/>
  <c r="AN24" i="6" s="1"/>
  <c r="AG24" i="6" s="1"/>
  <c r="Y24" i="6"/>
  <c r="DE89" i="1" l="1"/>
  <c r="FB89" i="1"/>
  <c r="DC89" i="1"/>
  <c r="EZ89" i="1"/>
  <c r="AD24" i="6"/>
  <c r="F24" i="6"/>
  <c r="W26" i="6" s="1"/>
  <c r="AL24" i="6"/>
  <c r="D24" i="6" s="1"/>
  <c r="AC91" i="8"/>
  <c r="K91" i="8"/>
  <c r="AC93" i="9"/>
  <c r="K93" i="9"/>
  <c r="AG90" i="1"/>
  <c r="BE81" i="1"/>
  <c r="R81" i="10"/>
  <c r="X83" i="10"/>
  <c r="AR82" i="10"/>
  <c r="AS82" i="10"/>
  <c r="AF89" i="7"/>
  <c r="B89" i="7" s="1"/>
  <c r="M89" i="7"/>
  <c r="BC90" i="7" s="1"/>
  <c r="AB92" i="9"/>
  <c r="AQ92" i="1"/>
  <c r="P92" i="9"/>
  <c r="AR92" i="1" s="1"/>
  <c r="EX92" i="1" s="1"/>
  <c r="Q89" i="13"/>
  <c r="V90" i="13"/>
  <c r="R80" i="4"/>
  <c r="X82" i="4"/>
  <c r="AA80" i="4"/>
  <c r="AA81" i="4" s="1"/>
  <c r="AR81" i="4"/>
  <c r="AS81" i="4"/>
  <c r="W91" i="7"/>
  <c r="Z89" i="7"/>
  <c r="Z90" i="7" s="1"/>
  <c r="Q89" i="11"/>
  <c r="V90" i="11"/>
  <c r="B80" i="1"/>
  <c r="BR80" i="16" s="1"/>
  <c r="CB80" i="16" s="1"/>
  <c r="AP92" i="1"/>
  <c r="AB90" i="8"/>
  <c r="AH90" i="1"/>
  <c r="P90" i="8"/>
  <c r="AI90" i="1" s="1"/>
  <c r="EW90" i="1" s="1"/>
  <c r="AE90" i="13"/>
  <c r="Z81" i="4"/>
  <c r="C80" i="15"/>
  <c r="AE90" i="11"/>
  <c r="BF24" i="6"/>
  <c r="AH24" i="6"/>
  <c r="L24" i="6" s="1"/>
  <c r="BE24" i="6"/>
  <c r="Z24" i="6" l="1"/>
  <c r="T81" i="16"/>
  <c r="BW81" i="16"/>
  <c r="CG81" i="16" s="1"/>
  <c r="T89" i="1"/>
  <c r="BT89" i="16" s="1"/>
  <c r="CD89" i="16" s="1"/>
  <c r="N80" i="16"/>
  <c r="B80" i="16"/>
  <c r="AN82" i="10"/>
  <c r="AL82" i="10"/>
  <c r="D82" i="10" s="1"/>
  <c r="C82" i="10"/>
  <c r="BF82" i="1" s="1"/>
  <c r="V93" i="9"/>
  <c r="Q92" i="9"/>
  <c r="AE93" i="9"/>
  <c r="Y90" i="11"/>
  <c r="BD90" i="11"/>
  <c r="BB90" i="11"/>
  <c r="Q90" i="8"/>
  <c r="V91" i="8"/>
  <c r="AL81" i="4"/>
  <c r="AN81" i="4"/>
  <c r="D81" i="4"/>
  <c r="C81" i="4"/>
  <c r="C81" i="1" s="1"/>
  <c r="D80" i="15"/>
  <c r="S80" i="4"/>
  <c r="R89" i="7"/>
  <c r="S89" i="7" s="1"/>
  <c r="AA89" i="7"/>
  <c r="AA90" i="7" s="1"/>
  <c r="X91" i="7"/>
  <c r="AS90" i="7"/>
  <c r="AR90" i="7"/>
  <c r="BH81" i="1"/>
  <c r="S81" i="10"/>
  <c r="Y90" i="13"/>
  <c r="BD90" i="13"/>
  <c r="BB90" i="13"/>
  <c r="W81" i="16"/>
  <c r="DX81" i="16" s="1"/>
  <c r="U81" i="16"/>
  <c r="AE91" i="8"/>
  <c r="C81" i="15"/>
  <c r="AG81" i="4"/>
  <c r="J81" i="4"/>
  <c r="D81" i="1" s="1"/>
  <c r="AG82" i="10"/>
  <c r="J82" i="10"/>
  <c r="BG82" i="1" s="1"/>
  <c r="AC24" i="6"/>
  <c r="K24" i="6"/>
  <c r="BA25" i="6"/>
  <c r="M24" i="6"/>
  <c r="AF24" i="6"/>
  <c r="V81" i="16" l="1"/>
  <c r="CO81" i="16"/>
  <c r="AS25" i="6"/>
  <c r="AS26" i="6" s="1"/>
  <c r="AR25" i="6"/>
  <c r="AC82" i="10"/>
  <c r="K82" i="10"/>
  <c r="Y93" i="9"/>
  <c r="BB93" i="9"/>
  <c r="BD93" i="9"/>
  <c r="BF90" i="11"/>
  <c r="AO90" i="11"/>
  <c r="AH90" i="11" s="1"/>
  <c r="U81" i="10"/>
  <c r="T81" i="10" s="1"/>
  <c r="N81" i="10"/>
  <c r="U89" i="7"/>
  <c r="T89" i="7" s="1"/>
  <c r="W89" i="1"/>
  <c r="N89" i="7"/>
  <c r="AC81" i="4"/>
  <c r="K81" i="4"/>
  <c r="U80" i="4"/>
  <c r="T80" i="4" s="1"/>
  <c r="E80" i="1"/>
  <c r="N80" i="4"/>
  <c r="C80" i="16"/>
  <c r="AN90" i="7"/>
  <c r="AG90" i="7" s="1"/>
  <c r="AL90" i="7"/>
  <c r="D90" i="7" s="1"/>
  <c r="C90" i="7"/>
  <c r="U90" i="1" s="1"/>
  <c r="Q80" i="16"/>
  <c r="DW80" i="16" s="1"/>
  <c r="O80" i="16"/>
  <c r="J90" i="7"/>
  <c r="V90" i="1" s="1"/>
  <c r="BE90" i="11"/>
  <c r="AM90" i="11"/>
  <c r="E90" i="11" s="1"/>
  <c r="BE90" i="13"/>
  <c r="AM90" i="13"/>
  <c r="E90" i="13" s="1"/>
  <c r="Y91" i="8"/>
  <c r="BD91" i="8"/>
  <c r="BB91" i="8"/>
  <c r="BG89" i="16"/>
  <c r="BF90" i="13"/>
  <c r="AO90" i="13"/>
  <c r="AH90" i="13" s="1"/>
  <c r="AA24" i="6"/>
  <c r="R24" i="6"/>
  <c r="S24" i="6" s="1"/>
  <c r="U24" i="6" s="1"/>
  <c r="X26" i="6"/>
  <c r="AE24" i="6"/>
  <c r="B24" i="6" s="1"/>
  <c r="K24" i="1" s="1"/>
  <c r="BC25" i="6"/>
  <c r="BS24" i="16" l="1"/>
  <c r="CC24" i="16" s="1"/>
  <c r="AO24" i="16" s="1"/>
  <c r="AP24" i="16" s="1"/>
  <c r="CQ24" i="16" s="1"/>
  <c r="D80" i="16"/>
  <c r="CL80" i="16"/>
  <c r="P80" i="16"/>
  <c r="CN80" i="16"/>
  <c r="AR26" i="6"/>
  <c r="C26" i="6" s="1"/>
  <c r="L26" i="1" s="1"/>
  <c r="AS27" i="6"/>
  <c r="AS28" i="6" s="1"/>
  <c r="AS29" i="6" s="1"/>
  <c r="AO25" i="6"/>
  <c r="AM25" i="6"/>
  <c r="C25" i="6"/>
  <c r="L25" i="1" s="1"/>
  <c r="J26" i="6"/>
  <c r="M26" i="1" s="1"/>
  <c r="J25" i="6"/>
  <c r="M25" i="1" s="1"/>
  <c r="Z24" i="16"/>
  <c r="AA24" i="16" s="1"/>
  <c r="AC90" i="7"/>
  <c r="K90" i="7"/>
  <c r="BE91" i="8"/>
  <c r="AM91" i="8"/>
  <c r="E91" i="8" s="1"/>
  <c r="E80" i="16"/>
  <c r="DU80" i="16" s="1"/>
  <c r="AB89" i="7"/>
  <c r="Y89" i="1"/>
  <c r="O89" i="7"/>
  <c r="P89" i="7" s="1"/>
  <c r="Z89" i="1" s="1"/>
  <c r="BF93" i="9"/>
  <c r="AO93" i="9"/>
  <c r="AH93" i="9" s="1"/>
  <c r="BH89" i="16"/>
  <c r="CT89" i="16" s="1"/>
  <c r="BI89" i="16" s="1"/>
  <c r="BF91" i="8"/>
  <c r="AO91" i="8"/>
  <c r="AH91" i="8" s="1"/>
  <c r="BE93" i="9"/>
  <c r="AM93" i="9"/>
  <c r="E93" i="9" s="1"/>
  <c r="X89" i="1"/>
  <c r="AB80" i="4"/>
  <c r="G80" i="1"/>
  <c r="O80" i="4"/>
  <c r="P80" i="4" s="1"/>
  <c r="H80" i="1" s="1"/>
  <c r="ET80" i="1" s="1"/>
  <c r="AB81" i="10"/>
  <c r="BJ81" i="1"/>
  <c r="P81" i="10"/>
  <c r="BK81" i="1" s="1"/>
  <c r="EY81" i="1" s="1"/>
  <c r="BI81" i="1"/>
  <c r="E80" i="15"/>
  <c r="F80" i="1"/>
  <c r="AE82" i="10"/>
  <c r="AD90" i="13"/>
  <c r="L90" i="13"/>
  <c r="F90" i="13"/>
  <c r="BA91" i="13" s="1"/>
  <c r="AD90" i="11"/>
  <c r="L90" i="11"/>
  <c r="F90" i="11"/>
  <c r="BA91" i="11" s="1"/>
  <c r="AE81" i="4"/>
  <c r="N24" i="1"/>
  <c r="N24" i="6"/>
  <c r="T24" i="6"/>
  <c r="O24" i="1" s="1"/>
  <c r="CY89" i="1" l="1"/>
  <c r="EV89" i="1"/>
  <c r="AS30" i="6"/>
  <c r="J30" i="6" s="1"/>
  <c r="M30" i="1" s="1"/>
  <c r="J27" i="6"/>
  <c r="M27" i="1" s="1"/>
  <c r="J28" i="6"/>
  <c r="M28" i="1" s="1"/>
  <c r="J29" i="6"/>
  <c r="M29" i="1" s="1"/>
  <c r="AL26" i="6"/>
  <c r="AN26" i="6"/>
  <c r="AR27" i="6"/>
  <c r="AF90" i="11"/>
  <c r="M90" i="11"/>
  <c r="BC91" i="11" s="1"/>
  <c r="Q81" i="10"/>
  <c r="V82" i="10"/>
  <c r="Q89" i="7"/>
  <c r="V90" i="7"/>
  <c r="AD91" i="8"/>
  <c r="L91" i="8"/>
  <c r="F91" i="8"/>
  <c r="BA92" i="8" s="1"/>
  <c r="Q80" i="4"/>
  <c r="V81" i="4"/>
  <c r="BJ89" i="16"/>
  <c r="B90" i="11"/>
  <c r="W92" i="13"/>
  <c r="Z90" i="13"/>
  <c r="Z91" i="13" s="1"/>
  <c r="AF90" i="13"/>
  <c r="B90" i="13" s="1"/>
  <c r="M90" i="13"/>
  <c r="BC91" i="13" s="1"/>
  <c r="AE90" i="7"/>
  <c r="W92" i="11"/>
  <c r="Z90" i="11"/>
  <c r="Z91" i="11" s="1"/>
  <c r="AD93" i="9"/>
  <c r="F93" i="9"/>
  <c r="L93" i="9"/>
  <c r="AQ24" i="16"/>
  <c r="AB24" i="6"/>
  <c r="O24" i="6" s="1"/>
  <c r="P24" i="6" s="1"/>
  <c r="Q24" i="1" s="1"/>
  <c r="P24" i="1"/>
  <c r="AR24" i="16"/>
  <c r="CX24" i="1" l="1"/>
  <c r="EU24" i="1"/>
  <c r="DZ24" i="16"/>
  <c r="DB24" i="16"/>
  <c r="AS31" i="6"/>
  <c r="J31" i="6" s="1"/>
  <c r="M31" i="1" s="1"/>
  <c r="AG30" i="6"/>
  <c r="DE89" i="16"/>
  <c r="EC89" i="16"/>
  <c r="C27" i="6"/>
  <c r="L27" i="1" s="1"/>
  <c r="AO27" i="6"/>
  <c r="AM27" i="6"/>
  <c r="AR28" i="6"/>
  <c r="CF90" i="1"/>
  <c r="BZ90" i="16" s="1"/>
  <c r="CJ90" i="16" s="1"/>
  <c r="R90" i="13"/>
  <c r="S90" i="13" s="1"/>
  <c r="X92" i="13"/>
  <c r="AA90" i="13"/>
  <c r="AA91" i="13" s="1"/>
  <c r="AR91" i="13"/>
  <c r="AS91" i="13"/>
  <c r="BD81" i="4"/>
  <c r="Y81" i="4"/>
  <c r="BB81" i="4"/>
  <c r="O81" i="4"/>
  <c r="Y82" i="10"/>
  <c r="BD82" i="10"/>
  <c r="BB82" i="10"/>
  <c r="W95" i="9"/>
  <c r="Z93" i="9"/>
  <c r="Z94" i="9" s="1"/>
  <c r="O90" i="7"/>
  <c r="Y90" i="7"/>
  <c r="BB90" i="7"/>
  <c r="BD90" i="7"/>
  <c r="W93" i="8"/>
  <c r="Z91" i="8"/>
  <c r="Z92" i="8" s="1"/>
  <c r="BA94" i="9"/>
  <c r="AF91" i="8"/>
  <c r="B91" i="8" s="1"/>
  <c r="M91" i="8"/>
  <c r="BC92" i="8" s="1"/>
  <c r="R90" i="11"/>
  <c r="S90" i="11" s="1"/>
  <c r="X92" i="11"/>
  <c r="AA90" i="11"/>
  <c r="AA91" i="11" s="1"/>
  <c r="AS91" i="11"/>
  <c r="AR91" i="11"/>
  <c r="AF93" i="9"/>
  <c r="B93" i="9" s="1"/>
  <c r="M93" i="9"/>
  <c r="BC94" i="9" s="1"/>
  <c r="BN90" i="1"/>
  <c r="BX90" i="16" s="1"/>
  <c r="CH90" i="16" s="1"/>
  <c r="Q24" i="6"/>
  <c r="V25" i="6"/>
  <c r="C28" i="6" l="1"/>
  <c r="L28" i="1" s="1"/>
  <c r="AR29" i="6"/>
  <c r="C29" i="6" s="1"/>
  <c r="L29" i="1" s="1"/>
  <c r="AL28" i="6"/>
  <c r="AN28" i="6"/>
  <c r="AC91" i="1"/>
  <c r="BU91" i="16" s="1"/>
  <c r="CE91" i="16" s="1"/>
  <c r="BF82" i="10"/>
  <c r="AO82" i="10"/>
  <c r="AH82" i="10" s="1"/>
  <c r="AN91" i="13"/>
  <c r="AL91" i="13"/>
  <c r="D91" i="13" s="1"/>
  <c r="C91" i="13"/>
  <c r="CG91" i="1" s="1"/>
  <c r="R93" i="9"/>
  <c r="S93" i="9" s="1"/>
  <c r="AA93" i="9"/>
  <c r="AA94" i="9" s="1"/>
  <c r="X95" i="9"/>
  <c r="AS94" i="9"/>
  <c r="AR94" i="9"/>
  <c r="U90" i="11"/>
  <c r="T90" i="11" s="1"/>
  <c r="BQ90" i="1"/>
  <c r="N90" i="11"/>
  <c r="BE81" i="4"/>
  <c r="AM81" i="4"/>
  <c r="E81" i="4" s="1"/>
  <c r="AL93" i="1"/>
  <c r="BV93" i="16" s="1"/>
  <c r="CF93" i="16" s="1"/>
  <c r="BF90" i="7"/>
  <c r="AO90" i="7"/>
  <c r="AH90" i="7" s="1"/>
  <c r="U90" i="13"/>
  <c r="T90" i="13" s="1"/>
  <c r="CI90" i="1"/>
  <c r="N90" i="13"/>
  <c r="AL91" i="11"/>
  <c r="D91" i="11" s="1"/>
  <c r="AN91" i="11"/>
  <c r="C91" i="11"/>
  <c r="BO91" i="1" s="1"/>
  <c r="R91" i="8"/>
  <c r="S91" i="8" s="1"/>
  <c r="AA91" i="8"/>
  <c r="AA92" i="8" s="1"/>
  <c r="X93" i="8"/>
  <c r="AS92" i="8"/>
  <c r="AR92" i="8"/>
  <c r="BE90" i="7"/>
  <c r="AM90" i="7"/>
  <c r="E90" i="7" s="1"/>
  <c r="BF81" i="4"/>
  <c r="AO81" i="4"/>
  <c r="AH81" i="4" s="1"/>
  <c r="AG91" i="11"/>
  <c r="J91" i="11"/>
  <c r="BP91" i="1" s="1"/>
  <c r="BE82" i="10"/>
  <c r="AM82" i="10"/>
  <c r="E82" i="10" s="1"/>
  <c r="AG91" i="13"/>
  <c r="J91" i="13"/>
  <c r="CH91" i="1" s="1"/>
  <c r="BB25" i="6"/>
  <c r="E25" i="6" s="1"/>
  <c r="BD25" i="6"/>
  <c r="AH25" i="6" s="1"/>
  <c r="Y25" i="6"/>
  <c r="AR30" i="6" l="1"/>
  <c r="C30" i="6" s="1"/>
  <c r="L30" i="1" s="1"/>
  <c r="AM29" i="6"/>
  <c r="AO29" i="6"/>
  <c r="AC91" i="11"/>
  <c r="K91" i="11"/>
  <c r="AC91" i="13"/>
  <c r="K91" i="13"/>
  <c r="AD90" i="7"/>
  <c r="F90" i="7"/>
  <c r="L90" i="7"/>
  <c r="U91" i="8"/>
  <c r="T91" i="8" s="1"/>
  <c r="AF91" i="1"/>
  <c r="N91" i="8"/>
  <c r="AD81" i="4"/>
  <c r="L81" i="4"/>
  <c r="F81" i="4"/>
  <c r="AB90" i="13"/>
  <c r="CK90" i="1"/>
  <c r="O90" i="13"/>
  <c r="P90" i="13" s="1"/>
  <c r="CL90" i="1" s="1"/>
  <c r="FB90" i="1" s="1"/>
  <c r="AG94" i="9"/>
  <c r="J94" i="9"/>
  <c r="AN94" i="1" s="1"/>
  <c r="AN92" i="8"/>
  <c r="AG92" i="8" s="1"/>
  <c r="AL92" i="8"/>
  <c r="D92" i="8" s="1"/>
  <c r="C92" i="8"/>
  <c r="AD92" i="1" s="1"/>
  <c r="J92" i="8"/>
  <c r="AE92" i="1" s="1"/>
  <c r="AB90" i="11"/>
  <c r="BS90" i="1"/>
  <c r="O90" i="11"/>
  <c r="P90" i="11" s="1"/>
  <c r="BT90" i="1" s="1"/>
  <c r="EZ90" i="1" s="1"/>
  <c r="CJ90" i="1"/>
  <c r="U93" i="9"/>
  <c r="T93" i="9" s="1"/>
  <c r="AO93" i="1"/>
  <c r="N93" i="9"/>
  <c r="BR90" i="1"/>
  <c r="AD82" i="10"/>
  <c r="L82" i="10"/>
  <c r="F82" i="10"/>
  <c r="BA83" i="10" s="1"/>
  <c r="AN94" i="9"/>
  <c r="AL94" i="9"/>
  <c r="D94" i="9" s="1"/>
  <c r="C94" i="9"/>
  <c r="AM94" i="1" s="1"/>
  <c r="AD25" i="6"/>
  <c r="L25" i="6"/>
  <c r="AF25" i="6" s="1"/>
  <c r="BF25" i="6"/>
  <c r="AN25" i="6"/>
  <c r="AG25" i="6" s="1"/>
  <c r="AL25" i="6"/>
  <c r="D25" i="6" s="1"/>
  <c r="BE25" i="6"/>
  <c r="AR31" i="6" l="1"/>
  <c r="C31" i="6" s="1"/>
  <c r="L31" i="1" s="1"/>
  <c r="AN30" i="6"/>
  <c r="AL30" i="6"/>
  <c r="AC94" i="9"/>
  <c r="K94" i="9"/>
  <c r="AC92" i="8"/>
  <c r="K92" i="8"/>
  <c r="AF81" i="4"/>
  <c r="M81" i="4"/>
  <c r="BC82" i="4" s="1"/>
  <c r="W92" i="7"/>
  <c r="AF82" i="10"/>
  <c r="B82" i="10" s="1"/>
  <c r="M82" i="10"/>
  <c r="A81" i="15"/>
  <c r="W83" i="4"/>
  <c r="W84" i="10"/>
  <c r="Z82" i="10"/>
  <c r="Z83" i="10" s="1"/>
  <c r="AB91" i="8"/>
  <c r="AH91" i="1"/>
  <c r="O91" i="8"/>
  <c r="P91" i="8" s="1"/>
  <c r="AI91" i="1" s="1"/>
  <c r="EW91" i="1" s="1"/>
  <c r="AE91" i="13"/>
  <c r="AG91" i="1"/>
  <c r="AP93" i="1"/>
  <c r="Q90" i="13"/>
  <c r="V91" i="13"/>
  <c r="Q90" i="11"/>
  <c r="V91" i="11"/>
  <c r="BA82" i="4"/>
  <c r="BA91" i="7"/>
  <c r="AB93" i="9"/>
  <c r="AQ93" i="1"/>
  <c r="O93" i="9"/>
  <c r="P93" i="9" s="1"/>
  <c r="AR93" i="1" s="1"/>
  <c r="EX93" i="1" s="1"/>
  <c r="B81" i="4"/>
  <c r="AF90" i="7"/>
  <c r="B90" i="7" s="1"/>
  <c r="M90" i="7"/>
  <c r="BC91" i="7" s="1"/>
  <c r="AE91" i="11"/>
  <c r="K25" i="6"/>
  <c r="AC25" i="6"/>
  <c r="F25" i="6"/>
  <c r="AM31" i="6" l="1"/>
  <c r="E31" i="6" s="1"/>
  <c r="AD31" i="6" s="1"/>
  <c r="AO31" i="6"/>
  <c r="BE82" i="1"/>
  <c r="BW82" i="16" s="1"/>
  <c r="CG82" i="16" s="1"/>
  <c r="T82" i="16" s="1"/>
  <c r="R82" i="10"/>
  <c r="AA82" i="10"/>
  <c r="AA83" i="10" s="1"/>
  <c r="X84" i="10"/>
  <c r="AR83" i="10"/>
  <c r="AS83" i="10"/>
  <c r="R90" i="7"/>
  <c r="S90" i="7" s="1"/>
  <c r="X92" i="7"/>
  <c r="AS91" i="7"/>
  <c r="AR91" i="7"/>
  <c r="O91" i="11"/>
  <c r="Y91" i="11"/>
  <c r="BD91" i="11"/>
  <c r="BB91" i="11"/>
  <c r="T90" i="1"/>
  <c r="BT90" i="16" s="1"/>
  <c r="CD90" i="16" s="1"/>
  <c r="AE92" i="8"/>
  <c r="Q91" i="8"/>
  <c r="V92" i="8"/>
  <c r="AE94" i="9"/>
  <c r="B81" i="1"/>
  <c r="BR81" i="16" s="1"/>
  <c r="CB81" i="16" s="1"/>
  <c r="V94" i="9"/>
  <c r="Q93" i="9"/>
  <c r="O91" i="13"/>
  <c r="Y91" i="13"/>
  <c r="BD91" i="13"/>
  <c r="BB91" i="13"/>
  <c r="BC83" i="10"/>
  <c r="R81" i="4"/>
  <c r="X83" i="4"/>
  <c r="AS82" i="4"/>
  <c r="AR82" i="4"/>
  <c r="W27" i="6"/>
  <c r="Z25" i="6"/>
  <c r="BA26" i="6"/>
  <c r="M25" i="6"/>
  <c r="AE25" i="6"/>
  <c r="B25" i="6" s="1"/>
  <c r="J91" i="7" l="1"/>
  <c r="V91" i="1" s="1"/>
  <c r="BG90" i="16"/>
  <c r="Y94" i="9"/>
  <c r="O94" i="9"/>
  <c r="BB94" i="9"/>
  <c r="BD94" i="9"/>
  <c r="N81" i="16"/>
  <c r="B81" i="16"/>
  <c r="AL91" i="7"/>
  <c r="D91" i="7" s="1"/>
  <c r="AN91" i="7"/>
  <c r="AG91" i="7" s="1"/>
  <c r="C91" i="7"/>
  <c r="U91" i="1" s="1"/>
  <c r="BE91" i="13"/>
  <c r="AM91" i="13"/>
  <c r="E91" i="13" s="1"/>
  <c r="BE91" i="11"/>
  <c r="AM91" i="11"/>
  <c r="E91" i="11" s="1"/>
  <c r="J82" i="4"/>
  <c r="D82" i="1" s="1"/>
  <c r="BF91" i="13"/>
  <c r="AO91" i="13"/>
  <c r="AH91" i="13" s="1"/>
  <c r="BF91" i="11"/>
  <c r="AO91" i="11"/>
  <c r="AH91" i="11" s="1"/>
  <c r="BH82" i="1"/>
  <c r="S82" i="10"/>
  <c r="AN83" i="10"/>
  <c r="AL83" i="10"/>
  <c r="D83" i="10" s="1"/>
  <c r="C83" i="10"/>
  <c r="BF83" i="1" s="1"/>
  <c r="Y92" i="8"/>
  <c r="O92" i="8"/>
  <c r="BB92" i="8"/>
  <c r="BD92" i="8"/>
  <c r="U82" i="16"/>
  <c r="CO82" i="16" s="1"/>
  <c r="V82" i="16" s="1"/>
  <c r="D81" i="15"/>
  <c r="S81" i="4"/>
  <c r="AL82" i="4"/>
  <c r="AN82" i="4"/>
  <c r="AG82" i="4" s="1"/>
  <c r="D82" i="4"/>
  <c r="C82" i="4"/>
  <c r="C82" i="1" s="1"/>
  <c r="U90" i="7"/>
  <c r="T90" i="7" s="1"/>
  <c r="W90" i="1"/>
  <c r="N90" i="7"/>
  <c r="AG83" i="10"/>
  <c r="J83" i="10"/>
  <c r="BG83" i="1" s="1"/>
  <c r="K25" i="1"/>
  <c r="BS25" i="16" s="1"/>
  <c r="CC25" i="16" s="1"/>
  <c r="BC26" i="6"/>
  <c r="R25" i="6"/>
  <c r="S25" i="6" s="1"/>
  <c r="U25" i="6" s="1"/>
  <c r="X27" i="6"/>
  <c r="AA25" i="6"/>
  <c r="AC83" i="10" l="1"/>
  <c r="K83" i="10"/>
  <c r="AC91" i="7"/>
  <c r="K91" i="7"/>
  <c r="U81" i="4"/>
  <c r="T81" i="4" s="1"/>
  <c r="E81" i="1"/>
  <c r="N81" i="4"/>
  <c r="U82" i="10"/>
  <c r="T82" i="10" s="1"/>
  <c r="N82" i="10"/>
  <c r="C81" i="16"/>
  <c r="E81" i="16"/>
  <c r="DU81" i="16" s="1"/>
  <c r="O81" i="16"/>
  <c r="BJ90" i="16"/>
  <c r="EC90" i="16" s="1"/>
  <c r="BH90" i="16"/>
  <c r="CT90" i="16" s="1"/>
  <c r="BI90" i="16" s="1"/>
  <c r="AC82" i="4"/>
  <c r="K82" i="4"/>
  <c r="W82" i="16"/>
  <c r="DX82" i="16" s="1"/>
  <c r="BF92" i="8"/>
  <c r="AO92" i="8"/>
  <c r="AH92" i="8" s="1"/>
  <c r="F91" i="11"/>
  <c r="BA92" i="11" s="1"/>
  <c r="AD91" i="11"/>
  <c r="L91" i="11"/>
  <c r="BF94" i="9"/>
  <c r="AO94" i="9"/>
  <c r="AH94" i="9" s="1"/>
  <c r="AB90" i="7"/>
  <c r="Y90" i="1"/>
  <c r="P90" i="7"/>
  <c r="Z90" i="1" s="1"/>
  <c r="EV90" i="1" s="1"/>
  <c r="BE92" i="8"/>
  <c r="AM92" i="8"/>
  <c r="E92" i="8" s="1"/>
  <c r="BE94" i="9"/>
  <c r="AM94" i="9"/>
  <c r="E94" i="9" s="1"/>
  <c r="X90" i="1"/>
  <c r="AD91" i="13"/>
  <c r="L91" i="13"/>
  <c r="F91" i="13"/>
  <c r="BA92" i="13" s="1"/>
  <c r="N25" i="6"/>
  <c r="T25" i="6"/>
  <c r="O25" i="1" s="1"/>
  <c r="N25" i="1"/>
  <c r="AO25" i="16"/>
  <c r="Z25" i="16"/>
  <c r="AA25" i="16" s="1"/>
  <c r="AH29" i="6"/>
  <c r="P81" i="16" l="1"/>
  <c r="CN81" i="16"/>
  <c r="D81" i="16"/>
  <c r="CL81" i="16"/>
  <c r="F81" i="1"/>
  <c r="E81" i="15"/>
  <c r="Q81" i="16"/>
  <c r="DW81" i="16" s="1"/>
  <c r="AD94" i="9"/>
  <c r="F94" i="9"/>
  <c r="L94" i="9"/>
  <c r="AE91" i="7"/>
  <c r="Q90" i="7"/>
  <c r="V91" i="7"/>
  <c r="AF91" i="13"/>
  <c r="M91" i="13"/>
  <c r="BC92" i="13" s="1"/>
  <c r="W93" i="11"/>
  <c r="W93" i="13"/>
  <c r="AD92" i="8"/>
  <c r="F92" i="8"/>
  <c r="BA93" i="8" s="1"/>
  <c r="L92" i="8"/>
  <c r="AF91" i="11"/>
  <c r="B91" i="11" s="1"/>
  <c r="M91" i="11"/>
  <c r="BC92" i="11" s="1"/>
  <c r="AE82" i="4"/>
  <c r="AB82" i="10"/>
  <c r="BJ82" i="1"/>
  <c r="O82" i="10"/>
  <c r="P82" i="10" s="1"/>
  <c r="BK82" i="1" s="1"/>
  <c r="EY82" i="1" s="1"/>
  <c r="BI82" i="1"/>
  <c r="AE83" i="10"/>
  <c r="B91" i="13"/>
  <c r="AB81" i="4"/>
  <c r="G81" i="1"/>
  <c r="P81" i="4"/>
  <c r="H81" i="1" s="1"/>
  <c r="ET81" i="1" s="1"/>
  <c r="AP25" i="16"/>
  <c r="CQ25" i="16" s="1"/>
  <c r="AB25" i="6"/>
  <c r="O25" i="6" s="1"/>
  <c r="P25" i="6" s="1"/>
  <c r="Q25" i="1" s="1"/>
  <c r="EU25" i="1" s="1"/>
  <c r="P25" i="1"/>
  <c r="R91" i="11" l="1"/>
  <c r="S91" i="11" s="1"/>
  <c r="X93" i="11"/>
  <c r="AR92" i="11"/>
  <c r="AS92" i="11"/>
  <c r="R91" i="13"/>
  <c r="S91" i="13" s="1"/>
  <c r="X93" i="13"/>
  <c r="AR92" i="13"/>
  <c r="AS92" i="13"/>
  <c r="BN91" i="1"/>
  <c r="BX91" i="16" s="1"/>
  <c r="CH91" i="16" s="1"/>
  <c r="W96" i="9"/>
  <c r="Y91" i="7"/>
  <c r="BB91" i="7"/>
  <c r="BD91" i="7"/>
  <c r="AF94" i="9"/>
  <c r="B94" i="9" s="1"/>
  <c r="M94" i="9"/>
  <c r="BC95" i="9" s="1"/>
  <c r="Q82" i="10"/>
  <c r="V83" i="10"/>
  <c r="AF92" i="8"/>
  <c r="B92" i="8" s="1"/>
  <c r="M92" i="8"/>
  <c r="BC93" i="8" s="1"/>
  <c r="CF91" i="1"/>
  <c r="BZ91" i="16" s="1"/>
  <c r="CJ91" i="16" s="1"/>
  <c r="W94" i="8"/>
  <c r="Q81" i="4"/>
  <c r="V82" i="4"/>
  <c r="BA95" i="9"/>
  <c r="AQ25" i="16"/>
  <c r="AR25" i="16"/>
  <c r="DZ25" i="16" s="1"/>
  <c r="Q25" i="6"/>
  <c r="V26" i="6"/>
  <c r="AL94" i="1" l="1"/>
  <c r="BV94" i="16" s="1"/>
  <c r="CF94" i="16" s="1"/>
  <c r="BD82" i="4"/>
  <c r="Y82" i="4"/>
  <c r="BB82" i="4"/>
  <c r="R92" i="8"/>
  <c r="S92" i="8" s="1"/>
  <c r="X94" i="8"/>
  <c r="AS93" i="8"/>
  <c r="AR93" i="8"/>
  <c r="J92" i="13"/>
  <c r="CH92" i="1" s="1"/>
  <c r="AN92" i="11"/>
  <c r="AL92" i="11"/>
  <c r="D92" i="11" s="1"/>
  <c r="C92" i="11"/>
  <c r="BO92" i="1" s="1"/>
  <c r="O83" i="10"/>
  <c r="Y83" i="10"/>
  <c r="BD83" i="10"/>
  <c r="BB83" i="10"/>
  <c r="AG92" i="11"/>
  <c r="J92" i="11"/>
  <c r="BP92" i="1" s="1"/>
  <c r="AN92" i="13"/>
  <c r="AG92" i="13" s="1"/>
  <c r="AL92" i="13"/>
  <c r="D92" i="13" s="1"/>
  <c r="C92" i="13"/>
  <c r="CG92" i="1" s="1"/>
  <c r="AC92" i="1"/>
  <c r="BU92" i="16" s="1"/>
  <c r="CE92" i="16" s="1"/>
  <c r="R94" i="9"/>
  <c r="S94" i="9" s="1"/>
  <c r="X96" i="9"/>
  <c r="AR95" i="9"/>
  <c r="AS95" i="9"/>
  <c r="BE91" i="7"/>
  <c r="AM91" i="7"/>
  <c r="E91" i="7" s="1"/>
  <c r="U91" i="11"/>
  <c r="T91" i="11" s="1"/>
  <c r="BQ91" i="1"/>
  <c r="N91" i="11"/>
  <c r="BF91" i="7"/>
  <c r="AO91" i="7"/>
  <c r="AH91" i="7" s="1"/>
  <c r="U91" i="13"/>
  <c r="T91" i="13" s="1"/>
  <c r="CI91" i="1"/>
  <c r="N91" i="13"/>
  <c r="BB26" i="6"/>
  <c r="D26" i="6" s="1"/>
  <c r="AC26" i="6" s="1"/>
  <c r="BD26" i="6"/>
  <c r="AG26" i="6" s="1"/>
  <c r="Y26" i="6"/>
  <c r="K26" i="6" l="1"/>
  <c r="AE26" i="6" s="1"/>
  <c r="AC92" i="11"/>
  <c r="K92" i="11"/>
  <c r="AC92" i="13"/>
  <c r="K92" i="13"/>
  <c r="BE83" i="10"/>
  <c r="AM83" i="10"/>
  <c r="E83" i="10" s="1"/>
  <c r="U92" i="8"/>
  <c r="T92" i="8" s="1"/>
  <c r="AF92" i="1"/>
  <c r="N92" i="8"/>
  <c r="J95" i="9"/>
  <c r="AN95" i="1" s="1"/>
  <c r="BF83" i="10"/>
  <c r="AO83" i="10"/>
  <c r="AH83" i="10" s="1"/>
  <c r="BE82" i="4"/>
  <c r="AM82" i="4"/>
  <c r="E82" i="4" s="1"/>
  <c r="AN95" i="9"/>
  <c r="AG95" i="9" s="1"/>
  <c r="AL95" i="9"/>
  <c r="D95" i="9" s="1"/>
  <c r="C95" i="9"/>
  <c r="AM95" i="1" s="1"/>
  <c r="AL93" i="8"/>
  <c r="D93" i="8"/>
  <c r="AN93" i="8"/>
  <c r="C93" i="8"/>
  <c r="AD93" i="1" s="1"/>
  <c r="CJ91" i="1"/>
  <c r="AB91" i="11"/>
  <c r="BS91" i="1"/>
  <c r="P91" i="11"/>
  <c r="BT91" i="1" s="1"/>
  <c r="EZ91" i="1" s="1"/>
  <c r="AG93" i="8"/>
  <c r="J93" i="8"/>
  <c r="AE93" i="1" s="1"/>
  <c r="BF82" i="4"/>
  <c r="AO82" i="4"/>
  <c r="AH82" i="4" s="1"/>
  <c r="BR91" i="1"/>
  <c r="AB91" i="13"/>
  <c r="CK91" i="1"/>
  <c r="P91" i="13"/>
  <c r="CL91" i="1" s="1"/>
  <c r="FB91" i="1" s="1"/>
  <c r="L91" i="7"/>
  <c r="AD91" i="7"/>
  <c r="F91" i="7"/>
  <c r="BA92" i="7" s="1"/>
  <c r="U94" i="9"/>
  <c r="T94" i="9" s="1"/>
  <c r="AO94" i="1"/>
  <c r="N94" i="9"/>
  <c r="BE26" i="6"/>
  <c r="AM26" i="6"/>
  <c r="E26" i="6" s="1"/>
  <c r="AO26" i="6"/>
  <c r="AH26" i="6" s="1"/>
  <c r="BF26" i="6"/>
  <c r="AC95" i="9" l="1"/>
  <c r="K95" i="9"/>
  <c r="AC93" i="8"/>
  <c r="K93" i="8"/>
  <c r="AF91" i="7"/>
  <c r="M91" i="7"/>
  <c r="AB94" i="9"/>
  <c r="AQ94" i="1"/>
  <c r="P94" i="9"/>
  <c r="AR94" i="1" s="1"/>
  <c r="AP94" i="1"/>
  <c r="Q91" i="13"/>
  <c r="V92" i="13"/>
  <c r="AE92" i="13"/>
  <c r="Q91" i="11"/>
  <c r="V92" i="11"/>
  <c r="AD83" i="10"/>
  <c r="L83" i="10"/>
  <c r="F83" i="10"/>
  <c r="AD82" i="4"/>
  <c r="L82" i="4"/>
  <c r="F82" i="4"/>
  <c r="BA83" i="4" s="1"/>
  <c r="W93" i="7"/>
  <c r="Z91" i="7"/>
  <c r="Z92" i="7" s="1"/>
  <c r="AB92" i="8"/>
  <c r="AH92" i="1"/>
  <c r="P92" i="8"/>
  <c r="AI92" i="1" s="1"/>
  <c r="EW92" i="1" s="1"/>
  <c r="B91" i="7"/>
  <c r="AE92" i="11"/>
  <c r="AG92" i="1"/>
  <c r="AD26" i="6"/>
  <c r="L26" i="6"/>
  <c r="F26" i="6"/>
  <c r="BA27" i="6" s="1"/>
  <c r="DA94" i="1" l="1"/>
  <c r="EX94" i="1"/>
  <c r="R91" i="7"/>
  <c r="S91" i="7" s="1"/>
  <c r="X93" i="7"/>
  <c r="AA91" i="7"/>
  <c r="AA92" i="7" s="1"/>
  <c r="AS92" i="7"/>
  <c r="AR92" i="7"/>
  <c r="AF83" i="10"/>
  <c r="B83" i="10" s="1"/>
  <c r="M83" i="10"/>
  <c r="BC84" i="10" s="1"/>
  <c r="Y92" i="13"/>
  <c r="BD92" i="13"/>
  <c r="BB92" i="13"/>
  <c r="T91" i="1"/>
  <c r="BT91" i="16" s="1"/>
  <c r="CD91" i="16" s="1"/>
  <c r="AE93" i="8"/>
  <c r="Y92" i="11"/>
  <c r="BD92" i="11"/>
  <c r="BB92" i="11"/>
  <c r="Q92" i="8"/>
  <c r="V93" i="8"/>
  <c r="AF82" i="4"/>
  <c r="B82" i="4" s="1"/>
  <c r="M82" i="4"/>
  <c r="BC83" i="4" s="1"/>
  <c r="V95" i="9"/>
  <c r="Q94" i="9"/>
  <c r="AE95" i="9"/>
  <c r="W85" i="10"/>
  <c r="A82" i="15"/>
  <c r="Z82" i="4"/>
  <c r="W84" i="4"/>
  <c r="BA84" i="10"/>
  <c r="BC92" i="7"/>
  <c r="W28" i="6"/>
  <c r="Z26" i="6"/>
  <c r="AF26" i="6"/>
  <c r="B26" i="6" s="1"/>
  <c r="K26" i="1" s="1"/>
  <c r="BS26" i="16" s="1"/>
  <c r="CC26" i="16" s="1"/>
  <c r="M26" i="6"/>
  <c r="BC27" i="6" s="1"/>
  <c r="BE83" i="1" l="1"/>
  <c r="BW83" i="16" s="1"/>
  <c r="CG83" i="16" s="1"/>
  <c r="T83" i="16" s="1"/>
  <c r="BE92" i="11"/>
  <c r="AM92" i="11"/>
  <c r="E92" i="11" s="1"/>
  <c r="AL92" i="7"/>
  <c r="D92" i="7" s="1"/>
  <c r="AN92" i="7"/>
  <c r="AG92" i="7" s="1"/>
  <c r="C92" i="7"/>
  <c r="U92" i="1" s="1"/>
  <c r="BE92" i="13"/>
  <c r="AM92" i="13"/>
  <c r="E92" i="13" s="1"/>
  <c r="J92" i="7"/>
  <c r="V92" i="1" s="1"/>
  <c r="BF92" i="13"/>
  <c r="AO92" i="13"/>
  <c r="AH92" i="13" s="1"/>
  <c r="BF92" i="11"/>
  <c r="AO92" i="11"/>
  <c r="AH92" i="11" s="1"/>
  <c r="BG91" i="16"/>
  <c r="Y95" i="9"/>
  <c r="BB95" i="9"/>
  <c r="BD95" i="9"/>
  <c r="R82" i="4"/>
  <c r="X84" i="4"/>
  <c r="AA82" i="4"/>
  <c r="AA83" i="4" s="1"/>
  <c r="AR83" i="4"/>
  <c r="AS83" i="4"/>
  <c r="B82" i="1"/>
  <c r="BR82" i="16" s="1"/>
  <c r="CB82" i="16" s="1"/>
  <c r="C82" i="15"/>
  <c r="Z83" i="4"/>
  <c r="Y93" i="8"/>
  <c r="BD93" i="8"/>
  <c r="BB93" i="8"/>
  <c r="R83" i="10"/>
  <c r="X85" i="10"/>
  <c r="AS84" i="10"/>
  <c r="AR84" i="10"/>
  <c r="U91" i="7"/>
  <c r="T91" i="7" s="1"/>
  <c r="W91" i="1"/>
  <c r="N91" i="7"/>
  <c r="R26" i="6"/>
  <c r="S26" i="6" s="1"/>
  <c r="U26" i="6" s="1"/>
  <c r="X28" i="6"/>
  <c r="AA26" i="6"/>
  <c r="Z26" i="16"/>
  <c r="AA26" i="16" s="1"/>
  <c r="AO26" i="16"/>
  <c r="AC92" i="7" l="1"/>
  <c r="K92" i="7"/>
  <c r="J83" i="4"/>
  <c r="D83" i="1" s="1"/>
  <c r="BE95" i="9"/>
  <c r="AM95" i="9"/>
  <c r="E95" i="9" s="1"/>
  <c r="X91" i="1"/>
  <c r="BF93" i="8"/>
  <c r="AO93" i="8"/>
  <c r="AH93" i="8" s="1"/>
  <c r="AN83" i="4"/>
  <c r="AG83" i="4" s="1"/>
  <c r="AL83" i="4"/>
  <c r="D83" i="4" s="1"/>
  <c r="C83" i="4"/>
  <c r="C83" i="1" s="1"/>
  <c r="BF95" i="9"/>
  <c r="AO95" i="9"/>
  <c r="AH95" i="9" s="1"/>
  <c r="J84" i="10"/>
  <c r="BG84" i="1" s="1"/>
  <c r="AD92" i="11"/>
  <c r="F92" i="11"/>
  <c r="BA93" i="11" s="1"/>
  <c r="L92" i="11"/>
  <c r="D82" i="15"/>
  <c r="S82" i="4"/>
  <c r="BH83" i="1"/>
  <c r="S83" i="10"/>
  <c r="AD92" i="13"/>
  <c r="L92" i="13"/>
  <c r="F92" i="13"/>
  <c r="BA93" i="13" s="1"/>
  <c r="D84" i="10"/>
  <c r="AN84" i="10"/>
  <c r="AG84" i="10" s="1"/>
  <c r="AL84" i="10"/>
  <c r="C84" i="10"/>
  <c r="BF84" i="1" s="1"/>
  <c r="C83" i="15"/>
  <c r="BH91" i="16"/>
  <c r="CT91" i="16" s="1"/>
  <c r="BI91" i="16" s="1"/>
  <c r="U83" i="16"/>
  <c r="CO83" i="16" s="1"/>
  <c r="V83" i="16" s="1"/>
  <c r="AB91" i="7"/>
  <c r="Y91" i="1"/>
  <c r="O91" i="7"/>
  <c r="P91" i="7" s="1"/>
  <c r="Z91" i="1" s="1"/>
  <c r="EV91" i="1" s="1"/>
  <c r="N82" i="16"/>
  <c r="B82" i="16"/>
  <c r="BE93" i="8"/>
  <c r="AM93" i="8"/>
  <c r="E93" i="8" s="1"/>
  <c r="AP26" i="16"/>
  <c r="CQ26" i="16" s="1"/>
  <c r="N26" i="6"/>
  <c r="T26" i="6"/>
  <c r="O26" i="1" s="1"/>
  <c r="N26" i="1"/>
  <c r="AC83" i="4" l="1"/>
  <c r="K83" i="4"/>
  <c r="C82" i="16"/>
  <c r="CL82" i="16" s="1"/>
  <c r="D82" i="16" s="1"/>
  <c r="E82" i="16"/>
  <c r="DU82" i="16" s="1"/>
  <c r="AC84" i="10"/>
  <c r="K84" i="10"/>
  <c r="U82" i="4"/>
  <c r="T82" i="4" s="1"/>
  <c r="E82" i="1"/>
  <c r="N82" i="4"/>
  <c r="U83" i="10"/>
  <c r="T83" i="10" s="1"/>
  <c r="N83" i="10"/>
  <c r="Q91" i="7"/>
  <c r="V92" i="7"/>
  <c r="AD93" i="8"/>
  <c r="F93" i="8"/>
  <c r="BA94" i="8" s="1"/>
  <c r="L93" i="8"/>
  <c r="W83" i="16"/>
  <c r="DX83" i="16" s="1"/>
  <c r="W94" i="13"/>
  <c r="Z92" i="13"/>
  <c r="Z93" i="13" s="1"/>
  <c r="AF92" i="13"/>
  <c r="B92" i="13" s="1"/>
  <c r="M92" i="13"/>
  <c r="BC93" i="13" s="1"/>
  <c r="AF92" i="11"/>
  <c r="B92" i="11" s="1"/>
  <c r="M92" i="11"/>
  <c r="AD95" i="9"/>
  <c r="L95" i="9"/>
  <c r="F95" i="9"/>
  <c r="BA96" i="9" s="1"/>
  <c r="AE92" i="7"/>
  <c r="O82" i="16"/>
  <c r="CN82" i="16" s="1"/>
  <c r="P82" i="16" s="1"/>
  <c r="BJ91" i="16"/>
  <c r="EC91" i="16" s="1"/>
  <c r="W94" i="11"/>
  <c r="Z92" i="11"/>
  <c r="Z93" i="11" s="1"/>
  <c r="AQ26" i="16"/>
  <c r="AB26" i="6"/>
  <c r="O26" i="6" s="1"/>
  <c r="P26" i="6" s="1"/>
  <c r="Q26" i="1" s="1"/>
  <c r="EU26" i="1" s="1"/>
  <c r="P26" i="1"/>
  <c r="AR26" i="16"/>
  <c r="DZ26" i="16" s="1"/>
  <c r="BN92" i="1" l="1"/>
  <c r="BX92" i="16" s="1"/>
  <c r="CH92" i="16" s="1"/>
  <c r="CF92" i="1"/>
  <c r="BZ92" i="16" s="1"/>
  <c r="CJ92" i="16" s="1"/>
  <c r="BI83" i="1"/>
  <c r="AF93" i="8"/>
  <c r="M93" i="8"/>
  <c r="AB82" i="4"/>
  <c r="G82" i="1"/>
  <c r="O82" i="4"/>
  <c r="P82" i="4" s="1"/>
  <c r="H82" i="1" s="1"/>
  <c r="ET82" i="1" s="1"/>
  <c r="AB83" i="10"/>
  <c r="BJ83" i="1"/>
  <c r="P83" i="10"/>
  <c r="BK83" i="1" s="1"/>
  <c r="EY83" i="1" s="1"/>
  <c r="W97" i="9"/>
  <c r="Z95" i="9"/>
  <c r="Z96" i="9" s="1"/>
  <c r="R92" i="13"/>
  <c r="S92" i="13" s="1"/>
  <c r="X94" i="13"/>
  <c r="AA92" i="13"/>
  <c r="AA93" i="13" s="1"/>
  <c r="AS93" i="13"/>
  <c r="AR93" i="13"/>
  <c r="AF95" i="9"/>
  <c r="B95" i="9" s="1"/>
  <c r="M95" i="9"/>
  <c r="BC96" i="9" s="1"/>
  <c r="Z93" i="8"/>
  <c r="Z94" i="8" s="1"/>
  <c r="W95" i="8"/>
  <c r="F82" i="1"/>
  <c r="E82" i="15"/>
  <c r="AE83" i="4"/>
  <c r="R92" i="11"/>
  <c r="S92" i="11" s="1"/>
  <c r="X94" i="11"/>
  <c r="AA92" i="11"/>
  <c r="AA93" i="11" s="1"/>
  <c r="AR93" i="11"/>
  <c r="AS93" i="11"/>
  <c r="B93" i="8"/>
  <c r="Q82" i="16"/>
  <c r="DW82" i="16" s="1"/>
  <c r="BC93" i="11"/>
  <c r="Y92" i="7"/>
  <c r="O92" i="7"/>
  <c r="BB92" i="7"/>
  <c r="BD92" i="7"/>
  <c r="AE84" i="10"/>
  <c r="V27" i="6"/>
  <c r="Q26" i="6"/>
  <c r="AC93" i="1" l="1"/>
  <c r="BU93" i="16" s="1"/>
  <c r="CE93" i="16" s="1"/>
  <c r="BF92" i="7"/>
  <c r="AO92" i="7"/>
  <c r="AH92" i="7" s="1"/>
  <c r="J93" i="11"/>
  <c r="BP93" i="1" s="1"/>
  <c r="Q83" i="10"/>
  <c r="V84" i="10"/>
  <c r="R93" i="8"/>
  <c r="S93" i="8" s="1"/>
  <c r="X95" i="8"/>
  <c r="AA93" i="8"/>
  <c r="AA94" i="8" s="1"/>
  <c r="AR94" i="8"/>
  <c r="AS94" i="8"/>
  <c r="BE92" i="7"/>
  <c r="AM92" i="7"/>
  <c r="E92" i="7" s="1"/>
  <c r="D93" i="11"/>
  <c r="AN93" i="11"/>
  <c r="AG93" i="11" s="1"/>
  <c r="AL93" i="11"/>
  <c r="C93" i="11"/>
  <c r="BO93" i="1" s="1"/>
  <c r="R95" i="9"/>
  <c r="S95" i="9" s="1"/>
  <c r="X97" i="9"/>
  <c r="AA95" i="9"/>
  <c r="AA96" i="9" s="1"/>
  <c r="AR96" i="9"/>
  <c r="AS96" i="9"/>
  <c r="U92" i="13"/>
  <c r="T92" i="13" s="1"/>
  <c r="CI92" i="1"/>
  <c r="N92" i="13"/>
  <c r="AL93" i="13"/>
  <c r="D93" i="13" s="1"/>
  <c r="AN93" i="13"/>
  <c r="AG93" i="13" s="1"/>
  <c r="C93" i="13"/>
  <c r="CG93" i="1" s="1"/>
  <c r="U92" i="11"/>
  <c r="T92" i="11" s="1"/>
  <c r="BQ92" i="1"/>
  <c r="N92" i="11"/>
  <c r="AL95" i="1"/>
  <c r="BV95" i="16" s="1"/>
  <c r="CF95" i="16" s="1"/>
  <c r="J93" i="13"/>
  <c r="CH93" i="1" s="1"/>
  <c r="V83" i="4"/>
  <c r="Q82" i="4"/>
  <c r="BC94" i="8"/>
  <c r="BB27" i="6"/>
  <c r="E27" i="6" s="1"/>
  <c r="BD27" i="6"/>
  <c r="AH27" i="6" s="1"/>
  <c r="Y27" i="6"/>
  <c r="AC93" i="13" l="1"/>
  <c r="K93" i="13"/>
  <c r="CJ92" i="1"/>
  <c r="U95" i="9"/>
  <c r="T95" i="9" s="1"/>
  <c r="AO95" i="1"/>
  <c r="N95" i="9"/>
  <c r="BD83" i="4"/>
  <c r="Y83" i="4"/>
  <c r="BB83" i="4"/>
  <c r="O83" i="4"/>
  <c r="AB92" i="11"/>
  <c r="BS92" i="1"/>
  <c r="O92" i="11"/>
  <c r="P92" i="11" s="1"/>
  <c r="BT92" i="1" s="1"/>
  <c r="EZ92" i="1" s="1"/>
  <c r="J96" i="9"/>
  <c r="AN96" i="1" s="1"/>
  <c r="AD92" i="7"/>
  <c r="F92" i="7"/>
  <c r="L92" i="7"/>
  <c r="U93" i="8"/>
  <c r="T93" i="8" s="1"/>
  <c r="AF93" i="1"/>
  <c r="N93" i="8"/>
  <c r="BR92" i="1"/>
  <c r="AG94" i="8"/>
  <c r="J94" i="8"/>
  <c r="AE94" i="1" s="1"/>
  <c r="AN94" i="8"/>
  <c r="AL94" i="8"/>
  <c r="D94" i="8" s="1"/>
  <c r="C94" i="8"/>
  <c r="AD94" i="1" s="1"/>
  <c r="AB92" i="13"/>
  <c r="CK92" i="1"/>
  <c r="O92" i="13"/>
  <c r="P92" i="13" s="1"/>
  <c r="CL92" i="1" s="1"/>
  <c r="FB92" i="1" s="1"/>
  <c r="AC93" i="11"/>
  <c r="K93" i="11"/>
  <c r="D96" i="9"/>
  <c r="AL96" i="9"/>
  <c r="AN96" i="9"/>
  <c r="AG96" i="9" s="1"/>
  <c r="C96" i="9"/>
  <c r="AM96" i="1" s="1"/>
  <c r="Y84" i="10"/>
  <c r="BB84" i="10"/>
  <c r="BD84" i="10"/>
  <c r="AD27" i="6"/>
  <c r="L27" i="6"/>
  <c r="AF27" i="6" s="1"/>
  <c r="AN27" i="6"/>
  <c r="AG27" i="6" s="1"/>
  <c r="BF27" i="6"/>
  <c r="AL27" i="6"/>
  <c r="D27" i="6" s="1"/>
  <c r="BE27" i="6"/>
  <c r="AC94" i="8" l="1"/>
  <c r="K94" i="8"/>
  <c r="AP95" i="1"/>
  <c r="Q92" i="13"/>
  <c r="V93" i="13"/>
  <c r="Q92" i="11"/>
  <c r="V93" i="11"/>
  <c r="AC96" i="9"/>
  <c r="K96" i="9"/>
  <c r="W94" i="7"/>
  <c r="AB93" i="8"/>
  <c r="AH93" i="1"/>
  <c r="O93" i="8"/>
  <c r="P93" i="8" s="1"/>
  <c r="AI93" i="1" s="1"/>
  <c r="EW93" i="1" s="1"/>
  <c r="AG93" i="1"/>
  <c r="AE93" i="11"/>
  <c r="BA93" i="7"/>
  <c r="BF83" i="4"/>
  <c r="AO83" i="4"/>
  <c r="AH83" i="4" s="1"/>
  <c r="AE93" i="13"/>
  <c r="BE84" i="10"/>
  <c r="AM84" i="10"/>
  <c r="E84" i="10" s="1"/>
  <c r="BE83" i="4"/>
  <c r="AM83" i="4"/>
  <c r="E83" i="4" s="1"/>
  <c r="BF84" i="10"/>
  <c r="AO84" i="10"/>
  <c r="AH84" i="10" s="1"/>
  <c r="AF92" i="7"/>
  <c r="B92" i="7" s="1"/>
  <c r="M92" i="7"/>
  <c r="BC93" i="7" s="1"/>
  <c r="AB95" i="9"/>
  <c r="AQ95" i="1"/>
  <c r="O95" i="9"/>
  <c r="P95" i="9" s="1"/>
  <c r="AR95" i="1" s="1"/>
  <c r="EX95" i="1" s="1"/>
  <c r="K27" i="6"/>
  <c r="AC27" i="6"/>
  <c r="F27" i="6"/>
  <c r="V96" i="9" l="1"/>
  <c r="Q95" i="9"/>
  <c r="T92" i="1"/>
  <c r="BT92" i="16" s="1"/>
  <c r="CD92" i="16" s="1"/>
  <c r="AD84" i="10"/>
  <c r="F84" i="10"/>
  <c r="L84" i="10"/>
  <c r="Y93" i="13"/>
  <c r="O93" i="13"/>
  <c r="BD93" i="13"/>
  <c r="BB93" i="13"/>
  <c r="R92" i="7"/>
  <c r="S92" i="7" s="1"/>
  <c r="X94" i="7"/>
  <c r="AS93" i="7"/>
  <c r="AR93" i="7"/>
  <c r="AE96" i="9"/>
  <c r="AE94" i="8"/>
  <c r="AD83" i="4"/>
  <c r="L83" i="4"/>
  <c r="F83" i="4"/>
  <c r="BA84" i="4" s="1"/>
  <c r="Q93" i="8"/>
  <c r="V94" i="8"/>
  <c r="O93" i="11"/>
  <c r="Y93" i="11"/>
  <c r="BB93" i="11"/>
  <c r="BD93" i="11"/>
  <c r="BA28" i="6"/>
  <c r="Z27" i="6"/>
  <c r="W29" i="6"/>
  <c r="AE27" i="6"/>
  <c r="B27" i="6" s="1"/>
  <c r="M27" i="6"/>
  <c r="AA27" i="6" s="1"/>
  <c r="Y94" i="8" l="1"/>
  <c r="O94" i="8"/>
  <c r="BB94" i="8"/>
  <c r="BD94" i="8"/>
  <c r="U92" i="7"/>
  <c r="T92" i="7" s="1"/>
  <c r="W92" i="1"/>
  <c r="N92" i="7"/>
  <c r="BE93" i="13"/>
  <c r="AM93" i="13"/>
  <c r="E93" i="13" s="1"/>
  <c r="BF93" i="13"/>
  <c r="AO93" i="13"/>
  <c r="AH93" i="13" s="1"/>
  <c r="BG92" i="16"/>
  <c r="W86" i="10"/>
  <c r="Z84" i="10"/>
  <c r="Z85" i="10" s="1"/>
  <c r="BF93" i="11"/>
  <c r="AO93" i="11"/>
  <c r="AH93" i="11" s="1"/>
  <c r="A83" i="15"/>
  <c r="W85" i="4"/>
  <c r="AF84" i="10"/>
  <c r="B84" i="10" s="1"/>
  <c r="M84" i="10"/>
  <c r="BC85" i="10" s="1"/>
  <c r="D93" i="7"/>
  <c r="AL93" i="7"/>
  <c r="AN93" i="7"/>
  <c r="C93" i="7"/>
  <c r="U93" i="1" s="1"/>
  <c r="BE93" i="11"/>
  <c r="AM93" i="11"/>
  <c r="E93" i="11" s="1"/>
  <c r="AG93" i="7"/>
  <c r="J93" i="7"/>
  <c r="V93" i="1" s="1"/>
  <c r="AF83" i="4"/>
  <c r="B83" i="4" s="1"/>
  <c r="M83" i="4"/>
  <c r="BC84" i="4" s="1"/>
  <c r="BA85" i="10"/>
  <c r="O96" i="9"/>
  <c r="Y96" i="9"/>
  <c r="BB96" i="9"/>
  <c r="BD96" i="9"/>
  <c r="BC28" i="6"/>
  <c r="R27" i="6"/>
  <c r="S27" i="6" s="1"/>
  <c r="U27" i="6" s="1"/>
  <c r="X29" i="6"/>
  <c r="K27" i="1"/>
  <c r="BS27" i="16" s="1"/>
  <c r="CC27" i="16" s="1"/>
  <c r="BE84" i="1" l="1"/>
  <c r="BW84" i="16" s="1"/>
  <c r="CG84" i="16" s="1"/>
  <c r="T84" i="16" s="1"/>
  <c r="X92" i="1"/>
  <c r="R83" i="4"/>
  <c r="X85" i="4"/>
  <c r="AR84" i="4"/>
  <c r="AS84" i="4"/>
  <c r="AC93" i="7"/>
  <c r="K93" i="7"/>
  <c r="BH92" i="16"/>
  <c r="CT92" i="16" s="1"/>
  <c r="BI92" i="16" s="1"/>
  <c r="B83" i="1"/>
  <c r="BR83" i="16" s="1"/>
  <c r="CB83" i="16" s="1"/>
  <c r="BF94" i="8"/>
  <c r="AO94" i="8"/>
  <c r="AH94" i="8" s="1"/>
  <c r="BE94" i="8"/>
  <c r="AM94" i="8"/>
  <c r="E94" i="8" s="1"/>
  <c r="BE96" i="9"/>
  <c r="AM96" i="9"/>
  <c r="E96" i="9" s="1"/>
  <c r="R84" i="10"/>
  <c r="X86" i="10"/>
  <c r="AA84" i="10"/>
  <c r="AA85" i="10" s="1"/>
  <c r="AS85" i="10"/>
  <c r="AR85" i="10"/>
  <c r="AB92" i="7"/>
  <c r="Y92" i="1"/>
  <c r="P92" i="7"/>
  <c r="Z92" i="1" s="1"/>
  <c r="EV92" i="1" s="1"/>
  <c r="BF96" i="9"/>
  <c r="AO96" i="9"/>
  <c r="AH96" i="9" s="1"/>
  <c r="AD93" i="13"/>
  <c r="F93" i="13"/>
  <c r="L93" i="13"/>
  <c r="AD93" i="11"/>
  <c r="L93" i="11"/>
  <c r="F93" i="11"/>
  <c r="BA94" i="11" s="1"/>
  <c r="AO27" i="16"/>
  <c r="Z27" i="16"/>
  <c r="AA27" i="16" s="1"/>
  <c r="N27" i="6"/>
  <c r="T27" i="6"/>
  <c r="O27" i="1" s="1"/>
  <c r="N27" i="1"/>
  <c r="AN85" i="10" l="1"/>
  <c r="AL85" i="10"/>
  <c r="D85" i="10" s="1"/>
  <c r="C85" i="10"/>
  <c r="BF85" i="1" s="1"/>
  <c r="BJ92" i="16"/>
  <c r="EC92" i="16" s="1"/>
  <c r="AD94" i="8"/>
  <c r="F94" i="8"/>
  <c r="BA95" i="8" s="1"/>
  <c r="L94" i="8"/>
  <c r="AE93" i="7"/>
  <c r="D83" i="15"/>
  <c r="S83" i="4"/>
  <c r="Q92" i="7"/>
  <c r="V93" i="7"/>
  <c r="AG85" i="10"/>
  <c r="J85" i="10"/>
  <c r="BG85" i="1" s="1"/>
  <c r="AF93" i="11"/>
  <c r="B93" i="11" s="1"/>
  <c r="M93" i="11"/>
  <c r="BC94" i="11" s="1"/>
  <c r="W95" i="11"/>
  <c r="J84" i="4"/>
  <c r="D84" i="1" s="1"/>
  <c r="U84" i="16"/>
  <c r="CO84" i="16" s="1"/>
  <c r="V84" i="16" s="1"/>
  <c r="W95" i="13"/>
  <c r="AD96" i="9"/>
  <c r="L96" i="9"/>
  <c r="F96" i="9"/>
  <c r="BA97" i="9" s="1"/>
  <c r="BA94" i="13"/>
  <c r="AF93" i="13"/>
  <c r="B93" i="13" s="1"/>
  <c r="M93" i="13"/>
  <c r="BC94" i="13" s="1"/>
  <c r="BH84" i="1"/>
  <c r="S84" i="10"/>
  <c r="B83" i="16"/>
  <c r="N83" i="16"/>
  <c r="AL84" i="4"/>
  <c r="D84" i="4" s="1"/>
  <c r="AN84" i="4"/>
  <c r="AG84" i="4" s="1"/>
  <c r="C84" i="4"/>
  <c r="C84" i="1" s="1"/>
  <c r="AB27" i="6"/>
  <c r="O27" i="6" s="1"/>
  <c r="P27" i="6" s="1"/>
  <c r="P27" i="1"/>
  <c r="AP27" i="16"/>
  <c r="CQ27" i="16" s="1"/>
  <c r="AC84" i="4" l="1"/>
  <c r="K84" i="4"/>
  <c r="AC85" i="10"/>
  <c r="K85" i="10"/>
  <c r="BN93" i="1"/>
  <c r="BX93" i="16" s="1"/>
  <c r="CH93" i="16" s="1"/>
  <c r="AF96" i="9"/>
  <c r="M96" i="9"/>
  <c r="BC97" i="9" s="1"/>
  <c r="CF93" i="1"/>
  <c r="BZ93" i="16" s="1"/>
  <c r="CJ93" i="16" s="1"/>
  <c r="R93" i="11"/>
  <c r="S93" i="11" s="1"/>
  <c r="X95" i="11"/>
  <c r="AS94" i="11"/>
  <c r="AR94" i="11"/>
  <c r="W96" i="8"/>
  <c r="Y93" i="7"/>
  <c r="BB93" i="7"/>
  <c r="BD93" i="7"/>
  <c r="O83" i="16"/>
  <c r="CN83" i="16" s="1"/>
  <c r="P83" i="16" s="1"/>
  <c r="U83" i="4"/>
  <c r="T83" i="4" s="1"/>
  <c r="E83" i="1"/>
  <c r="N83" i="4"/>
  <c r="R93" i="13"/>
  <c r="S93" i="13" s="1"/>
  <c r="X95" i="13"/>
  <c r="AR94" i="13"/>
  <c r="AS94" i="13"/>
  <c r="C83" i="16"/>
  <c r="CL83" i="16" s="1"/>
  <c r="D83" i="16" s="1"/>
  <c r="E83" i="16"/>
  <c r="DU83" i="16" s="1"/>
  <c r="AF94" i="8"/>
  <c r="B94" i="8" s="1"/>
  <c r="M94" i="8"/>
  <c r="BC95" i="8" s="1"/>
  <c r="W98" i="9"/>
  <c r="U84" i="10"/>
  <c r="T84" i="10" s="1"/>
  <c r="N84" i="10"/>
  <c r="B96" i="9"/>
  <c r="W84" i="16"/>
  <c r="AQ27" i="16"/>
  <c r="Q27" i="1"/>
  <c r="EU27" i="1" s="1"/>
  <c r="AR27" i="16"/>
  <c r="DZ27" i="16" s="1"/>
  <c r="V28" i="6"/>
  <c r="Q27" i="6"/>
  <c r="CZ84" i="16" l="1"/>
  <c r="DX84" i="16"/>
  <c r="U93" i="11"/>
  <c r="T93" i="11" s="1"/>
  <c r="BQ93" i="1"/>
  <c r="N93" i="11"/>
  <c r="Q83" i="16"/>
  <c r="DW83" i="16" s="1"/>
  <c r="AE85" i="10"/>
  <c r="F83" i="1"/>
  <c r="E83" i="15"/>
  <c r="D94" i="13"/>
  <c r="AL94" i="13"/>
  <c r="AN94" i="13"/>
  <c r="C94" i="13"/>
  <c r="CG94" i="1" s="1"/>
  <c r="AL96" i="1"/>
  <c r="BV96" i="16" s="1"/>
  <c r="CF96" i="16" s="1"/>
  <c r="R94" i="8"/>
  <c r="S94" i="8" s="1"/>
  <c r="X96" i="8"/>
  <c r="AR95" i="8"/>
  <c r="AS95" i="8"/>
  <c r="BF93" i="7"/>
  <c r="AO93" i="7"/>
  <c r="AH93" i="7" s="1"/>
  <c r="AG94" i="13"/>
  <c r="J94" i="13"/>
  <c r="CH94" i="1" s="1"/>
  <c r="AC94" i="1"/>
  <c r="BU94" i="16" s="1"/>
  <c r="CE94" i="16" s="1"/>
  <c r="BE93" i="7"/>
  <c r="AM93" i="7"/>
  <c r="E93" i="7" s="1"/>
  <c r="D94" i="11"/>
  <c r="AL94" i="11"/>
  <c r="AN94" i="11"/>
  <c r="C94" i="11"/>
  <c r="BO94" i="1" s="1"/>
  <c r="AB84" i="10"/>
  <c r="BJ84" i="1"/>
  <c r="O84" i="10"/>
  <c r="P84" i="10" s="1"/>
  <c r="U93" i="13"/>
  <c r="T93" i="13" s="1"/>
  <c r="CI93" i="1"/>
  <c r="N93" i="13"/>
  <c r="AG94" i="11"/>
  <c r="J94" i="11"/>
  <c r="BP94" i="1" s="1"/>
  <c r="R96" i="9"/>
  <c r="S96" i="9" s="1"/>
  <c r="X98" i="9"/>
  <c r="AR97" i="9"/>
  <c r="AS97" i="9"/>
  <c r="AE84" i="4"/>
  <c r="BI84" i="1"/>
  <c r="AB83" i="4"/>
  <c r="G83" i="1"/>
  <c r="P83" i="4"/>
  <c r="H83" i="1" s="1"/>
  <c r="ET83" i="1" s="1"/>
  <c r="BB28" i="6"/>
  <c r="D28" i="6" s="1"/>
  <c r="AC28" i="6" s="1"/>
  <c r="BD28" i="6"/>
  <c r="AG28" i="6" s="1"/>
  <c r="K28" i="6" s="1"/>
  <c r="AE28" i="6" s="1"/>
  <c r="Y28" i="6"/>
  <c r="Q84" i="10" l="1"/>
  <c r="V85" i="10"/>
  <c r="AL97" i="9"/>
  <c r="D97" i="9"/>
  <c r="AN97" i="9"/>
  <c r="C97" i="9"/>
  <c r="AM97" i="1" s="1"/>
  <c r="AB93" i="13"/>
  <c r="CK93" i="1"/>
  <c r="P93" i="13"/>
  <c r="CL93" i="1" s="1"/>
  <c r="FB93" i="1" s="1"/>
  <c r="U94" i="8"/>
  <c r="T94" i="8" s="1"/>
  <c r="AF94" i="1"/>
  <c r="N94" i="8"/>
  <c r="AG97" i="9"/>
  <c r="J97" i="9"/>
  <c r="AN97" i="1" s="1"/>
  <c r="AC94" i="11"/>
  <c r="K94" i="11"/>
  <c r="Q83" i="4"/>
  <c r="V84" i="4"/>
  <c r="AD93" i="7"/>
  <c r="L93" i="7"/>
  <c r="F93" i="7"/>
  <c r="BA94" i="7" s="1"/>
  <c r="U96" i="9"/>
  <c r="T96" i="9" s="1"/>
  <c r="AO96" i="1"/>
  <c r="N96" i="9"/>
  <c r="BK84" i="1"/>
  <c r="J95" i="8"/>
  <c r="AE95" i="1" s="1"/>
  <c r="AB93" i="11"/>
  <c r="BS93" i="1"/>
  <c r="P93" i="11"/>
  <c r="BT93" i="1" s="1"/>
  <c r="EZ93" i="1" s="1"/>
  <c r="CJ93" i="1"/>
  <c r="AC94" i="13"/>
  <c r="K94" i="13"/>
  <c r="AL95" i="8"/>
  <c r="D95" i="8" s="1"/>
  <c r="AN95" i="8"/>
  <c r="AG95" i="8" s="1"/>
  <c r="C95" i="8"/>
  <c r="AD95" i="1" s="1"/>
  <c r="BR93" i="1"/>
  <c r="AM28" i="6"/>
  <c r="E28" i="6" s="1"/>
  <c r="BE28" i="6"/>
  <c r="BF28" i="6"/>
  <c r="AO28" i="6"/>
  <c r="AH28" i="6" s="1"/>
  <c r="DB84" i="1" l="1"/>
  <c r="EY84" i="1"/>
  <c r="AC95" i="8"/>
  <c r="K95" i="8"/>
  <c r="AG94" i="1"/>
  <c r="AE94" i="13"/>
  <c r="AC97" i="9"/>
  <c r="K97" i="9"/>
  <c r="Q93" i="13"/>
  <c r="V94" i="13"/>
  <c r="Z93" i="7"/>
  <c r="Z94" i="7" s="1"/>
  <c r="W95" i="7"/>
  <c r="AF93" i="7"/>
  <c r="B93" i="7" s="1"/>
  <c r="M93" i="7"/>
  <c r="BC94" i="7" s="1"/>
  <c r="Q93" i="11"/>
  <c r="V94" i="11"/>
  <c r="AB96" i="9"/>
  <c r="AQ96" i="1"/>
  <c r="P96" i="9"/>
  <c r="AR96" i="1" s="1"/>
  <c r="EX96" i="1" s="1"/>
  <c r="BD84" i="4"/>
  <c r="Y84" i="4"/>
  <c r="BB84" i="4"/>
  <c r="AE94" i="11"/>
  <c r="Y85" i="10"/>
  <c r="O85" i="10"/>
  <c r="BD85" i="10"/>
  <c r="BB85" i="10"/>
  <c r="AP96" i="1"/>
  <c r="AB94" i="8"/>
  <c r="AH94" i="1"/>
  <c r="P94" i="8"/>
  <c r="AI94" i="1" s="1"/>
  <c r="AD28" i="6"/>
  <c r="F28" i="6"/>
  <c r="BA29" i="6" s="1"/>
  <c r="L28" i="6"/>
  <c r="CZ94" i="1" l="1"/>
  <c r="EW94" i="1"/>
  <c r="V97" i="9"/>
  <c r="Q96" i="9"/>
  <c r="Q94" i="8"/>
  <c r="V95" i="8"/>
  <c r="Y94" i="11"/>
  <c r="BD94" i="11"/>
  <c r="BB94" i="11"/>
  <c r="BE84" i="4"/>
  <c r="AM84" i="4"/>
  <c r="E84" i="4" s="1"/>
  <c r="BF85" i="10"/>
  <c r="AO85" i="10"/>
  <c r="AH85" i="10" s="1"/>
  <c r="Y94" i="13"/>
  <c r="BD94" i="13"/>
  <c r="BB94" i="13"/>
  <c r="BE85" i="10"/>
  <c r="AM85" i="10"/>
  <c r="E85" i="10" s="1"/>
  <c r="R93" i="7"/>
  <c r="S93" i="7" s="1"/>
  <c r="AA93" i="7"/>
  <c r="AA94" i="7" s="1"/>
  <c r="X95" i="7"/>
  <c r="AS94" i="7"/>
  <c r="AR94" i="7"/>
  <c r="BF84" i="4"/>
  <c r="AO84" i="4"/>
  <c r="AH84" i="4" s="1"/>
  <c r="T93" i="1"/>
  <c r="BT93" i="16" s="1"/>
  <c r="CD93" i="16" s="1"/>
  <c r="AE95" i="8"/>
  <c r="AE97" i="9"/>
  <c r="AF28" i="6"/>
  <c r="B28" i="6" s="1"/>
  <c r="K28" i="1" s="1"/>
  <c r="BS28" i="16" s="1"/>
  <c r="CC28" i="16" s="1"/>
  <c r="M28" i="6"/>
  <c r="BC29" i="6" s="1"/>
  <c r="W30" i="6"/>
  <c r="Z28" i="6"/>
  <c r="BF94" i="11" l="1"/>
  <c r="AO94" i="11"/>
  <c r="AH94" i="11" s="1"/>
  <c r="BG93" i="16"/>
  <c r="Y95" i="8"/>
  <c r="BD95" i="8"/>
  <c r="BB95" i="8"/>
  <c r="BF94" i="13"/>
  <c r="AO94" i="13"/>
  <c r="AH94" i="13" s="1"/>
  <c r="U93" i="7"/>
  <c r="T93" i="7" s="1"/>
  <c r="W93" i="1"/>
  <c r="N93" i="7"/>
  <c r="AD85" i="10"/>
  <c r="F85" i="10"/>
  <c r="L85" i="10"/>
  <c r="AD84" i="4"/>
  <c r="L84" i="4"/>
  <c r="F84" i="4"/>
  <c r="BA85" i="4" s="1"/>
  <c r="D94" i="7"/>
  <c r="AN94" i="7"/>
  <c r="AG94" i="7" s="1"/>
  <c r="AL94" i="7"/>
  <c r="C94" i="7"/>
  <c r="U94" i="1" s="1"/>
  <c r="Y97" i="9"/>
  <c r="BB97" i="9"/>
  <c r="BD97" i="9"/>
  <c r="J94" i="7"/>
  <c r="V94" i="1" s="1"/>
  <c r="BE94" i="13"/>
  <c r="AM94" i="13"/>
  <c r="E94" i="13" s="1"/>
  <c r="BE94" i="11"/>
  <c r="AM94" i="11"/>
  <c r="E94" i="11" s="1"/>
  <c r="R28" i="6"/>
  <c r="S28" i="6" s="1"/>
  <c r="U28" i="6" s="1"/>
  <c r="X30" i="6"/>
  <c r="AA28" i="6"/>
  <c r="AO28" i="16"/>
  <c r="Z28" i="16"/>
  <c r="AA28" i="16" s="1"/>
  <c r="W87" i="10" l="1"/>
  <c r="BF95" i="8"/>
  <c r="AO95" i="8"/>
  <c r="AH95" i="8" s="1"/>
  <c r="AD94" i="11"/>
  <c r="L94" i="11"/>
  <c r="F94" i="11"/>
  <c r="BA95" i="11" s="1"/>
  <c r="A84" i="15"/>
  <c r="Z84" i="4"/>
  <c r="W86" i="4"/>
  <c r="AB93" i="7"/>
  <c r="Y93" i="1"/>
  <c r="O93" i="7"/>
  <c r="P93" i="7" s="1"/>
  <c r="Z93" i="1" s="1"/>
  <c r="EV93" i="1" s="1"/>
  <c r="BF97" i="9"/>
  <c r="AO97" i="9"/>
  <c r="AH97" i="9" s="1"/>
  <c r="AF84" i="4"/>
  <c r="B84" i="4" s="1"/>
  <c r="M84" i="4"/>
  <c r="BC85" i="4" s="1"/>
  <c r="X93" i="1"/>
  <c r="BJ93" i="16"/>
  <c r="EC93" i="16" s="1"/>
  <c r="BH93" i="16"/>
  <c r="CT93" i="16" s="1"/>
  <c r="BI93" i="16" s="1"/>
  <c r="BE97" i="9"/>
  <c r="AM97" i="9"/>
  <c r="E97" i="9" s="1"/>
  <c r="BA86" i="10"/>
  <c r="AD94" i="13"/>
  <c r="F94" i="13"/>
  <c r="BA95" i="13" s="1"/>
  <c r="L94" i="13"/>
  <c r="AC94" i="7"/>
  <c r="K94" i="7"/>
  <c r="AF85" i="10"/>
  <c r="B85" i="10" s="1"/>
  <c r="M85" i="10"/>
  <c r="BC86" i="10" s="1"/>
  <c r="BE95" i="8"/>
  <c r="AM95" i="8"/>
  <c r="E95" i="8" s="1"/>
  <c r="AP28" i="16"/>
  <c r="CQ28" i="16" s="1"/>
  <c r="N28" i="6"/>
  <c r="T28" i="6"/>
  <c r="N28" i="1"/>
  <c r="BE85" i="1" l="1"/>
  <c r="BW85" i="16" s="1"/>
  <c r="CG85" i="16" s="1"/>
  <c r="T85" i="16" s="1"/>
  <c r="B84" i="1"/>
  <c r="BR84" i="16" s="1"/>
  <c r="CB84" i="16" s="1"/>
  <c r="AE94" i="7"/>
  <c r="AD95" i="8"/>
  <c r="F95" i="8"/>
  <c r="BA96" i="8" s="1"/>
  <c r="L95" i="8"/>
  <c r="AF94" i="13"/>
  <c r="B94" i="13" s="1"/>
  <c r="M94" i="13"/>
  <c r="BC95" i="13" s="1"/>
  <c r="W96" i="11"/>
  <c r="Z94" i="11"/>
  <c r="Z95" i="11" s="1"/>
  <c r="AD97" i="9"/>
  <c r="F97" i="9"/>
  <c r="L97" i="9"/>
  <c r="R85" i="10"/>
  <c r="X87" i="10"/>
  <c r="AR86" i="10"/>
  <c r="AS86" i="10"/>
  <c r="Z94" i="13"/>
  <c r="Z95" i="13" s="1"/>
  <c r="W96" i="13"/>
  <c r="Q93" i="7"/>
  <c r="V94" i="7"/>
  <c r="AF94" i="11"/>
  <c r="B94" i="11" s="1"/>
  <c r="M94" i="11"/>
  <c r="Z85" i="4"/>
  <c r="C84" i="15"/>
  <c r="R84" i="4"/>
  <c r="AA84" i="4"/>
  <c r="AA85" i="4" s="1"/>
  <c r="X86" i="4"/>
  <c r="AR85" i="4"/>
  <c r="AS85" i="4"/>
  <c r="AQ28" i="16"/>
  <c r="AB28" i="6"/>
  <c r="O28" i="6" s="1"/>
  <c r="P28" i="6" s="1"/>
  <c r="P28" i="1"/>
  <c r="O28" i="1"/>
  <c r="T4" i="6"/>
  <c r="AR28" i="16"/>
  <c r="DZ28" i="16" s="1"/>
  <c r="CF94" i="1" l="1"/>
  <c r="BZ94" i="16" s="1"/>
  <c r="CJ94" i="16" s="1"/>
  <c r="BN94" i="1"/>
  <c r="BX94" i="16" s="1"/>
  <c r="CH94" i="16" s="1"/>
  <c r="R94" i="11"/>
  <c r="S94" i="11" s="1"/>
  <c r="AA94" i="11"/>
  <c r="AA95" i="11" s="1"/>
  <c r="X96" i="11"/>
  <c r="AR95" i="11"/>
  <c r="AS95" i="11"/>
  <c r="D86" i="10"/>
  <c r="AL86" i="10"/>
  <c r="AN86" i="10"/>
  <c r="AG86" i="10" s="1"/>
  <c r="C86" i="10"/>
  <c r="BF86" i="1" s="1"/>
  <c r="Z97" i="9"/>
  <c r="Z98" i="9" s="1"/>
  <c r="W99" i="9"/>
  <c r="Y94" i="7"/>
  <c r="O94" i="7"/>
  <c r="BB94" i="7"/>
  <c r="BD94" i="7"/>
  <c r="R94" i="13"/>
  <c r="S94" i="13" s="1"/>
  <c r="AA94" i="13"/>
  <c r="AA95" i="13" s="1"/>
  <c r="X96" i="13"/>
  <c r="AR95" i="13"/>
  <c r="AS95" i="13"/>
  <c r="AF95" i="8"/>
  <c r="B95" i="8" s="1"/>
  <c r="M95" i="8"/>
  <c r="BC96" i="8" s="1"/>
  <c r="N84" i="16"/>
  <c r="B84" i="16"/>
  <c r="J86" i="10"/>
  <c r="BG86" i="1" s="1"/>
  <c r="D84" i="15"/>
  <c r="S84" i="4"/>
  <c r="AF97" i="9"/>
  <c r="B97" i="9" s="1"/>
  <c r="M97" i="9"/>
  <c r="BC98" i="9"/>
  <c r="C85" i="15"/>
  <c r="BH85" i="1"/>
  <c r="S85" i="10"/>
  <c r="W97" i="8"/>
  <c r="Z95" i="8"/>
  <c r="Z96" i="8" s="1"/>
  <c r="W85" i="16"/>
  <c r="DX85" i="16" s="1"/>
  <c r="U85" i="16"/>
  <c r="CO85" i="16" s="1"/>
  <c r="V85" i="16" s="1"/>
  <c r="AG85" i="4"/>
  <c r="J85" i="4"/>
  <c r="D85" i="1" s="1"/>
  <c r="AL85" i="4"/>
  <c r="D85" i="4" s="1"/>
  <c r="AN85" i="4"/>
  <c r="C85" i="4"/>
  <c r="C85" i="1" s="1"/>
  <c r="BC95" i="11"/>
  <c r="BA98" i="9"/>
  <c r="Q28" i="1"/>
  <c r="EU28" i="1" s="1"/>
  <c r="Q28" i="6"/>
  <c r="V29" i="6"/>
  <c r="BD29" i="6" s="1"/>
  <c r="AC95" i="1" l="1"/>
  <c r="BU95" i="16" s="1"/>
  <c r="CE95" i="16" s="1"/>
  <c r="AL97" i="1"/>
  <c r="BV97" i="16" s="1"/>
  <c r="CF97" i="16" s="1"/>
  <c r="AC85" i="4"/>
  <c r="K85" i="4"/>
  <c r="R97" i="9"/>
  <c r="S97" i="9" s="1"/>
  <c r="AA97" i="9"/>
  <c r="AA98" i="9" s="1"/>
  <c r="X99" i="9"/>
  <c r="AR98" i="9"/>
  <c r="AS98" i="9"/>
  <c r="R95" i="8"/>
  <c r="S95" i="8" s="1"/>
  <c r="AA95" i="8"/>
  <c r="AA96" i="8" s="1"/>
  <c r="X97" i="8"/>
  <c r="AR96" i="8"/>
  <c r="AS96" i="8"/>
  <c r="U94" i="13"/>
  <c r="T94" i="13" s="1"/>
  <c r="CI94" i="1"/>
  <c r="N94" i="13"/>
  <c r="U94" i="11"/>
  <c r="T94" i="11" s="1"/>
  <c r="BQ94" i="1"/>
  <c r="N94" i="11"/>
  <c r="BF94" i="7"/>
  <c r="AO94" i="7"/>
  <c r="AH94" i="7" s="1"/>
  <c r="BE94" i="7"/>
  <c r="AM94" i="7"/>
  <c r="E94" i="7" s="1"/>
  <c r="AC86" i="10"/>
  <c r="K86" i="10"/>
  <c r="U85" i="10"/>
  <c r="T85" i="10" s="1"/>
  <c r="N85" i="10"/>
  <c r="D95" i="13"/>
  <c r="AL95" i="13"/>
  <c r="AN95" i="13"/>
  <c r="C95" i="13"/>
  <c r="CG95" i="1" s="1"/>
  <c r="AG95" i="11"/>
  <c r="J95" i="11"/>
  <c r="BP95" i="1" s="1"/>
  <c r="E84" i="16"/>
  <c r="C84" i="16"/>
  <c r="CL84" i="16" s="1"/>
  <c r="D84" i="16" s="1"/>
  <c r="AL95" i="11"/>
  <c r="D95" i="11" s="1"/>
  <c r="AN95" i="11"/>
  <c r="C95" i="11"/>
  <c r="BO95" i="1" s="1"/>
  <c r="U84" i="4"/>
  <c r="T84" i="4" s="1"/>
  <c r="E84" i="1"/>
  <c r="N84" i="4"/>
  <c r="O84" i="16"/>
  <c r="CN84" i="16" s="1"/>
  <c r="P84" i="16" s="1"/>
  <c r="AG95" i="13"/>
  <c r="J95" i="13"/>
  <c r="CH95" i="1" s="1"/>
  <c r="BB29" i="6"/>
  <c r="Y29" i="6"/>
  <c r="CW84" i="16" l="1"/>
  <c r="DU84" i="16"/>
  <c r="AC95" i="11"/>
  <c r="K95" i="11"/>
  <c r="E84" i="15"/>
  <c r="F84" i="1"/>
  <c r="AD94" i="7"/>
  <c r="F94" i="7"/>
  <c r="L94" i="7"/>
  <c r="AB94" i="13"/>
  <c r="CK94" i="1"/>
  <c r="O94" i="13"/>
  <c r="P94" i="13" s="1"/>
  <c r="CL94" i="1" s="1"/>
  <c r="U97" i="9"/>
  <c r="T97" i="9" s="1"/>
  <c r="AO97" i="1"/>
  <c r="N97" i="9"/>
  <c r="AC95" i="13"/>
  <c r="K95" i="13"/>
  <c r="U95" i="8"/>
  <c r="T95" i="8" s="1"/>
  <c r="AF95" i="1"/>
  <c r="N95" i="8"/>
  <c r="CJ94" i="1"/>
  <c r="J98" i="9"/>
  <c r="AN98" i="1" s="1"/>
  <c r="AE85" i="4"/>
  <c r="AB85" i="10"/>
  <c r="BJ85" i="1"/>
  <c r="P85" i="10"/>
  <c r="BK85" i="1" s="1"/>
  <c r="EY85" i="1" s="1"/>
  <c r="J96" i="8"/>
  <c r="AE96" i="1" s="1"/>
  <c r="AN98" i="9"/>
  <c r="AG98" i="9" s="1"/>
  <c r="AL98" i="9"/>
  <c r="D98" i="9" s="1"/>
  <c r="C98" i="9"/>
  <c r="AM98" i="1" s="1"/>
  <c r="BI85" i="1"/>
  <c r="AL96" i="8"/>
  <c r="D96" i="8" s="1"/>
  <c r="AN96" i="8"/>
  <c r="AG96" i="8" s="1"/>
  <c r="C96" i="8"/>
  <c r="AD96" i="1" s="1"/>
  <c r="AB94" i="11"/>
  <c r="BS94" i="1"/>
  <c r="O94" i="11"/>
  <c r="P94" i="11" s="1"/>
  <c r="BT94" i="1" s="1"/>
  <c r="Q84" i="16"/>
  <c r="AB84" i="4"/>
  <c r="G84" i="1"/>
  <c r="O84" i="4"/>
  <c r="P84" i="4" s="1"/>
  <c r="AE86" i="10"/>
  <c r="BR94" i="1"/>
  <c r="E29" i="6"/>
  <c r="BF29" i="6"/>
  <c r="AN29" i="6"/>
  <c r="AG29" i="6" s="1"/>
  <c r="AL29" i="6"/>
  <c r="D29" i="6" s="1"/>
  <c r="F29" i="6" s="1"/>
  <c r="W31" i="6" s="1"/>
  <c r="BE29" i="6"/>
  <c r="DE94" i="1" l="1"/>
  <c r="FB94" i="1"/>
  <c r="DC94" i="1"/>
  <c r="EZ94" i="1"/>
  <c r="CY84" i="16"/>
  <c r="DW84" i="16"/>
  <c r="AC98" i="9"/>
  <c r="K98" i="9"/>
  <c r="AC96" i="8"/>
  <c r="K96" i="8"/>
  <c r="AP97" i="1"/>
  <c r="AG95" i="1"/>
  <c r="H84" i="1"/>
  <c r="Q94" i="13"/>
  <c r="V95" i="13"/>
  <c r="W96" i="7"/>
  <c r="AB95" i="8"/>
  <c r="AH95" i="1"/>
  <c r="O95" i="8"/>
  <c r="P95" i="8" s="1"/>
  <c r="AI95" i="1" s="1"/>
  <c r="EW95" i="1" s="1"/>
  <c r="AE95" i="13"/>
  <c r="BA95" i="7"/>
  <c r="Q94" i="11"/>
  <c r="V95" i="11"/>
  <c r="AF94" i="7"/>
  <c r="M94" i="7"/>
  <c r="BC95" i="7" s="1"/>
  <c r="AE95" i="11"/>
  <c r="V85" i="4"/>
  <c r="Q84" i="4"/>
  <c r="Q85" i="10"/>
  <c r="V86" i="10"/>
  <c r="AB97" i="9"/>
  <c r="AQ97" i="1"/>
  <c r="O97" i="9"/>
  <c r="P97" i="9" s="1"/>
  <c r="B94" i="7"/>
  <c r="AD29" i="6"/>
  <c r="L29" i="6"/>
  <c r="AF29" i="6" s="1"/>
  <c r="Z29" i="6"/>
  <c r="BA30" i="6"/>
  <c r="AC29" i="6"/>
  <c r="K29" i="6"/>
  <c r="M29" i="6" s="1"/>
  <c r="AA29" i="6" s="1"/>
  <c r="CW84" i="1" l="1"/>
  <c r="ET84" i="1"/>
  <c r="T94" i="1"/>
  <c r="BT94" i="16" s="1"/>
  <c r="CD94" i="16" s="1"/>
  <c r="O95" i="13"/>
  <c r="Y95" i="13"/>
  <c r="BD95" i="13"/>
  <c r="BB95" i="13"/>
  <c r="AE96" i="8"/>
  <c r="Y86" i="10"/>
  <c r="BD86" i="10"/>
  <c r="BB86" i="10"/>
  <c r="Q95" i="8"/>
  <c r="V96" i="8"/>
  <c r="BD85" i="4"/>
  <c r="Y85" i="4"/>
  <c r="BB85" i="4"/>
  <c r="O85" i="4"/>
  <c r="R94" i="7"/>
  <c r="S94" i="7" s="1"/>
  <c r="X96" i="7"/>
  <c r="AS95" i="7"/>
  <c r="AR95" i="7"/>
  <c r="Y95" i="11"/>
  <c r="O95" i="11"/>
  <c r="BD95" i="11"/>
  <c r="BB95" i="11"/>
  <c r="AE98" i="9"/>
  <c r="AR97" i="1"/>
  <c r="EX97" i="1" s="1"/>
  <c r="V98" i="9"/>
  <c r="Q97" i="9"/>
  <c r="R29" i="6"/>
  <c r="S29" i="6" s="1"/>
  <c r="X31" i="6"/>
  <c r="AE29" i="6"/>
  <c r="B29" i="6" s="1"/>
  <c r="BC30" i="6"/>
  <c r="O98" i="9" l="1"/>
  <c r="Y98" i="9"/>
  <c r="BB98" i="9"/>
  <c r="BD98" i="9"/>
  <c r="AN95" i="7"/>
  <c r="AL95" i="7"/>
  <c r="D95" i="7" s="1"/>
  <c r="C95" i="7"/>
  <c r="U95" i="1" s="1"/>
  <c r="BE85" i="4"/>
  <c r="AM85" i="4"/>
  <c r="E85" i="4" s="1"/>
  <c r="O96" i="8"/>
  <c r="Y96" i="8"/>
  <c r="BB96" i="8"/>
  <c r="BD96" i="8"/>
  <c r="BE95" i="13"/>
  <c r="AM95" i="13"/>
  <c r="E95" i="13" s="1"/>
  <c r="BF95" i="13"/>
  <c r="AO95" i="13"/>
  <c r="AH95" i="13" s="1"/>
  <c r="AG95" i="7"/>
  <c r="J95" i="7"/>
  <c r="V95" i="1" s="1"/>
  <c r="BF85" i="4"/>
  <c r="AO85" i="4"/>
  <c r="AH85" i="4" s="1"/>
  <c r="BE86" i="10"/>
  <c r="AM86" i="10"/>
  <c r="E86" i="10" s="1"/>
  <c r="BF86" i="10"/>
  <c r="AO86" i="10"/>
  <c r="AH86" i="10" s="1"/>
  <c r="BE95" i="11"/>
  <c r="AM95" i="11"/>
  <c r="E95" i="11" s="1"/>
  <c r="BG94" i="16"/>
  <c r="U94" i="7"/>
  <c r="T94" i="7" s="1"/>
  <c r="W94" i="1"/>
  <c r="N94" i="7"/>
  <c r="BF95" i="11"/>
  <c r="AO95" i="11"/>
  <c r="AH95" i="11" s="1"/>
  <c r="K29" i="1"/>
  <c r="U29" i="6"/>
  <c r="T29" i="6" s="1"/>
  <c r="O29" i="1" s="1"/>
  <c r="N29" i="1"/>
  <c r="N29" i="6"/>
  <c r="O29" i="6" s="1"/>
  <c r="BS29" i="16" l="1"/>
  <c r="CC29" i="16" s="1"/>
  <c r="AO29" i="16" s="1"/>
  <c r="AP29" i="16" s="1"/>
  <c r="CQ29" i="16" s="1"/>
  <c r="AC95" i="7"/>
  <c r="K95" i="7"/>
  <c r="X94" i="1"/>
  <c r="AD95" i="13"/>
  <c r="F95" i="13"/>
  <c r="L95" i="13"/>
  <c r="BH94" i="16"/>
  <c r="CT94" i="16" s="1"/>
  <c r="BI94" i="16" s="1"/>
  <c r="BF98" i="9"/>
  <c r="AO98" i="9"/>
  <c r="AH98" i="9" s="1"/>
  <c r="AD85" i="4"/>
  <c r="F85" i="4"/>
  <c r="BA86" i="4" s="1"/>
  <c r="L85" i="4"/>
  <c r="BF96" i="8"/>
  <c r="AO96" i="8"/>
  <c r="AH96" i="8" s="1"/>
  <c r="BE98" i="9"/>
  <c r="AM98" i="9"/>
  <c r="E98" i="9" s="1"/>
  <c r="AD95" i="11"/>
  <c r="F95" i="11"/>
  <c r="BA96" i="11" s="1"/>
  <c r="L95" i="11"/>
  <c r="BE96" i="8"/>
  <c r="AM96" i="8"/>
  <c r="E96" i="8" s="1"/>
  <c r="AB94" i="7"/>
  <c r="Y94" i="1"/>
  <c r="P94" i="7"/>
  <c r="Z94" i="1" s="1"/>
  <c r="AD86" i="10"/>
  <c r="F86" i="10"/>
  <c r="BA87" i="10" s="1"/>
  <c r="L86" i="10"/>
  <c r="P29" i="1"/>
  <c r="AB29" i="6"/>
  <c r="P29" i="6"/>
  <c r="Q29" i="1" s="1"/>
  <c r="Z29" i="16" l="1"/>
  <c r="AA29" i="16" s="1"/>
  <c r="CX29" i="1"/>
  <c r="EU29" i="1"/>
  <c r="CY94" i="1"/>
  <c r="EV94" i="1"/>
  <c r="Q94" i="7"/>
  <c r="V95" i="7"/>
  <c r="AD98" i="9"/>
  <c r="F98" i="9"/>
  <c r="L98" i="9"/>
  <c r="W97" i="13"/>
  <c r="AD96" i="8"/>
  <c r="F96" i="8"/>
  <c r="L96" i="8"/>
  <c r="AF95" i="13"/>
  <c r="M95" i="13"/>
  <c r="BC96" i="13" s="1"/>
  <c r="AF86" i="10"/>
  <c r="B86" i="10" s="1"/>
  <c r="M86" i="10"/>
  <c r="BC87" i="10" s="1"/>
  <c r="W88" i="10"/>
  <c r="Z86" i="10"/>
  <c r="Z87" i="10" s="1"/>
  <c r="BJ94" i="16"/>
  <c r="A85" i="15"/>
  <c r="W87" i="4"/>
  <c r="AF95" i="11"/>
  <c r="B95" i="11" s="1"/>
  <c r="M95" i="11"/>
  <c r="BC96" i="11" s="1"/>
  <c r="BA96" i="13"/>
  <c r="AE95" i="7"/>
  <c r="W97" i="11"/>
  <c r="AF85" i="4"/>
  <c r="B85" i="4" s="1"/>
  <c r="M85" i="4"/>
  <c r="BC86" i="4" s="1"/>
  <c r="B95" i="13"/>
  <c r="V30" i="6"/>
  <c r="Q29" i="6"/>
  <c r="AQ29" i="16"/>
  <c r="AR29" i="16"/>
  <c r="DZ29" i="16" l="1"/>
  <c r="DB29" i="16"/>
  <c r="DE94" i="16"/>
  <c r="EC94" i="16"/>
  <c r="BN95" i="1"/>
  <c r="BX95" i="16" s="1"/>
  <c r="CH95" i="16" s="1"/>
  <c r="BE86" i="1"/>
  <c r="BW86" i="16" s="1"/>
  <c r="CG86" i="16" s="1"/>
  <c r="T86" i="16" s="1"/>
  <c r="B85" i="1"/>
  <c r="BR85" i="16" s="1"/>
  <c r="CB85" i="16" s="1"/>
  <c r="R86" i="10"/>
  <c r="X88" i="10"/>
  <c r="AA86" i="10"/>
  <c r="AA87" i="10" s="1"/>
  <c r="AS87" i="10"/>
  <c r="AR87" i="10"/>
  <c r="W98" i="8"/>
  <c r="W100" i="9"/>
  <c r="R85" i="4"/>
  <c r="X87" i="4"/>
  <c r="AR86" i="4"/>
  <c r="AS86" i="4"/>
  <c r="R95" i="11"/>
  <c r="S95" i="11" s="1"/>
  <c r="X97" i="11"/>
  <c r="AS96" i="11"/>
  <c r="AR96" i="11"/>
  <c r="R95" i="13"/>
  <c r="S95" i="13" s="1"/>
  <c r="X97" i="13"/>
  <c r="AS96" i="13"/>
  <c r="AR96" i="13"/>
  <c r="Y95" i="7"/>
  <c r="BB95" i="7"/>
  <c r="BD95" i="7"/>
  <c r="AF98" i="9"/>
  <c r="B98" i="9" s="1"/>
  <c r="M98" i="9"/>
  <c r="BC99" i="9" s="1"/>
  <c r="BA97" i="8"/>
  <c r="CF95" i="1"/>
  <c r="BZ95" i="16" s="1"/>
  <c r="CJ95" i="16" s="1"/>
  <c r="AF96" i="8"/>
  <c r="B96" i="8" s="1"/>
  <c r="M96" i="8"/>
  <c r="BA99" i="9"/>
  <c r="Y30" i="6"/>
  <c r="BB30" i="6"/>
  <c r="D30" i="6" s="1"/>
  <c r="BD30" i="6"/>
  <c r="AC30" i="6" l="1"/>
  <c r="K30" i="6"/>
  <c r="AE30" i="6" s="1"/>
  <c r="AL98" i="1"/>
  <c r="BV98" i="16" s="1"/>
  <c r="CF98" i="16" s="1"/>
  <c r="BF95" i="7"/>
  <c r="AO95" i="7"/>
  <c r="AH95" i="7" s="1"/>
  <c r="AC96" i="1"/>
  <c r="BU96" i="16" s="1"/>
  <c r="CE96" i="16" s="1"/>
  <c r="BE95" i="7"/>
  <c r="AM95" i="7"/>
  <c r="E95" i="7" s="1"/>
  <c r="D85" i="15"/>
  <c r="S85" i="4"/>
  <c r="U95" i="11"/>
  <c r="T95" i="11" s="1"/>
  <c r="BQ95" i="1"/>
  <c r="N95" i="11"/>
  <c r="AL87" i="10"/>
  <c r="D87" i="10" s="1"/>
  <c r="AN87" i="10"/>
  <c r="AG87" i="10" s="1"/>
  <c r="C87" i="10"/>
  <c r="BF87" i="1" s="1"/>
  <c r="B85" i="16"/>
  <c r="N85" i="16"/>
  <c r="BH86" i="1"/>
  <c r="S86" i="10"/>
  <c r="J87" i="10"/>
  <c r="BG87" i="1" s="1"/>
  <c r="U86" i="16"/>
  <c r="CO86" i="16" s="1"/>
  <c r="V86" i="16" s="1"/>
  <c r="AL96" i="11"/>
  <c r="D96" i="11" s="1"/>
  <c r="AN96" i="11"/>
  <c r="C96" i="11"/>
  <c r="BO96" i="1" s="1"/>
  <c r="AL86" i="4"/>
  <c r="AN86" i="4"/>
  <c r="AG86" i="4" s="1"/>
  <c r="D86" i="4"/>
  <c r="C86" i="4"/>
  <c r="C86" i="1" s="1"/>
  <c r="J86" i="4"/>
  <c r="D86" i="1" s="1"/>
  <c r="AN96" i="13"/>
  <c r="AG96" i="13" s="1"/>
  <c r="AL96" i="13"/>
  <c r="D96" i="13" s="1"/>
  <c r="C96" i="13"/>
  <c r="CG96" i="1" s="1"/>
  <c r="R98" i="9"/>
  <c r="S98" i="9" s="1"/>
  <c r="X100" i="9"/>
  <c r="AR99" i="9"/>
  <c r="AS99" i="9"/>
  <c r="AG96" i="11"/>
  <c r="J96" i="11"/>
  <c r="BP96" i="1" s="1"/>
  <c r="R96" i="8"/>
  <c r="S96" i="8" s="1"/>
  <c r="X98" i="8"/>
  <c r="AS97" i="8"/>
  <c r="AR97" i="8"/>
  <c r="U95" i="13"/>
  <c r="T95" i="13" s="1"/>
  <c r="CI95" i="1"/>
  <c r="N95" i="13"/>
  <c r="J96" i="13"/>
  <c r="CH96" i="1" s="1"/>
  <c r="BC97" i="8"/>
  <c r="AO30" i="6"/>
  <c r="AH30" i="6" s="1"/>
  <c r="BF30" i="6"/>
  <c r="BE30" i="6"/>
  <c r="AM30" i="6"/>
  <c r="E30" i="6" s="1"/>
  <c r="AC96" i="11" l="1"/>
  <c r="K96" i="11"/>
  <c r="AC96" i="13"/>
  <c r="K96" i="13"/>
  <c r="AC87" i="10"/>
  <c r="K87" i="10"/>
  <c r="E85" i="16"/>
  <c r="DU85" i="16" s="1"/>
  <c r="C85" i="16"/>
  <c r="CL85" i="16" s="1"/>
  <c r="D85" i="16" s="1"/>
  <c r="AD95" i="7"/>
  <c r="L95" i="7"/>
  <c r="F95" i="7"/>
  <c r="BA96" i="7" s="1"/>
  <c r="AL97" i="8"/>
  <c r="D97" i="8"/>
  <c r="AN97" i="8"/>
  <c r="AG97" i="8" s="1"/>
  <c r="C97" i="8"/>
  <c r="AD97" i="1" s="1"/>
  <c r="CJ95" i="1"/>
  <c r="U98" i="9"/>
  <c r="T98" i="9" s="1"/>
  <c r="AO98" i="1"/>
  <c r="N98" i="9"/>
  <c r="AB95" i="11"/>
  <c r="BS95" i="1"/>
  <c r="P95" i="11"/>
  <c r="BT95" i="1" s="1"/>
  <c r="EZ95" i="1" s="1"/>
  <c r="J97" i="8"/>
  <c r="AE97" i="1" s="1"/>
  <c r="BR95" i="1"/>
  <c r="AB95" i="13"/>
  <c r="CK95" i="1"/>
  <c r="P95" i="13"/>
  <c r="CL95" i="1" s="1"/>
  <c r="FB95" i="1" s="1"/>
  <c r="U85" i="4"/>
  <c r="T85" i="4" s="1"/>
  <c r="E85" i="1"/>
  <c r="N85" i="4"/>
  <c r="J99" i="9"/>
  <c r="AN99" i="1" s="1"/>
  <c r="U86" i="10"/>
  <c r="T86" i="10" s="1"/>
  <c r="N86" i="10"/>
  <c r="U96" i="8"/>
  <c r="T96" i="8" s="1"/>
  <c r="AF96" i="1"/>
  <c r="N96" i="8"/>
  <c r="D99" i="9"/>
  <c r="AL99" i="9"/>
  <c r="AN99" i="9"/>
  <c r="AG99" i="9" s="1"/>
  <c r="C99" i="9"/>
  <c r="AM99" i="1" s="1"/>
  <c r="AC86" i="4"/>
  <c r="K86" i="4"/>
  <c r="W86" i="16"/>
  <c r="DX86" i="16" s="1"/>
  <c r="Q85" i="16"/>
  <c r="DW85" i="16" s="1"/>
  <c r="O85" i="16"/>
  <c r="CN85" i="16" s="1"/>
  <c r="P85" i="16" s="1"/>
  <c r="AD30" i="6"/>
  <c r="F30" i="6"/>
  <c r="L30" i="6"/>
  <c r="AB86" i="10" l="1"/>
  <c r="BJ86" i="1"/>
  <c r="O86" i="10"/>
  <c r="P86" i="10" s="1"/>
  <c r="BK86" i="1" s="1"/>
  <c r="EY86" i="1" s="1"/>
  <c r="AC99" i="9"/>
  <c r="K99" i="9"/>
  <c r="AB96" i="8"/>
  <c r="AH96" i="1"/>
  <c r="P96" i="8"/>
  <c r="AI96" i="1" s="1"/>
  <c r="EW96" i="1" s="1"/>
  <c r="AE87" i="10"/>
  <c r="Q95" i="11"/>
  <c r="V96" i="11"/>
  <c r="Z95" i="7"/>
  <c r="Z96" i="7" s="1"/>
  <c r="W97" i="7"/>
  <c r="AG96" i="1"/>
  <c r="AB85" i="4"/>
  <c r="G85" i="1"/>
  <c r="P85" i="4"/>
  <c r="H85" i="1" s="1"/>
  <c r="ET85" i="1" s="1"/>
  <c r="AB98" i="9"/>
  <c r="AQ98" i="1"/>
  <c r="P98" i="9"/>
  <c r="AR98" i="1" s="1"/>
  <c r="EX98" i="1" s="1"/>
  <c r="AF95" i="7"/>
  <c r="B95" i="7" s="1"/>
  <c r="M95" i="7"/>
  <c r="BC96" i="7" s="1"/>
  <c r="AP98" i="1"/>
  <c r="F85" i="1"/>
  <c r="E85" i="15"/>
  <c r="AC97" i="8"/>
  <c r="K97" i="8"/>
  <c r="AE96" i="13"/>
  <c r="AE86" i="4"/>
  <c r="AE96" i="11"/>
  <c r="BI86" i="1"/>
  <c r="Q95" i="13"/>
  <c r="V96" i="13"/>
  <c r="AF30" i="6"/>
  <c r="B30" i="6" s="1"/>
  <c r="K30" i="1" s="1"/>
  <c r="BS30" i="16" s="1"/>
  <c r="CC30" i="16" s="1"/>
  <c r="M30" i="6"/>
  <c r="BA31" i="6"/>
  <c r="W32" i="6"/>
  <c r="Z30" i="6"/>
  <c r="V99" i="9" l="1"/>
  <c r="Q98" i="9"/>
  <c r="Q96" i="8"/>
  <c r="V97" i="8"/>
  <c r="Y96" i="13"/>
  <c r="BD96" i="13"/>
  <c r="BB96" i="13"/>
  <c r="Y96" i="11"/>
  <c r="BD96" i="11"/>
  <c r="BB96" i="11"/>
  <c r="AE99" i="9"/>
  <c r="V86" i="4"/>
  <c r="Q85" i="4"/>
  <c r="AE97" i="8"/>
  <c r="R95" i="7"/>
  <c r="S95" i="7" s="1"/>
  <c r="X97" i="7"/>
  <c r="AA95" i="7"/>
  <c r="AA96" i="7" s="1"/>
  <c r="AS96" i="7"/>
  <c r="AR96" i="7"/>
  <c r="T95" i="1"/>
  <c r="BT95" i="16" s="1"/>
  <c r="CD95" i="16" s="1"/>
  <c r="Q86" i="10"/>
  <c r="V87" i="10"/>
  <c r="X32" i="6"/>
  <c r="AA30" i="6"/>
  <c r="R30" i="6"/>
  <c r="S30" i="6" s="1"/>
  <c r="BC31" i="6"/>
  <c r="AR32" i="6"/>
  <c r="AS32" i="6"/>
  <c r="Z30" i="16"/>
  <c r="AA30" i="16" s="1"/>
  <c r="AO30" i="16"/>
  <c r="BF96" i="13" l="1"/>
  <c r="AO96" i="13"/>
  <c r="AH96" i="13" s="1"/>
  <c r="Y87" i="10"/>
  <c r="O87" i="10"/>
  <c r="BB87" i="10"/>
  <c r="BD87" i="10"/>
  <c r="BE96" i="11"/>
  <c r="AM96" i="11"/>
  <c r="E96" i="11" s="1"/>
  <c r="Y97" i="8"/>
  <c r="BD97" i="8"/>
  <c r="BB97" i="8"/>
  <c r="BG95" i="16"/>
  <c r="BF96" i="11"/>
  <c r="AO96" i="11"/>
  <c r="AH96" i="11" s="1"/>
  <c r="U95" i="7"/>
  <c r="T95" i="7" s="1"/>
  <c r="W95" i="1"/>
  <c r="N95" i="7"/>
  <c r="BD86" i="4"/>
  <c r="Y86" i="4"/>
  <c r="BB86" i="4"/>
  <c r="AL96" i="7"/>
  <c r="D96" i="7" s="1"/>
  <c r="AN96" i="7"/>
  <c r="AG96" i="7" s="1"/>
  <c r="C96" i="7"/>
  <c r="U96" i="1" s="1"/>
  <c r="J96" i="7"/>
  <c r="V96" i="1" s="1"/>
  <c r="BE96" i="13"/>
  <c r="AM96" i="13"/>
  <c r="E96" i="13" s="1"/>
  <c r="Y99" i="9"/>
  <c r="BB99" i="9"/>
  <c r="BD99" i="9"/>
  <c r="AS33" i="6"/>
  <c r="J32" i="6"/>
  <c r="M32" i="1" s="1"/>
  <c r="AR33" i="6"/>
  <c r="AO32" i="6"/>
  <c r="AM32" i="6"/>
  <c r="C32" i="6"/>
  <c r="L32" i="1" s="1"/>
  <c r="AL32" i="6"/>
  <c r="AN32" i="6"/>
  <c r="N30" i="1"/>
  <c r="U30" i="6"/>
  <c r="T30" i="6" s="1"/>
  <c r="O30" i="1" s="1"/>
  <c r="N30" i="6"/>
  <c r="AP30" i="16"/>
  <c r="CQ30" i="16" l="1"/>
  <c r="AQ30" i="16" s="1"/>
  <c r="AC96" i="7"/>
  <c r="K96" i="7"/>
  <c r="BE86" i="4"/>
  <c r="AM86" i="4"/>
  <c r="E86" i="4" s="1"/>
  <c r="AD96" i="11"/>
  <c r="L96" i="11"/>
  <c r="F96" i="11"/>
  <c r="AD96" i="13"/>
  <c r="L96" i="13"/>
  <c r="F96" i="13"/>
  <c r="BA97" i="13" s="1"/>
  <c r="BJ95" i="16"/>
  <c r="EC95" i="16" s="1"/>
  <c r="BH95" i="16"/>
  <c r="CT95" i="16" s="1"/>
  <c r="BI95" i="16" s="1"/>
  <c r="BF87" i="10"/>
  <c r="AO87" i="10"/>
  <c r="AH87" i="10" s="1"/>
  <c r="BF86" i="4"/>
  <c r="AO86" i="4"/>
  <c r="AH86" i="4" s="1"/>
  <c r="BE87" i="10"/>
  <c r="AM87" i="10"/>
  <c r="E87" i="10" s="1"/>
  <c r="AB95" i="7"/>
  <c r="Y95" i="1"/>
  <c r="O95" i="7"/>
  <c r="P95" i="7" s="1"/>
  <c r="Z95" i="1" s="1"/>
  <c r="EV95" i="1" s="1"/>
  <c r="BE97" i="8"/>
  <c r="AM97" i="8"/>
  <c r="E97" i="8" s="1"/>
  <c r="BE99" i="9"/>
  <c r="AM99" i="9"/>
  <c r="E99" i="9" s="1"/>
  <c r="BF97" i="8"/>
  <c r="AO97" i="8"/>
  <c r="AH97" i="8" s="1"/>
  <c r="X95" i="1"/>
  <c r="BF99" i="9"/>
  <c r="AO99" i="9"/>
  <c r="AH99" i="9" s="1"/>
  <c r="AO33" i="6"/>
  <c r="AL33" i="6"/>
  <c r="AM33" i="6"/>
  <c r="AR34" i="6"/>
  <c r="AN33" i="6"/>
  <c r="AR30" i="16"/>
  <c r="DZ30" i="16" s="1"/>
  <c r="J33" i="6"/>
  <c r="M33" i="1" s="1"/>
  <c r="AS34" i="6"/>
  <c r="P30" i="1"/>
  <c r="O30" i="6"/>
  <c r="P30" i="6" s="1"/>
  <c r="Q30" i="1" s="1"/>
  <c r="EU30" i="1" s="1"/>
  <c r="AB30" i="6"/>
  <c r="C33" i="6"/>
  <c r="L33" i="1" s="1"/>
  <c r="AD87" i="10" l="1"/>
  <c r="L87" i="10"/>
  <c r="F87" i="10"/>
  <c r="BA88" i="10" s="1"/>
  <c r="AF96" i="11"/>
  <c r="M96" i="11"/>
  <c r="BC97" i="11" s="1"/>
  <c r="W98" i="11"/>
  <c r="Z96" i="11"/>
  <c r="Z97" i="11" s="1"/>
  <c r="AD99" i="9"/>
  <c r="L99" i="9"/>
  <c r="F99" i="9"/>
  <c r="W98" i="13"/>
  <c r="Z96" i="13"/>
  <c r="Z97" i="13" s="1"/>
  <c r="AF96" i="13"/>
  <c r="B96" i="13" s="1"/>
  <c r="M96" i="13"/>
  <c r="BC97" i="13" s="1"/>
  <c r="AD86" i="4"/>
  <c r="F86" i="4"/>
  <c r="BA87" i="4" s="1"/>
  <c r="L86" i="4"/>
  <c r="AD97" i="8"/>
  <c r="L97" i="8"/>
  <c r="F97" i="8"/>
  <c r="BA98" i="8" s="1"/>
  <c r="Q95" i="7"/>
  <c r="V96" i="7"/>
  <c r="BA97" i="11"/>
  <c r="AE96" i="7"/>
  <c r="B96" i="11"/>
  <c r="Q30" i="6"/>
  <c r="V31" i="6"/>
  <c r="C34" i="6"/>
  <c r="L34" i="1" s="1"/>
  <c r="AR35" i="6"/>
  <c r="AM34" i="6"/>
  <c r="AL34" i="6"/>
  <c r="AO34" i="6"/>
  <c r="AN34" i="6"/>
  <c r="AS35" i="6"/>
  <c r="J35" i="6" s="1"/>
  <c r="M35" i="1" s="1"/>
  <c r="J34" i="6"/>
  <c r="M34" i="1" s="1"/>
  <c r="CF96" i="1" l="1"/>
  <c r="BZ96" i="16" s="1"/>
  <c r="CJ96" i="16" s="1"/>
  <c r="AF97" i="8"/>
  <c r="B97" i="8" s="1"/>
  <c r="M97" i="8"/>
  <c r="BC98" i="8" s="1"/>
  <c r="W101" i="9"/>
  <c r="Z99" i="9"/>
  <c r="Z100" i="9" s="1"/>
  <c r="R96" i="13"/>
  <c r="S96" i="13" s="1"/>
  <c r="X98" i="13"/>
  <c r="AA96" i="13"/>
  <c r="AA97" i="13" s="1"/>
  <c r="AS97" i="13"/>
  <c r="AR97" i="13"/>
  <c r="R96" i="11"/>
  <c r="S96" i="11" s="1"/>
  <c r="X98" i="11"/>
  <c r="AA96" i="11"/>
  <c r="AA97" i="11" s="1"/>
  <c r="AR97" i="11"/>
  <c r="AS97" i="11"/>
  <c r="AF99" i="9"/>
  <c r="B99" i="9" s="1"/>
  <c r="M99" i="9"/>
  <c r="BC100" i="9" s="1"/>
  <c r="AF86" i="4"/>
  <c r="B86" i="4" s="1"/>
  <c r="M86" i="4"/>
  <c r="BC87" i="4" s="1"/>
  <c r="W89" i="10"/>
  <c r="A86" i="15"/>
  <c r="W88" i="4"/>
  <c r="Z86" i="4"/>
  <c r="AF87" i="10"/>
  <c r="B87" i="10" s="1"/>
  <c r="M87" i="10"/>
  <c r="BC88" i="10" s="1"/>
  <c r="Y96" i="7"/>
  <c r="O96" i="7"/>
  <c r="BB96" i="7"/>
  <c r="BD96" i="7"/>
  <c r="BN96" i="1"/>
  <c r="BX96" i="16" s="1"/>
  <c r="CH96" i="16" s="1"/>
  <c r="W99" i="8"/>
  <c r="Z97" i="8"/>
  <c r="Z98" i="8" s="1"/>
  <c r="BA100" i="9"/>
  <c r="AN35" i="6"/>
  <c r="AL35" i="6"/>
  <c r="Y31" i="6"/>
  <c r="BB31" i="6"/>
  <c r="BD31" i="6"/>
  <c r="AH31" i="6" s="1"/>
  <c r="L31" i="6" s="1"/>
  <c r="AF31" i="6" s="1"/>
  <c r="C35" i="6"/>
  <c r="L35" i="1" s="1"/>
  <c r="BE87" i="1" l="1"/>
  <c r="BW87" i="16" s="1"/>
  <c r="CG87" i="16" s="1"/>
  <c r="T87" i="16" s="1"/>
  <c r="B86" i="1"/>
  <c r="BR86" i="16" s="1"/>
  <c r="CB86" i="16" s="1"/>
  <c r="AC97" i="1"/>
  <c r="BU97" i="16" s="1"/>
  <c r="CE97" i="16" s="1"/>
  <c r="AL99" i="1"/>
  <c r="BV99" i="16" s="1"/>
  <c r="CF99" i="16" s="1"/>
  <c r="R97" i="8"/>
  <c r="S97" i="8" s="1"/>
  <c r="X99" i="8"/>
  <c r="AA97" i="8"/>
  <c r="AA98" i="8" s="1"/>
  <c r="AR98" i="8"/>
  <c r="AS98" i="8"/>
  <c r="R87" i="10"/>
  <c r="X89" i="10"/>
  <c r="AR88" i="10"/>
  <c r="AS88" i="10"/>
  <c r="U96" i="13"/>
  <c r="T96" i="13" s="1"/>
  <c r="CI96" i="1"/>
  <c r="N96" i="13"/>
  <c r="R99" i="9"/>
  <c r="S99" i="9" s="1"/>
  <c r="AA99" i="9"/>
  <c r="AA100" i="9" s="1"/>
  <c r="X101" i="9"/>
  <c r="AS100" i="9"/>
  <c r="AR100" i="9"/>
  <c r="U96" i="11"/>
  <c r="T96" i="11" s="1"/>
  <c r="BQ96" i="1"/>
  <c r="N96" i="11"/>
  <c r="AN97" i="13"/>
  <c r="AL97" i="13"/>
  <c r="D97" i="13" s="1"/>
  <c r="C97" i="13"/>
  <c r="CG97" i="1" s="1"/>
  <c r="BF96" i="7"/>
  <c r="AO96" i="7"/>
  <c r="AH96" i="7" s="1"/>
  <c r="Z87" i="4"/>
  <c r="C86" i="15"/>
  <c r="J97" i="11"/>
  <c r="BP97" i="1" s="1"/>
  <c r="AG97" i="13"/>
  <c r="J97" i="13"/>
  <c r="CH97" i="1" s="1"/>
  <c r="R86" i="4"/>
  <c r="X88" i="4"/>
  <c r="AA86" i="4"/>
  <c r="AA87" i="4" s="1"/>
  <c r="AS87" i="4"/>
  <c r="AR87" i="4"/>
  <c r="D97" i="11"/>
  <c r="AN97" i="11"/>
  <c r="AG97" i="11" s="1"/>
  <c r="AL97" i="11"/>
  <c r="C97" i="11"/>
  <c r="BO97" i="1" s="1"/>
  <c r="BE96" i="7"/>
  <c r="AM96" i="7"/>
  <c r="E96" i="7" s="1"/>
  <c r="BE31" i="6"/>
  <c r="AL31" i="6"/>
  <c r="D31" i="6" s="1"/>
  <c r="F31" i="6" s="1"/>
  <c r="W33" i="6" s="1"/>
  <c r="BF31" i="6"/>
  <c r="AN31" i="6"/>
  <c r="AG31" i="6" s="1"/>
  <c r="Z31" i="6" l="1"/>
  <c r="AC97" i="13"/>
  <c r="K97" i="13"/>
  <c r="J88" i="10"/>
  <c r="BG88" i="1" s="1"/>
  <c r="AN98" i="8"/>
  <c r="AL98" i="8"/>
  <c r="D98" i="8" s="1"/>
  <c r="C98" i="8"/>
  <c r="AD98" i="1" s="1"/>
  <c r="J100" i="9"/>
  <c r="AN100" i="1" s="1"/>
  <c r="D86" i="15"/>
  <c r="S86" i="4"/>
  <c r="AG98" i="8"/>
  <c r="J98" i="8"/>
  <c r="AE98" i="1" s="1"/>
  <c r="AN88" i="10"/>
  <c r="AG88" i="10" s="1"/>
  <c r="AL88" i="10"/>
  <c r="D88" i="10" s="1"/>
  <c r="C88" i="10"/>
  <c r="BF88" i="1" s="1"/>
  <c r="CJ96" i="1"/>
  <c r="AC97" i="11"/>
  <c r="K97" i="11"/>
  <c r="AL87" i="4"/>
  <c r="D87" i="4" s="1"/>
  <c r="AN87" i="4"/>
  <c r="C87" i="4"/>
  <c r="C87" i="1" s="1"/>
  <c r="AB96" i="11"/>
  <c r="BS96" i="1"/>
  <c r="O96" i="11"/>
  <c r="P96" i="11" s="1"/>
  <c r="BT96" i="1" s="1"/>
  <c r="EZ96" i="1" s="1"/>
  <c r="AD96" i="7"/>
  <c r="F96" i="7"/>
  <c r="BA97" i="7" s="1"/>
  <c r="L96" i="7"/>
  <c r="AG87" i="4"/>
  <c r="J87" i="4"/>
  <c r="D87" i="1" s="1"/>
  <c r="U99" i="9"/>
  <c r="T99" i="9" s="1"/>
  <c r="AO99" i="1"/>
  <c r="N99" i="9"/>
  <c r="B86" i="16"/>
  <c r="N86" i="16"/>
  <c r="BR96" i="1"/>
  <c r="AB96" i="13"/>
  <c r="CK96" i="1"/>
  <c r="O96" i="13"/>
  <c r="P96" i="13" s="1"/>
  <c r="CL96" i="1" s="1"/>
  <c r="FB96" i="1" s="1"/>
  <c r="U97" i="8"/>
  <c r="T97" i="8" s="1"/>
  <c r="AF97" i="1"/>
  <c r="N97" i="8"/>
  <c r="U87" i="16"/>
  <c r="CO87" i="16" s="1"/>
  <c r="V87" i="16" s="1"/>
  <c r="C87" i="15"/>
  <c r="D100" i="9"/>
  <c r="AL100" i="9"/>
  <c r="AN100" i="9"/>
  <c r="AG100" i="9" s="1"/>
  <c r="C100" i="9"/>
  <c r="AM100" i="1" s="1"/>
  <c r="BH87" i="1"/>
  <c r="S87" i="10"/>
  <c r="K31" i="6"/>
  <c r="M31" i="6" s="1"/>
  <c r="BA32" i="6"/>
  <c r="AC31" i="6"/>
  <c r="X33" i="6" l="1"/>
  <c r="AA31" i="6"/>
  <c r="R31" i="6"/>
  <c r="S31" i="6" s="1"/>
  <c r="AC88" i="10"/>
  <c r="K88" i="10"/>
  <c r="AC98" i="8"/>
  <c r="K98" i="8"/>
  <c r="AC87" i="4"/>
  <c r="K87" i="4"/>
  <c r="AG97" i="1"/>
  <c r="Q96" i="11"/>
  <c r="V97" i="11"/>
  <c r="AB99" i="9"/>
  <c r="AQ99" i="1"/>
  <c r="O99" i="9"/>
  <c r="P99" i="9" s="1"/>
  <c r="AR99" i="1" s="1"/>
  <c r="AC100" i="9"/>
  <c r="K100" i="9"/>
  <c r="U86" i="4"/>
  <c r="T86" i="4" s="1"/>
  <c r="E86" i="1"/>
  <c r="N86" i="4"/>
  <c r="AP99" i="1"/>
  <c r="AF96" i="7"/>
  <c r="B96" i="7" s="1"/>
  <c r="M96" i="7"/>
  <c r="BC97" i="7" s="1"/>
  <c r="AE97" i="11"/>
  <c r="W98" i="7"/>
  <c r="C86" i="16"/>
  <c r="CL86" i="16" s="1"/>
  <c r="D86" i="16" s="1"/>
  <c r="Q96" i="13"/>
  <c r="V97" i="13"/>
  <c r="W87" i="16"/>
  <c r="DX87" i="16" s="1"/>
  <c r="AE97" i="13"/>
  <c r="U87" i="10"/>
  <c r="T87" i="10" s="1"/>
  <c r="N87" i="10"/>
  <c r="AB97" i="8"/>
  <c r="AH97" i="1"/>
  <c r="O97" i="8"/>
  <c r="P97" i="8" s="1"/>
  <c r="O86" i="16"/>
  <c r="CN86" i="16" s="1"/>
  <c r="P86" i="16" s="1"/>
  <c r="AE31" i="6"/>
  <c r="B31" i="6" s="1"/>
  <c r="BC32" i="6"/>
  <c r="DA99" i="1" l="1"/>
  <c r="EX99" i="1"/>
  <c r="N31" i="1"/>
  <c r="U31" i="6"/>
  <c r="T31" i="6" s="1"/>
  <c r="O31" i="1" s="1"/>
  <c r="T96" i="1"/>
  <c r="BT96" i="16" s="1"/>
  <c r="CD96" i="16" s="1"/>
  <c r="AE87" i="4"/>
  <c r="Q86" i="16"/>
  <c r="DW86" i="16" s="1"/>
  <c r="AB86" i="4"/>
  <c r="G86" i="1"/>
  <c r="O86" i="4"/>
  <c r="P86" i="4" s="1"/>
  <c r="H86" i="1" s="1"/>
  <c r="ET86" i="1" s="1"/>
  <c r="V100" i="9"/>
  <c r="Q99" i="9"/>
  <c r="AI97" i="1"/>
  <c r="EW97" i="1" s="1"/>
  <c r="O97" i="13"/>
  <c r="Y97" i="13"/>
  <c r="BD97" i="13"/>
  <c r="BB97" i="13"/>
  <c r="Y97" i="11"/>
  <c r="O97" i="11"/>
  <c r="BB97" i="11"/>
  <c r="BD97" i="11"/>
  <c r="F86" i="1"/>
  <c r="E86" i="15"/>
  <c r="AE98" i="8"/>
  <c r="Q97" i="8"/>
  <c r="V98" i="8"/>
  <c r="AB87" i="10"/>
  <c r="BJ87" i="1"/>
  <c r="P87" i="10"/>
  <c r="BK87" i="1" s="1"/>
  <c r="EY87" i="1" s="1"/>
  <c r="E86" i="16"/>
  <c r="DU86" i="16" s="1"/>
  <c r="R96" i="7"/>
  <c r="S96" i="7" s="1"/>
  <c r="X98" i="7"/>
  <c r="AR97" i="7"/>
  <c r="AS97" i="7"/>
  <c r="AE100" i="9"/>
  <c r="BI87" i="1"/>
  <c r="AE88" i="10"/>
  <c r="K31" i="1"/>
  <c r="BS31" i="16" s="1"/>
  <c r="CC31" i="16" s="1"/>
  <c r="N31" i="6"/>
  <c r="O31" i="6" s="1"/>
  <c r="BE97" i="13" l="1"/>
  <c r="AM97" i="13"/>
  <c r="E97" i="13" s="1"/>
  <c r="BF97" i="13"/>
  <c r="AO97" i="13"/>
  <c r="AH97" i="13" s="1"/>
  <c r="J97" i="7"/>
  <c r="V97" i="1" s="1"/>
  <c r="V87" i="4"/>
  <c r="Q86" i="4"/>
  <c r="AL97" i="7"/>
  <c r="D97" i="7" s="1"/>
  <c r="AN97" i="7"/>
  <c r="AG97" i="7" s="1"/>
  <c r="C97" i="7"/>
  <c r="U97" i="1" s="1"/>
  <c r="U96" i="7"/>
  <c r="T96" i="7" s="1"/>
  <c r="W96" i="1"/>
  <c r="N96" i="7"/>
  <c r="Y98" i="8"/>
  <c r="O98" i="8"/>
  <c r="BB98" i="8"/>
  <c r="BD98" i="8"/>
  <c r="BE97" i="11"/>
  <c r="AM97" i="11"/>
  <c r="E97" i="11" s="1"/>
  <c r="Q87" i="10"/>
  <c r="V88" i="10"/>
  <c r="BG96" i="16"/>
  <c r="BF97" i="11"/>
  <c r="AO97" i="11"/>
  <c r="AH97" i="11" s="1"/>
  <c r="O100" i="9"/>
  <c r="Y100" i="9"/>
  <c r="BB100" i="9"/>
  <c r="BD100" i="9"/>
  <c r="AB31" i="6"/>
  <c r="P31" i="1"/>
  <c r="Z31" i="16"/>
  <c r="AA31" i="16" s="1"/>
  <c r="AO31" i="16"/>
  <c r="P31" i="6"/>
  <c r="Q31" i="1" s="1"/>
  <c r="EU31" i="1" s="1"/>
  <c r="AC97" i="7" l="1"/>
  <c r="K97" i="7"/>
  <c r="BF100" i="9"/>
  <c r="AO100" i="9"/>
  <c r="AH100" i="9" s="1"/>
  <c r="Y88" i="10"/>
  <c r="BD88" i="10"/>
  <c r="BB88" i="10"/>
  <c r="AB96" i="7"/>
  <c r="Y96" i="1"/>
  <c r="P96" i="7"/>
  <c r="Z96" i="1" s="1"/>
  <c r="EV96" i="1" s="1"/>
  <c r="BH96" i="16"/>
  <c r="CT96" i="16" s="1"/>
  <c r="BI96" i="16" s="1"/>
  <c r="BE100" i="9"/>
  <c r="AM100" i="9"/>
  <c r="E100" i="9" s="1"/>
  <c r="X96" i="1"/>
  <c r="BF98" i="8"/>
  <c r="AO98" i="8"/>
  <c r="AH98" i="8" s="1"/>
  <c r="BE98" i="8"/>
  <c r="AM98" i="8"/>
  <c r="E98" i="8" s="1"/>
  <c r="BD87" i="4"/>
  <c r="Y87" i="4"/>
  <c r="BB87" i="4"/>
  <c r="O87" i="4"/>
  <c r="AD97" i="13"/>
  <c r="F97" i="13"/>
  <c r="BA98" i="13" s="1"/>
  <c r="L97" i="13"/>
  <c r="AD97" i="11"/>
  <c r="F97" i="11"/>
  <c r="BA98" i="11" s="1"/>
  <c r="L97" i="11"/>
  <c r="AP31" i="16"/>
  <c r="Q31" i="6"/>
  <c r="V32" i="6"/>
  <c r="CQ31" i="16" l="1"/>
  <c r="AQ31" i="16" s="1"/>
  <c r="BF88" i="10"/>
  <c r="AO88" i="10"/>
  <c r="AH88" i="10" s="1"/>
  <c r="BF87" i="4"/>
  <c r="AO87" i="4"/>
  <c r="AH87" i="4" s="1"/>
  <c r="AD100" i="9"/>
  <c r="L100" i="9"/>
  <c r="F100" i="9"/>
  <c r="W99" i="13"/>
  <c r="BJ96" i="16"/>
  <c r="EC96" i="16" s="1"/>
  <c r="AF97" i="13"/>
  <c r="B97" i="13" s="1"/>
  <c r="M97" i="13"/>
  <c r="BC98" i="13" s="1"/>
  <c r="AD98" i="8"/>
  <c r="F98" i="8"/>
  <c r="BA99" i="8" s="1"/>
  <c r="L98" i="8"/>
  <c r="AF97" i="11"/>
  <c r="B97" i="11" s="1"/>
  <c r="M97" i="11"/>
  <c r="BC98" i="11" s="1"/>
  <c r="Q96" i="7"/>
  <c r="V97" i="7"/>
  <c r="AE97" i="7"/>
  <c r="W99" i="11"/>
  <c r="BE87" i="4"/>
  <c r="AM87" i="4"/>
  <c r="E87" i="4" s="1"/>
  <c r="BE88" i="10"/>
  <c r="AM88" i="10"/>
  <c r="E88" i="10" s="1"/>
  <c r="BB32" i="6"/>
  <c r="D32" i="6" s="1"/>
  <c r="AC32" i="6" s="1"/>
  <c r="BD32" i="6"/>
  <c r="AH32" i="6" s="1"/>
  <c r="Y32" i="6"/>
  <c r="AR31" i="16"/>
  <c r="DZ31" i="16" s="1"/>
  <c r="CF97" i="1" l="1"/>
  <c r="BZ97" i="16" s="1"/>
  <c r="CJ97" i="16" s="1"/>
  <c r="BN97" i="1"/>
  <c r="BX97" i="16" s="1"/>
  <c r="CH97" i="16" s="1"/>
  <c r="AF100" i="9"/>
  <c r="M100" i="9"/>
  <c r="BC101" i="9" s="1"/>
  <c r="AF98" i="8"/>
  <c r="B98" i="8" s="1"/>
  <c r="M98" i="8"/>
  <c r="BC99" i="8" s="1"/>
  <c r="W102" i="9"/>
  <c r="Y97" i="7"/>
  <c r="BB97" i="7"/>
  <c r="BD97" i="7"/>
  <c r="AD88" i="10"/>
  <c r="F88" i="10"/>
  <c r="BA89" i="10" s="1"/>
  <c r="L88" i="10"/>
  <c r="W100" i="8"/>
  <c r="BA101" i="9"/>
  <c r="AD87" i="4"/>
  <c r="L87" i="4"/>
  <c r="F87" i="4"/>
  <c r="R97" i="11"/>
  <c r="S97" i="11" s="1"/>
  <c r="X99" i="11"/>
  <c r="AS98" i="11"/>
  <c r="AR98" i="11"/>
  <c r="R97" i="13"/>
  <c r="S97" i="13" s="1"/>
  <c r="X99" i="13"/>
  <c r="AR98" i="13"/>
  <c r="AS98" i="13"/>
  <c r="B100" i="9"/>
  <c r="AG32" i="6"/>
  <c r="K32" i="6" s="1"/>
  <c r="BF32" i="6"/>
  <c r="E32" i="6"/>
  <c r="BE32" i="6"/>
  <c r="AC98" i="1" l="1"/>
  <c r="BU98" i="16" s="1"/>
  <c r="CE98" i="16" s="1"/>
  <c r="AL100" i="1"/>
  <c r="BV100" i="16" s="1"/>
  <c r="CF100" i="16" s="1"/>
  <c r="AN98" i="13"/>
  <c r="AL98" i="13"/>
  <c r="D98" i="13" s="1"/>
  <c r="C98" i="13"/>
  <c r="CG98" i="1" s="1"/>
  <c r="AF88" i="10"/>
  <c r="M88" i="10"/>
  <c r="BC89" i="10" s="1"/>
  <c r="AF87" i="4"/>
  <c r="M87" i="4"/>
  <c r="BC88" i="4" s="1"/>
  <c r="B88" i="10"/>
  <c r="R100" i="9"/>
  <c r="S100" i="9" s="1"/>
  <c r="X102" i="9"/>
  <c r="AS101" i="9"/>
  <c r="AR101" i="9"/>
  <c r="J98" i="11"/>
  <c r="BP98" i="1" s="1"/>
  <c r="W90" i="10"/>
  <c r="Z88" i="10"/>
  <c r="Z89" i="10" s="1"/>
  <c r="A87" i="15"/>
  <c r="W89" i="4"/>
  <c r="U97" i="11"/>
  <c r="T97" i="11" s="1"/>
  <c r="BQ97" i="1"/>
  <c r="N97" i="11"/>
  <c r="AG98" i="13"/>
  <c r="J98" i="13"/>
  <c r="CH98" i="1" s="1"/>
  <c r="U97" i="13"/>
  <c r="T97" i="13" s="1"/>
  <c r="CI97" i="1"/>
  <c r="N97" i="13"/>
  <c r="BA88" i="4"/>
  <c r="BF97" i="7"/>
  <c r="AO97" i="7"/>
  <c r="AH97" i="7" s="1"/>
  <c r="AN98" i="11"/>
  <c r="AG98" i="11" s="1"/>
  <c r="AL98" i="11"/>
  <c r="D98" i="11" s="1"/>
  <c r="C98" i="11"/>
  <c r="BO98" i="1" s="1"/>
  <c r="B87" i="4"/>
  <c r="BE97" i="7"/>
  <c r="AM97" i="7"/>
  <c r="E97" i="7" s="1"/>
  <c r="R98" i="8"/>
  <c r="S98" i="8" s="1"/>
  <c r="X100" i="8"/>
  <c r="AS99" i="8"/>
  <c r="AR99" i="8"/>
  <c r="L32" i="6"/>
  <c r="AD32" i="6"/>
  <c r="F32" i="6"/>
  <c r="AE32" i="6"/>
  <c r="AC98" i="13" l="1"/>
  <c r="K98" i="13"/>
  <c r="AC98" i="11"/>
  <c r="K98" i="11"/>
  <c r="AL99" i="8"/>
  <c r="D99" i="8" s="1"/>
  <c r="AN99" i="8"/>
  <c r="C99" i="8"/>
  <c r="AD99" i="1" s="1"/>
  <c r="R88" i="10"/>
  <c r="X90" i="10"/>
  <c r="AA88" i="10"/>
  <c r="AA89" i="10" s="1"/>
  <c r="AS89" i="10"/>
  <c r="AR89" i="10"/>
  <c r="U100" i="9"/>
  <c r="T100" i="9" s="1"/>
  <c r="AO100" i="1"/>
  <c r="N100" i="9"/>
  <c r="U98" i="8"/>
  <c r="T98" i="8" s="1"/>
  <c r="AF98" i="1"/>
  <c r="N98" i="8"/>
  <c r="AB97" i="11"/>
  <c r="BS97" i="1"/>
  <c r="P97" i="11"/>
  <c r="BE88" i="1"/>
  <c r="BW88" i="16" s="1"/>
  <c r="CG88" i="16" s="1"/>
  <c r="T88" i="16" s="1"/>
  <c r="AB97" i="13"/>
  <c r="CK97" i="1"/>
  <c r="P97" i="13"/>
  <c r="AD97" i="7"/>
  <c r="L97" i="7"/>
  <c r="F97" i="7"/>
  <c r="BA98" i="7" s="1"/>
  <c r="BR97" i="1"/>
  <c r="D101" i="9"/>
  <c r="AN101" i="9"/>
  <c r="AL101" i="9"/>
  <c r="C101" i="9"/>
  <c r="AM101" i="1" s="1"/>
  <c r="R87" i="4"/>
  <c r="X89" i="4"/>
  <c r="AS88" i="4"/>
  <c r="AR88" i="4"/>
  <c r="CJ97" i="1"/>
  <c r="AG99" i="8"/>
  <c r="J99" i="8"/>
  <c r="AE99" i="1" s="1"/>
  <c r="B87" i="1"/>
  <c r="BR87" i="16" s="1"/>
  <c r="CB87" i="16" s="1"/>
  <c r="AG101" i="9"/>
  <c r="J101" i="9"/>
  <c r="AN101" i="1" s="1"/>
  <c r="Z32" i="6"/>
  <c r="W34" i="6"/>
  <c r="BA33" i="6"/>
  <c r="AF32" i="6"/>
  <c r="B32" i="6" s="1"/>
  <c r="M32" i="6"/>
  <c r="AC99" i="8" l="1"/>
  <c r="K99" i="8"/>
  <c r="AP100" i="1"/>
  <c r="BT97" i="1"/>
  <c r="EZ97" i="1" s="1"/>
  <c r="D87" i="15"/>
  <c r="S87" i="4"/>
  <c r="AC101" i="9"/>
  <c r="K101" i="9"/>
  <c r="AL89" i="10"/>
  <c r="D89" i="10" s="1"/>
  <c r="AN89" i="10"/>
  <c r="AG89" i="10" s="1"/>
  <c r="C89" i="10"/>
  <c r="BF89" i="1" s="1"/>
  <c r="BH88" i="1"/>
  <c r="S88" i="10"/>
  <c r="CL97" i="1"/>
  <c r="FB97" i="1" s="1"/>
  <c r="Q97" i="11"/>
  <c r="V98" i="11"/>
  <c r="J89" i="10"/>
  <c r="BG89" i="1" s="1"/>
  <c r="AE98" i="11"/>
  <c r="N87" i="16"/>
  <c r="B87" i="16"/>
  <c r="AB98" i="8"/>
  <c r="AH98" i="1"/>
  <c r="P98" i="8"/>
  <c r="AI98" i="1" s="1"/>
  <c r="EW98" i="1" s="1"/>
  <c r="AF97" i="7"/>
  <c r="B97" i="7" s="1"/>
  <c r="M97" i="7"/>
  <c r="BC98" i="7" s="1"/>
  <c r="AL88" i="4"/>
  <c r="D88" i="4" s="1"/>
  <c r="AN88" i="4"/>
  <c r="AG88" i="4" s="1"/>
  <c r="C88" i="4"/>
  <c r="C88" i="1" s="1"/>
  <c r="Q97" i="13"/>
  <c r="V98" i="13"/>
  <c r="AG98" i="1"/>
  <c r="AE98" i="13"/>
  <c r="J88" i="4"/>
  <c r="D88" i="1" s="1"/>
  <c r="W88" i="16"/>
  <c r="DX88" i="16" s="1"/>
  <c r="U88" i="16"/>
  <c r="CO88" i="16" s="1"/>
  <c r="V88" i="16" s="1"/>
  <c r="W99" i="7"/>
  <c r="Z97" i="7"/>
  <c r="Z98" i="7" s="1"/>
  <c r="AB100" i="9"/>
  <c r="AQ100" i="1"/>
  <c r="P100" i="9"/>
  <c r="AR100" i="1" s="1"/>
  <c r="EX100" i="1" s="1"/>
  <c r="P32" i="6"/>
  <c r="Q32" i="1" s="1"/>
  <c r="EU32" i="1" s="1"/>
  <c r="K32" i="1"/>
  <c r="BS32" i="16" s="1"/>
  <c r="CC32" i="16" s="1"/>
  <c r="R32" i="6"/>
  <c r="S32" i="6" s="1"/>
  <c r="X34" i="6"/>
  <c r="AA32" i="6"/>
  <c r="BC33" i="6"/>
  <c r="T97" i="1" l="1"/>
  <c r="BT97" i="16" s="1"/>
  <c r="CD97" i="16" s="1"/>
  <c r="AC88" i="4"/>
  <c r="K88" i="4"/>
  <c r="AC89" i="10"/>
  <c r="K89" i="10"/>
  <c r="V101" i="9"/>
  <c r="Q100" i="9"/>
  <c r="U88" i="10"/>
  <c r="T88" i="10" s="1"/>
  <c r="N88" i="10"/>
  <c r="Q98" i="8"/>
  <c r="V99" i="8"/>
  <c r="E87" i="16"/>
  <c r="DU87" i="16" s="1"/>
  <c r="C87" i="16"/>
  <c r="CL87" i="16" s="1"/>
  <c r="D87" i="16" s="1"/>
  <c r="Y98" i="13"/>
  <c r="BD98" i="13"/>
  <c r="BB98" i="13"/>
  <c r="R97" i="7"/>
  <c r="S97" i="7" s="1"/>
  <c r="X99" i="7"/>
  <c r="AA97" i="7"/>
  <c r="AA98" i="7" s="1"/>
  <c r="AR98" i="7"/>
  <c r="AS98" i="7"/>
  <c r="O87" i="16"/>
  <c r="CN87" i="16" s="1"/>
  <c r="P87" i="16" s="1"/>
  <c r="Y98" i="11"/>
  <c r="BD98" i="11"/>
  <c r="BB98" i="11"/>
  <c r="AE101" i="9"/>
  <c r="AE99" i="8"/>
  <c r="U87" i="4"/>
  <c r="T87" i="4" s="1"/>
  <c r="E87" i="1"/>
  <c r="N87" i="4"/>
  <c r="U32" i="6"/>
  <c r="T32" i="6" s="1"/>
  <c r="O32" i="1" s="1"/>
  <c r="N32" i="1"/>
  <c r="N32" i="6"/>
  <c r="AO32" i="16"/>
  <c r="Z32" i="16"/>
  <c r="AA32" i="16" s="1"/>
  <c r="E87" i="15" l="1"/>
  <c r="F87" i="1"/>
  <c r="AE89" i="10"/>
  <c r="U97" i="7"/>
  <c r="T97" i="7" s="1"/>
  <c r="W97" i="1"/>
  <c r="N97" i="7"/>
  <c r="Y99" i="8"/>
  <c r="BB99" i="8"/>
  <c r="BD99" i="8"/>
  <c r="Q87" i="16"/>
  <c r="DW87" i="16" s="1"/>
  <c r="BE98" i="13"/>
  <c r="AM98" i="13"/>
  <c r="E98" i="13" s="1"/>
  <c r="AG98" i="7"/>
  <c r="J98" i="7"/>
  <c r="V98" i="1" s="1"/>
  <c r="BF98" i="13"/>
  <c r="AO98" i="13"/>
  <c r="AH98" i="13" s="1"/>
  <c r="AB88" i="10"/>
  <c r="BJ88" i="1"/>
  <c r="O88" i="10"/>
  <c r="P88" i="10" s="1"/>
  <c r="BK88" i="1" s="1"/>
  <c r="EY88" i="1" s="1"/>
  <c r="AE88" i="4"/>
  <c r="BI88" i="1"/>
  <c r="AN98" i="7"/>
  <c r="AL98" i="7"/>
  <c r="D98" i="7" s="1"/>
  <c r="C98" i="7"/>
  <c r="U98" i="1" s="1"/>
  <c r="BE98" i="11"/>
  <c r="AM98" i="11"/>
  <c r="E98" i="11" s="1"/>
  <c r="BG97" i="16"/>
  <c r="AB87" i="4"/>
  <c r="G87" i="1"/>
  <c r="P87" i="4"/>
  <c r="H87" i="1" s="1"/>
  <c r="ET87" i="1" s="1"/>
  <c r="BF98" i="11"/>
  <c r="AO98" i="11"/>
  <c r="AH98" i="11" s="1"/>
  <c r="Y101" i="9"/>
  <c r="BB101" i="9"/>
  <c r="BD101" i="9"/>
  <c r="AP32" i="16"/>
  <c r="P32" i="1"/>
  <c r="AB32" i="6"/>
  <c r="CQ32" i="16" l="1"/>
  <c r="AQ32" i="16" s="1"/>
  <c r="AC98" i="7"/>
  <c r="K98" i="7"/>
  <c r="AB97" i="7"/>
  <c r="Y97" i="1"/>
  <c r="O97" i="7"/>
  <c r="P97" i="7" s="1"/>
  <c r="Q88" i="10"/>
  <c r="V89" i="10"/>
  <c r="AD98" i="13"/>
  <c r="F98" i="13"/>
  <c r="BA99" i="13" s="1"/>
  <c r="L98" i="13"/>
  <c r="X97" i="1"/>
  <c r="AD98" i="11"/>
  <c r="F98" i="11"/>
  <c r="BA99" i="11" s="1"/>
  <c r="L98" i="11"/>
  <c r="Q87" i="4"/>
  <c r="V88" i="4"/>
  <c r="BF99" i="8"/>
  <c r="AO99" i="8"/>
  <c r="AH99" i="8" s="1"/>
  <c r="BE101" i="9"/>
  <c r="AM101" i="9"/>
  <c r="E101" i="9" s="1"/>
  <c r="BE99" i="8"/>
  <c r="AM99" i="8"/>
  <c r="E99" i="8" s="1"/>
  <c r="BH97" i="16"/>
  <c r="CT97" i="16" s="1"/>
  <c r="BI97" i="16" s="1"/>
  <c r="BF101" i="9"/>
  <c r="AO101" i="9"/>
  <c r="AH101" i="9" s="1"/>
  <c r="O32" i="6"/>
  <c r="Q32" i="6"/>
  <c r="V33" i="6"/>
  <c r="AR32" i="16"/>
  <c r="DZ32" i="16" s="1"/>
  <c r="Z97" i="1" l="1"/>
  <c r="EV97" i="1" s="1"/>
  <c r="BD88" i="4"/>
  <c r="Y88" i="4"/>
  <c r="BB88" i="4"/>
  <c r="BJ97" i="16"/>
  <c r="EC97" i="16" s="1"/>
  <c r="Y89" i="10"/>
  <c r="O89" i="10"/>
  <c r="BD89" i="10"/>
  <c r="BB89" i="10"/>
  <c r="AD99" i="8"/>
  <c r="L99" i="8"/>
  <c r="F99" i="8"/>
  <c r="Q97" i="7"/>
  <c r="V98" i="7"/>
  <c r="AF98" i="11"/>
  <c r="B98" i="11" s="1"/>
  <c r="M98" i="11"/>
  <c r="BC99" i="11" s="1"/>
  <c r="AF98" i="13"/>
  <c r="B98" i="13" s="1"/>
  <c r="M98" i="13"/>
  <c r="AD101" i="9"/>
  <c r="L101" i="9"/>
  <c r="F101" i="9"/>
  <c r="BA102" i="9" s="1"/>
  <c r="W100" i="11"/>
  <c r="Z98" i="11"/>
  <c r="Z99" i="11" s="1"/>
  <c r="W100" i="13"/>
  <c r="Z98" i="13"/>
  <c r="Z99" i="13" s="1"/>
  <c r="AE98" i="7"/>
  <c r="BD33" i="6"/>
  <c r="AH33" i="6" s="1"/>
  <c r="BB33" i="6"/>
  <c r="D33" i="6" s="1"/>
  <c r="AC33" i="6" s="1"/>
  <c r="Y33" i="6"/>
  <c r="BN98" i="1" l="1"/>
  <c r="BX98" i="16" s="1"/>
  <c r="CH98" i="16" s="1"/>
  <c r="CF98" i="1"/>
  <c r="BZ98" i="16" s="1"/>
  <c r="CJ98" i="16" s="1"/>
  <c r="W101" i="8"/>
  <c r="Z99" i="8"/>
  <c r="Z100" i="8" s="1"/>
  <c r="BE88" i="4"/>
  <c r="AM88" i="4"/>
  <c r="E88" i="4" s="1"/>
  <c r="AF99" i="8"/>
  <c r="B99" i="8" s="1"/>
  <c r="M99" i="8"/>
  <c r="BC100" i="8" s="1"/>
  <c r="W103" i="9"/>
  <c r="Z101" i="9"/>
  <c r="Z102" i="9" s="1"/>
  <c r="R98" i="11"/>
  <c r="S98" i="11" s="1"/>
  <c r="AA98" i="11"/>
  <c r="AA99" i="11" s="1"/>
  <c r="X100" i="11"/>
  <c r="AS99" i="11"/>
  <c r="AR99" i="11"/>
  <c r="R98" i="13"/>
  <c r="S98" i="13" s="1"/>
  <c r="X100" i="13"/>
  <c r="AA98" i="13"/>
  <c r="AA99" i="13" s="1"/>
  <c r="AR99" i="13"/>
  <c r="AS99" i="13"/>
  <c r="AF101" i="9"/>
  <c r="B101" i="9" s="1"/>
  <c r="M101" i="9"/>
  <c r="BC102" i="9" s="1"/>
  <c r="BE89" i="10"/>
  <c r="AM89" i="10"/>
  <c r="E89" i="10" s="1"/>
  <c r="BF88" i="4"/>
  <c r="AO88" i="4"/>
  <c r="AH88" i="4" s="1"/>
  <c r="O98" i="7"/>
  <c r="Y98" i="7"/>
  <c r="BB98" i="7"/>
  <c r="BD98" i="7"/>
  <c r="BF89" i="10"/>
  <c r="AO89" i="10"/>
  <c r="AH89" i="10" s="1"/>
  <c r="BC99" i="13"/>
  <c r="BA100" i="8"/>
  <c r="E33" i="6"/>
  <c r="BE33" i="6"/>
  <c r="AG33" i="6"/>
  <c r="K33" i="6" s="1"/>
  <c r="BF33" i="6"/>
  <c r="AL101" i="1" l="1"/>
  <c r="BV101" i="16" s="1"/>
  <c r="CF101" i="16" s="1"/>
  <c r="J99" i="13"/>
  <c r="CH99" i="1" s="1"/>
  <c r="AG99" i="11"/>
  <c r="J99" i="11"/>
  <c r="BP99" i="1" s="1"/>
  <c r="AL99" i="13"/>
  <c r="D99" i="13" s="1"/>
  <c r="AN99" i="13"/>
  <c r="AG99" i="13" s="1"/>
  <c r="C99" i="13"/>
  <c r="CG99" i="1" s="1"/>
  <c r="AD89" i="10"/>
  <c r="F89" i="10"/>
  <c r="BA90" i="10" s="1"/>
  <c r="L89" i="10"/>
  <c r="R99" i="8"/>
  <c r="S99" i="8" s="1"/>
  <c r="AA99" i="8"/>
  <c r="AA100" i="8" s="1"/>
  <c r="X101" i="8"/>
  <c r="AS100" i="8"/>
  <c r="AR100" i="8"/>
  <c r="BF98" i="7"/>
  <c r="AO98" i="7"/>
  <c r="AH98" i="7" s="1"/>
  <c r="AC99" i="1"/>
  <c r="BU99" i="16" s="1"/>
  <c r="CE99" i="16" s="1"/>
  <c r="U98" i="11"/>
  <c r="T98" i="11" s="1"/>
  <c r="BQ98" i="1"/>
  <c r="N98" i="11"/>
  <c r="AD88" i="4"/>
  <c r="L88" i="4"/>
  <c r="F88" i="4"/>
  <c r="BA89" i="4" s="1"/>
  <c r="AN99" i="11"/>
  <c r="AL99" i="11"/>
  <c r="D99" i="11" s="1"/>
  <c r="C99" i="11"/>
  <c r="BO99" i="1" s="1"/>
  <c r="BE98" i="7"/>
  <c r="AM98" i="7"/>
  <c r="E98" i="7" s="1"/>
  <c r="R101" i="9"/>
  <c r="S101" i="9" s="1"/>
  <c r="AA101" i="9"/>
  <c r="AA102" i="9" s="1"/>
  <c r="X103" i="9"/>
  <c r="AR102" i="9"/>
  <c r="AS102" i="9"/>
  <c r="U98" i="13"/>
  <c r="T98" i="13" s="1"/>
  <c r="CI98" i="1"/>
  <c r="N98" i="13"/>
  <c r="AE33" i="6"/>
  <c r="AD33" i="6"/>
  <c r="L33" i="6"/>
  <c r="F33" i="6"/>
  <c r="AC99" i="11" l="1"/>
  <c r="K99" i="11"/>
  <c r="AC99" i="13"/>
  <c r="K99" i="13"/>
  <c r="A88" i="15"/>
  <c r="Z88" i="4"/>
  <c r="W90" i="4"/>
  <c r="AB98" i="13"/>
  <c r="CK98" i="1"/>
  <c r="O98" i="13"/>
  <c r="P98" i="13" s="1"/>
  <c r="CL98" i="1" s="1"/>
  <c r="FB98" i="1" s="1"/>
  <c r="AF88" i="4"/>
  <c r="B88" i="4" s="1"/>
  <c r="M88" i="4"/>
  <c r="BC89" i="4" s="1"/>
  <c r="U99" i="8"/>
  <c r="T99" i="8" s="1"/>
  <c r="AF99" i="1"/>
  <c r="N99" i="8"/>
  <c r="CJ98" i="1"/>
  <c r="AD98" i="7"/>
  <c r="L98" i="7"/>
  <c r="F98" i="7"/>
  <c r="BA99" i="7" s="1"/>
  <c r="AB98" i="11"/>
  <c r="BS98" i="1"/>
  <c r="O98" i="11"/>
  <c r="P98" i="11" s="1"/>
  <c r="BT98" i="1" s="1"/>
  <c r="EZ98" i="1" s="1"/>
  <c r="U101" i="9"/>
  <c r="T101" i="9" s="1"/>
  <c r="AO101" i="1"/>
  <c r="N101" i="9"/>
  <c r="J102" i="9"/>
  <c r="AN102" i="1" s="1"/>
  <c r="AN100" i="8"/>
  <c r="AL100" i="8"/>
  <c r="D100" i="8" s="1"/>
  <c r="C100" i="8"/>
  <c r="AD100" i="1" s="1"/>
  <c r="AF89" i="10"/>
  <c r="B89" i="10" s="1"/>
  <c r="M89" i="10"/>
  <c r="BC90" i="10" s="1"/>
  <c r="BR98" i="1"/>
  <c r="AG100" i="8"/>
  <c r="J100" i="8"/>
  <c r="AE100" i="1" s="1"/>
  <c r="D102" i="9"/>
  <c r="AN102" i="9"/>
  <c r="AG102" i="9" s="1"/>
  <c r="AL102" i="9"/>
  <c r="C102" i="9"/>
  <c r="AM102" i="1" s="1"/>
  <c r="W91" i="10"/>
  <c r="M33" i="6"/>
  <c r="AF33" i="6"/>
  <c r="B33" i="6"/>
  <c r="K33" i="1" s="1"/>
  <c r="BS33" i="16" s="1"/>
  <c r="CC33" i="16" s="1"/>
  <c r="W35" i="6"/>
  <c r="Z33" i="6"/>
  <c r="BA34" i="6"/>
  <c r="AC100" i="8" l="1"/>
  <c r="K100" i="8"/>
  <c r="BE89" i="1"/>
  <c r="BW89" i="16" s="1"/>
  <c r="CG89" i="16" s="1"/>
  <c r="T89" i="16" s="1"/>
  <c r="Q98" i="11"/>
  <c r="V99" i="11"/>
  <c r="AB99" i="8"/>
  <c r="AH99" i="1"/>
  <c r="O99" i="8"/>
  <c r="P99" i="8" s="1"/>
  <c r="AI99" i="1" s="1"/>
  <c r="Q98" i="13"/>
  <c r="V99" i="13"/>
  <c r="AE99" i="13"/>
  <c r="AG99" i="1"/>
  <c r="R89" i="10"/>
  <c r="X91" i="10"/>
  <c r="AR90" i="10"/>
  <c r="AS90" i="10"/>
  <c r="AB101" i="9"/>
  <c r="AQ101" i="1"/>
  <c r="O101" i="9"/>
  <c r="P101" i="9" s="1"/>
  <c r="AR101" i="1" s="1"/>
  <c r="EX101" i="1" s="1"/>
  <c r="AC102" i="9"/>
  <c r="K102" i="9"/>
  <c r="W100" i="7"/>
  <c r="AF98" i="7"/>
  <c r="B98" i="7" s="1"/>
  <c r="M98" i="7"/>
  <c r="BC99" i="7" s="1"/>
  <c r="R88" i="4"/>
  <c r="X90" i="4"/>
  <c r="AA88" i="4"/>
  <c r="AA89" i="4" s="1"/>
  <c r="AR89" i="4"/>
  <c r="AS89" i="4"/>
  <c r="C88" i="15"/>
  <c r="Z89" i="4"/>
  <c r="AP101" i="1"/>
  <c r="B88" i="1"/>
  <c r="BR88" i="16" s="1"/>
  <c r="CB88" i="16" s="1"/>
  <c r="AE99" i="11"/>
  <c r="AO33" i="16"/>
  <c r="Z33" i="16"/>
  <c r="AA33" i="16" s="1"/>
  <c r="X35" i="6"/>
  <c r="R33" i="6"/>
  <c r="S33" i="6" s="1"/>
  <c r="AA33" i="6"/>
  <c r="BC34" i="6"/>
  <c r="CZ99" i="1" l="1"/>
  <c r="EW99" i="1"/>
  <c r="T98" i="1"/>
  <c r="BT98" i="16" s="1"/>
  <c r="CD98" i="16" s="1"/>
  <c r="AL89" i="4"/>
  <c r="AN89" i="4"/>
  <c r="D89" i="4"/>
  <c r="C89" i="4"/>
  <c r="C89" i="1" s="1"/>
  <c r="Y99" i="11"/>
  <c r="O99" i="11"/>
  <c r="BD99" i="11"/>
  <c r="BB99" i="11"/>
  <c r="C89" i="15"/>
  <c r="D88" i="15"/>
  <c r="S88" i="4"/>
  <c r="D90" i="10"/>
  <c r="AL90" i="10"/>
  <c r="AN90" i="10"/>
  <c r="C90" i="10"/>
  <c r="BF90" i="1" s="1"/>
  <c r="AE102" i="9"/>
  <c r="AG89" i="4"/>
  <c r="J89" i="4"/>
  <c r="D89" i="1" s="1"/>
  <c r="O99" i="13"/>
  <c r="Y99" i="13"/>
  <c r="BD99" i="13"/>
  <c r="BB99" i="13"/>
  <c r="U89" i="16"/>
  <c r="CO89" i="16" s="1"/>
  <c r="V89" i="16" s="1"/>
  <c r="R98" i="7"/>
  <c r="S98" i="7" s="1"/>
  <c r="X100" i="7"/>
  <c r="AS99" i="7"/>
  <c r="AR99" i="7"/>
  <c r="BH89" i="1"/>
  <c r="S89" i="10"/>
  <c r="B88" i="16"/>
  <c r="N88" i="16"/>
  <c r="V102" i="9"/>
  <c r="Q101" i="9"/>
  <c r="AE100" i="8"/>
  <c r="AG90" i="10"/>
  <c r="J90" i="10"/>
  <c r="BG90" i="1" s="1"/>
  <c r="Q99" i="8"/>
  <c r="V100" i="8"/>
  <c r="N33" i="6"/>
  <c r="U33" i="6"/>
  <c r="T33" i="6" s="1"/>
  <c r="O33" i="1" s="1"/>
  <c r="N33" i="1"/>
  <c r="AP33" i="16"/>
  <c r="CQ33" i="16" l="1"/>
  <c r="AQ33" i="16" s="1"/>
  <c r="AR33" i="16"/>
  <c r="DZ33" i="16" s="1"/>
  <c r="AN99" i="7"/>
  <c r="AL99" i="7"/>
  <c r="D99" i="7" s="1"/>
  <c r="C99" i="7"/>
  <c r="U99" i="1" s="1"/>
  <c r="W89" i="16"/>
  <c r="AC89" i="4"/>
  <c r="K89" i="4"/>
  <c r="AG99" i="7"/>
  <c r="J99" i="7"/>
  <c r="V99" i="1" s="1"/>
  <c r="BE99" i="13"/>
  <c r="AM99" i="13"/>
  <c r="E99" i="13" s="1"/>
  <c r="BE99" i="11"/>
  <c r="AM99" i="11"/>
  <c r="E99" i="11" s="1"/>
  <c r="Y102" i="9"/>
  <c r="O102" i="9"/>
  <c r="BB102" i="9"/>
  <c r="BD102" i="9"/>
  <c r="BF99" i="13"/>
  <c r="AO99" i="13"/>
  <c r="AH99" i="13" s="1"/>
  <c r="BF99" i="11"/>
  <c r="AO99" i="11"/>
  <c r="AH99" i="11" s="1"/>
  <c r="O88" i="16"/>
  <c r="CN88" i="16" s="1"/>
  <c r="P88" i="16" s="1"/>
  <c r="AC90" i="10"/>
  <c r="K90" i="10"/>
  <c r="C88" i="16"/>
  <c r="CL88" i="16" s="1"/>
  <c r="D88" i="16" s="1"/>
  <c r="U88" i="4"/>
  <c r="T88" i="4" s="1"/>
  <c r="E88" i="1"/>
  <c r="N88" i="4"/>
  <c r="U89" i="10"/>
  <c r="T89" i="10" s="1"/>
  <c r="N89" i="10"/>
  <c r="U98" i="7"/>
  <c r="T98" i="7" s="1"/>
  <c r="W98" i="1"/>
  <c r="N98" i="7"/>
  <c r="BG98" i="16"/>
  <c r="O100" i="8"/>
  <c r="Y100" i="8"/>
  <c r="BB100" i="8"/>
  <c r="BD100" i="8"/>
  <c r="P33" i="1"/>
  <c r="AB33" i="6"/>
  <c r="O33" i="6" s="1"/>
  <c r="P33" i="6" s="1"/>
  <c r="Q33" i="1" s="1"/>
  <c r="EU33" i="1" s="1"/>
  <c r="CZ89" i="16" l="1"/>
  <c r="DX89" i="16"/>
  <c r="AC99" i="7"/>
  <c r="K99" i="7"/>
  <c r="Q88" i="16"/>
  <c r="DW88" i="16" s="1"/>
  <c r="F88" i="1"/>
  <c r="E88" i="15"/>
  <c r="AD99" i="11"/>
  <c r="F99" i="11"/>
  <c r="BA100" i="11" s="1"/>
  <c r="L99" i="11"/>
  <c r="AB88" i="4"/>
  <c r="G88" i="1"/>
  <c r="O88" i="4"/>
  <c r="P88" i="4" s="1"/>
  <c r="H88" i="1" s="1"/>
  <c r="ET88" i="1" s="1"/>
  <c r="BJ98" i="16"/>
  <c r="EC98" i="16" s="1"/>
  <c r="BH98" i="16"/>
  <c r="CT98" i="16" s="1"/>
  <c r="BI98" i="16" s="1"/>
  <c r="AB98" i="7"/>
  <c r="Y98" i="1"/>
  <c r="P98" i="7"/>
  <c r="Z98" i="1" s="1"/>
  <c r="EV98" i="1" s="1"/>
  <c r="E88" i="16"/>
  <c r="DU88" i="16" s="1"/>
  <c r="AD99" i="13"/>
  <c r="L99" i="13"/>
  <c r="F99" i="13"/>
  <c r="BA100" i="13" s="1"/>
  <c r="AE89" i="4"/>
  <c r="X98" i="1"/>
  <c r="BF100" i="8"/>
  <c r="AO100" i="8"/>
  <c r="AH100" i="8" s="1"/>
  <c r="BE100" i="8"/>
  <c r="AM100" i="8"/>
  <c r="E100" i="8" s="1"/>
  <c r="AB89" i="10"/>
  <c r="BJ89" i="1"/>
  <c r="P89" i="10"/>
  <c r="BK89" i="1" s="1"/>
  <c r="AE90" i="10"/>
  <c r="BF102" i="9"/>
  <c r="AO102" i="9"/>
  <c r="AH102" i="9" s="1"/>
  <c r="BI89" i="1"/>
  <c r="BE102" i="9"/>
  <c r="AM102" i="9"/>
  <c r="E102" i="9" s="1"/>
  <c r="V34" i="6"/>
  <c r="Q33" i="6"/>
  <c r="DB89" i="1" l="1"/>
  <c r="EY89" i="1"/>
  <c r="AF99" i="13"/>
  <c r="B99" i="13" s="1"/>
  <c r="M99" i="13"/>
  <c r="BC100" i="13" s="1"/>
  <c r="Q88" i="4"/>
  <c r="V89" i="4"/>
  <c r="AD102" i="9"/>
  <c r="F102" i="9"/>
  <c r="L102" i="9"/>
  <c r="Q89" i="10"/>
  <c r="V90" i="10"/>
  <c r="AD100" i="8"/>
  <c r="L100" i="8"/>
  <c r="F100" i="8"/>
  <c r="Q98" i="7"/>
  <c r="V99" i="7"/>
  <c r="AF99" i="11"/>
  <c r="B99" i="11" s="1"/>
  <c r="M99" i="11"/>
  <c r="BC100" i="11" s="1"/>
  <c r="AE99" i="7"/>
  <c r="W101" i="13"/>
  <c r="W101" i="11"/>
  <c r="BD34" i="6"/>
  <c r="AH34" i="6" s="1"/>
  <c r="BB34" i="6"/>
  <c r="D34" i="6" s="1"/>
  <c r="AC34" i="6" s="1"/>
  <c r="Y34" i="6"/>
  <c r="BN99" i="1" l="1"/>
  <c r="BX99" i="16" s="1"/>
  <c r="CH99" i="16" s="1"/>
  <c r="AF100" i="8"/>
  <c r="M100" i="8"/>
  <c r="BC101" i="8" s="1"/>
  <c r="BD89" i="4"/>
  <c r="Y89" i="4"/>
  <c r="BB89" i="4"/>
  <c r="O89" i="4"/>
  <c r="W102" i="8"/>
  <c r="R99" i="11"/>
  <c r="S99" i="11" s="1"/>
  <c r="X101" i="11"/>
  <c r="AS100" i="11"/>
  <c r="AR100" i="11"/>
  <c r="Y90" i="10"/>
  <c r="BB90" i="10"/>
  <c r="BD90" i="10"/>
  <c r="Y99" i="7"/>
  <c r="BB99" i="7"/>
  <c r="BD99" i="7"/>
  <c r="W104" i="9"/>
  <c r="BA103" i="9"/>
  <c r="R99" i="13"/>
  <c r="S99" i="13" s="1"/>
  <c r="X101" i="13"/>
  <c r="AR100" i="13"/>
  <c r="AS100" i="13"/>
  <c r="AF102" i="9"/>
  <c r="M102" i="9"/>
  <c r="BC103" i="9" s="1"/>
  <c r="CF99" i="1"/>
  <c r="BZ99" i="16" s="1"/>
  <c r="CJ99" i="16" s="1"/>
  <c r="BA101" i="8"/>
  <c r="B100" i="8"/>
  <c r="B102" i="9"/>
  <c r="BE34" i="6"/>
  <c r="E34" i="6"/>
  <c r="F34" i="6" s="1"/>
  <c r="Z34" i="6" s="1"/>
  <c r="AG34" i="6"/>
  <c r="K34" i="6" s="1"/>
  <c r="BF34" i="6"/>
  <c r="BE90" i="10" l="1"/>
  <c r="AM90" i="10"/>
  <c r="E90" i="10" s="1"/>
  <c r="AL102" i="1"/>
  <c r="BV102" i="16" s="1"/>
  <c r="CF102" i="16" s="1"/>
  <c r="D100" i="13"/>
  <c r="AN100" i="13"/>
  <c r="AL100" i="13"/>
  <c r="C100" i="13"/>
  <c r="CG100" i="1" s="1"/>
  <c r="U99" i="11"/>
  <c r="T99" i="11" s="1"/>
  <c r="BQ99" i="1"/>
  <c r="N99" i="11"/>
  <c r="BF89" i="4"/>
  <c r="AO89" i="4"/>
  <c r="AH89" i="4" s="1"/>
  <c r="BF90" i="10"/>
  <c r="AO90" i="10"/>
  <c r="AH90" i="10" s="1"/>
  <c r="BF99" i="7"/>
  <c r="AO99" i="7"/>
  <c r="AH99" i="7" s="1"/>
  <c r="R100" i="8"/>
  <c r="S100" i="8" s="1"/>
  <c r="X102" i="8"/>
  <c r="AR101" i="8"/>
  <c r="AS101" i="8"/>
  <c r="BE89" i="4"/>
  <c r="AM89" i="4"/>
  <c r="E89" i="4" s="1"/>
  <c r="BE99" i="7"/>
  <c r="AM99" i="7"/>
  <c r="E99" i="7" s="1"/>
  <c r="AN100" i="11"/>
  <c r="AG100" i="11" s="1"/>
  <c r="D100" i="11"/>
  <c r="AL100" i="11"/>
  <c r="C100" i="11"/>
  <c r="BO100" i="1" s="1"/>
  <c r="AC100" i="1"/>
  <c r="BU100" i="16" s="1"/>
  <c r="CE100" i="16" s="1"/>
  <c r="U99" i="13"/>
  <c r="T99" i="13" s="1"/>
  <c r="CI99" i="1"/>
  <c r="N99" i="13"/>
  <c r="J100" i="11"/>
  <c r="BP100" i="1" s="1"/>
  <c r="AG100" i="13"/>
  <c r="J100" i="13"/>
  <c r="CH100" i="1" s="1"/>
  <c r="R102" i="9"/>
  <c r="S102" i="9" s="1"/>
  <c r="X104" i="9"/>
  <c r="AR103" i="9"/>
  <c r="AS103" i="9"/>
  <c r="W36" i="6"/>
  <c r="AE34" i="6"/>
  <c r="AD34" i="6"/>
  <c r="L34" i="6"/>
  <c r="M34" i="6" s="1"/>
  <c r="BA35" i="6"/>
  <c r="AB99" i="11" l="1"/>
  <c r="BS99" i="1"/>
  <c r="P99" i="11"/>
  <c r="BT99" i="1" s="1"/>
  <c r="AC100" i="13"/>
  <c r="K100" i="13"/>
  <c r="AN103" i="9"/>
  <c r="AL103" i="9"/>
  <c r="D103" i="9" s="1"/>
  <c r="C103" i="9"/>
  <c r="AM103" i="1" s="1"/>
  <c r="BR99" i="1"/>
  <c r="J101" i="8"/>
  <c r="AE101" i="1" s="1"/>
  <c r="U100" i="8"/>
  <c r="T100" i="8" s="1"/>
  <c r="AF100" i="1"/>
  <c r="N100" i="8"/>
  <c r="D101" i="8"/>
  <c r="AN101" i="8"/>
  <c r="AG101" i="8" s="1"/>
  <c r="AL101" i="8"/>
  <c r="C101" i="8"/>
  <c r="AD101" i="1" s="1"/>
  <c r="CJ99" i="1"/>
  <c r="U102" i="9"/>
  <c r="T102" i="9" s="1"/>
  <c r="AO102" i="1"/>
  <c r="N102" i="9"/>
  <c r="AB99" i="13"/>
  <c r="CK99" i="1"/>
  <c r="P99" i="13"/>
  <c r="CL99" i="1" s="1"/>
  <c r="AD99" i="7"/>
  <c r="F99" i="7"/>
  <c r="BA100" i="7" s="1"/>
  <c r="L99" i="7"/>
  <c r="AD90" i="10"/>
  <c r="L90" i="10"/>
  <c r="F90" i="10"/>
  <c r="BA91" i="10" s="1"/>
  <c r="AD89" i="4"/>
  <c r="L89" i="4"/>
  <c r="F89" i="4"/>
  <c r="K100" i="11"/>
  <c r="AC100" i="11"/>
  <c r="AG103" i="9"/>
  <c r="J103" i="9"/>
  <c r="AN103" i="1" s="1"/>
  <c r="BC35" i="6"/>
  <c r="AF34" i="6"/>
  <c r="B34" i="6" s="1"/>
  <c r="K34" i="1" s="1"/>
  <c r="BS34" i="16" s="1"/>
  <c r="CC34" i="16" s="1"/>
  <c r="AA34" i="6"/>
  <c r="R34" i="6"/>
  <c r="S34" i="6" s="1"/>
  <c r="X36" i="6"/>
  <c r="DE99" i="1" l="1"/>
  <c r="FB99" i="1"/>
  <c r="DC99" i="1"/>
  <c r="EZ99" i="1"/>
  <c r="AC103" i="9"/>
  <c r="K103" i="9"/>
  <c r="A89" i="15"/>
  <c r="W91" i="4"/>
  <c r="Q99" i="13"/>
  <c r="V100" i="13"/>
  <c r="AG100" i="1"/>
  <c r="AF89" i="4"/>
  <c r="B89" i="4" s="1"/>
  <c r="M89" i="4"/>
  <c r="AF99" i="7"/>
  <c r="B99" i="7" s="1"/>
  <c r="M99" i="7"/>
  <c r="BC100" i="7" s="1"/>
  <c r="AP102" i="1"/>
  <c r="AE100" i="13"/>
  <c r="W101" i="7"/>
  <c r="Z99" i="7"/>
  <c r="Z100" i="7" s="1"/>
  <c r="AC101" i="8"/>
  <c r="K101" i="8"/>
  <c r="AB102" i="9"/>
  <c r="AQ102" i="1"/>
  <c r="P102" i="9"/>
  <c r="AR102" i="1" s="1"/>
  <c r="EX102" i="1" s="1"/>
  <c r="Z90" i="10"/>
  <c r="Z91" i="10" s="1"/>
  <c r="W92" i="10"/>
  <c r="AE100" i="11"/>
  <c r="BA90" i="4"/>
  <c r="AF90" i="10"/>
  <c r="B90" i="10" s="1"/>
  <c r="M90" i="10"/>
  <c r="BC91" i="10" s="1"/>
  <c r="AB100" i="8"/>
  <c r="AH100" i="1"/>
  <c r="P100" i="8"/>
  <c r="AI100" i="1" s="1"/>
  <c r="EW100" i="1" s="1"/>
  <c r="Q99" i="11"/>
  <c r="V100" i="11"/>
  <c r="AO34" i="16"/>
  <c r="Z34" i="16"/>
  <c r="AA34" i="16" s="1"/>
  <c r="N34" i="1"/>
  <c r="N34" i="6"/>
  <c r="U34" i="6"/>
  <c r="T34" i="6" s="1"/>
  <c r="O34" i="1" s="1"/>
  <c r="B89" i="1" l="1"/>
  <c r="BR89" i="16" s="1"/>
  <c r="CB89" i="16" s="1"/>
  <c r="T99" i="1"/>
  <c r="BT99" i="16" s="1"/>
  <c r="CD99" i="16" s="1"/>
  <c r="BE90" i="1"/>
  <c r="BW90" i="16" s="1"/>
  <c r="CG90" i="16" s="1"/>
  <c r="T90" i="16" s="1"/>
  <c r="AE101" i="8"/>
  <c r="R89" i="4"/>
  <c r="X91" i="4"/>
  <c r="AS90" i="4"/>
  <c r="AR90" i="4"/>
  <c r="Q100" i="8"/>
  <c r="V101" i="8"/>
  <c r="R90" i="10"/>
  <c r="X92" i="10"/>
  <c r="AA90" i="10"/>
  <c r="AA91" i="10" s="1"/>
  <c r="AR91" i="10"/>
  <c r="AS91" i="10"/>
  <c r="Y100" i="13"/>
  <c r="BD100" i="13"/>
  <c r="BB100" i="13"/>
  <c r="R99" i="7"/>
  <c r="S99" i="7" s="1"/>
  <c r="X101" i="7"/>
  <c r="AA99" i="7"/>
  <c r="AA100" i="7" s="1"/>
  <c r="AR100" i="7"/>
  <c r="AS100" i="7"/>
  <c r="AE103" i="9"/>
  <c r="Y100" i="11"/>
  <c r="BB100" i="11"/>
  <c r="BD100" i="11"/>
  <c r="V103" i="9"/>
  <c r="Q102" i="9"/>
  <c r="BC90" i="4"/>
  <c r="P34" i="1"/>
  <c r="AB34" i="6"/>
  <c r="AP34" i="16"/>
  <c r="CQ34" i="16" l="1"/>
  <c r="AQ34" i="16" s="1"/>
  <c r="BF100" i="11"/>
  <c r="AO100" i="11"/>
  <c r="AH100" i="11" s="1"/>
  <c r="AN91" i="10"/>
  <c r="AL91" i="10"/>
  <c r="D91" i="10" s="1"/>
  <c r="C91" i="10"/>
  <c r="BF91" i="1" s="1"/>
  <c r="U99" i="7"/>
  <c r="T99" i="7" s="1"/>
  <c r="W99" i="1"/>
  <c r="N99" i="7"/>
  <c r="AL90" i="4"/>
  <c r="D90" i="4" s="1"/>
  <c r="AN90" i="4"/>
  <c r="C90" i="4"/>
  <c r="C90" i="1" s="1"/>
  <c r="U90" i="16"/>
  <c r="CO90" i="16" s="1"/>
  <c r="V90" i="16" s="1"/>
  <c r="J100" i="7"/>
  <c r="V100" i="1" s="1"/>
  <c r="BE100" i="13"/>
  <c r="AM100" i="13"/>
  <c r="E100" i="13" s="1"/>
  <c r="AG90" i="4"/>
  <c r="J90" i="4"/>
  <c r="D90" i="1" s="1"/>
  <c r="BF100" i="13"/>
  <c r="AO100" i="13"/>
  <c r="AH100" i="13" s="1"/>
  <c r="BG99" i="16"/>
  <c r="BH90" i="1"/>
  <c r="S90" i="10"/>
  <c r="Y103" i="9"/>
  <c r="BB103" i="9"/>
  <c r="BD103" i="9"/>
  <c r="BE100" i="11"/>
  <c r="AM100" i="11"/>
  <c r="E100" i="11" s="1"/>
  <c r="Y101" i="8"/>
  <c r="BD101" i="8"/>
  <c r="BB101" i="8"/>
  <c r="AL100" i="7"/>
  <c r="D100" i="7" s="1"/>
  <c r="AN100" i="7"/>
  <c r="AG100" i="7" s="1"/>
  <c r="C100" i="7"/>
  <c r="U100" i="1" s="1"/>
  <c r="AG91" i="10"/>
  <c r="J91" i="10"/>
  <c r="BG91" i="1" s="1"/>
  <c r="D89" i="15"/>
  <c r="S89" i="4"/>
  <c r="N89" i="16"/>
  <c r="B89" i="16"/>
  <c r="AR34" i="16"/>
  <c r="O34" i="6"/>
  <c r="P34" i="6" s="1"/>
  <c r="Q34" i="1" s="1"/>
  <c r="V35" i="6"/>
  <c r="Q34" i="6"/>
  <c r="CX34" i="1" l="1"/>
  <c r="EU34" i="1"/>
  <c r="DZ34" i="16"/>
  <c r="DB34" i="16"/>
  <c r="AC100" i="7"/>
  <c r="K100" i="7"/>
  <c r="AC91" i="10"/>
  <c r="K91" i="10"/>
  <c r="AC90" i="4"/>
  <c r="K90" i="4"/>
  <c r="BE103" i="9"/>
  <c r="AM103" i="9"/>
  <c r="E103" i="9" s="1"/>
  <c r="BE101" i="8"/>
  <c r="AM101" i="8"/>
  <c r="E101" i="8" s="1"/>
  <c r="U89" i="4"/>
  <c r="T89" i="4" s="1"/>
  <c r="E89" i="1"/>
  <c r="N89" i="4"/>
  <c r="AB99" i="7"/>
  <c r="Y99" i="1"/>
  <c r="O99" i="7"/>
  <c r="P99" i="7" s="1"/>
  <c r="Z99" i="1" s="1"/>
  <c r="BF101" i="8"/>
  <c r="AO101" i="8"/>
  <c r="AH101" i="8" s="1"/>
  <c r="U90" i="10"/>
  <c r="T90" i="10" s="1"/>
  <c r="N90" i="10"/>
  <c r="X99" i="1"/>
  <c r="AD100" i="11"/>
  <c r="L100" i="11"/>
  <c r="F100" i="11"/>
  <c r="BA101" i="11" s="1"/>
  <c r="C89" i="16"/>
  <c r="CL89" i="16" s="1"/>
  <c r="D89" i="16" s="1"/>
  <c r="O89" i="16"/>
  <c r="CN89" i="16" s="1"/>
  <c r="P89" i="16" s="1"/>
  <c r="BF103" i="9"/>
  <c r="AO103" i="9"/>
  <c r="AH103" i="9" s="1"/>
  <c r="BH99" i="16"/>
  <c r="CT99" i="16" s="1"/>
  <c r="BI99" i="16" s="1"/>
  <c r="AD100" i="13"/>
  <c r="F100" i="13"/>
  <c r="BA101" i="13" s="1"/>
  <c r="L100" i="13"/>
  <c r="W90" i="16"/>
  <c r="DX90" i="16" s="1"/>
  <c r="Y35" i="6"/>
  <c r="BB35" i="6"/>
  <c r="BD35" i="6"/>
  <c r="AO35" i="6" s="1"/>
  <c r="AH35" i="6" s="1"/>
  <c r="CY99" i="1" l="1"/>
  <c r="EV99" i="1"/>
  <c r="AM35" i="6"/>
  <c r="D35" i="6"/>
  <c r="AC35" i="6" s="1"/>
  <c r="E89" i="16"/>
  <c r="AB89" i="4"/>
  <c r="G89" i="1"/>
  <c r="P89" i="4"/>
  <c r="H89" i="1" s="1"/>
  <c r="AE90" i="4"/>
  <c r="AB90" i="10"/>
  <c r="BJ90" i="1"/>
  <c r="O90" i="10"/>
  <c r="P90" i="10" s="1"/>
  <c r="BK90" i="1" s="1"/>
  <c r="EY90" i="1" s="1"/>
  <c r="F89" i="1"/>
  <c r="E89" i="15"/>
  <c r="BJ99" i="16"/>
  <c r="Z100" i="11"/>
  <c r="Z101" i="11" s="1"/>
  <c r="W102" i="11"/>
  <c r="AD101" i="8"/>
  <c r="L101" i="8"/>
  <c r="F101" i="8"/>
  <c r="BA102" i="8" s="1"/>
  <c r="AE91" i="10"/>
  <c r="BI90" i="1"/>
  <c r="AF100" i="11"/>
  <c r="B100" i="11" s="1"/>
  <c r="M100" i="11"/>
  <c r="BC101" i="11" s="1"/>
  <c r="AD103" i="9"/>
  <c r="L103" i="9"/>
  <c r="F103" i="9"/>
  <c r="BA104" i="9" s="1"/>
  <c r="AE100" i="7"/>
  <c r="AF100" i="13"/>
  <c r="B100" i="13" s="1"/>
  <c r="M100" i="13"/>
  <c r="W102" i="13"/>
  <c r="Z100" i="13"/>
  <c r="Z101" i="13" s="1"/>
  <c r="Q89" i="16"/>
  <c r="Q99" i="7"/>
  <c r="V100" i="7"/>
  <c r="AG35" i="6"/>
  <c r="K35" i="6" s="1"/>
  <c r="BF35" i="6"/>
  <c r="BE35" i="6"/>
  <c r="E35" i="6"/>
  <c r="F35" i="6" s="1"/>
  <c r="W37" i="6" s="1"/>
  <c r="CW89" i="1" l="1"/>
  <c r="ET89" i="1"/>
  <c r="CY89" i="16"/>
  <c r="DW89" i="16"/>
  <c r="DE99" i="16"/>
  <c r="EC99" i="16"/>
  <c r="CW89" i="16"/>
  <c r="DU89" i="16"/>
  <c r="BN100" i="1"/>
  <c r="BX100" i="16" s="1"/>
  <c r="CH100" i="16" s="1"/>
  <c r="CF100" i="1"/>
  <c r="BZ100" i="16" s="1"/>
  <c r="CJ100" i="16" s="1"/>
  <c r="R100" i="13"/>
  <c r="S100" i="13" s="1"/>
  <c r="AA100" i="13"/>
  <c r="AA101" i="13" s="1"/>
  <c r="X102" i="13"/>
  <c r="AS101" i="13"/>
  <c r="AR101" i="13"/>
  <c r="W103" i="8"/>
  <c r="Z101" i="8"/>
  <c r="Z102" i="8" s="1"/>
  <c r="R100" i="11"/>
  <c r="S100" i="11" s="1"/>
  <c r="AA100" i="11"/>
  <c r="AA101" i="11" s="1"/>
  <c r="X102" i="11"/>
  <c r="AR101" i="11"/>
  <c r="AS101" i="11"/>
  <c r="AF101" i="8"/>
  <c r="B101" i="8" s="1"/>
  <c r="M101" i="8"/>
  <c r="BC102" i="8" s="1"/>
  <c r="V90" i="4"/>
  <c r="Q89" i="4"/>
  <c r="O100" i="7"/>
  <c r="Y100" i="7"/>
  <c r="BB100" i="7"/>
  <c r="BD100" i="7"/>
  <c r="Z103" i="9"/>
  <c r="Z104" i="9" s="1"/>
  <c r="W105" i="9"/>
  <c r="AF103" i="9"/>
  <c r="B103" i="9" s="1"/>
  <c r="M103" i="9"/>
  <c r="BC104" i="9" s="1"/>
  <c r="BC101" i="13"/>
  <c r="Q90" i="10"/>
  <c r="V91" i="10"/>
  <c r="Z35" i="6"/>
  <c r="AD35" i="6"/>
  <c r="BA36" i="6"/>
  <c r="L35" i="6"/>
  <c r="AF35" i="6" s="1"/>
  <c r="AE35" i="6"/>
  <c r="B35" i="6" l="1"/>
  <c r="K35" i="1" s="1"/>
  <c r="AC101" i="1"/>
  <c r="BU101" i="16" s="1"/>
  <c r="CE101" i="16" s="1"/>
  <c r="AL103" i="1"/>
  <c r="BV103" i="16" s="1"/>
  <c r="CF103" i="16" s="1"/>
  <c r="AG101" i="11"/>
  <c r="J101" i="11"/>
  <c r="BP101" i="1" s="1"/>
  <c r="R101" i="8"/>
  <c r="S101" i="8" s="1"/>
  <c r="AA101" i="8"/>
  <c r="AA102" i="8" s="1"/>
  <c r="X103" i="8"/>
  <c r="AS102" i="8"/>
  <c r="AR102" i="8"/>
  <c r="AL101" i="11"/>
  <c r="D101" i="11"/>
  <c r="AN101" i="11"/>
  <c r="C101" i="11"/>
  <c r="BO101" i="1" s="1"/>
  <c r="U100" i="13"/>
  <c r="T100" i="13" s="1"/>
  <c r="CI100" i="1"/>
  <c r="N100" i="13"/>
  <c r="AL101" i="13"/>
  <c r="D101" i="13" s="1"/>
  <c r="AN101" i="13"/>
  <c r="AG101" i="13" s="1"/>
  <c r="C101" i="13"/>
  <c r="CG101" i="1" s="1"/>
  <c r="Y91" i="10"/>
  <c r="O91" i="10"/>
  <c r="BD91" i="10"/>
  <c r="BB91" i="10"/>
  <c r="BF100" i="7"/>
  <c r="AO100" i="7"/>
  <c r="AH100" i="7" s="1"/>
  <c r="J101" i="13"/>
  <c r="CH101" i="1" s="1"/>
  <c r="BE100" i="7"/>
  <c r="AM100" i="7"/>
  <c r="E100" i="7" s="1"/>
  <c r="R103" i="9"/>
  <c r="S103" i="9" s="1"/>
  <c r="X105" i="9"/>
  <c r="AA103" i="9"/>
  <c r="AA104" i="9" s="1"/>
  <c r="AR104" i="9"/>
  <c r="AS104" i="9"/>
  <c r="BD90" i="4"/>
  <c r="Y90" i="4"/>
  <c r="BB90" i="4"/>
  <c r="U100" i="11"/>
  <c r="T100" i="11" s="1"/>
  <c r="BQ100" i="1"/>
  <c r="N100" i="11"/>
  <c r="M35" i="6"/>
  <c r="X37" i="6" s="1"/>
  <c r="BS35" i="16" l="1"/>
  <c r="CC35" i="16" s="1"/>
  <c r="Z35" i="16" s="1"/>
  <c r="AA35" i="16" s="1"/>
  <c r="R35" i="6"/>
  <c r="S35" i="6" s="1"/>
  <c r="U35" i="6" s="1"/>
  <c r="T35" i="6" s="1"/>
  <c r="O35" i="1" s="1"/>
  <c r="AA35" i="6"/>
  <c r="AC101" i="13"/>
  <c r="K101" i="13"/>
  <c r="BF90" i="4"/>
  <c r="AO90" i="4"/>
  <c r="AH90" i="4" s="1"/>
  <c r="AD100" i="7"/>
  <c r="L100" i="7"/>
  <c r="F100" i="7"/>
  <c r="BA101" i="7" s="1"/>
  <c r="U103" i="9"/>
  <c r="T103" i="9" s="1"/>
  <c r="AO103" i="1"/>
  <c r="N103" i="9"/>
  <c r="AG104" i="9"/>
  <c r="J104" i="9"/>
  <c r="AN104" i="1" s="1"/>
  <c r="AB100" i="13"/>
  <c r="CK100" i="1"/>
  <c r="O100" i="13"/>
  <c r="P100" i="13" s="1"/>
  <c r="CL100" i="1" s="1"/>
  <c r="FB100" i="1" s="1"/>
  <c r="AC101" i="11"/>
  <c r="K101" i="11"/>
  <c r="AB100" i="11"/>
  <c r="BS100" i="1"/>
  <c r="O100" i="11"/>
  <c r="P100" i="11" s="1"/>
  <c r="BT100" i="1" s="1"/>
  <c r="EZ100" i="1" s="1"/>
  <c r="AL104" i="9"/>
  <c r="D104" i="9" s="1"/>
  <c r="AN104" i="9"/>
  <c r="C104" i="9"/>
  <c r="AM104" i="1" s="1"/>
  <c r="BE91" i="10"/>
  <c r="AM91" i="10"/>
  <c r="E91" i="10" s="1"/>
  <c r="CJ100" i="1"/>
  <c r="U101" i="8"/>
  <c r="T101" i="8" s="1"/>
  <c r="AF101" i="1"/>
  <c r="N101" i="8"/>
  <c r="BR100" i="1"/>
  <c r="BF91" i="10"/>
  <c r="AO91" i="10"/>
  <c r="AH91" i="10" s="1"/>
  <c r="AN102" i="8"/>
  <c r="AL102" i="8"/>
  <c r="D102" i="8" s="1"/>
  <c r="C102" i="8"/>
  <c r="AD102" i="1" s="1"/>
  <c r="BE90" i="4"/>
  <c r="AM90" i="4"/>
  <c r="E90" i="4" s="1"/>
  <c r="AG102" i="8"/>
  <c r="J102" i="8"/>
  <c r="AE102" i="1" s="1"/>
  <c r="BC36" i="6"/>
  <c r="AR36" i="6"/>
  <c r="AS36" i="6"/>
  <c r="AO35" i="16" l="1"/>
  <c r="AP35" i="16" s="1"/>
  <c r="CQ35" i="16" s="1"/>
  <c r="AQ35" i="16" s="1"/>
  <c r="N35" i="6"/>
  <c r="P35" i="1" s="1"/>
  <c r="N35" i="1"/>
  <c r="AC104" i="9"/>
  <c r="K104" i="9"/>
  <c r="AC102" i="8"/>
  <c r="K102" i="8"/>
  <c r="AE101" i="11"/>
  <c r="L91" i="10"/>
  <c r="AD91" i="10"/>
  <c r="F91" i="10"/>
  <c r="BA92" i="10" s="1"/>
  <c r="AF100" i="7"/>
  <c r="B100" i="7" s="1"/>
  <c r="M100" i="7"/>
  <c r="BC101" i="7" s="1"/>
  <c r="AB103" i="9"/>
  <c r="AQ103" i="1"/>
  <c r="O103" i="9"/>
  <c r="P103" i="9" s="1"/>
  <c r="AP103" i="1"/>
  <c r="AD90" i="4"/>
  <c r="F90" i="4"/>
  <c r="L90" i="4"/>
  <c r="Q100" i="13"/>
  <c r="V101" i="13"/>
  <c r="AG101" i="1"/>
  <c r="Q100" i="11"/>
  <c r="V101" i="11"/>
  <c r="AE101" i="13"/>
  <c r="AB101" i="8"/>
  <c r="AH101" i="1"/>
  <c r="O101" i="8"/>
  <c r="P101" i="8" s="1"/>
  <c r="AI101" i="1" s="1"/>
  <c r="EW101" i="1" s="1"/>
  <c r="W102" i="7"/>
  <c r="J36" i="6"/>
  <c r="M36" i="1" s="1"/>
  <c r="AL36" i="6"/>
  <c r="D36" i="6" s="1"/>
  <c r="AC36" i="6" s="1"/>
  <c r="C36" i="6"/>
  <c r="L36" i="1" s="1"/>
  <c r="AN36" i="6"/>
  <c r="AB35" i="6"/>
  <c r="AR35" i="16" l="1"/>
  <c r="DZ35" i="16" s="1"/>
  <c r="A90" i="15"/>
  <c r="Z90" i="4"/>
  <c r="W92" i="4"/>
  <c r="R100" i="7"/>
  <c r="S100" i="7" s="1"/>
  <c r="X102" i="7"/>
  <c r="AS101" i="7"/>
  <c r="AR101" i="7"/>
  <c r="T100" i="1"/>
  <c r="BT100" i="16" s="1"/>
  <c r="CD100" i="16" s="1"/>
  <c r="AE102" i="8"/>
  <c r="Y101" i="13"/>
  <c r="O101" i="13"/>
  <c r="BD101" i="13"/>
  <c r="BB101" i="13"/>
  <c r="O101" i="11"/>
  <c r="Y101" i="11"/>
  <c r="BB101" i="11"/>
  <c r="BD101" i="11"/>
  <c r="Q101" i="8"/>
  <c r="V102" i="8"/>
  <c r="AR103" i="1"/>
  <c r="EX103" i="1" s="1"/>
  <c r="W93" i="10"/>
  <c r="BA91" i="4"/>
  <c r="AE104" i="9"/>
  <c r="AF90" i="4"/>
  <c r="B90" i="4" s="1"/>
  <c r="M90" i="4"/>
  <c r="BC91" i="4" s="1"/>
  <c r="V104" i="9"/>
  <c r="Q103" i="9"/>
  <c r="AF91" i="10"/>
  <c r="B91" i="10" s="1"/>
  <c r="M91" i="10"/>
  <c r="BC92" i="10" s="1"/>
  <c r="O35" i="6"/>
  <c r="P35" i="6" s="1"/>
  <c r="Q35" i="1" s="1"/>
  <c r="EU35" i="1" s="1"/>
  <c r="V36" i="6"/>
  <c r="Q35" i="6"/>
  <c r="B90" i="1" l="1"/>
  <c r="BR90" i="16" s="1"/>
  <c r="CB90" i="16" s="1"/>
  <c r="BE91" i="1"/>
  <c r="BW91" i="16" s="1"/>
  <c r="CG91" i="16" s="1"/>
  <c r="T91" i="16" s="1"/>
  <c r="BG100" i="16"/>
  <c r="U100" i="7"/>
  <c r="T100" i="7" s="1"/>
  <c r="W100" i="1"/>
  <c r="N100" i="7"/>
  <c r="BE101" i="11"/>
  <c r="AM101" i="11"/>
  <c r="E101" i="11" s="1"/>
  <c r="BE101" i="13"/>
  <c r="AM101" i="13"/>
  <c r="E101" i="13" s="1"/>
  <c r="D101" i="7"/>
  <c r="AL101" i="7"/>
  <c r="AN101" i="7"/>
  <c r="C101" i="7"/>
  <c r="U101" i="1" s="1"/>
  <c r="AG101" i="7"/>
  <c r="J101" i="7"/>
  <c r="V101" i="1" s="1"/>
  <c r="Z91" i="4"/>
  <c r="C90" i="15"/>
  <c r="Y102" i="8"/>
  <c r="O102" i="8"/>
  <c r="BD102" i="8"/>
  <c r="BB102" i="8"/>
  <c r="BF101" i="13"/>
  <c r="AO101" i="13"/>
  <c r="AH101" i="13" s="1"/>
  <c r="R90" i="4"/>
  <c r="X92" i="4"/>
  <c r="AA90" i="4"/>
  <c r="AA91" i="4" s="1"/>
  <c r="AR91" i="4"/>
  <c r="AS91" i="4"/>
  <c r="R91" i="10"/>
  <c r="X93" i="10"/>
  <c r="AS92" i="10"/>
  <c r="AR92" i="10"/>
  <c r="Y104" i="9"/>
  <c r="O104" i="9"/>
  <c r="BB104" i="9"/>
  <c r="BD104" i="9"/>
  <c r="BF101" i="11"/>
  <c r="AO101" i="11"/>
  <c r="AH101" i="11" s="1"/>
  <c r="Y36" i="6"/>
  <c r="BB36" i="6"/>
  <c r="AM36" i="6" s="1"/>
  <c r="BD36" i="6"/>
  <c r="AO36" i="6" s="1"/>
  <c r="AH36" i="6" s="1"/>
  <c r="X100" i="1" l="1"/>
  <c r="BF102" i="8"/>
  <c r="AO102" i="8"/>
  <c r="AH102" i="8" s="1"/>
  <c r="BH100" i="16"/>
  <c r="CT100" i="16" s="1"/>
  <c r="BI100" i="16" s="1"/>
  <c r="AL92" i="10"/>
  <c r="D92" i="10" s="1"/>
  <c r="AN92" i="10"/>
  <c r="C92" i="10"/>
  <c r="BF92" i="1" s="1"/>
  <c r="AC101" i="7"/>
  <c r="K101" i="7"/>
  <c r="BF104" i="9"/>
  <c r="AO104" i="9"/>
  <c r="AH104" i="9" s="1"/>
  <c r="AD101" i="13"/>
  <c r="L101" i="13"/>
  <c r="F101" i="13"/>
  <c r="AG92" i="10"/>
  <c r="J92" i="10"/>
  <c r="BG92" i="1" s="1"/>
  <c r="D90" i="15"/>
  <c r="S90" i="4"/>
  <c r="C91" i="15"/>
  <c r="U91" i="16"/>
  <c r="CO91" i="16" s="1"/>
  <c r="V91" i="16" s="1"/>
  <c r="BH91" i="1"/>
  <c r="S91" i="10"/>
  <c r="AD101" i="11"/>
  <c r="F101" i="11"/>
  <c r="BA102" i="11" s="1"/>
  <c r="L101" i="11"/>
  <c r="BE104" i="9"/>
  <c r="AM104" i="9"/>
  <c r="E104" i="9" s="1"/>
  <c r="J91" i="4"/>
  <c r="D91" i="1" s="1"/>
  <c r="AL91" i="4"/>
  <c r="D91" i="4" s="1"/>
  <c r="AN91" i="4"/>
  <c r="AG91" i="4" s="1"/>
  <c r="C91" i="4"/>
  <c r="C91" i="1" s="1"/>
  <c r="BE102" i="8"/>
  <c r="AM102" i="8"/>
  <c r="E102" i="8" s="1"/>
  <c r="AB100" i="7"/>
  <c r="Y100" i="1"/>
  <c r="P100" i="7"/>
  <c r="Z100" i="1" s="1"/>
  <c r="EV100" i="1" s="1"/>
  <c r="N90" i="16"/>
  <c r="B90" i="16"/>
  <c r="AG36" i="6"/>
  <c r="K36" i="6" s="1"/>
  <c r="BF36" i="6"/>
  <c r="E36" i="6"/>
  <c r="BE36" i="6"/>
  <c r="AC91" i="4" l="1"/>
  <c r="K91" i="4"/>
  <c r="AC92" i="10"/>
  <c r="K92" i="10"/>
  <c r="Q100" i="7"/>
  <c r="V101" i="7"/>
  <c r="U90" i="4"/>
  <c r="T90" i="4" s="1"/>
  <c r="E90" i="1"/>
  <c r="N90" i="4"/>
  <c r="AF101" i="13"/>
  <c r="B101" i="13" s="1"/>
  <c r="M101" i="13"/>
  <c r="BC102" i="13" s="1"/>
  <c r="AD102" i="8"/>
  <c r="F102" i="8"/>
  <c r="L102" i="8"/>
  <c r="BJ100" i="16"/>
  <c r="EC100" i="16" s="1"/>
  <c r="C90" i="16"/>
  <c r="CL90" i="16" s="1"/>
  <c r="D90" i="16" s="1"/>
  <c r="Q90" i="16"/>
  <c r="DW90" i="16" s="1"/>
  <c r="O90" i="16"/>
  <c r="CN90" i="16" s="1"/>
  <c r="P90" i="16" s="1"/>
  <c r="W91" i="16"/>
  <c r="DX91" i="16" s="1"/>
  <c r="AD104" i="9"/>
  <c r="L104" i="9"/>
  <c r="F104" i="9"/>
  <c r="BA105" i="9" s="1"/>
  <c r="U91" i="10"/>
  <c r="T91" i="10" s="1"/>
  <c r="N91" i="10"/>
  <c r="AF101" i="11"/>
  <c r="B101" i="11" s="1"/>
  <c r="M101" i="11"/>
  <c r="BC102" i="11" s="1"/>
  <c r="W103" i="13"/>
  <c r="W103" i="11"/>
  <c r="BA102" i="13"/>
  <c r="AE101" i="7"/>
  <c r="F36" i="6"/>
  <c r="AD36" i="6"/>
  <c r="L36" i="6"/>
  <c r="AE36" i="6"/>
  <c r="CF101" i="1" l="1"/>
  <c r="BZ101" i="16" s="1"/>
  <c r="CJ101" i="16" s="1"/>
  <c r="W104" i="8"/>
  <c r="E90" i="16"/>
  <c r="DU90" i="16" s="1"/>
  <c r="R101" i="13"/>
  <c r="S101" i="13" s="1"/>
  <c r="X103" i="13"/>
  <c r="AS102" i="13"/>
  <c r="AR102" i="13"/>
  <c r="AE92" i="10"/>
  <c r="BN101" i="1"/>
  <c r="BX101" i="16" s="1"/>
  <c r="CH101" i="16" s="1"/>
  <c r="W106" i="9"/>
  <c r="AF104" i="9"/>
  <c r="B104" i="9" s="1"/>
  <c r="M104" i="9"/>
  <c r="BA103" i="8"/>
  <c r="AB90" i="4"/>
  <c r="G90" i="1"/>
  <c r="O90" i="4"/>
  <c r="P90" i="4" s="1"/>
  <c r="H90" i="1" s="1"/>
  <c r="ET90" i="1" s="1"/>
  <c r="BI91" i="1"/>
  <c r="R101" i="11"/>
  <c r="S101" i="11" s="1"/>
  <c r="X103" i="11"/>
  <c r="AS102" i="11"/>
  <c r="AR102" i="11"/>
  <c r="AF102" i="8"/>
  <c r="M102" i="8"/>
  <c r="F90" i="1"/>
  <c r="E90" i="15"/>
  <c r="AE91" i="4"/>
  <c r="AB91" i="10"/>
  <c r="BJ91" i="1"/>
  <c r="P91" i="10"/>
  <c r="BK91" i="1" s="1"/>
  <c r="EY91" i="1" s="1"/>
  <c r="B102" i="8"/>
  <c r="Y101" i="7"/>
  <c r="BB101" i="7"/>
  <c r="BD101" i="7"/>
  <c r="AF36" i="6"/>
  <c r="B36" i="6" s="1"/>
  <c r="K36" i="1" s="1"/>
  <c r="BS36" i="16" s="1"/>
  <c r="CC36" i="16" s="1"/>
  <c r="M36" i="6"/>
  <c r="W38" i="6"/>
  <c r="BA37" i="6"/>
  <c r="Z36" i="6"/>
  <c r="U101" i="11" l="1"/>
  <c r="T101" i="11" s="1"/>
  <c r="BQ101" i="1"/>
  <c r="N101" i="11"/>
  <c r="Q91" i="10"/>
  <c r="V92" i="10"/>
  <c r="AL104" i="1"/>
  <c r="BV104" i="16" s="1"/>
  <c r="CF104" i="16" s="1"/>
  <c r="BF101" i="7"/>
  <c r="AO101" i="7"/>
  <c r="AH101" i="7" s="1"/>
  <c r="AN102" i="11"/>
  <c r="AL102" i="11"/>
  <c r="D102" i="11" s="1"/>
  <c r="C102" i="11"/>
  <c r="BO102" i="1" s="1"/>
  <c r="AL102" i="13"/>
  <c r="D102" i="13" s="1"/>
  <c r="AN102" i="13"/>
  <c r="AG102" i="13" s="1"/>
  <c r="C102" i="13"/>
  <c r="CG102" i="1" s="1"/>
  <c r="BE101" i="7"/>
  <c r="AM101" i="7"/>
  <c r="E101" i="7" s="1"/>
  <c r="AG102" i="11"/>
  <c r="J102" i="11"/>
  <c r="BP102" i="1" s="1"/>
  <c r="J102" i="13"/>
  <c r="CH102" i="1" s="1"/>
  <c r="R102" i="8"/>
  <c r="S102" i="8" s="1"/>
  <c r="X104" i="8"/>
  <c r="AR103" i="8"/>
  <c r="AS103" i="8"/>
  <c r="U101" i="13"/>
  <c r="T101" i="13" s="1"/>
  <c r="CI101" i="1"/>
  <c r="N101" i="13"/>
  <c r="Q90" i="4"/>
  <c r="V91" i="4"/>
  <c r="R104" i="9"/>
  <c r="S104" i="9" s="1"/>
  <c r="X106" i="9"/>
  <c r="AR105" i="9"/>
  <c r="AS105" i="9"/>
  <c r="AC102" i="1"/>
  <c r="BU102" i="16" s="1"/>
  <c r="CE102" i="16" s="1"/>
  <c r="BC103" i="8"/>
  <c r="BC105" i="9"/>
  <c r="Z36" i="16"/>
  <c r="AA36" i="16" s="1"/>
  <c r="AO36" i="16"/>
  <c r="AP36" i="16" s="1"/>
  <c r="AR37" i="6"/>
  <c r="AS37" i="6"/>
  <c r="AA36" i="6"/>
  <c r="X38" i="6"/>
  <c r="R36" i="6"/>
  <c r="S36" i="6" s="1"/>
  <c r="BC37" i="6"/>
  <c r="CQ36" i="16" l="1"/>
  <c r="AQ36" i="16" s="1"/>
  <c r="AR36" i="16"/>
  <c r="DZ36" i="16" s="1"/>
  <c r="AC102" i="13"/>
  <c r="K102" i="13"/>
  <c r="AC102" i="11"/>
  <c r="K102" i="11"/>
  <c r="CJ101" i="1"/>
  <c r="J105" i="9"/>
  <c r="AN105" i="1" s="1"/>
  <c r="U102" i="8"/>
  <c r="T102" i="8" s="1"/>
  <c r="AF102" i="1"/>
  <c r="N102" i="8"/>
  <c r="J103" i="8"/>
  <c r="AE103" i="1" s="1"/>
  <c r="AD101" i="7"/>
  <c r="F101" i="7"/>
  <c r="L101" i="7"/>
  <c r="Y92" i="10"/>
  <c r="BB92" i="10"/>
  <c r="BD92" i="10"/>
  <c r="AB101" i="13"/>
  <c r="CK101" i="1"/>
  <c r="P101" i="13"/>
  <c r="CL101" i="1" s="1"/>
  <c r="FB101" i="1" s="1"/>
  <c r="U104" i="9"/>
  <c r="T104" i="9" s="1"/>
  <c r="AO104" i="1"/>
  <c r="N104" i="9"/>
  <c r="AL103" i="8"/>
  <c r="D103" i="8" s="1"/>
  <c r="AN103" i="8"/>
  <c r="AG103" i="8" s="1"/>
  <c r="C103" i="8"/>
  <c r="AD103" i="1" s="1"/>
  <c r="AL105" i="9"/>
  <c r="D105" i="9" s="1"/>
  <c r="AN105" i="9"/>
  <c r="AG105" i="9" s="1"/>
  <c r="C105" i="9"/>
  <c r="AM105" i="1" s="1"/>
  <c r="AB101" i="11"/>
  <c r="BS101" i="1"/>
  <c r="P101" i="11"/>
  <c r="BT101" i="1" s="1"/>
  <c r="EZ101" i="1" s="1"/>
  <c r="BD91" i="4"/>
  <c r="Y91" i="4"/>
  <c r="BB91" i="4"/>
  <c r="O91" i="4"/>
  <c r="BR101" i="1"/>
  <c r="J37" i="6"/>
  <c r="M37" i="1" s="1"/>
  <c r="C37" i="6"/>
  <c r="L37" i="1" s="1"/>
  <c r="AL37" i="6"/>
  <c r="D37" i="6" s="1"/>
  <c r="AC37" i="6" s="1"/>
  <c r="AN37" i="6"/>
  <c r="N36" i="6"/>
  <c r="U36" i="6"/>
  <c r="T36" i="6" s="1"/>
  <c r="O36" i="1" s="1"/>
  <c r="N36" i="1"/>
  <c r="AC103" i="8" l="1"/>
  <c r="K103" i="8"/>
  <c r="K105" i="9"/>
  <c r="AC105" i="9"/>
  <c r="Z101" i="7"/>
  <c r="Z102" i="7" s="1"/>
  <c r="W103" i="7"/>
  <c r="AB102" i="8"/>
  <c r="AH102" i="1"/>
  <c r="P102" i="8"/>
  <c r="AI102" i="1" s="1"/>
  <c r="EW102" i="1" s="1"/>
  <c r="Q101" i="11"/>
  <c r="V102" i="11"/>
  <c r="Q101" i="13"/>
  <c r="V102" i="13"/>
  <c r="AG102" i="1"/>
  <c r="BE92" i="10"/>
  <c r="AM92" i="10"/>
  <c r="E92" i="10" s="1"/>
  <c r="AE102" i="11"/>
  <c r="BF92" i="10"/>
  <c r="AO92" i="10"/>
  <c r="AH92" i="10" s="1"/>
  <c r="BE91" i="4"/>
  <c r="AM91" i="4"/>
  <c r="E91" i="4" s="1"/>
  <c r="AB104" i="9"/>
  <c r="AQ104" i="1"/>
  <c r="P104" i="9"/>
  <c r="AR104" i="1" s="1"/>
  <c r="EX104" i="1" s="1"/>
  <c r="AP104" i="1"/>
  <c r="BA102" i="7"/>
  <c r="AE102" i="13"/>
  <c r="BF91" i="4"/>
  <c r="AO91" i="4"/>
  <c r="AH91" i="4" s="1"/>
  <c r="AF101" i="7"/>
  <c r="B101" i="7" s="1"/>
  <c r="M101" i="7"/>
  <c r="BC102" i="7" s="1"/>
  <c r="AB36" i="6"/>
  <c r="P36" i="1"/>
  <c r="T101" i="1" l="1"/>
  <c r="BT101" i="16" s="1"/>
  <c r="CD101" i="16" s="1"/>
  <c r="AD92" i="10"/>
  <c r="F92" i="10"/>
  <c r="BA93" i="10" s="1"/>
  <c r="L92" i="10"/>
  <c r="DA104" i="16"/>
  <c r="DA104" i="1"/>
  <c r="AD91" i="4"/>
  <c r="L91" i="4"/>
  <c r="F91" i="4"/>
  <c r="BA92" i="4" s="1"/>
  <c r="V105" i="9"/>
  <c r="Q104" i="9"/>
  <c r="Q102" i="8"/>
  <c r="V103" i="8"/>
  <c r="AE105" i="9"/>
  <c r="Y102" i="11"/>
  <c r="BD102" i="11"/>
  <c r="BB102" i="11"/>
  <c r="Y102" i="13"/>
  <c r="BD102" i="13"/>
  <c r="BB102" i="13"/>
  <c r="AE103" i="8"/>
  <c r="R101" i="7"/>
  <c r="S101" i="7" s="1"/>
  <c r="X103" i="7"/>
  <c r="AA101" i="7"/>
  <c r="AA102" i="7" s="1"/>
  <c r="AR102" i="7"/>
  <c r="AS102" i="7"/>
  <c r="O36" i="6"/>
  <c r="P36" i="6" s="1"/>
  <c r="Q36" i="1" s="1"/>
  <c r="EU36" i="1" s="1"/>
  <c r="Q36" i="6"/>
  <c r="V37" i="6"/>
  <c r="U101" i="7" l="1"/>
  <c r="T101" i="7" s="1"/>
  <c r="W101" i="1"/>
  <c r="N101" i="7"/>
  <c r="BF102" i="11"/>
  <c r="AO102" i="11"/>
  <c r="AH102" i="11" s="1"/>
  <c r="Y105" i="9"/>
  <c r="BB105" i="9"/>
  <c r="BD105" i="9"/>
  <c r="AF92" i="10"/>
  <c r="M92" i="10"/>
  <c r="BC93" i="10" s="1"/>
  <c r="J102" i="7"/>
  <c r="V102" i="1" s="1"/>
  <c r="Z92" i="10"/>
  <c r="Z93" i="10" s="1"/>
  <c r="W94" i="10"/>
  <c r="D102" i="7"/>
  <c r="AN102" i="7"/>
  <c r="AG102" i="7" s="1"/>
  <c r="AL102" i="7"/>
  <c r="C102" i="7"/>
  <c r="U102" i="1" s="1"/>
  <c r="BE102" i="13"/>
  <c r="AM102" i="13"/>
  <c r="E102" i="13" s="1"/>
  <c r="A91" i="15"/>
  <c r="W93" i="4"/>
  <c r="B92" i="10"/>
  <c r="AF91" i="4"/>
  <c r="B91" i="4" s="1"/>
  <c r="M91" i="4"/>
  <c r="BC92" i="4" s="1"/>
  <c r="BE102" i="11"/>
  <c r="AM102" i="11"/>
  <c r="E102" i="11" s="1"/>
  <c r="BF102" i="13"/>
  <c r="AO102" i="13"/>
  <c r="AH102" i="13" s="1"/>
  <c r="BG101" i="16"/>
  <c r="Y103" i="8"/>
  <c r="BB103" i="8"/>
  <c r="BD103" i="8"/>
  <c r="BB37" i="6"/>
  <c r="AM37" i="6" s="1"/>
  <c r="BD37" i="6"/>
  <c r="AO37" i="6" s="1"/>
  <c r="AH37" i="6" s="1"/>
  <c r="Y37" i="6"/>
  <c r="B91" i="1" l="1"/>
  <c r="BR91" i="16" s="1"/>
  <c r="CB91" i="16" s="1"/>
  <c r="BH101" i="16"/>
  <c r="CT101" i="16" s="1"/>
  <c r="BI101" i="16" s="1"/>
  <c r="BE92" i="1"/>
  <c r="BW92" i="16" s="1"/>
  <c r="CG92" i="16" s="1"/>
  <c r="T92" i="16" s="1"/>
  <c r="BF103" i="8"/>
  <c r="AO103" i="8"/>
  <c r="AH103" i="8" s="1"/>
  <c r="BE103" i="8"/>
  <c r="AM103" i="8"/>
  <c r="E103" i="8" s="1"/>
  <c r="R92" i="10"/>
  <c r="AA92" i="10"/>
  <c r="AA93" i="10" s="1"/>
  <c r="X94" i="10"/>
  <c r="AS93" i="10"/>
  <c r="AR93" i="10"/>
  <c r="AB101" i="7"/>
  <c r="Y101" i="1"/>
  <c r="O101" i="7"/>
  <c r="P101" i="7" s="1"/>
  <c r="Z101" i="1" s="1"/>
  <c r="EV101" i="1" s="1"/>
  <c r="AD102" i="11"/>
  <c r="L102" i="11"/>
  <c r="F102" i="11"/>
  <c r="X101" i="1"/>
  <c r="AC102" i="7"/>
  <c r="K102" i="7"/>
  <c r="BF105" i="9"/>
  <c r="AO105" i="9"/>
  <c r="AH105" i="9" s="1"/>
  <c r="R91" i="4"/>
  <c r="X93" i="4"/>
  <c r="AS92" i="4"/>
  <c r="AR92" i="4"/>
  <c r="AD102" i="13"/>
  <c r="F102" i="13"/>
  <c r="BA103" i="13" s="1"/>
  <c r="L102" i="13"/>
  <c r="BE105" i="9"/>
  <c r="AM105" i="9"/>
  <c r="E105" i="9" s="1"/>
  <c r="BF37" i="6"/>
  <c r="AG37" i="6"/>
  <c r="K37" i="6" s="1"/>
  <c r="BE37" i="6"/>
  <c r="E37" i="6"/>
  <c r="AL92" i="4" l="1"/>
  <c r="AN92" i="4"/>
  <c r="D92" i="4"/>
  <c r="C92" i="4"/>
  <c r="C92" i="1" s="1"/>
  <c r="AF102" i="11"/>
  <c r="M102" i="11"/>
  <c r="BC103" i="11" s="1"/>
  <c r="AE102" i="7"/>
  <c r="W104" i="11"/>
  <c r="Z102" i="11"/>
  <c r="Z103" i="11" s="1"/>
  <c r="U92" i="16"/>
  <c r="CO92" i="16" s="1"/>
  <c r="V92" i="16" s="1"/>
  <c r="AG92" i="4"/>
  <c r="J92" i="4"/>
  <c r="D92" i="1" s="1"/>
  <c r="AF102" i="13"/>
  <c r="M102" i="13"/>
  <c r="BC103" i="13" s="1"/>
  <c r="BH92" i="1"/>
  <c r="S92" i="10"/>
  <c r="W104" i="13"/>
  <c r="Z102" i="13"/>
  <c r="Z103" i="13" s="1"/>
  <c r="Q101" i="7"/>
  <c r="V102" i="7"/>
  <c r="BJ101" i="16"/>
  <c r="EC101" i="16" s="1"/>
  <c r="AD105" i="9"/>
  <c r="F105" i="9"/>
  <c r="L105" i="9"/>
  <c r="B102" i="13"/>
  <c r="D91" i="15"/>
  <c r="S91" i="4"/>
  <c r="BA103" i="11"/>
  <c r="D93" i="10"/>
  <c r="AN93" i="10"/>
  <c r="AG93" i="10" s="1"/>
  <c r="AL93" i="10"/>
  <c r="C93" i="10"/>
  <c r="BF93" i="1" s="1"/>
  <c r="AD103" i="8"/>
  <c r="L103" i="8"/>
  <c r="F103" i="8"/>
  <c r="BA104" i="8" s="1"/>
  <c r="B102" i="11"/>
  <c r="J93" i="10"/>
  <c r="BG93" i="1" s="1"/>
  <c r="N91" i="16"/>
  <c r="B91" i="16"/>
  <c r="F37" i="6"/>
  <c r="L37" i="6"/>
  <c r="AD37" i="6"/>
  <c r="AE37" i="6"/>
  <c r="W107" i="9" l="1"/>
  <c r="Z105" i="9"/>
  <c r="Z106" i="9" s="1"/>
  <c r="U92" i="10"/>
  <c r="T92" i="10" s="1"/>
  <c r="N92" i="10"/>
  <c r="C91" i="16"/>
  <c r="CL91" i="16" s="1"/>
  <c r="D91" i="16" s="1"/>
  <c r="E91" i="16"/>
  <c r="DU91" i="16" s="1"/>
  <c r="BN102" i="1"/>
  <c r="BX102" i="16" s="1"/>
  <c r="CH102" i="16" s="1"/>
  <c r="U91" i="4"/>
  <c r="T91" i="4" s="1"/>
  <c r="E91" i="1"/>
  <c r="N91" i="4"/>
  <c r="AC92" i="4"/>
  <c r="K92" i="4"/>
  <c r="O102" i="7"/>
  <c r="Y102" i="7"/>
  <c r="BB102" i="7"/>
  <c r="BD102" i="7"/>
  <c r="AC93" i="10"/>
  <c r="K93" i="10"/>
  <c r="W105" i="8"/>
  <c r="Z103" i="8"/>
  <c r="Z104" i="8" s="1"/>
  <c r="CF102" i="1"/>
  <c r="BZ102" i="16" s="1"/>
  <c r="CJ102" i="16" s="1"/>
  <c r="R102" i="13"/>
  <c r="S102" i="13" s="1"/>
  <c r="X104" i="13"/>
  <c r="AA102" i="13"/>
  <c r="AA103" i="13" s="1"/>
  <c r="AR103" i="13"/>
  <c r="AS103" i="13"/>
  <c r="W92" i="16"/>
  <c r="DX92" i="16" s="1"/>
  <c r="AF103" i="8"/>
  <c r="M103" i="8"/>
  <c r="BC104" i="8" s="1"/>
  <c r="BA106" i="9"/>
  <c r="R102" i="11"/>
  <c r="S102" i="11" s="1"/>
  <c r="X104" i="11"/>
  <c r="AA102" i="11"/>
  <c r="AA103" i="11" s="1"/>
  <c r="AR103" i="11"/>
  <c r="AS103" i="11"/>
  <c r="AF105" i="9"/>
  <c r="B105" i="9" s="1"/>
  <c r="M105" i="9"/>
  <c r="BC106" i="9" s="1"/>
  <c r="O91" i="16"/>
  <c r="CN91" i="16" s="1"/>
  <c r="P91" i="16" s="1"/>
  <c r="B103" i="8"/>
  <c r="AF37" i="6"/>
  <c r="B37" i="6" s="1"/>
  <c r="K37" i="1" s="1"/>
  <c r="BS37" i="16" s="1"/>
  <c r="CC37" i="16" s="1"/>
  <c r="M37" i="6"/>
  <c r="W39" i="6"/>
  <c r="BA38" i="6"/>
  <c r="Z37" i="6"/>
  <c r="AL105" i="1" l="1"/>
  <c r="BV105" i="16" s="1"/>
  <c r="CF105" i="16" s="1"/>
  <c r="R103" i="8"/>
  <c r="S103" i="8" s="1"/>
  <c r="X105" i="8"/>
  <c r="AA103" i="8"/>
  <c r="AA104" i="8" s="1"/>
  <c r="AR104" i="8"/>
  <c r="AS104" i="8"/>
  <c r="AE92" i="4"/>
  <c r="Q91" i="16"/>
  <c r="DW91" i="16" s="1"/>
  <c r="U102" i="13"/>
  <c r="T102" i="13" s="1"/>
  <c r="CI102" i="1"/>
  <c r="N102" i="13"/>
  <c r="AE93" i="10"/>
  <c r="AB92" i="10"/>
  <c r="BJ92" i="1"/>
  <c r="O92" i="10"/>
  <c r="P92" i="10" s="1"/>
  <c r="BK92" i="1" s="1"/>
  <c r="EY92" i="1" s="1"/>
  <c r="BI92" i="1"/>
  <c r="AB91" i="4"/>
  <c r="G91" i="1"/>
  <c r="P91" i="4"/>
  <c r="H91" i="1" s="1"/>
  <c r="ET91" i="1" s="1"/>
  <c r="J103" i="13"/>
  <c r="CH103" i="1" s="1"/>
  <c r="BF102" i="7"/>
  <c r="AO102" i="7"/>
  <c r="AH102" i="7" s="1"/>
  <c r="AC103" i="1"/>
  <c r="BU103" i="16" s="1"/>
  <c r="CE103" i="16" s="1"/>
  <c r="F91" i="1"/>
  <c r="E91" i="15"/>
  <c r="U102" i="11"/>
  <c r="T102" i="11" s="1"/>
  <c r="BQ102" i="1"/>
  <c r="N102" i="11"/>
  <c r="BE102" i="7"/>
  <c r="AM102" i="7"/>
  <c r="E102" i="7" s="1"/>
  <c r="D103" i="11"/>
  <c r="AN103" i="11"/>
  <c r="AL103" i="11"/>
  <c r="C103" i="11"/>
  <c r="BO103" i="1" s="1"/>
  <c r="R105" i="9"/>
  <c r="S105" i="9" s="1"/>
  <c r="AA105" i="9"/>
  <c r="AA106" i="9" s="1"/>
  <c r="X107" i="9"/>
  <c r="AS106" i="9"/>
  <c r="AR106" i="9"/>
  <c r="D103" i="13"/>
  <c r="AL103" i="13"/>
  <c r="AN103" i="13"/>
  <c r="AG103" i="13" s="1"/>
  <c r="C103" i="13"/>
  <c r="CG103" i="1" s="1"/>
  <c r="AG103" i="11"/>
  <c r="J103" i="11"/>
  <c r="BP103" i="1" s="1"/>
  <c r="Z37" i="16"/>
  <c r="AA37" i="16" s="1"/>
  <c r="AO37" i="16"/>
  <c r="AP37" i="16" s="1"/>
  <c r="AR38" i="6"/>
  <c r="AS38" i="6"/>
  <c r="R37" i="6"/>
  <c r="S37" i="6" s="1"/>
  <c r="X39" i="6"/>
  <c r="AA37" i="6"/>
  <c r="BC38" i="6"/>
  <c r="CQ37" i="16" l="1"/>
  <c r="AQ37" i="16" s="1"/>
  <c r="AL106" i="9"/>
  <c r="D106" i="9" s="1"/>
  <c r="AN106" i="9"/>
  <c r="C106" i="9"/>
  <c r="AM106" i="1" s="1"/>
  <c r="AC103" i="13"/>
  <c r="K103" i="13"/>
  <c r="CJ102" i="1"/>
  <c r="U105" i="9"/>
  <c r="T105" i="9" s="1"/>
  <c r="AO105" i="1"/>
  <c r="N105" i="9"/>
  <c r="AC103" i="11"/>
  <c r="K103" i="11"/>
  <c r="AG106" i="9"/>
  <c r="J106" i="9"/>
  <c r="AN106" i="1" s="1"/>
  <c r="U103" i="8"/>
  <c r="T103" i="8" s="1"/>
  <c r="AF103" i="1"/>
  <c r="N103" i="8"/>
  <c r="L102" i="7"/>
  <c r="AD102" i="7"/>
  <c r="F102" i="7"/>
  <c r="BA103" i="7" s="1"/>
  <c r="AB102" i="11"/>
  <c r="BS102" i="1"/>
  <c r="O102" i="11"/>
  <c r="P102" i="11" s="1"/>
  <c r="BT102" i="1" s="1"/>
  <c r="EZ102" i="1" s="1"/>
  <c r="Q92" i="10"/>
  <c r="V93" i="10"/>
  <c r="AB102" i="13"/>
  <c r="CK102" i="1"/>
  <c r="O102" i="13"/>
  <c r="P102" i="13" s="1"/>
  <c r="CL102" i="1" s="1"/>
  <c r="FB102" i="1" s="1"/>
  <c r="J104" i="8"/>
  <c r="AE104" i="1" s="1"/>
  <c r="BR102" i="1"/>
  <c r="Q91" i="4"/>
  <c r="V92" i="4"/>
  <c r="D104" i="8"/>
  <c r="AN104" i="8"/>
  <c r="AG104" i="8" s="1"/>
  <c r="AL104" i="8"/>
  <c r="C104" i="8"/>
  <c r="AD104" i="1" s="1"/>
  <c r="AR37" i="16"/>
  <c r="DZ37" i="16" s="1"/>
  <c r="J38" i="6"/>
  <c r="M38" i="1" s="1"/>
  <c r="AN38" i="6"/>
  <c r="AL38" i="6"/>
  <c r="C38" i="6"/>
  <c r="L38" i="1" s="1"/>
  <c r="N37" i="6"/>
  <c r="U37" i="6"/>
  <c r="T37" i="6" s="1"/>
  <c r="O37" i="1" s="1"/>
  <c r="N37" i="1"/>
  <c r="AC106" i="9" l="1"/>
  <c r="K106" i="9"/>
  <c r="AP105" i="1"/>
  <c r="AF102" i="7"/>
  <c r="B102" i="7" s="1"/>
  <c r="M102" i="7"/>
  <c r="BC103" i="7" s="1"/>
  <c r="AC104" i="8"/>
  <c r="K104" i="8"/>
  <c r="AB103" i="8"/>
  <c r="AH103" i="1"/>
  <c r="O103" i="8"/>
  <c r="P103" i="8" s="1"/>
  <c r="BD92" i="4"/>
  <c r="Y92" i="4"/>
  <c r="BB92" i="4"/>
  <c r="Q102" i="11"/>
  <c r="V103" i="11"/>
  <c r="AE103" i="11"/>
  <c r="AE103" i="13"/>
  <c r="AG103" i="1"/>
  <c r="AB105" i="9"/>
  <c r="AQ105" i="1"/>
  <c r="O105" i="9"/>
  <c r="P105" i="9" s="1"/>
  <c r="AR105" i="1" s="1"/>
  <c r="EX105" i="1" s="1"/>
  <c r="Y93" i="10"/>
  <c r="O93" i="10"/>
  <c r="BD93" i="10"/>
  <c r="BB93" i="10"/>
  <c r="Q102" i="13"/>
  <c r="V103" i="13"/>
  <c r="W104" i="7"/>
  <c r="AB37" i="6"/>
  <c r="P37" i="1"/>
  <c r="L12" i="12"/>
  <c r="AF12" i="12" l="1"/>
  <c r="B12" i="12" s="1"/>
  <c r="M12" i="12"/>
  <c r="BF92" i="4"/>
  <c r="AO92" i="4"/>
  <c r="AH92" i="4" s="1"/>
  <c r="R102" i="7"/>
  <c r="S102" i="7" s="1"/>
  <c r="X104" i="7"/>
  <c r="AR103" i="7"/>
  <c r="AS103" i="7"/>
  <c r="AI103" i="1"/>
  <c r="EW103" i="1" s="1"/>
  <c r="T102" i="1"/>
  <c r="BT102" i="16" s="1"/>
  <c r="CD102" i="16" s="1"/>
  <c r="Y103" i="11"/>
  <c r="O103" i="11"/>
  <c r="BD103" i="11"/>
  <c r="BB103" i="11"/>
  <c r="Q103" i="8"/>
  <c r="V104" i="8"/>
  <c r="BF93" i="10"/>
  <c r="AO93" i="10"/>
  <c r="AH93" i="10" s="1"/>
  <c r="Y103" i="13"/>
  <c r="O103" i="13"/>
  <c r="BD103" i="13"/>
  <c r="BB103" i="13"/>
  <c r="V106" i="9"/>
  <c r="Q105" i="9"/>
  <c r="BE92" i="4"/>
  <c r="AM92" i="4"/>
  <c r="E92" i="4" s="1"/>
  <c r="AE104" i="8"/>
  <c r="AE106" i="9"/>
  <c r="BE93" i="10"/>
  <c r="AM93" i="10"/>
  <c r="E93" i="10" s="1"/>
  <c r="O37" i="6"/>
  <c r="P37" i="6" s="1"/>
  <c r="Q37" i="1" s="1"/>
  <c r="EU37" i="1" s="1"/>
  <c r="V38" i="6"/>
  <c r="Q37" i="6"/>
  <c r="BC13" i="12" l="1"/>
  <c r="AR13" i="12"/>
  <c r="AS13" i="12"/>
  <c r="X14" i="12"/>
  <c r="R12" i="12"/>
  <c r="S12" i="12" s="1"/>
  <c r="N12" i="12" s="1"/>
  <c r="CB12" i="1" s="1"/>
  <c r="AA12" i="12"/>
  <c r="AN103" i="7"/>
  <c r="AL103" i="7"/>
  <c r="D103" i="7" s="1"/>
  <c r="C103" i="7"/>
  <c r="U103" i="1" s="1"/>
  <c r="BF103" i="13"/>
  <c r="AO103" i="13"/>
  <c r="AH103" i="13" s="1"/>
  <c r="BF103" i="11"/>
  <c r="AO103" i="11"/>
  <c r="AH103" i="11" s="1"/>
  <c r="AD92" i="4"/>
  <c r="F92" i="4"/>
  <c r="L92" i="4"/>
  <c r="BG102" i="16"/>
  <c r="U102" i="7"/>
  <c r="T102" i="7" s="1"/>
  <c r="W102" i="1"/>
  <c r="N102" i="7"/>
  <c r="AD93" i="10"/>
  <c r="F93" i="10"/>
  <c r="BA94" i="10" s="1"/>
  <c r="L93" i="10"/>
  <c r="Y104" i="8"/>
  <c r="O104" i="8"/>
  <c r="BD104" i="8"/>
  <c r="BB104" i="8"/>
  <c r="O106" i="9"/>
  <c r="Y106" i="9"/>
  <c r="BB106" i="9"/>
  <c r="BD106" i="9"/>
  <c r="BE103" i="13"/>
  <c r="AM103" i="13"/>
  <c r="E103" i="13" s="1"/>
  <c r="BE103" i="11"/>
  <c r="AM103" i="11"/>
  <c r="E103" i="11" s="1"/>
  <c r="AG103" i="7"/>
  <c r="J103" i="7"/>
  <c r="V103" i="1" s="1"/>
  <c r="Y38" i="6"/>
  <c r="BB38" i="6"/>
  <c r="D38" i="6" s="1"/>
  <c r="AC38" i="6" s="1"/>
  <c r="BD38" i="6"/>
  <c r="AO38" i="6" s="1"/>
  <c r="AH38" i="6" s="1"/>
  <c r="BW12" i="1"/>
  <c r="J13" i="12" l="1"/>
  <c r="BY13" i="1" s="1"/>
  <c r="C13" i="12"/>
  <c r="BX13" i="1" s="1"/>
  <c r="AL13" i="12"/>
  <c r="AN13" i="12"/>
  <c r="AB12" i="12"/>
  <c r="O12" i="12" s="1"/>
  <c r="P12" i="12" s="1"/>
  <c r="CC12" i="1" s="1"/>
  <c r="U12" i="12"/>
  <c r="T12" i="12" s="1"/>
  <c r="CA12" i="1" s="1"/>
  <c r="BZ12" i="1"/>
  <c r="AC103" i="7"/>
  <c r="K103" i="7"/>
  <c r="AD103" i="11"/>
  <c r="F103" i="11"/>
  <c r="L103" i="11"/>
  <c r="BF104" i="8"/>
  <c r="AO104" i="8"/>
  <c r="AH104" i="8" s="1"/>
  <c r="AB102" i="7"/>
  <c r="Y102" i="1"/>
  <c r="P102" i="7"/>
  <c r="Z102" i="1" s="1"/>
  <c r="EV102" i="1" s="1"/>
  <c r="A92" i="15"/>
  <c r="W94" i="4"/>
  <c r="Z92" i="4"/>
  <c r="AF92" i="4"/>
  <c r="M92" i="4"/>
  <c r="BC93" i="4" s="1"/>
  <c r="X102" i="1"/>
  <c r="AD103" i="13"/>
  <c r="L103" i="13"/>
  <c r="F103" i="13"/>
  <c r="BA104" i="13" s="1"/>
  <c r="BF106" i="9"/>
  <c r="AO106" i="9"/>
  <c r="AH106" i="9" s="1"/>
  <c r="BJ102" i="16"/>
  <c r="EC102" i="16" s="1"/>
  <c r="BH102" i="16"/>
  <c r="CT102" i="16" s="1"/>
  <c r="BI102" i="16" s="1"/>
  <c r="BE104" i="8"/>
  <c r="AM104" i="8"/>
  <c r="E104" i="8" s="1"/>
  <c r="BE106" i="9"/>
  <c r="AM106" i="9"/>
  <c r="E106" i="9" s="1"/>
  <c r="AF93" i="10"/>
  <c r="B93" i="10" s="1"/>
  <c r="M93" i="10"/>
  <c r="BC94" i="10" s="1"/>
  <c r="BA93" i="4"/>
  <c r="W95" i="10"/>
  <c r="B92" i="4"/>
  <c r="AM38" i="6"/>
  <c r="E38" i="6" s="1"/>
  <c r="F38" i="6" s="1"/>
  <c r="W40" i="6" s="1"/>
  <c r="BM12" i="16"/>
  <c r="BN12" i="16" s="1"/>
  <c r="CU12" i="16" s="1"/>
  <c r="BF38" i="6"/>
  <c r="AG38" i="6"/>
  <c r="K38" i="6" s="1"/>
  <c r="BE38" i="6"/>
  <c r="Z38" i="6" l="1"/>
  <c r="V13" i="12"/>
  <c r="BB13" i="12" s="1"/>
  <c r="Q12" i="12"/>
  <c r="BE93" i="1"/>
  <c r="BW93" i="16" s="1"/>
  <c r="CG93" i="16" s="1"/>
  <c r="T93" i="16" s="1"/>
  <c r="AF103" i="11"/>
  <c r="M103" i="11"/>
  <c r="BC104" i="11" s="1"/>
  <c r="R93" i="10"/>
  <c r="X95" i="10"/>
  <c r="AS94" i="10"/>
  <c r="AR94" i="10"/>
  <c r="B103" i="11"/>
  <c r="W105" i="11"/>
  <c r="AD106" i="9"/>
  <c r="F106" i="9"/>
  <c r="BA107" i="9" s="1"/>
  <c r="L106" i="9"/>
  <c r="R92" i="4"/>
  <c r="X94" i="4"/>
  <c r="AA92" i="4"/>
  <c r="AA93" i="4" s="1"/>
  <c r="AS93" i="4"/>
  <c r="AR93" i="4"/>
  <c r="B92" i="1"/>
  <c r="BR92" i="16" s="1"/>
  <c r="CB92" i="16" s="1"/>
  <c r="W105" i="13"/>
  <c r="Q102" i="7"/>
  <c r="V103" i="7"/>
  <c r="C92" i="15"/>
  <c r="Z93" i="4"/>
  <c r="AE103" i="7"/>
  <c r="AD104" i="8"/>
  <c r="F104" i="8"/>
  <c r="BA105" i="8" s="1"/>
  <c r="L104" i="8"/>
  <c r="AF103" i="13"/>
  <c r="B103" i="13" s="1"/>
  <c r="M103" i="13"/>
  <c r="BA104" i="11"/>
  <c r="AD38" i="6"/>
  <c r="BA39" i="6"/>
  <c r="L38" i="6"/>
  <c r="AF38" i="6" s="1"/>
  <c r="AE38" i="6"/>
  <c r="BP12" i="16"/>
  <c r="ED12" i="16" s="1"/>
  <c r="BO12" i="16"/>
  <c r="D13" i="12" l="1"/>
  <c r="AM13" i="12"/>
  <c r="G13" i="12" s="1"/>
  <c r="Y13" i="12"/>
  <c r="BD13" i="12"/>
  <c r="CF103" i="1"/>
  <c r="BZ103" i="16" s="1"/>
  <c r="CJ103" i="16" s="1"/>
  <c r="C93" i="15"/>
  <c r="D92" i="15"/>
  <c r="S92" i="4"/>
  <c r="N92" i="16"/>
  <c r="B92" i="16"/>
  <c r="BH93" i="1"/>
  <c r="S93" i="10"/>
  <c r="Y103" i="7"/>
  <c r="BB103" i="7"/>
  <c r="BD103" i="7"/>
  <c r="AF106" i="9"/>
  <c r="M106" i="9"/>
  <c r="BC107" i="9" s="1"/>
  <c r="BN103" i="1"/>
  <c r="BX103" i="16" s="1"/>
  <c r="CH103" i="16" s="1"/>
  <c r="AL93" i="4"/>
  <c r="D93" i="4" s="1"/>
  <c r="AN93" i="4"/>
  <c r="AG93" i="4" s="1"/>
  <c r="C93" i="4"/>
  <c r="C93" i="1" s="1"/>
  <c r="J93" i="4"/>
  <c r="D93" i="1" s="1"/>
  <c r="B106" i="9"/>
  <c r="R103" i="11"/>
  <c r="S103" i="11" s="1"/>
  <c r="X105" i="11"/>
  <c r="AS104" i="11"/>
  <c r="AR104" i="11"/>
  <c r="AF104" i="8"/>
  <c r="B104" i="8" s="1"/>
  <c r="M104" i="8"/>
  <c r="BC105" i="8" s="1"/>
  <c r="W106" i="8"/>
  <c r="W108" i="9"/>
  <c r="AL94" i="10"/>
  <c r="D94" i="10" s="1"/>
  <c r="AN94" i="10"/>
  <c r="AG94" i="10" s="1"/>
  <c r="C94" i="10"/>
  <c r="BF94" i="1" s="1"/>
  <c r="R103" i="13"/>
  <c r="S103" i="13" s="1"/>
  <c r="X105" i="13"/>
  <c r="AS104" i="13"/>
  <c r="AR104" i="13"/>
  <c r="W93" i="16"/>
  <c r="DX93" i="16" s="1"/>
  <c r="U93" i="16"/>
  <c r="CO93" i="16" s="1"/>
  <c r="V93" i="16" s="1"/>
  <c r="J94" i="10"/>
  <c r="BG94" i="1" s="1"/>
  <c r="BC104" i="13"/>
  <c r="B38" i="6"/>
  <c r="K38" i="1" s="1"/>
  <c r="M38" i="6"/>
  <c r="AC13" i="12"/>
  <c r="AA38" i="6"/>
  <c r="BE13" i="12"/>
  <c r="E13" i="12"/>
  <c r="BS38" i="16" l="1"/>
  <c r="CC38" i="16" s="1"/>
  <c r="Z38" i="16" s="1"/>
  <c r="AA38" i="16" s="1"/>
  <c r="AO13" i="12"/>
  <c r="AH13" i="12" s="1"/>
  <c r="L13" i="12" s="1"/>
  <c r="AG13" i="12"/>
  <c r="K13" i="12" s="1"/>
  <c r="BF13" i="12"/>
  <c r="AC93" i="4"/>
  <c r="K93" i="4"/>
  <c r="AC104" i="1"/>
  <c r="BU104" i="16" s="1"/>
  <c r="CE104" i="16" s="1"/>
  <c r="AC94" i="10"/>
  <c r="K94" i="10"/>
  <c r="J104" i="13"/>
  <c r="CH104" i="1" s="1"/>
  <c r="BF103" i="7"/>
  <c r="AO103" i="7"/>
  <c r="AH103" i="7" s="1"/>
  <c r="BE103" i="7"/>
  <c r="AM103" i="7"/>
  <c r="E103" i="7" s="1"/>
  <c r="U92" i="4"/>
  <c r="T92" i="4" s="1"/>
  <c r="E92" i="1"/>
  <c r="N92" i="4"/>
  <c r="AL106" i="1"/>
  <c r="BV106" i="16" s="1"/>
  <c r="CF106" i="16" s="1"/>
  <c r="U93" i="10"/>
  <c r="T93" i="10" s="1"/>
  <c r="N93" i="10"/>
  <c r="U103" i="11"/>
  <c r="T103" i="11" s="1"/>
  <c r="BQ103" i="1"/>
  <c r="N103" i="11"/>
  <c r="AN104" i="11"/>
  <c r="AL104" i="11"/>
  <c r="D104" i="11" s="1"/>
  <c r="C104" i="11"/>
  <c r="BO104" i="1" s="1"/>
  <c r="D104" i="13"/>
  <c r="AN104" i="13"/>
  <c r="AG104" i="13" s="1"/>
  <c r="AL104" i="13"/>
  <c r="C104" i="13"/>
  <c r="CG104" i="1" s="1"/>
  <c r="R104" i="8"/>
  <c r="S104" i="8" s="1"/>
  <c r="X106" i="8"/>
  <c r="AS105" i="8"/>
  <c r="AR105" i="8"/>
  <c r="AG104" i="11"/>
  <c r="J104" i="11"/>
  <c r="BP104" i="1" s="1"/>
  <c r="R106" i="9"/>
  <c r="S106" i="9" s="1"/>
  <c r="X108" i="9"/>
  <c r="AS107" i="9"/>
  <c r="AR107" i="9"/>
  <c r="E92" i="16"/>
  <c r="DU92" i="16" s="1"/>
  <c r="C92" i="16"/>
  <c r="CL92" i="16" s="1"/>
  <c r="D92" i="16" s="1"/>
  <c r="U103" i="13"/>
  <c r="T103" i="13" s="1"/>
  <c r="CI103" i="1"/>
  <c r="N103" i="13"/>
  <c r="O92" i="16"/>
  <c r="CN92" i="16" s="1"/>
  <c r="P92" i="16" s="1"/>
  <c r="AS39" i="6"/>
  <c r="AR39" i="6"/>
  <c r="AO38" i="16"/>
  <c r="AP38" i="16" s="1"/>
  <c r="BC39" i="6"/>
  <c r="R38" i="6"/>
  <c r="S38" i="6" s="1"/>
  <c r="N38" i="6" s="1"/>
  <c r="X40" i="6"/>
  <c r="AD13" i="12"/>
  <c r="F13" i="12"/>
  <c r="BA14" i="12" s="1"/>
  <c r="CQ38" i="16" l="1"/>
  <c r="AQ38" i="16" s="1"/>
  <c r="AE13" i="12"/>
  <c r="N38" i="1"/>
  <c r="AC104" i="11"/>
  <c r="K104" i="11"/>
  <c r="BI93" i="1"/>
  <c r="AE94" i="10"/>
  <c r="AC104" i="13"/>
  <c r="K104" i="13"/>
  <c r="J107" i="9"/>
  <c r="AN107" i="1" s="1"/>
  <c r="AB103" i="13"/>
  <c r="CK103" i="1"/>
  <c r="P103" i="13"/>
  <c r="AB93" i="10"/>
  <c r="BJ93" i="1"/>
  <c r="P93" i="10"/>
  <c r="BK93" i="1" s="1"/>
  <c r="EY93" i="1" s="1"/>
  <c r="Q92" i="16"/>
  <c r="DW92" i="16" s="1"/>
  <c r="U104" i="8"/>
  <c r="T104" i="8" s="1"/>
  <c r="AF104" i="1"/>
  <c r="N104" i="8"/>
  <c r="AN105" i="8"/>
  <c r="AG105" i="8" s="1"/>
  <c r="AL105" i="8"/>
  <c r="D105" i="8" s="1"/>
  <c r="C105" i="8"/>
  <c r="AD105" i="1" s="1"/>
  <c r="CJ103" i="1"/>
  <c r="J105" i="8"/>
  <c r="AE105" i="1" s="1"/>
  <c r="AB92" i="4"/>
  <c r="G92" i="1"/>
  <c r="O92" i="4"/>
  <c r="P92" i="4" s="1"/>
  <c r="H92" i="1" s="1"/>
  <c r="ET92" i="1" s="1"/>
  <c r="U106" i="9"/>
  <c r="T106" i="9" s="1"/>
  <c r="AO106" i="1"/>
  <c r="N106" i="9"/>
  <c r="AB103" i="11"/>
  <c r="BS103" i="1"/>
  <c r="P103" i="11"/>
  <c r="F92" i="1"/>
  <c r="E92" i="15"/>
  <c r="AE93" i="4"/>
  <c r="D107" i="9"/>
  <c r="AN107" i="9"/>
  <c r="AG107" i="9" s="1"/>
  <c r="AL107" i="9"/>
  <c r="C107" i="9"/>
  <c r="AM107" i="1" s="1"/>
  <c r="BR103" i="1"/>
  <c r="AD103" i="7"/>
  <c r="F103" i="7"/>
  <c r="BA104" i="7" s="1"/>
  <c r="L103" i="7"/>
  <c r="U38" i="6"/>
  <c r="T38" i="6" s="1"/>
  <c r="O38" i="1" s="1"/>
  <c r="C39" i="6"/>
  <c r="L39" i="1" s="1"/>
  <c r="AL39" i="6"/>
  <c r="AN39" i="6"/>
  <c r="AG39" i="6" s="1"/>
  <c r="J39" i="6"/>
  <c r="M39" i="1" s="1"/>
  <c r="AR38" i="16"/>
  <c r="DZ38" i="16" s="1"/>
  <c r="P38" i="1"/>
  <c r="AB38" i="6"/>
  <c r="M13" i="12"/>
  <c r="AF13" i="12"/>
  <c r="B13" i="12" s="1"/>
  <c r="BW13" i="1" s="1"/>
  <c r="Z13" i="12"/>
  <c r="W15" i="12"/>
  <c r="AA13" i="12" l="1"/>
  <c r="AR14" i="12"/>
  <c r="AS14" i="12"/>
  <c r="J14" i="12" s="1"/>
  <c r="BY14" i="1" s="1"/>
  <c r="BC14" i="12"/>
  <c r="AC105" i="8"/>
  <c r="K105" i="8"/>
  <c r="AG104" i="1"/>
  <c r="Q103" i="11"/>
  <c r="V104" i="11"/>
  <c r="AP106" i="1"/>
  <c r="AC107" i="9"/>
  <c r="K107" i="9"/>
  <c r="W105" i="7"/>
  <c r="Z103" i="7"/>
  <c r="Z104" i="7" s="1"/>
  <c r="Q103" i="13"/>
  <c r="V104" i="13"/>
  <c r="AF103" i="7"/>
  <c r="B103" i="7" s="1"/>
  <c r="M103" i="7"/>
  <c r="BC104" i="7" s="1"/>
  <c r="Q93" i="10"/>
  <c r="V94" i="10"/>
  <c r="BT103" i="1"/>
  <c r="EZ103" i="1" s="1"/>
  <c r="CL103" i="1"/>
  <c r="FB103" i="1" s="1"/>
  <c r="AE104" i="11"/>
  <c r="AB106" i="9"/>
  <c r="AQ106" i="1"/>
  <c r="P106" i="9"/>
  <c r="Q92" i="4"/>
  <c r="V93" i="4"/>
  <c r="AB104" i="8"/>
  <c r="AH104" i="1"/>
  <c r="P104" i="8"/>
  <c r="AI104" i="1" s="1"/>
  <c r="EW104" i="1" s="1"/>
  <c r="AE104" i="13"/>
  <c r="BM13" i="16"/>
  <c r="BN13" i="16" s="1"/>
  <c r="CU13" i="16" s="1"/>
  <c r="O38" i="6"/>
  <c r="P38" i="6" s="1"/>
  <c r="Q38" i="1" s="1"/>
  <c r="EU38" i="1" s="1"/>
  <c r="Q38" i="6"/>
  <c r="V39" i="6"/>
  <c r="R13" i="12"/>
  <c r="S13" i="12" s="1"/>
  <c r="U13" i="12" s="1"/>
  <c r="X15" i="12"/>
  <c r="C14" i="12" l="1"/>
  <c r="BX14" i="1" s="1"/>
  <c r="T103" i="1"/>
  <c r="BT103" i="16" s="1"/>
  <c r="CD103" i="16" s="1"/>
  <c r="V107" i="9"/>
  <c r="Q106" i="9"/>
  <c r="Y94" i="10"/>
  <c r="BB94" i="10"/>
  <c r="BD94" i="10"/>
  <c r="Y104" i="11"/>
  <c r="BD104" i="11"/>
  <c r="BB104" i="11"/>
  <c r="Q104" i="8"/>
  <c r="V105" i="8"/>
  <c r="CZ104" i="16"/>
  <c r="CZ104" i="1"/>
  <c r="R103" i="7"/>
  <c r="S103" i="7" s="1"/>
  <c r="X105" i="7"/>
  <c r="AA103" i="7"/>
  <c r="AA104" i="7" s="1"/>
  <c r="AS104" i="7"/>
  <c r="AR104" i="7"/>
  <c r="BD93" i="4"/>
  <c r="Y93" i="4"/>
  <c r="BB93" i="4"/>
  <c r="O93" i="4"/>
  <c r="AE107" i="9"/>
  <c r="Y104" i="13"/>
  <c r="BD104" i="13"/>
  <c r="BB104" i="13"/>
  <c r="AR106" i="1"/>
  <c r="EX106" i="1" s="1"/>
  <c r="AE105" i="8"/>
  <c r="Y39" i="6"/>
  <c r="BD39" i="6"/>
  <c r="AO39" i="6" s="1"/>
  <c r="BB39" i="6"/>
  <c r="AM39" i="6" s="1"/>
  <c r="E39" i="6" s="1"/>
  <c r="AD39" i="6" s="1"/>
  <c r="BO13" i="16"/>
  <c r="N13" i="12"/>
  <c r="T13" i="12"/>
  <c r="CA13" i="1" s="1"/>
  <c r="BZ13" i="1"/>
  <c r="BP13" i="16"/>
  <c r="ED13" i="16" s="1"/>
  <c r="BF104" i="13" l="1"/>
  <c r="AO104" i="13"/>
  <c r="AH104" i="13" s="1"/>
  <c r="J104" i="7"/>
  <c r="V104" i="1" s="1"/>
  <c r="Y105" i="8"/>
  <c r="BD105" i="8"/>
  <c r="BB105" i="8"/>
  <c r="BF94" i="10"/>
  <c r="AO94" i="10"/>
  <c r="AH94" i="10" s="1"/>
  <c r="BF93" i="4"/>
  <c r="AO93" i="4"/>
  <c r="AH93" i="4" s="1"/>
  <c r="BE104" i="11"/>
  <c r="AM104" i="11"/>
  <c r="E104" i="11" s="1"/>
  <c r="BF104" i="11"/>
  <c r="AO104" i="11"/>
  <c r="AH104" i="11" s="1"/>
  <c r="Y107" i="9"/>
  <c r="BB107" i="9"/>
  <c r="BD107" i="9"/>
  <c r="AN104" i="7"/>
  <c r="AG104" i="7" s="1"/>
  <c r="AL104" i="7"/>
  <c r="D104" i="7" s="1"/>
  <c r="C104" i="7"/>
  <c r="U104" i="1" s="1"/>
  <c r="BG103" i="16"/>
  <c r="BE94" i="10"/>
  <c r="AM94" i="10"/>
  <c r="E94" i="10" s="1"/>
  <c r="BE93" i="4"/>
  <c r="AM93" i="4"/>
  <c r="E93" i="4" s="1"/>
  <c r="BE104" i="13"/>
  <c r="AM104" i="13"/>
  <c r="E104" i="13" s="1"/>
  <c r="U103" i="7"/>
  <c r="T103" i="7" s="1"/>
  <c r="W103" i="1"/>
  <c r="N103" i="7"/>
  <c r="BE39" i="6"/>
  <c r="D39" i="6"/>
  <c r="BF39" i="6"/>
  <c r="AH39" i="6"/>
  <c r="L39" i="6" s="1"/>
  <c r="CB13" i="1"/>
  <c r="AB13" i="12"/>
  <c r="AC104" i="7" l="1"/>
  <c r="K104" i="7"/>
  <c r="BE107" i="9"/>
  <c r="AM107" i="9"/>
  <c r="E107" i="9" s="1"/>
  <c r="AD94" i="10"/>
  <c r="F94" i="10"/>
  <c r="L94" i="10"/>
  <c r="AB103" i="7"/>
  <c r="Y103" i="1"/>
  <c r="O103" i="7"/>
  <c r="P103" i="7" s="1"/>
  <c r="BJ103" i="16"/>
  <c r="EC103" i="16" s="1"/>
  <c r="BH103" i="16"/>
  <c r="CT103" i="16" s="1"/>
  <c r="BI103" i="16" s="1"/>
  <c r="X103" i="1"/>
  <c r="BE105" i="8"/>
  <c r="AM105" i="8"/>
  <c r="E105" i="8" s="1"/>
  <c r="AD104" i="13"/>
  <c r="F104" i="13"/>
  <c r="BA105" i="13" s="1"/>
  <c r="L104" i="13"/>
  <c r="AD104" i="11"/>
  <c r="L104" i="11"/>
  <c r="F104" i="11"/>
  <c r="BA105" i="11" s="1"/>
  <c r="BF105" i="8"/>
  <c r="AO105" i="8"/>
  <c r="AH105" i="8" s="1"/>
  <c r="AD93" i="4"/>
  <c r="F93" i="4"/>
  <c r="BA94" i="4" s="1"/>
  <c r="L93" i="4"/>
  <c r="BF107" i="9"/>
  <c r="AO107" i="9"/>
  <c r="AH107" i="9" s="1"/>
  <c r="AF39" i="6"/>
  <c r="F39" i="6"/>
  <c r="BA40" i="6" s="1"/>
  <c r="K39" i="6"/>
  <c r="AC39" i="6"/>
  <c r="O13" i="12"/>
  <c r="P13" i="12" s="1"/>
  <c r="CC13" i="1" s="1"/>
  <c r="V14" i="12"/>
  <c r="Q13" i="12"/>
  <c r="W96" i="10" l="1"/>
  <c r="Z94" i="10"/>
  <c r="Z95" i="10" s="1"/>
  <c r="Z103" i="1"/>
  <c r="EV103" i="1" s="1"/>
  <c r="AD107" i="9"/>
  <c r="F107" i="9"/>
  <c r="BA108" i="9" s="1"/>
  <c r="L107" i="9"/>
  <c r="AF104" i="13"/>
  <c r="B104" i="13" s="1"/>
  <c r="M104" i="13"/>
  <c r="BC105" i="13" s="1"/>
  <c r="W106" i="13"/>
  <c r="Z104" i="13"/>
  <c r="Z105" i="13" s="1"/>
  <c r="Z104" i="11"/>
  <c r="Z105" i="11" s="1"/>
  <c r="W106" i="11"/>
  <c r="AD105" i="8"/>
  <c r="F105" i="8"/>
  <c r="BA106" i="8" s="1"/>
  <c r="L105" i="8"/>
  <c r="Q103" i="7"/>
  <c r="V104" i="7"/>
  <c r="AF94" i="10"/>
  <c r="B94" i="10" s="1"/>
  <c r="M94" i="10"/>
  <c r="BC95" i="10" s="1"/>
  <c r="AF104" i="11"/>
  <c r="B104" i="11" s="1"/>
  <c r="M104" i="11"/>
  <c r="BC105" i="11" s="1"/>
  <c r="BA95" i="10"/>
  <c r="AE104" i="7"/>
  <c r="AF93" i="4"/>
  <c r="B93" i="4" s="1"/>
  <c r="M93" i="4"/>
  <c r="BC94" i="4" s="1"/>
  <c r="A93" i="15"/>
  <c r="W95" i="4"/>
  <c r="M39" i="6"/>
  <c r="AE39" i="6"/>
  <c r="W41" i="6"/>
  <c r="Z39" i="6"/>
  <c r="B39" i="6"/>
  <c r="K39" i="1" s="1"/>
  <c r="BS39" i="16" s="1"/>
  <c r="CC39" i="16" s="1"/>
  <c r="BB14" i="12"/>
  <c r="AL14" i="12" s="1"/>
  <c r="BD14" i="12"/>
  <c r="AN14" i="12" s="1"/>
  <c r="Y14" i="12"/>
  <c r="AG14" i="12" l="1"/>
  <c r="AO14" i="12"/>
  <c r="AM14" i="12"/>
  <c r="E14" i="12" s="1"/>
  <c r="AD14" i="12" s="1"/>
  <c r="AH14" i="12"/>
  <c r="CF104" i="1"/>
  <c r="BZ104" i="16" s="1"/>
  <c r="CJ104" i="16" s="1"/>
  <c r="BN104" i="1"/>
  <c r="BX104" i="16" s="1"/>
  <c r="CH104" i="16" s="1"/>
  <c r="BE94" i="1"/>
  <c r="BW94" i="16" s="1"/>
  <c r="CG94" i="16" s="1"/>
  <c r="T94" i="16" s="1"/>
  <c r="B93" i="1"/>
  <c r="BR93" i="16" s="1"/>
  <c r="CB93" i="16" s="1"/>
  <c r="O104" i="7"/>
  <c r="Y104" i="7"/>
  <c r="BB104" i="7"/>
  <c r="BD104" i="7"/>
  <c r="R104" i="13"/>
  <c r="S104" i="13" s="1"/>
  <c r="AA104" i="13"/>
  <c r="AA105" i="13" s="1"/>
  <c r="X106" i="13"/>
  <c r="AS105" i="13"/>
  <c r="AR105" i="13"/>
  <c r="R104" i="11"/>
  <c r="S104" i="11" s="1"/>
  <c r="AA104" i="11"/>
  <c r="AA105" i="11" s="1"/>
  <c r="X106" i="11"/>
  <c r="AS105" i="11"/>
  <c r="AR105" i="11"/>
  <c r="AF107" i="9"/>
  <c r="M107" i="9"/>
  <c r="BC108" i="9" s="1"/>
  <c r="W107" i="8"/>
  <c r="Z105" i="8"/>
  <c r="Z106" i="8" s="1"/>
  <c r="B107" i="9"/>
  <c r="AF105" i="8"/>
  <c r="M105" i="8"/>
  <c r="BC106" i="8" s="1"/>
  <c r="R93" i="4"/>
  <c r="X95" i="4"/>
  <c r="AS94" i="4"/>
  <c r="AR94" i="4"/>
  <c r="B105" i="8"/>
  <c r="Z107" i="9"/>
  <c r="Z108" i="9" s="1"/>
  <c r="W109" i="9"/>
  <c r="R94" i="10"/>
  <c r="AA94" i="10"/>
  <c r="AA95" i="10" s="1"/>
  <c r="X96" i="10"/>
  <c r="AR95" i="10"/>
  <c r="AS95" i="10"/>
  <c r="BC40" i="6"/>
  <c r="AR40" i="6"/>
  <c r="AS40" i="6"/>
  <c r="J40" i="6" s="1"/>
  <c r="M40" i="1" s="1"/>
  <c r="R39" i="6"/>
  <c r="S39" i="6" s="1"/>
  <c r="X41" i="6"/>
  <c r="AA39" i="6"/>
  <c r="AO39" i="16"/>
  <c r="AP39" i="16" s="1"/>
  <c r="CQ39" i="16" s="1"/>
  <c r="Z39" i="16"/>
  <c r="AA39" i="16" s="1"/>
  <c r="D14" i="12"/>
  <c r="BE14" i="12"/>
  <c r="BF14" i="12"/>
  <c r="L14" i="12" l="1"/>
  <c r="AF14" i="12" s="1"/>
  <c r="AC105" i="1"/>
  <c r="BU105" i="16" s="1"/>
  <c r="CE105" i="16" s="1"/>
  <c r="R105" i="8"/>
  <c r="S105" i="8" s="1"/>
  <c r="X107" i="8"/>
  <c r="AA105" i="8"/>
  <c r="AA106" i="8" s="1"/>
  <c r="AS106" i="8"/>
  <c r="AR106" i="8"/>
  <c r="U104" i="13"/>
  <c r="T104" i="13" s="1"/>
  <c r="CI104" i="1"/>
  <c r="N104" i="13"/>
  <c r="B93" i="16"/>
  <c r="N93" i="16"/>
  <c r="R107" i="9"/>
  <c r="S107" i="9" s="1"/>
  <c r="X109" i="9"/>
  <c r="AA107" i="9"/>
  <c r="AA108" i="9" s="1"/>
  <c r="AR108" i="9"/>
  <c r="AS108" i="9"/>
  <c r="U104" i="11"/>
  <c r="T104" i="11" s="1"/>
  <c r="BQ104" i="1"/>
  <c r="N104" i="11"/>
  <c r="W94" i="16"/>
  <c r="U94" i="16"/>
  <c r="CO94" i="16" s="1"/>
  <c r="V94" i="16" s="1"/>
  <c r="J94" i="4"/>
  <c r="D94" i="1" s="1"/>
  <c r="AL107" i="1"/>
  <c r="BV107" i="16" s="1"/>
  <c r="CF107" i="16" s="1"/>
  <c r="AL105" i="13"/>
  <c r="D105" i="13" s="1"/>
  <c r="AN105" i="13"/>
  <c r="C105" i="13"/>
  <c r="CG105" i="1" s="1"/>
  <c r="BF104" i="7"/>
  <c r="AO104" i="7"/>
  <c r="AH104" i="7" s="1"/>
  <c r="AL105" i="11"/>
  <c r="D105" i="11"/>
  <c r="AN105" i="11"/>
  <c r="C105" i="11"/>
  <c r="BO105" i="1" s="1"/>
  <c r="AG105" i="13"/>
  <c r="J105" i="13"/>
  <c r="CH105" i="1" s="1"/>
  <c r="BE104" i="7"/>
  <c r="AM104" i="7"/>
  <c r="E104" i="7" s="1"/>
  <c r="BH94" i="1"/>
  <c r="S94" i="10"/>
  <c r="AG105" i="11"/>
  <c r="J105" i="11"/>
  <c r="BP105" i="1" s="1"/>
  <c r="AL94" i="4"/>
  <c r="D94" i="4" s="1"/>
  <c r="AN94" i="4"/>
  <c r="AG94" i="4" s="1"/>
  <c r="C94" i="4"/>
  <c r="C94" i="1" s="1"/>
  <c r="AN95" i="10"/>
  <c r="AL95" i="10"/>
  <c r="D95" i="10" s="1"/>
  <c r="C95" i="10"/>
  <c r="BF95" i="1" s="1"/>
  <c r="AG95" i="10"/>
  <c r="J95" i="10"/>
  <c r="BG95" i="1" s="1"/>
  <c r="D93" i="15"/>
  <c r="S93" i="4"/>
  <c r="AN40" i="6"/>
  <c r="AG40" i="6" s="1"/>
  <c r="AL40" i="6"/>
  <c r="C40" i="6"/>
  <c r="L40" i="1" s="1"/>
  <c r="U39" i="6"/>
  <c r="T39" i="6" s="1"/>
  <c r="O39" i="1" s="1"/>
  <c r="N39" i="1"/>
  <c r="N39" i="6"/>
  <c r="AR39" i="16"/>
  <c r="AQ39" i="16"/>
  <c r="AC14" i="12"/>
  <c r="F14" i="12"/>
  <c r="BA15" i="12" s="1"/>
  <c r="K14" i="12"/>
  <c r="DZ39" i="16" l="1"/>
  <c r="DB39" i="16"/>
  <c r="CZ94" i="16"/>
  <c r="DX94" i="16"/>
  <c r="AC95" i="10"/>
  <c r="K95" i="10"/>
  <c r="AC105" i="13"/>
  <c r="K105" i="13"/>
  <c r="AC94" i="4"/>
  <c r="K94" i="4"/>
  <c r="AC105" i="11"/>
  <c r="K105" i="11"/>
  <c r="O93" i="16"/>
  <c r="CN93" i="16" s="1"/>
  <c r="P93" i="16" s="1"/>
  <c r="AG108" i="9"/>
  <c r="J108" i="9"/>
  <c r="AN108" i="1" s="1"/>
  <c r="C93" i="16"/>
  <c r="CL93" i="16" s="1"/>
  <c r="D93" i="16" s="1"/>
  <c r="AD104" i="7"/>
  <c r="F104" i="7"/>
  <c r="BA105" i="7" s="1"/>
  <c r="L104" i="7"/>
  <c r="AN108" i="9"/>
  <c r="AL108" i="9"/>
  <c r="D108" i="9" s="1"/>
  <c r="C108" i="9"/>
  <c r="AM108" i="1" s="1"/>
  <c r="BR104" i="1"/>
  <c r="CK104" i="1"/>
  <c r="AB104" i="13"/>
  <c r="O104" i="13"/>
  <c r="P104" i="13" s="1"/>
  <c r="CL104" i="1" s="1"/>
  <c r="FB104" i="1" s="1"/>
  <c r="U105" i="8"/>
  <c r="T105" i="8" s="1"/>
  <c r="AF105" i="1"/>
  <c r="N105" i="8"/>
  <c r="CJ104" i="1"/>
  <c r="AB104" i="11"/>
  <c r="BS104" i="1"/>
  <c r="O104" i="11"/>
  <c r="P104" i="11" s="1"/>
  <c r="BT104" i="1" s="1"/>
  <c r="EZ104" i="1" s="1"/>
  <c r="AL106" i="8"/>
  <c r="D106" i="8" s="1"/>
  <c r="AN106" i="8"/>
  <c r="C106" i="8"/>
  <c r="AD106" i="1" s="1"/>
  <c r="U93" i="4"/>
  <c r="T93" i="4" s="1"/>
  <c r="E93" i="1"/>
  <c r="N93" i="4"/>
  <c r="U94" i="10"/>
  <c r="T94" i="10" s="1"/>
  <c r="N94" i="10"/>
  <c r="U107" i="9"/>
  <c r="T107" i="9" s="1"/>
  <c r="AO107" i="1"/>
  <c r="N107" i="9"/>
  <c r="AG106" i="8"/>
  <c r="J106" i="8"/>
  <c r="AE106" i="1" s="1"/>
  <c r="P39" i="1"/>
  <c r="AB39" i="6"/>
  <c r="M14" i="12"/>
  <c r="AE14" i="12"/>
  <c r="B14" i="12" s="1"/>
  <c r="BW14" i="1" s="1"/>
  <c r="W16" i="12"/>
  <c r="Z14" i="12"/>
  <c r="BC15" i="12" l="1"/>
  <c r="AR15" i="12"/>
  <c r="AS15" i="12"/>
  <c r="AC108" i="9"/>
  <c r="K108" i="9"/>
  <c r="AC106" i="8"/>
  <c r="K106" i="8"/>
  <c r="BI94" i="1"/>
  <c r="Q104" i="11"/>
  <c r="V105" i="11"/>
  <c r="AE94" i="4"/>
  <c r="AB93" i="4"/>
  <c r="G93" i="1"/>
  <c r="P93" i="4"/>
  <c r="H93" i="1" s="1"/>
  <c r="ET93" i="1" s="1"/>
  <c r="AB105" i="8"/>
  <c r="AH105" i="1"/>
  <c r="O105" i="8"/>
  <c r="P105" i="8" s="1"/>
  <c r="AI105" i="1" s="1"/>
  <c r="EW105" i="1" s="1"/>
  <c r="Q93" i="16"/>
  <c r="DW93" i="16" s="1"/>
  <c r="AE105" i="13"/>
  <c r="E93" i="15"/>
  <c r="F93" i="1"/>
  <c r="E93" i="16"/>
  <c r="DU93" i="16" s="1"/>
  <c r="AG105" i="1"/>
  <c r="AE105" i="11"/>
  <c r="AB107" i="9"/>
  <c r="AQ107" i="1"/>
  <c r="O107" i="9"/>
  <c r="P107" i="9" s="1"/>
  <c r="AR107" i="1" s="1"/>
  <c r="EX107" i="1" s="1"/>
  <c r="DC104" i="16"/>
  <c r="DC104" i="1"/>
  <c r="DE104" i="16"/>
  <c r="DE104" i="1"/>
  <c r="AF104" i="7"/>
  <c r="B104" i="7" s="1"/>
  <c r="M104" i="7"/>
  <c r="BC105" i="7" s="1"/>
  <c r="AE95" i="10"/>
  <c r="AB94" i="10"/>
  <c r="BJ94" i="1"/>
  <c r="O94" i="10"/>
  <c r="P94" i="10" s="1"/>
  <c r="BK94" i="1" s="1"/>
  <c r="AP107" i="1"/>
  <c r="Q104" i="13"/>
  <c r="V105" i="13"/>
  <c r="W106" i="7"/>
  <c r="BM14" i="16"/>
  <c r="BN14" i="16" s="1"/>
  <c r="CU14" i="16" s="1"/>
  <c r="O39" i="6"/>
  <c r="P39" i="6" s="1"/>
  <c r="Q39" i="1" s="1"/>
  <c r="Q39" i="6"/>
  <c r="V40" i="6"/>
  <c r="AA14" i="12"/>
  <c r="X16" i="12"/>
  <c r="R14" i="12"/>
  <c r="S14" i="12" s="1"/>
  <c r="U14" i="12" s="1"/>
  <c r="DB94" i="1" l="1"/>
  <c r="EY94" i="1"/>
  <c r="CX39" i="1"/>
  <c r="EU39" i="1"/>
  <c r="J15" i="12"/>
  <c r="BY15" i="1" s="1"/>
  <c r="C15" i="12"/>
  <c r="BX15" i="1" s="1"/>
  <c r="AO15" i="12"/>
  <c r="AM15" i="12"/>
  <c r="Q105" i="8"/>
  <c r="V106" i="8"/>
  <c r="R104" i="7"/>
  <c r="S104" i="7" s="1"/>
  <c r="X106" i="7"/>
  <c r="AR105" i="7"/>
  <c r="AS105" i="7"/>
  <c r="V108" i="9"/>
  <c r="Q107" i="9"/>
  <c r="Q93" i="4"/>
  <c r="V94" i="4"/>
  <c r="AE106" i="8"/>
  <c r="Y105" i="13"/>
  <c r="O105" i="13"/>
  <c r="BD105" i="13"/>
  <c r="BB105" i="13"/>
  <c r="O105" i="11"/>
  <c r="Y105" i="11"/>
  <c r="BD105" i="11"/>
  <c r="BB105" i="11"/>
  <c r="AE108" i="9"/>
  <c r="T104" i="1"/>
  <c r="BT104" i="16" s="1"/>
  <c r="CD104" i="16" s="1"/>
  <c r="Q94" i="10"/>
  <c r="V95" i="10"/>
  <c r="Y40" i="6"/>
  <c r="BB40" i="6"/>
  <c r="D40" i="6" s="1"/>
  <c r="BD40" i="6"/>
  <c r="BO14" i="16"/>
  <c r="N14" i="12"/>
  <c r="T14" i="12"/>
  <c r="CA14" i="1" s="1"/>
  <c r="BZ14" i="1"/>
  <c r="BP14" i="16"/>
  <c r="ED14" i="16" l="1"/>
  <c r="DF14" i="16"/>
  <c r="K40" i="6"/>
  <c r="AE40" i="6" s="1"/>
  <c r="AC40" i="6"/>
  <c r="J105" i="7"/>
  <c r="V105" i="1" s="1"/>
  <c r="AN105" i="7"/>
  <c r="AG105" i="7" s="1"/>
  <c r="AL105" i="7"/>
  <c r="D105" i="7" s="1"/>
  <c r="C105" i="7"/>
  <c r="U105" i="1" s="1"/>
  <c r="BE105" i="11"/>
  <c r="AM105" i="11"/>
  <c r="E105" i="11" s="1"/>
  <c r="BD94" i="4"/>
  <c r="Y94" i="4"/>
  <c r="BB94" i="4"/>
  <c r="O95" i="10"/>
  <c r="Y95" i="10"/>
  <c r="BD95" i="10"/>
  <c r="BB95" i="10"/>
  <c r="BG104" i="16"/>
  <c r="BE105" i="13"/>
  <c r="AM105" i="13"/>
  <c r="E105" i="13" s="1"/>
  <c r="U104" i="7"/>
  <c r="T104" i="7" s="1"/>
  <c r="W104" i="1"/>
  <c r="N104" i="7"/>
  <c r="BF105" i="13"/>
  <c r="AO105" i="13"/>
  <c r="AH105" i="13" s="1"/>
  <c r="O108" i="9"/>
  <c r="Y108" i="9"/>
  <c r="BB108" i="9"/>
  <c r="BD108" i="9"/>
  <c r="O106" i="8"/>
  <c r="Y106" i="8"/>
  <c r="BD106" i="8"/>
  <c r="BB106" i="8"/>
  <c r="BF105" i="11"/>
  <c r="AO105" i="11"/>
  <c r="AH105" i="11" s="1"/>
  <c r="AO40" i="6"/>
  <c r="AH40" i="6" s="1"/>
  <c r="BF40" i="6"/>
  <c r="AM40" i="6"/>
  <c r="E40" i="6" s="1"/>
  <c r="BE40" i="6"/>
  <c r="CB14" i="1"/>
  <c r="AB14" i="12"/>
  <c r="AC105" i="7" l="1"/>
  <c r="K105" i="7"/>
  <c r="BF106" i="8"/>
  <c r="AO106" i="8"/>
  <c r="AH106" i="8" s="1"/>
  <c r="BE95" i="10"/>
  <c r="AM95" i="10"/>
  <c r="E95" i="10" s="1"/>
  <c r="AD105" i="11"/>
  <c r="L105" i="11"/>
  <c r="F105" i="11"/>
  <c r="BA106" i="11" s="1"/>
  <c r="AB104" i="7"/>
  <c r="Y104" i="1"/>
  <c r="P104" i="7"/>
  <c r="Z104" i="1" s="1"/>
  <c r="EV104" i="1" s="1"/>
  <c r="BF95" i="10"/>
  <c r="AO95" i="10"/>
  <c r="AH95" i="10" s="1"/>
  <c r="X104" i="1"/>
  <c r="BF108" i="9"/>
  <c r="AO108" i="9"/>
  <c r="AH108" i="9" s="1"/>
  <c r="BE94" i="4"/>
  <c r="AM94" i="4"/>
  <c r="E94" i="4" s="1"/>
  <c r="BE108" i="9"/>
  <c r="AM108" i="9"/>
  <c r="E108" i="9" s="1"/>
  <c r="AD105" i="13"/>
  <c r="L105" i="13"/>
  <c r="F105" i="13"/>
  <c r="BE106" i="8"/>
  <c r="AM106" i="8"/>
  <c r="E106" i="8" s="1"/>
  <c r="BH104" i="16"/>
  <c r="CT104" i="16" s="1"/>
  <c r="BI104" i="16" s="1"/>
  <c r="BF94" i="4"/>
  <c r="AO94" i="4"/>
  <c r="AH94" i="4" s="1"/>
  <c r="AD40" i="6"/>
  <c r="F40" i="6"/>
  <c r="L40" i="6"/>
  <c r="O14" i="12"/>
  <c r="P14" i="12" s="1"/>
  <c r="CC14" i="1" s="1"/>
  <c r="Q14" i="12"/>
  <c r="V15" i="12"/>
  <c r="DD14" i="1" l="1"/>
  <c r="FA14" i="1"/>
  <c r="W107" i="13"/>
  <c r="AD106" i="8"/>
  <c r="F106" i="8"/>
  <c r="L106" i="8"/>
  <c r="CY104" i="1"/>
  <c r="CY104" i="16"/>
  <c r="AD95" i="10"/>
  <c r="L95" i="10"/>
  <c r="F95" i="10"/>
  <c r="BA96" i="10" s="1"/>
  <c r="AD94" i="4"/>
  <c r="F94" i="4"/>
  <c r="BA95" i="4" s="1"/>
  <c r="L94" i="4"/>
  <c r="BA106" i="13"/>
  <c r="Q104" i="7"/>
  <c r="V105" i="7"/>
  <c r="AF105" i="13"/>
  <c r="B105" i="13" s="1"/>
  <c r="M105" i="13"/>
  <c r="BC106" i="13" s="1"/>
  <c r="W107" i="11"/>
  <c r="AF105" i="11"/>
  <c r="M105" i="11"/>
  <c r="BC106" i="11" s="1"/>
  <c r="AE105" i="7"/>
  <c r="BJ104" i="16"/>
  <c r="EC104" i="16" s="1"/>
  <c r="AD108" i="9"/>
  <c r="F108" i="9"/>
  <c r="L108" i="9"/>
  <c r="B105" i="11"/>
  <c r="M40" i="6"/>
  <c r="AF40" i="6"/>
  <c r="B40" i="6" s="1"/>
  <c r="K40" i="1" s="1"/>
  <c r="BS40" i="16" s="1"/>
  <c r="CC40" i="16" s="1"/>
  <c r="BA41" i="6"/>
  <c r="W42" i="6"/>
  <c r="Z40" i="6"/>
  <c r="BB15" i="12"/>
  <c r="AL15" i="12" s="1"/>
  <c r="D15" i="12" s="1"/>
  <c r="AC15" i="12" s="1"/>
  <c r="BD15" i="12"/>
  <c r="Y15" i="12"/>
  <c r="AH15" i="12" l="1"/>
  <c r="AN15" i="12"/>
  <c r="AG15" i="12" s="1"/>
  <c r="K15" i="12" s="1"/>
  <c r="CF105" i="1"/>
  <c r="BZ105" i="16" s="1"/>
  <c r="CJ105" i="16" s="1"/>
  <c r="W110" i="9"/>
  <c r="Y105" i="7"/>
  <c r="BB105" i="7"/>
  <c r="BD105" i="7"/>
  <c r="AF106" i="8"/>
  <c r="B106" i="8" s="1"/>
  <c r="M106" i="8"/>
  <c r="W108" i="8"/>
  <c r="W97" i="10"/>
  <c r="AF95" i="10"/>
  <c r="B95" i="10" s="1"/>
  <c r="M95" i="10"/>
  <c r="BC96" i="10" s="1"/>
  <c r="BN105" i="1"/>
  <c r="BX105" i="16" s="1"/>
  <c r="CH105" i="16" s="1"/>
  <c r="AF94" i="4"/>
  <c r="B94" i="4" s="1"/>
  <c r="M94" i="4"/>
  <c r="BA109" i="9"/>
  <c r="AF108" i="9"/>
  <c r="B108" i="9" s="1"/>
  <c r="M108" i="9"/>
  <c r="BC109" i="9" s="1"/>
  <c r="R105" i="11"/>
  <c r="S105" i="11" s="1"/>
  <c r="X107" i="11"/>
  <c r="AR106" i="11"/>
  <c r="AS106" i="11"/>
  <c r="R105" i="13"/>
  <c r="S105" i="13" s="1"/>
  <c r="X107" i="13"/>
  <c r="AS106" i="13"/>
  <c r="AR106" i="13"/>
  <c r="A94" i="15"/>
  <c r="W96" i="4"/>
  <c r="Z94" i="4"/>
  <c r="BA107" i="8"/>
  <c r="Z40" i="16"/>
  <c r="AA40" i="16" s="1"/>
  <c r="AO40" i="16"/>
  <c r="AP40" i="16" s="1"/>
  <c r="CQ40" i="16" s="1"/>
  <c r="R40" i="6"/>
  <c r="S40" i="6" s="1"/>
  <c r="BC41" i="6"/>
  <c r="AR41" i="6"/>
  <c r="AS41" i="6"/>
  <c r="X42" i="6"/>
  <c r="AA40" i="6"/>
  <c r="E15" i="12"/>
  <c r="BE15" i="12"/>
  <c r="BF15" i="12"/>
  <c r="AE15" i="12" l="1"/>
  <c r="B94" i="1"/>
  <c r="BR94" i="16" s="1"/>
  <c r="CB94" i="16" s="1"/>
  <c r="AC106" i="1"/>
  <c r="BU106" i="16" s="1"/>
  <c r="CE106" i="16" s="1"/>
  <c r="BE95" i="1"/>
  <c r="BW95" i="16" s="1"/>
  <c r="CG95" i="16" s="1"/>
  <c r="T95" i="16" s="1"/>
  <c r="AL108" i="1"/>
  <c r="BV108" i="16" s="1"/>
  <c r="CF108" i="16" s="1"/>
  <c r="R94" i="4"/>
  <c r="X96" i="4"/>
  <c r="AA94" i="4"/>
  <c r="AA95" i="4" s="1"/>
  <c r="AR95" i="4"/>
  <c r="AS95" i="4"/>
  <c r="R106" i="8"/>
  <c r="S106" i="8" s="1"/>
  <c r="X108" i="8"/>
  <c r="AS107" i="8"/>
  <c r="AR107" i="8"/>
  <c r="Z95" i="4"/>
  <c r="C94" i="15"/>
  <c r="BF105" i="7"/>
  <c r="AO105" i="7"/>
  <c r="AH105" i="7" s="1"/>
  <c r="U105" i="13"/>
  <c r="T105" i="13" s="1"/>
  <c r="CI105" i="1"/>
  <c r="N105" i="13"/>
  <c r="BE105" i="7"/>
  <c r="AM105" i="7"/>
  <c r="E105" i="7" s="1"/>
  <c r="R108" i="9"/>
  <c r="S108" i="9" s="1"/>
  <c r="X110" i="9"/>
  <c r="AS109" i="9"/>
  <c r="AR109" i="9"/>
  <c r="U105" i="11"/>
  <c r="T105" i="11" s="1"/>
  <c r="BQ105" i="1"/>
  <c r="N105" i="11"/>
  <c r="AL106" i="13"/>
  <c r="D106" i="13" s="1"/>
  <c r="AN106" i="13"/>
  <c r="C106" i="13"/>
  <c r="CG106" i="1" s="1"/>
  <c r="J106" i="11"/>
  <c r="BP106" i="1" s="1"/>
  <c r="R95" i="10"/>
  <c r="X97" i="10"/>
  <c r="AR96" i="10"/>
  <c r="AS96" i="10"/>
  <c r="D106" i="11"/>
  <c r="AL106" i="11"/>
  <c r="AN106" i="11"/>
  <c r="AG106" i="11" s="1"/>
  <c r="C106" i="11"/>
  <c r="BO106" i="1" s="1"/>
  <c r="AG106" i="13"/>
  <c r="J106" i="13"/>
  <c r="CH106" i="1" s="1"/>
  <c r="BC95" i="4"/>
  <c r="BC107" i="8"/>
  <c r="U40" i="6"/>
  <c r="T40" i="6" s="1"/>
  <c r="O40" i="1" s="1"/>
  <c r="N40" i="1"/>
  <c r="N40" i="6"/>
  <c r="AR40" i="16"/>
  <c r="DZ40" i="16" s="1"/>
  <c r="AQ40" i="16"/>
  <c r="J41" i="6"/>
  <c r="M41" i="1" s="1"/>
  <c r="C41" i="6"/>
  <c r="L41" i="1" s="1"/>
  <c r="AD15" i="12"/>
  <c r="F15" i="12"/>
  <c r="L15" i="12"/>
  <c r="AC106" i="13" l="1"/>
  <c r="K106" i="13"/>
  <c r="BR105" i="1"/>
  <c r="AD105" i="7"/>
  <c r="L105" i="7"/>
  <c r="F105" i="7"/>
  <c r="BA106" i="7" s="1"/>
  <c r="U106" i="8"/>
  <c r="T106" i="8" s="1"/>
  <c r="AF106" i="1"/>
  <c r="N106" i="8"/>
  <c r="AC106" i="11"/>
  <c r="K106" i="11"/>
  <c r="J96" i="10"/>
  <c r="BG96" i="1" s="1"/>
  <c r="C95" i="15"/>
  <c r="J95" i="4"/>
  <c r="D95" i="1" s="1"/>
  <c r="AL109" i="9"/>
  <c r="D109" i="9"/>
  <c r="AN109" i="9"/>
  <c r="AG109" i="9" s="1"/>
  <c r="C109" i="9"/>
  <c r="AM109" i="1" s="1"/>
  <c r="AN107" i="8"/>
  <c r="AL107" i="8"/>
  <c r="D107" i="8" s="1"/>
  <c r="C107" i="8"/>
  <c r="AD107" i="1" s="1"/>
  <c r="AL95" i="4"/>
  <c r="AN95" i="4"/>
  <c r="AG95" i="4" s="1"/>
  <c r="D95" i="4"/>
  <c r="C95" i="4"/>
  <c r="C95" i="1" s="1"/>
  <c r="U95" i="16"/>
  <c r="CO95" i="16" s="1"/>
  <c r="V95" i="16" s="1"/>
  <c r="D96" i="10"/>
  <c r="AL96" i="10"/>
  <c r="AN96" i="10"/>
  <c r="AG96" i="10" s="1"/>
  <c r="C96" i="10"/>
  <c r="BF96" i="1" s="1"/>
  <c r="J109" i="9"/>
  <c r="AN109" i="1" s="1"/>
  <c r="AB105" i="13"/>
  <c r="CK105" i="1"/>
  <c r="P105" i="13"/>
  <c r="CL105" i="1" s="1"/>
  <c r="FB105" i="1" s="1"/>
  <c r="AG107" i="8"/>
  <c r="J107" i="8"/>
  <c r="AE107" i="1" s="1"/>
  <c r="CJ105" i="1"/>
  <c r="AB105" i="11"/>
  <c r="BS105" i="1"/>
  <c r="P105" i="11"/>
  <c r="BT105" i="1" s="1"/>
  <c r="EZ105" i="1" s="1"/>
  <c r="BH95" i="1"/>
  <c r="S95" i="10"/>
  <c r="U108" i="9"/>
  <c r="T108" i="9" s="1"/>
  <c r="AO108" i="1"/>
  <c r="N108" i="9"/>
  <c r="D94" i="15"/>
  <c r="S94" i="4"/>
  <c r="B94" i="16"/>
  <c r="N94" i="16"/>
  <c r="W17" i="12"/>
  <c r="Z15" i="12"/>
  <c r="P40" i="1"/>
  <c r="AB40" i="6"/>
  <c r="O40" i="6" s="1"/>
  <c r="P40" i="6" s="1"/>
  <c r="BA16" i="12"/>
  <c r="AF15" i="12"/>
  <c r="B15" i="12" s="1"/>
  <c r="M15" i="12"/>
  <c r="AA15" i="12" l="1"/>
  <c r="AS16" i="12"/>
  <c r="AR16" i="12"/>
  <c r="AC107" i="8"/>
  <c r="K107" i="8"/>
  <c r="C94" i="16"/>
  <c r="CL94" i="16" s="1"/>
  <c r="D94" i="16" s="1"/>
  <c r="U94" i="4"/>
  <c r="T94" i="4" s="1"/>
  <c r="E94" i="1"/>
  <c r="N94" i="4"/>
  <c r="Z105" i="7"/>
  <c r="Z106" i="7" s="1"/>
  <c r="W107" i="7"/>
  <c r="AC109" i="9"/>
  <c r="K109" i="9"/>
  <c r="AE109" i="9" s="1"/>
  <c r="AE106" i="11"/>
  <c r="AF105" i="7"/>
  <c r="M105" i="7"/>
  <c r="BC106" i="7" s="1"/>
  <c r="Q105" i="11"/>
  <c r="V106" i="11"/>
  <c r="AB108" i="9"/>
  <c r="AQ108" i="1"/>
  <c r="P108" i="9"/>
  <c r="AR108" i="1" s="1"/>
  <c r="EX108" i="1" s="1"/>
  <c r="W95" i="16"/>
  <c r="DX95" i="16" s="1"/>
  <c r="AB106" i="8"/>
  <c r="AH106" i="1"/>
  <c r="P106" i="8"/>
  <c r="AP108" i="1"/>
  <c r="Q105" i="13"/>
  <c r="V106" i="13"/>
  <c r="U95" i="10"/>
  <c r="T95" i="10" s="1"/>
  <c r="N95" i="10"/>
  <c r="AG106" i="1"/>
  <c r="O94" i="16"/>
  <c r="CN94" i="16" s="1"/>
  <c r="P94" i="16" s="1"/>
  <c r="AC96" i="10"/>
  <c r="K96" i="10"/>
  <c r="AC95" i="4"/>
  <c r="K95" i="4"/>
  <c r="AE106" i="13"/>
  <c r="B105" i="7"/>
  <c r="Q40" i="1"/>
  <c r="EU40" i="1" s="1"/>
  <c r="V41" i="6"/>
  <c r="Q40" i="6"/>
  <c r="BW15" i="1"/>
  <c r="BY15" i="16" s="1"/>
  <c r="CI15" i="16" s="1"/>
  <c r="R15" i="12"/>
  <c r="S15" i="12" s="1"/>
  <c r="U15" i="12" s="1"/>
  <c r="X17" i="12"/>
  <c r="BC16" i="12"/>
  <c r="C16" i="12" l="1"/>
  <c r="BX16" i="1" s="1"/>
  <c r="AO16" i="12"/>
  <c r="AM16" i="12"/>
  <c r="J16" i="12"/>
  <c r="BY16" i="1" s="1"/>
  <c r="Y106" i="13"/>
  <c r="BD106" i="13"/>
  <c r="BB106" i="13"/>
  <c r="AB94" i="4"/>
  <c r="G94" i="1"/>
  <c r="O94" i="4"/>
  <c r="P94" i="4" s="1"/>
  <c r="H94" i="1" s="1"/>
  <c r="AE96" i="10"/>
  <c r="T105" i="1"/>
  <c r="BT105" i="16" s="1"/>
  <c r="CD105" i="16" s="1"/>
  <c r="F94" i="1"/>
  <c r="E94" i="15"/>
  <c r="Q94" i="16"/>
  <c r="Y106" i="11"/>
  <c r="BD106" i="11"/>
  <c r="BB106" i="11"/>
  <c r="AI106" i="1"/>
  <c r="EW106" i="1" s="1"/>
  <c r="E94" i="16"/>
  <c r="AE95" i="4"/>
  <c r="V109" i="9"/>
  <c r="Q108" i="9"/>
  <c r="AB95" i="10"/>
  <c r="BJ95" i="1"/>
  <c r="P95" i="10"/>
  <c r="BK95" i="1" s="1"/>
  <c r="EY95" i="1" s="1"/>
  <c r="Q106" i="8"/>
  <c r="V107" i="8"/>
  <c r="R105" i="7"/>
  <c r="S105" i="7" s="1"/>
  <c r="AA105" i="7"/>
  <c r="AA106" i="7" s="1"/>
  <c r="X107" i="7"/>
  <c r="AS106" i="7"/>
  <c r="AR106" i="7"/>
  <c r="AE107" i="8"/>
  <c r="BI95" i="1"/>
  <c r="BM15" i="16"/>
  <c r="Y41" i="6"/>
  <c r="BD41" i="6"/>
  <c r="AN41" i="6" s="1"/>
  <c r="AG41" i="6" s="1"/>
  <c r="BB41" i="6"/>
  <c r="AL41" i="6" s="1"/>
  <c r="D41" i="6" s="1"/>
  <c r="N15" i="12"/>
  <c r="BZ15" i="1"/>
  <c r="T15" i="12"/>
  <c r="CA15" i="1" s="1"/>
  <c r="CW94" i="1" l="1"/>
  <c r="ET94" i="1"/>
  <c r="AC41" i="6"/>
  <c r="K41" i="6"/>
  <c r="AE41" i="6" s="1"/>
  <c r="CW94" i="16"/>
  <c r="DU94" i="16"/>
  <c r="CY94" i="16"/>
  <c r="DW94" i="16"/>
  <c r="J106" i="7"/>
  <c r="V106" i="1" s="1"/>
  <c r="Y107" i="8"/>
  <c r="BD107" i="8"/>
  <c r="BB107" i="8"/>
  <c r="AN106" i="7"/>
  <c r="AG106" i="7" s="1"/>
  <c r="AL106" i="7"/>
  <c r="D106" i="7" s="1"/>
  <c r="C106" i="7"/>
  <c r="U106" i="1" s="1"/>
  <c r="V95" i="4"/>
  <c r="Q94" i="4"/>
  <c r="Q95" i="10"/>
  <c r="V96" i="10"/>
  <c r="BE106" i="13"/>
  <c r="AM106" i="13"/>
  <c r="E106" i="13" s="1"/>
  <c r="BG105" i="16"/>
  <c r="BF106" i="13"/>
  <c r="AO106" i="13"/>
  <c r="AH106" i="13" s="1"/>
  <c r="Y109" i="9"/>
  <c r="BB109" i="9"/>
  <c r="BD109" i="9"/>
  <c r="BF106" i="11"/>
  <c r="AO106" i="11"/>
  <c r="AH106" i="11" s="1"/>
  <c r="BE106" i="11"/>
  <c r="AM106" i="11"/>
  <c r="E106" i="11" s="1"/>
  <c r="U105" i="7"/>
  <c r="T105" i="7" s="1"/>
  <c r="W105" i="1"/>
  <c r="N105" i="7"/>
  <c r="BN15" i="16"/>
  <c r="BE41" i="6"/>
  <c r="AM41" i="6"/>
  <c r="E41" i="6" s="1"/>
  <c r="AO41" i="6"/>
  <c r="AH41" i="6" s="1"/>
  <c r="BF41" i="6"/>
  <c r="CB15" i="1"/>
  <c r="AB15" i="12"/>
  <c r="O15" i="12" s="1"/>
  <c r="P15" i="12" s="1"/>
  <c r="CC15" i="1" s="1"/>
  <c r="FA15" i="1" s="1"/>
  <c r="CU15" i="16" l="1"/>
  <c r="BO15" i="16" s="1"/>
  <c r="AC106" i="7"/>
  <c r="K106" i="7"/>
  <c r="BF107" i="8"/>
  <c r="AO107" i="8"/>
  <c r="AH107" i="8" s="1"/>
  <c r="AD106" i="11"/>
  <c r="L106" i="11"/>
  <c r="F106" i="11"/>
  <c r="X105" i="1"/>
  <c r="BD95" i="4"/>
  <c r="Y95" i="4"/>
  <c r="BB95" i="4"/>
  <c r="O95" i="4"/>
  <c r="Y96" i="10"/>
  <c r="BB96" i="10"/>
  <c r="BD96" i="10"/>
  <c r="BF109" i="9"/>
  <c r="AO109" i="9"/>
  <c r="AH109" i="9" s="1"/>
  <c r="BJ105" i="16"/>
  <c r="EC105" i="16" s="1"/>
  <c r="BH105" i="16"/>
  <c r="CT105" i="16" s="1"/>
  <c r="BI105" i="16" s="1"/>
  <c r="AB105" i="7"/>
  <c r="Y105" i="1"/>
  <c r="O105" i="7"/>
  <c r="P105" i="7" s="1"/>
  <c r="Z105" i="1" s="1"/>
  <c r="EV105" i="1" s="1"/>
  <c r="BE109" i="9"/>
  <c r="AM109" i="9"/>
  <c r="E109" i="9" s="1"/>
  <c r="AD106" i="13"/>
  <c r="L106" i="13"/>
  <c r="F106" i="13"/>
  <c r="BA107" i="13" s="1"/>
  <c r="BE107" i="8"/>
  <c r="AM107" i="8"/>
  <c r="E107" i="8" s="1"/>
  <c r="BP15" i="16"/>
  <c r="ED15" i="16" s="1"/>
  <c r="F41" i="6"/>
  <c r="Z41" i="6" s="1"/>
  <c r="AD41" i="6"/>
  <c r="L41" i="6"/>
  <c r="V16" i="12"/>
  <c r="Q15" i="12"/>
  <c r="W108" i="11" l="1"/>
  <c r="Z106" i="11"/>
  <c r="Z107" i="11" s="1"/>
  <c r="BE95" i="4"/>
  <c r="AM95" i="4"/>
  <c r="E95" i="4" s="1"/>
  <c r="AF106" i="11"/>
  <c r="M106" i="11"/>
  <c r="BC107" i="11" s="1"/>
  <c r="AF106" i="13"/>
  <c r="B106" i="13" s="1"/>
  <c r="M106" i="13"/>
  <c r="BC107" i="13" s="1"/>
  <c r="AD109" i="9"/>
  <c r="F109" i="9"/>
  <c r="L109" i="9"/>
  <c r="BF95" i="4"/>
  <c r="AO95" i="4"/>
  <c r="AH95" i="4" s="1"/>
  <c r="BF96" i="10"/>
  <c r="AO96" i="10"/>
  <c r="AH96" i="10" s="1"/>
  <c r="BE96" i="10"/>
  <c r="AM96" i="10"/>
  <c r="E96" i="10" s="1"/>
  <c r="AD107" i="8"/>
  <c r="F107" i="8"/>
  <c r="BA108" i="8" s="1"/>
  <c r="L107" i="8"/>
  <c r="BA107" i="11"/>
  <c r="AE106" i="7"/>
  <c r="W108" i="13"/>
  <c r="Z106" i="13"/>
  <c r="Z107" i="13" s="1"/>
  <c r="Q105" i="7"/>
  <c r="V106" i="7"/>
  <c r="B106" i="11"/>
  <c r="AF41" i="6"/>
  <c r="B41" i="6" s="1"/>
  <c r="M41" i="6"/>
  <c r="W43" i="6"/>
  <c r="BA42" i="6"/>
  <c r="BB16" i="12"/>
  <c r="E16" i="12" s="1"/>
  <c r="AD16" i="12" s="1"/>
  <c r="BD16" i="12"/>
  <c r="Y16" i="12"/>
  <c r="AH16" i="12" l="1"/>
  <c r="CF106" i="1"/>
  <c r="BZ106" i="16" s="1"/>
  <c r="CJ106" i="16" s="1"/>
  <c r="AD96" i="10"/>
  <c r="F96" i="10"/>
  <c r="BA97" i="10" s="1"/>
  <c r="L96" i="10"/>
  <c r="AD95" i="4"/>
  <c r="L95" i="4"/>
  <c r="F95" i="4"/>
  <c r="BA96" i="4" s="1"/>
  <c r="BN106" i="1"/>
  <c r="BX106" i="16" s="1"/>
  <c r="CH106" i="16" s="1"/>
  <c r="Y106" i="7"/>
  <c r="O106" i="7"/>
  <c r="BB106" i="7"/>
  <c r="BD106" i="7"/>
  <c r="R106" i="13"/>
  <c r="S106" i="13" s="1"/>
  <c r="AA106" i="13"/>
  <c r="AA107" i="13" s="1"/>
  <c r="X108" i="13"/>
  <c r="AS107" i="13"/>
  <c r="AR107" i="13"/>
  <c r="AF107" i="8"/>
  <c r="M107" i="8"/>
  <c r="BC108" i="8" s="1"/>
  <c r="W109" i="8"/>
  <c r="Z107" i="8"/>
  <c r="Z108" i="8" s="1"/>
  <c r="B107" i="8"/>
  <c r="AF109" i="9"/>
  <c r="B109" i="9" s="1"/>
  <c r="M109" i="9"/>
  <c r="R106" i="11"/>
  <c r="S106" i="11" s="1"/>
  <c r="X108" i="11"/>
  <c r="AA106" i="11"/>
  <c r="AA107" i="11" s="1"/>
  <c r="AR107" i="11"/>
  <c r="AS107" i="11"/>
  <c r="W113" i="9"/>
  <c r="Z109" i="9"/>
  <c r="W112" i="9"/>
  <c r="W111" i="9"/>
  <c r="AR42" i="6"/>
  <c r="AS42" i="6"/>
  <c r="AA41" i="6"/>
  <c r="R41" i="6"/>
  <c r="S41" i="6" s="1"/>
  <c r="X43" i="6"/>
  <c r="BC42" i="6"/>
  <c r="K41" i="1"/>
  <c r="BS41" i="16" s="1"/>
  <c r="CC41" i="16" s="1"/>
  <c r="BE16" i="12"/>
  <c r="AL16" i="12"/>
  <c r="D16" i="12" s="1"/>
  <c r="AN16" i="12"/>
  <c r="AG16" i="12" s="1"/>
  <c r="BF16" i="12"/>
  <c r="L16" i="12" l="1"/>
  <c r="AF16" i="12" s="1"/>
  <c r="U106" i="11"/>
  <c r="T106" i="11" s="1"/>
  <c r="BQ106" i="1"/>
  <c r="N106" i="11"/>
  <c r="X113" i="9"/>
  <c r="R109" i="9"/>
  <c r="S109" i="9" s="1"/>
  <c r="X112" i="9"/>
  <c r="X111" i="9"/>
  <c r="AA109" i="9"/>
  <c r="AF96" i="10"/>
  <c r="B96" i="10" s="1"/>
  <c r="M96" i="10"/>
  <c r="BC97" i="10" s="1"/>
  <c r="AL109" i="1"/>
  <c r="BV109" i="16" s="1"/>
  <c r="CF109" i="16" s="1"/>
  <c r="R107" i="8"/>
  <c r="S107" i="8" s="1"/>
  <c r="X109" i="8"/>
  <c r="AA107" i="8"/>
  <c r="AA108" i="8" s="1"/>
  <c r="AS108" i="8"/>
  <c r="AR108" i="8"/>
  <c r="U106" i="13"/>
  <c r="T106" i="13" s="1"/>
  <c r="CI106" i="1"/>
  <c r="N106" i="13"/>
  <c r="Z96" i="10"/>
  <c r="Z97" i="10" s="1"/>
  <c r="W98" i="10"/>
  <c r="D107" i="11"/>
  <c r="AN107" i="11"/>
  <c r="AG107" i="11" s="1"/>
  <c r="AL107" i="11"/>
  <c r="C107" i="11"/>
  <c r="BO107" i="1" s="1"/>
  <c r="AC107" i="1"/>
  <c r="BU107" i="16" s="1"/>
  <c r="CE107" i="16" s="1"/>
  <c r="J107" i="11"/>
  <c r="BP107" i="1" s="1"/>
  <c r="AL107" i="13"/>
  <c r="D107" i="13" s="1"/>
  <c r="AN107" i="13"/>
  <c r="AG107" i="13" s="1"/>
  <c r="C107" i="13"/>
  <c r="CG107" i="1" s="1"/>
  <c r="BF106" i="7"/>
  <c r="AO106" i="7"/>
  <c r="AH106" i="7" s="1"/>
  <c r="A95" i="15"/>
  <c r="W97" i="4"/>
  <c r="J107" i="13"/>
  <c r="CH107" i="1" s="1"/>
  <c r="BE106" i="7"/>
  <c r="AM106" i="7"/>
  <c r="E106" i="7" s="1"/>
  <c r="AF95" i="4"/>
  <c r="B95" i="4" s="1"/>
  <c r="M95" i="4"/>
  <c r="BC96" i="4" s="1"/>
  <c r="J42" i="6"/>
  <c r="M42" i="1" s="1"/>
  <c r="C42" i="6"/>
  <c r="L42" i="1" s="1"/>
  <c r="AO41" i="16"/>
  <c r="AP41" i="16" s="1"/>
  <c r="CQ41" i="16" s="1"/>
  <c r="Z41" i="16"/>
  <c r="AA41" i="16" s="1"/>
  <c r="U41" i="6"/>
  <c r="T41" i="6" s="1"/>
  <c r="O41" i="1" s="1"/>
  <c r="N41" i="1"/>
  <c r="N41" i="6"/>
  <c r="AC16" i="12"/>
  <c r="K16" i="12"/>
  <c r="F16" i="12"/>
  <c r="B95" i="1" l="1"/>
  <c r="BR95" i="16" s="1"/>
  <c r="CB95" i="16" s="1"/>
  <c r="AC107" i="13"/>
  <c r="K107" i="13"/>
  <c r="BE96" i="1"/>
  <c r="BW96" i="16" s="1"/>
  <c r="CG96" i="16" s="1"/>
  <c r="T96" i="16" s="1"/>
  <c r="CJ106" i="1"/>
  <c r="U109" i="9"/>
  <c r="T109" i="9" s="1"/>
  <c r="AP109" i="1" s="1"/>
  <c r="AO109" i="1"/>
  <c r="N109" i="9"/>
  <c r="J115" i="9"/>
  <c r="J116" i="9"/>
  <c r="AC107" i="11"/>
  <c r="K107" i="11"/>
  <c r="AL108" i="8"/>
  <c r="D108" i="8" s="1"/>
  <c r="AN108" i="8"/>
  <c r="C108" i="8"/>
  <c r="AD108" i="1" s="1"/>
  <c r="AD106" i="7"/>
  <c r="L106" i="7"/>
  <c r="F106" i="7"/>
  <c r="BA107" i="7" s="1"/>
  <c r="AG108" i="8"/>
  <c r="J108" i="8"/>
  <c r="AE108" i="1" s="1"/>
  <c r="R96" i="10"/>
  <c r="X98" i="10"/>
  <c r="AA96" i="10"/>
  <c r="AA97" i="10" s="1"/>
  <c r="AR97" i="10"/>
  <c r="AS97" i="10"/>
  <c r="AB106" i="11"/>
  <c r="BS106" i="1"/>
  <c r="O106" i="11"/>
  <c r="P106" i="11" s="1"/>
  <c r="BR106" i="1"/>
  <c r="R95" i="4"/>
  <c r="X97" i="4"/>
  <c r="AR96" i="4"/>
  <c r="AS96" i="4"/>
  <c r="AB106" i="13"/>
  <c r="CK106" i="1"/>
  <c r="O106" i="13"/>
  <c r="P106" i="13" s="1"/>
  <c r="U107" i="8"/>
  <c r="T107" i="8" s="1"/>
  <c r="AF107" i="1"/>
  <c r="N107" i="8"/>
  <c r="P41" i="1"/>
  <c r="AB41" i="6"/>
  <c r="O41" i="6" s="1"/>
  <c r="P41" i="6" s="1"/>
  <c r="AR41" i="16"/>
  <c r="DZ41" i="16" s="1"/>
  <c r="AQ41" i="16"/>
  <c r="BA17" i="12"/>
  <c r="W18" i="12"/>
  <c r="Z16" i="12"/>
  <c r="AE16" i="12"/>
  <c r="B16" i="12" s="1"/>
  <c r="BW16" i="1" s="1"/>
  <c r="BY16" i="16" s="1"/>
  <c r="CI16" i="16" s="1"/>
  <c r="M16" i="12"/>
  <c r="AS17" i="12" l="1"/>
  <c r="J17" i="12" s="1"/>
  <c r="BY17" i="1" s="1"/>
  <c r="AR17" i="12"/>
  <c r="AC108" i="8"/>
  <c r="K108" i="8"/>
  <c r="AG96" i="4"/>
  <c r="J96" i="4"/>
  <c r="D96" i="1" s="1"/>
  <c r="AN96" i="4"/>
  <c r="AL96" i="4"/>
  <c r="D96" i="4"/>
  <c r="C96" i="4"/>
  <c r="C96" i="1" s="1"/>
  <c r="W96" i="16"/>
  <c r="DX96" i="16" s="1"/>
  <c r="U96" i="16"/>
  <c r="CO96" i="16" s="1"/>
  <c r="V96" i="16" s="1"/>
  <c r="BT106" i="1"/>
  <c r="EZ106" i="1" s="1"/>
  <c r="BH96" i="1"/>
  <c r="S96" i="10"/>
  <c r="AB107" i="8"/>
  <c r="AH107" i="1"/>
  <c r="O107" i="8"/>
  <c r="P107" i="8" s="1"/>
  <c r="AI107" i="1" s="1"/>
  <c r="EW107" i="1" s="1"/>
  <c r="Q106" i="11"/>
  <c r="V107" i="11"/>
  <c r="W108" i="7"/>
  <c r="CL106" i="1"/>
  <c r="FB106" i="1" s="1"/>
  <c r="J97" i="10"/>
  <c r="BG97" i="1" s="1"/>
  <c r="AF106" i="7"/>
  <c r="B106" i="7" s="1"/>
  <c r="M106" i="7"/>
  <c r="BC107" i="7" s="1"/>
  <c r="AB109" i="9"/>
  <c r="Q109" i="9" s="1"/>
  <c r="AQ109" i="1"/>
  <c r="O109" i="9"/>
  <c r="P109" i="9" s="1"/>
  <c r="AE107" i="13"/>
  <c r="AG107" i="1"/>
  <c r="D95" i="15"/>
  <c r="S95" i="4"/>
  <c r="D97" i="10"/>
  <c r="AN97" i="10"/>
  <c r="AG97" i="10" s="1"/>
  <c r="AL97" i="10"/>
  <c r="C97" i="10"/>
  <c r="BF97" i="1" s="1"/>
  <c r="Q106" i="13"/>
  <c r="V107" i="13"/>
  <c r="AE107" i="11"/>
  <c r="N95" i="16"/>
  <c r="B95" i="16"/>
  <c r="BM16" i="16"/>
  <c r="Q41" i="1"/>
  <c r="EU41" i="1" s="1"/>
  <c r="Q41" i="6"/>
  <c r="V42" i="6"/>
  <c r="BC17" i="12"/>
  <c r="AA16" i="12"/>
  <c r="X18" i="12"/>
  <c r="R16" i="12"/>
  <c r="S16" i="12" s="1"/>
  <c r="U16" i="12" s="1"/>
  <c r="C17" i="12" l="1"/>
  <c r="BX17" i="1" s="1"/>
  <c r="AN17" i="12"/>
  <c r="AL17" i="12"/>
  <c r="AP18" i="12"/>
  <c r="O95" i="16"/>
  <c r="CN95" i="16" s="1"/>
  <c r="P95" i="16" s="1"/>
  <c r="T106" i="1"/>
  <c r="BT106" i="16" s="1"/>
  <c r="CD106" i="16" s="1"/>
  <c r="Q107" i="8"/>
  <c r="V108" i="8"/>
  <c r="U96" i="10"/>
  <c r="T96" i="10" s="1"/>
  <c r="N96" i="10"/>
  <c r="Y107" i="13"/>
  <c r="O107" i="13"/>
  <c r="BD107" i="13"/>
  <c r="BB107" i="13"/>
  <c r="AC96" i="4"/>
  <c r="K96" i="4"/>
  <c r="AR109" i="1"/>
  <c r="EX109" i="1" s="1"/>
  <c r="J114" i="9" a="1"/>
  <c r="J114" i="9" s="1"/>
  <c r="O107" i="11"/>
  <c r="Y107" i="11"/>
  <c r="BD107" i="11"/>
  <c r="BB107" i="11"/>
  <c r="AC97" i="10"/>
  <c r="K97" i="10"/>
  <c r="E95" i="16"/>
  <c r="DU95" i="16" s="1"/>
  <c r="C95" i="16"/>
  <c r="CL95" i="16" s="1"/>
  <c r="D95" i="16" s="1"/>
  <c r="U95" i="4"/>
  <c r="T95" i="4" s="1"/>
  <c r="E95" i="1"/>
  <c r="N95" i="4"/>
  <c r="AE108" i="8"/>
  <c r="R106" i="7"/>
  <c r="S106" i="7" s="1"/>
  <c r="X108" i="7"/>
  <c r="AS107" i="7"/>
  <c r="AR107" i="7"/>
  <c r="BN16" i="16"/>
  <c r="Y42" i="6"/>
  <c r="BB42" i="6"/>
  <c r="BD42" i="6"/>
  <c r="AO42" i="6" s="1"/>
  <c r="AH42" i="6" s="1"/>
  <c r="N16" i="12"/>
  <c r="T16" i="12"/>
  <c r="CA16" i="1" s="1"/>
  <c r="BZ16" i="1"/>
  <c r="CU16" i="16" l="1"/>
  <c r="BO16" i="16" s="1"/>
  <c r="AP19" i="12"/>
  <c r="AE97" i="10"/>
  <c r="U106" i="7"/>
  <c r="T106" i="7" s="1"/>
  <c r="W106" i="1"/>
  <c r="N106" i="7"/>
  <c r="DA109" i="16"/>
  <c r="DA109" i="1"/>
  <c r="AB96" i="10"/>
  <c r="BJ96" i="1"/>
  <c r="O96" i="10"/>
  <c r="P96" i="10" s="1"/>
  <c r="BK96" i="1" s="1"/>
  <c r="EY96" i="1" s="1"/>
  <c r="BI96" i="1"/>
  <c r="AB95" i="4"/>
  <c r="G95" i="1"/>
  <c r="P95" i="4"/>
  <c r="H95" i="1" s="1"/>
  <c r="ET95" i="1" s="1"/>
  <c r="BE107" i="11"/>
  <c r="AM107" i="11"/>
  <c r="E107" i="11" s="1"/>
  <c r="Y108" i="8"/>
  <c r="O108" i="8"/>
  <c r="BB108" i="8"/>
  <c r="BD108" i="8"/>
  <c r="J107" i="7"/>
  <c r="V107" i="1" s="1"/>
  <c r="BF107" i="11"/>
  <c r="AO107" i="11"/>
  <c r="AH107" i="11" s="1"/>
  <c r="BE107" i="13"/>
  <c r="AM107" i="13"/>
  <c r="E107" i="13" s="1"/>
  <c r="BG106" i="16"/>
  <c r="F95" i="1"/>
  <c r="E95" i="15"/>
  <c r="BF107" i="13"/>
  <c r="AO107" i="13"/>
  <c r="AH107" i="13" s="1"/>
  <c r="AE96" i="4"/>
  <c r="AL107" i="7"/>
  <c r="D107" i="7" s="1"/>
  <c r="AN107" i="7"/>
  <c r="AG107" i="7" s="1"/>
  <c r="C107" i="7"/>
  <c r="U107" i="1" s="1"/>
  <c r="Q95" i="16"/>
  <c r="DW95" i="16" s="1"/>
  <c r="AM42" i="6"/>
  <c r="E42" i="6" s="1"/>
  <c r="BF42" i="6"/>
  <c r="AN42" i="6"/>
  <c r="AG42" i="6" s="1"/>
  <c r="AL42" i="6"/>
  <c r="D42" i="6" s="1"/>
  <c r="BE42" i="6"/>
  <c r="BP16" i="16"/>
  <c r="ED16" i="16" s="1"/>
  <c r="AB16" i="12"/>
  <c r="O16" i="12" s="1"/>
  <c r="P16" i="12" s="1"/>
  <c r="CC16" i="1" s="1"/>
  <c r="FA16" i="1" s="1"/>
  <c r="CB16" i="1"/>
  <c r="F42" i="6" l="1"/>
  <c r="W44" i="6" s="1"/>
  <c r="AP20" i="12"/>
  <c r="AC107" i="7"/>
  <c r="K107" i="7"/>
  <c r="AD107" i="13"/>
  <c r="F107" i="13"/>
  <c r="BA108" i="13" s="1"/>
  <c r="L107" i="13"/>
  <c r="BF108" i="8"/>
  <c r="AO108" i="8"/>
  <c r="AH108" i="8" s="1"/>
  <c r="V96" i="4"/>
  <c r="Q95" i="4"/>
  <c r="AB106" i="7"/>
  <c r="Y106" i="1"/>
  <c r="P106" i="7"/>
  <c r="X106" i="1"/>
  <c r="AD107" i="11"/>
  <c r="F107" i="11"/>
  <c r="L107" i="11"/>
  <c r="Q96" i="10"/>
  <c r="V97" i="10"/>
  <c r="BE108" i="8"/>
  <c r="AM108" i="8"/>
  <c r="E108" i="8" s="1"/>
  <c r="BH106" i="16"/>
  <c r="CT106" i="16" s="1"/>
  <c r="BI106" i="16" s="1"/>
  <c r="AD42" i="6"/>
  <c r="L42" i="6"/>
  <c r="AF42" i="6" s="1"/>
  <c r="K42" i="6"/>
  <c r="AC42" i="6"/>
  <c r="Q16" i="12"/>
  <c r="V17" i="12"/>
  <c r="BA43" i="6" l="1"/>
  <c r="M42" i="6"/>
  <c r="AA42" i="6" s="1"/>
  <c r="Z42" i="6"/>
  <c r="AP21" i="12"/>
  <c r="R42" i="6"/>
  <c r="S42" i="6" s="1"/>
  <c r="AS43" i="6"/>
  <c r="J43" i="6" s="1"/>
  <c r="M43" i="1" s="1"/>
  <c r="AR43" i="6"/>
  <c r="AF107" i="11"/>
  <c r="B107" i="11" s="1"/>
  <c r="M107" i="11"/>
  <c r="BC108" i="11" s="1"/>
  <c r="Z106" i="1"/>
  <c r="EV106" i="1" s="1"/>
  <c r="AF107" i="13"/>
  <c r="B107" i="13" s="1"/>
  <c r="M107" i="13"/>
  <c r="BC108" i="13" s="1"/>
  <c r="AD108" i="8"/>
  <c r="L108" i="8"/>
  <c r="F108" i="8"/>
  <c r="BA109" i="8" s="1"/>
  <c r="Q106" i="7"/>
  <c r="V107" i="7"/>
  <c r="BJ106" i="16"/>
  <c r="EC106" i="16" s="1"/>
  <c r="W109" i="11"/>
  <c r="W109" i="13"/>
  <c r="Y97" i="10"/>
  <c r="O97" i="10"/>
  <c r="BD97" i="10"/>
  <c r="BB97" i="10"/>
  <c r="BD96" i="4"/>
  <c r="Y96" i="4"/>
  <c r="BB96" i="4"/>
  <c r="AE107" i="7"/>
  <c r="BA108" i="11"/>
  <c r="AE42" i="6"/>
  <c r="B42" i="6" s="1"/>
  <c r="BB17" i="12"/>
  <c r="D17" i="12" s="1"/>
  <c r="BD17" i="12"/>
  <c r="Y17" i="12"/>
  <c r="BC43" i="6" l="1"/>
  <c r="X44" i="6"/>
  <c r="AP22" i="12"/>
  <c r="AG17" i="12"/>
  <c r="K17" i="12" s="1"/>
  <c r="AC17" i="12"/>
  <c r="AL43" i="6"/>
  <c r="AN43" i="6"/>
  <c r="C43" i="6"/>
  <c r="L43" i="1" s="1"/>
  <c r="K42" i="1"/>
  <c r="AM43" i="6"/>
  <c r="N42" i="6"/>
  <c r="U42" i="6"/>
  <c r="T42" i="6" s="1"/>
  <c r="O42" i="1" s="1"/>
  <c r="N42" i="1"/>
  <c r="CF107" i="1"/>
  <c r="BZ107" i="16" s="1"/>
  <c r="CJ107" i="16" s="1"/>
  <c r="Y107" i="7"/>
  <c r="BB107" i="7"/>
  <c r="BD107" i="7"/>
  <c r="R107" i="13"/>
  <c r="S107" i="13" s="1"/>
  <c r="X109" i="13"/>
  <c r="AR108" i="13"/>
  <c r="AS108" i="13"/>
  <c r="AO43" i="6"/>
  <c r="BF97" i="10"/>
  <c r="AO97" i="10"/>
  <c r="AH97" i="10" s="1"/>
  <c r="W110" i="8"/>
  <c r="AF108" i="8"/>
  <c r="B108" i="8" s="1"/>
  <c r="M108" i="8"/>
  <c r="BC109" i="8" s="1"/>
  <c r="R107" i="11"/>
  <c r="S107" i="11" s="1"/>
  <c r="X109" i="11"/>
  <c r="AR108" i="11"/>
  <c r="AS108" i="11"/>
  <c r="BF96" i="4"/>
  <c r="AO96" i="4"/>
  <c r="AH96" i="4" s="1"/>
  <c r="BE97" i="10"/>
  <c r="AM97" i="10"/>
  <c r="E97" i="10" s="1"/>
  <c r="BE96" i="4"/>
  <c r="AM96" i="4"/>
  <c r="E96" i="4" s="1"/>
  <c r="BN107" i="1"/>
  <c r="BX107" i="16" s="1"/>
  <c r="CH107" i="16" s="1"/>
  <c r="BE17" i="12"/>
  <c r="AM17" i="12"/>
  <c r="E17" i="12" s="1"/>
  <c r="F17" i="12" s="1"/>
  <c r="W19" i="12" s="1"/>
  <c r="BF17" i="12"/>
  <c r="AO17" i="12"/>
  <c r="AH17" i="12" s="1"/>
  <c r="BS42" i="16" l="1"/>
  <c r="CC42" i="16" s="1"/>
  <c r="Z42" i="16" s="1"/>
  <c r="AA42" i="16" s="1"/>
  <c r="AP23" i="12"/>
  <c r="AP24" i="12" s="1"/>
  <c r="AP25" i="12" s="1"/>
  <c r="AP26" i="12" s="1"/>
  <c r="AP27" i="12" s="1"/>
  <c r="AP28" i="12" s="1"/>
  <c r="AP29" i="12" s="1"/>
  <c r="AP30" i="12" s="1"/>
  <c r="AP31" i="12" s="1"/>
  <c r="AP32" i="12" s="1"/>
  <c r="AP33" i="12" s="1"/>
  <c r="AP34" i="12" s="1"/>
  <c r="AP35" i="12" s="1"/>
  <c r="AP36" i="12" s="1"/>
  <c r="AP37" i="12" s="1"/>
  <c r="AP38" i="12" s="1"/>
  <c r="AP39" i="12" s="1"/>
  <c r="AP40" i="12" s="1"/>
  <c r="AP41" i="12" s="1"/>
  <c r="AP42" i="12" s="1"/>
  <c r="AP43" i="12" s="1"/>
  <c r="AP44" i="12" s="1"/>
  <c r="AP45" i="12" s="1"/>
  <c r="AP46" i="12" s="1"/>
  <c r="AP47" i="12" s="1"/>
  <c r="AP48" i="12" s="1"/>
  <c r="AP49" i="12" s="1"/>
  <c r="AP50" i="12" s="1"/>
  <c r="AP51" i="12" s="1"/>
  <c r="AP52" i="12" s="1"/>
  <c r="AP53" i="12" s="1"/>
  <c r="AP54" i="12" s="1"/>
  <c r="AP55" i="12" s="1"/>
  <c r="AP56" i="12" s="1"/>
  <c r="AP57" i="12" s="1"/>
  <c r="AP58" i="12" s="1"/>
  <c r="AP59" i="12" s="1"/>
  <c r="AP60" i="12" s="1"/>
  <c r="AP61" i="12" s="1"/>
  <c r="AP62" i="12" s="1"/>
  <c r="AP63" i="12" s="1"/>
  <c r="AP64" i="12" s="1"/>
  <c r="AP65" i="12" s="1"/>
  <c r="AP66" i="12" s="1"/>
  <c r="AP67" i="12" s="1"/>
  <c r="AP68" i="12" s="1"/>
  <c r="AP69" i="12" s="1"/>
  <c r="AP70" i="12" s="1"/>
  <c r="AP71" i="12" s="1"/>
  <c r="AP72" i="12" s="1"/>
  <c r="AP73" i="12" s="1"/>
  <c r="AP74" i="12" s="1"/>
  <c r="AP75" i="12" s="1"/>
  <c r="AP76" i="12" s="1"/>
  <c r="AP77" i="12" s="1"/>
  <c r="AP78" i="12" s="1"/>
  <c r="AP79" i="12" s="1"/>
  <c r="AP80" i="12" s="1"/>
  <c r="AP81" i="12" s="1"/>
  <c r="AP82" i="12" s="1"/>
  <c r="AP83" i="12" s="1"/>
  <c r="AP84" i="12" s="1"/>
  <c r="AP85" i="12" s="1"/>
  <c r="AP86" i="12" s="1"/>
  <c r="AP87" i="12" s="1"/>
  <c r="AP88" i="12" s="1"/>
  <c r="AP89" i="12" s="1"/>
  <c r="AP90" i="12" s="1"/>
  <c r="AP91" i="12" s="1"/>
  <c r="AP92" i="12" s="1"/>
  <c r="AP93" i="12" s="1"/>
  <c r="AP94" i="12" s="1"/>
  <c r="AP95" i="12" s="1"/>
  <c r="AP96" i="12" s="1"/>
  <c r="AP97" i="12" s="1"/>
  <c r="AP98" i="12" s="1"/>
  <c r="AP99" i="12" s="1"/>
  <c r="AP100" i="12" s="1"/>
  <c r="AP101" i="12" s="1"/>
  <c r="AP102" i="12" s="1"/>
  <c r="AP103" i="12" s="1"/>
  <c r="AP104" i="12" s="1"/>
  <c r="AP105" i="12" s="1"/>
  <c r="AP106" i="12" s="1"/>
  <c r="AP107" i="12" s="1"/>
  <c r="AP108" i="12" s="1"/>
  <c r="AP109" i="12" s="1"/>
  <c r="AP110" i="12" s="1"/>
  <c r="AP111" i="12" s="1"/>
  <c r="AP112" i="12" s="1"/>
  <c r="AP113" i="12" s="1"/>
  <c r="AP114" i="12" s="1"/>
  <c r="AP115" i="12" s="1"/>
  <c r="AP116" i="12" s="1"/>
  <c r="AE17" i="12"/>
  <c r="P42" i="1"/>
  <c r="AB42" i="6"/>
  <c r="O42" i="6" s="1"/>
  <c r="P42" i="6" s="1"/>
  <c r="Q42" i="1" s="1"/>
  <c r="EU42" i="1" s="1"/>
  <c r="Z17" i="12"/>
  <c r="AC108" i="1"/>
  <c r="BU108" i="16" s="1"/>
  <c r="CE108" i="16" s="1"/>
  <c r="U107" i="13"/>
  <c r="T107" i="13" s="1"/>
  <c r="CI107" i="1"/>
  <c r="N107" i="13"/>
  <c r="U107" i="11"/>
  <c r="T107" i="11" s="1"/>
  <c r="BQ107" i="1"/>
  <c r="N107" i="11"/>
  <c r="BF107" i="7"/>
  <c r="AO107" i="7"/>
  <c r="AH107" i="7" s="1"/>
  <c r="BE107" i="7"/>
  <c r="AM107" i="7"/>
  <c r="E107" i="7" s="1"/>
  <c r="J108" i="13"/>
  <c r="CH108" i="1" s="1"/>
  <c r="AG108" i="11"/>
  <c r="J108" i="11"/>
  <c r="BP108" i="1" s="1"/>
  <c r="D108" i="13"/>
  <c r="AN108" i="13"/>
  <c r="AG108" i="13" s="1"/>
  <c r="AL108" i="13"/>
  <c r="C108" i="13"/>
  <c r="CG108" i="1" s="1"/>
  <c r="D108" i="11"/>
  <c r="AL108" i="11"/>
  <c r="AN108" i="11"/>
  <c r="C108" i="11"/>
  <c r="BO108" i="1" s="1"/>
  <c r="AD96" i="4"/>
  <c r="F96" i="4"/>
  <c r="BA97" i="4" s="1"/>
  <c r="L96" i="4"/>
  <c r="R108" i="8"/>
  <c r="S108" i="8" s="1"/>
  <c r="X110" i="8"/>
  <c r="AS109" i="8"/>
  <c r="AR109" i="8"/>
  <c r="AD97" i="10"/>
  <c r="L97" i="10"/>
  <c r="F97" i="10"/>
  <c r="AD17" i="12"/>
  <c r="BA18" i="12"/>
  <c r="L17" i="12"/>
  <c r="AO42" i="16" l="1"/>
  <c r="AP42" i="16" s="1"/>
  <c r="CQ42" i="16" s="1"/>
  <c r="AQ42" i="16" s="1"/>
  <c r="M17" i="12"/>
  <c r="Q42" i="6"/>
  <c r="V43" i="6"/>
  <c r="CJ107" i="1"/>
  <c r="W99" i="10"/>
  <c r="AL109" i="8"/>
  <c r="D109" i="8" s="1"/>
  <c r="AN109" i="8"/>
  <c r="C109" i="8"/>
  <c r="AD109" i="1" s="1"/>
  <c r="AC108" i="13"/>
  <c r="K108" i="13"/>
  <c r="AF96" i="4"/>
  <c r="B96" i="4" s="1"/>
  <c r="M96" i="4"/>
  <c r="BC97" i="4" s="1"/>
  <c r="AD107" i="7"/>
  <c r="L107" i="7"/>
  <c r="F107" i="7"/>
  <c r="BA108" i="7" s="1"/>
  <c r="AB107" i="11"/>
  <c r="BS107" i="1"/>
  <c r="P107" i="11"/>
  <c r="BT107" i="1" s="1"/>
  <c r="EZ107" i="1" s="1"/>
  <c r="AR44" i="6"/>
  <c r="AS44" i="6"/>
  <c r="U108" i="8"/>
  <c r="T108" i="8" s="1"/>
  <c r="AF108" i="1"/>
  <c r="N108" i="8"/>
  <c r="AG109" i="8"/>
  <c r="J109" i="8"/>
  <c r="AE109" i="1" s="1"/>
  <c r="A96" i="15"/>
  <c r="W98" i="4"/>
  <c r="Z96" i="4"/>
  <c r="BA98" i="10"/>
  <c r="BR107" i="1"/>
  <c r="AC108" i="11"/>
  <c r="K108" i="11"/>
  <c r="AF97" i="10"/>
  <c r="B97" i="10" s="1"/>
  <c r="M97" i="10"/>
  <c r="BC98" i="10" s="1"/>
  <c r="AB107" i="13"/>
  <c r="CK107" i="1"/>
  <c r="P107" i="13"/>
  <c r="CL107" i="1" s="1"/>
  <c r="FB107" i="1" s="1"/>
  <c r="AF17" i="12"/>
  <c r="B17" i="12" s="1"/>
  <c r="AR42" i="16" l="1"/>
  <c r="DZ42" i="16" s="1"/>
  <c r="R17" i="12"/>
  <c r="S17" i="12" s="1"/>
  <c r="U17" i="12" s="1"/>
  <c r="T17" i="12" s="1"/>
  <c r="CA17" i="1" s="1"/>
  <c r="AS18" i="12"/>
  <c r="AR18" i="12"/>
  <c r="AA17" i="12"/>
  <c r="X19" i="12"/>
  <c r="BC18" i="12"/>
  <c r="Y43" i="6"/>
  <c r="BB43" i="6"/>
  <c r="BD43" i="6"/>
  <c r="AH43" i="6" s="1"/>
  <c r="B96" i="1"/>
  <c r="BR96" i="16" s="1"/>
  <c r="CB96" i="16" s="1"/>
  <c r="AC109" i="8"/>
  <c r="K109" i="8"/>
  <c r="AE109" i="8" s="1"/>
  <c r="AG108" i="1"/>
  <c r="AE108" i="11"/>
  <c r="R96" i="4"/>
  <c r="AA96" i="4"/>
  <c r="AA97" i="4" s="1"/>
  <c r="X98" i="4"/>
  <c r="AS97" i="4"/>
  <c r="AR97" i="4"/>
  <c r="Q107" i="11"/>
  <c r="V108" i="11"/>
  <c r="J44" i="6"/>
  <c r="M44" i="1" s="1"/>
  <c r="Q107" i="13"/>
  <c r="V108" i="13"/>
  <c r="W109" i="7"/>
  <c r="Z107" i="7"/>
  <c r="Z108" i="7" s="1"/>
  <c r="AL44" i="6"/>
  <c r="AN44" i="6"/>
  <c r="C44" i="6"/>
  <c r="L44" i="1" s="1"/>
  <c r="R97" i="10"/>
  <c r="X99" i="10"/>
  <c r="AR98" i="10"/>
  <c r="AS98" i="10"/>
  <c r="C96" i="15"/>
  <c r="Z97" i="4"/>
  <c r="AB108" i="8"/>
  <c r="AH108" i="1"/>
  <c r="P108" i="8"/>
  <c r="AI108" i="1" s="1"/>
  <c r="EW108" i="1" s="1"/>
  <c r="AF107" i="7"/>
  <c r="B107" i="7" s="1"/>
  <c r="M107" i="7"/>
  <c r="AE108" i="13"/>
  <c r="BE97" i="1"/>
  <c r="BW97" i="16" s="1"/>
  <c r="CG97" i="16" s="1"/>
  <c r="T97" i="16" s="1"/>
  <c r="BW17" i="1"/>
  <c r="BY17" i="16" s="1"/>
  <c r="CI17" i="16" s="1"/>
  <c r="N17" i="12"/>
  <c r="D43" i="6" l="1"/>
  <c r="AC43" i="6" s="1"/>
  <c r="BZ17" i="1"/>
  <c r="AN18" i="12"/>
  <c r="C18" i="12"/>
  <c r="BX18" i="1" s="1"/>
  <c r="AL18" i="12"/>
  <c r="J18" i="12"/>
  <c r="BY18" i="1" s="1"/>
  <c r="AG43" i="6"/>
  <c r="K43" i="6" s="1"/>
  <c r="BF43" i="6"/>
  <c r="BE43" i="6"/>
  <c r="E43" i="6"/>
  <c r="F43" i="6" s="1"/>
  <c r="W45" i="6" s="1"/>
  <c r="R107" i="7"/>
  <c r="S107" i="7" s="1"/>
  <c r="X109" i="7"/>
  <c r="AA107" i="7"/>
  <c r="AA108" i="7" s="1"/>
  <c r="AS108" i="7"/>
  <c r="AR108" i="7"/>
  <c r="AG98" i="10"/>
  <c r="J98" i="10"/>
  <c r="BG98" i="1" s="1"/>
  <c r="AL97" i="4"/>
  <c r="AN97" i="4"/>
  <c r="AG97" i="4" s="1"/>
  <c r="D97" i="4"/>
  <c r="C97" i="4"/>
  <c r="C97" i="1" s="1"/>
  <c r="T107" i="1"/>
  <c r="BT107" i="16" s="1"/>
  <c r="CD107" i="16" s="1"/>
  <c r="D98" i="10"/>
  <c r="AL98" i="10"/>
  <c r="AN98" i="10"/>
  <c r="C98" i="10"/>
  <c r="BF98" i="1" s="1"/>
  <c r="J97" i="4"/>
  <c r="D97" i="1" s="1"/>
  <c r="U97" i="16"/>
  <c r="CO97" i="16" s="1"/>
  <c r="V97" i="16" s="1"/>
  <c r="Q108" i="8"/>
  <c r="V109" i="8"/>
  <c r="C97" i="15"/>
  <c r="BH97" i="1"/>
  <c r="S97" i="10"/>
  <c r="Y108" i="11"/>
  <c r="BB108" i="11"/>
  <c r="BD108" i="11"/>
  <c r="D96" i="15"/>
  <c r="S96" i="4"/>
  <c r="BC108" i="7"/>
  <c r="Y108" i="13"/>
  <c r="BD108" i="13"/>
  <c r="BB108" i="13"/>
  <c r="N96" i="16"/>
  <c r="B96" i="16"/>
  <c r="BM17" i="16"/>
  <c r="BN17" i="16" s="1"/>
  <c r="CU17" i="16" s="1"/>
  <c r="CB17" i="1"/>
  <c r="AB17" i="12"/>
  <c r="O17" i="12" s="1"/>
  <c r="P17" i="12" s="1"/>
  <c r="CC17" i="1" s="1"/>
  <c r="FA17" i="1" s="1"/>
  <c r="Z43" i="6" l="1"/>
  <c r="AD43" i="6"/>
  <c r="L43" i="6"/>
  <c r="AF43" i="6" s="1"/>
  <c r="BA44" i="6"/>
  <c r="AE43" i="6"/>
  <c r="O96" i="16"/>
  <c r="CN96" i="16" s="1"/>
  <c r="P96" i="16" s="1"/>
  <c r="U96" i="4"/>
  <c r="T96" i="4" s="1"/>
  <c r="E96" i="1"/>
  <c r="N96" i="4"/>
  <c r="BE108" i="13"/>
  <c r="AM108" i="13"/>
  <c r="E108" i="13" s="1"/>
  <c r="W97" i="16"/>
  <c r="DX97" i="16" s="1"/>
  <c r="BF108" i="11"/>
  <c r="AO108" i="11"/>
  <c r="AH108" i="11" s="1"/>
  <c r="D108" i="7"/>
  <c r="AN108" i="7"/>
  <c r="AG108" i="7" s="1"/>
  <c r="AL108" i="7"/>
  <c r="C108" i="7"/>
  <c r="U108" i="1" s="1"/>
  <c r="U107" i="7"/>
  <c r="T107" i="7" s="1"/>
  <c r="W107" i="1"/>
  <c r="N107" i="7"/>
  <c r="BE108" i="11"/>
  <c r="AM108" i="11"/>
  <c r="E108" i="11" s="1"/>
  <c r="J108" i="7"/>
  <c r="V108" i="1" s="1"/>
  <c r="AC98" i="10"/>
  <c r="K98" i="10"/>
  <c r="BF108" i="13"/>
  <c r="AO108" i="13"/>
  <c r="AH108" i="13" s="1"/>
  <c r="Y109" i="8"/>
  <c r="BB109" i="8"/>
  <c r="BD109" i="8"/>
  <c r="AC97" i="4"/>
  <c r="K97" i="4"/>
  <c r="BG107" i="16"/>
  <c r="C96" i="16"/>
  <c r="CL96" i="16" s="1"/>
  <c r="D96" i="16" s="1"/>
  <c r="E96" i="16"/>
  <c r="DU96" i="16" s="1"/>
  <c r="U97" i="10"/>
  <c r="T97" i="10" s="1"/>
  <c r="N97" i="10"/>
  <c r="BO17" i="16"/>
  <c r="BP17" i="16"/>
  <c r="ED17" i="16" s="1"/>
  <c r="Q17" i="12"/>
  <c r="V18" i="12"/>
  <c r="M43" i="6" l="1"/>
  <c r="BC44" i="6" s="1"/>
  <c r="AA43" i="6"/>
  <c r="R43" i="6"/>
  <c r="S43" i="6" s="1"/>
  <c r="B43" i="6"/>
  <c r="K43" i="1" s="1"/>
  <c r="BS43" i="16" s="1"/>
  <c r="CC43" i="16" s="1"/>
  <c r="AD108" i="11"/>
  <c r="L108" i="11"/>
  <c r="F108" i="11"/>
  <c r="BA109" i="11" s="1"/>
  <c r="AB97" i="10"/>
  <c r="BJ97" i="1"/>
  <c r="P97" i="10"/>
  <c r="AD108" i="13"/>
  <c r="F108" i="13"/>
  <c r="BA109" i="13" s="1"/>
  <c r="L108" i="13"/>
  <c r="BI97" i="1"/>
  <c r="AB107" i="7"/>
  <c r="Y107" i="1"/>
  <c r="O107" i="7"/>
  <c r="P107" i="7" s="1"/>
  <c r="Z107" i="1" s="1"/>
  <c r="EV107" i="1" s="1"/>
  <c r="X107" i="1"/>
  <c r="E96" i="15"/>
  <c r="F96" i="1"/>
  <c r="AC108" i="7"/>
  <c r="K108" i="7"/>
  <c r="AE97" i="4"/>
  <c r="BF109" i="8"/>
  <c r="AO109" i="8"/>
  <c r="AH109" i="8" s="1"/>
  <c r="AB96" i="4"/>
  <c r="G96" i="1"/>
  <c r="O96" i="4"/>
  <c r="P96" i="4" s="1"/>
  <c r="H96" i="1" s="1"/>
  <c r="ET96" i="1" s="1"/>
  <c r="BJ107" i="16"/>
  <c r="EC107" i="16" s="1"/>
  <c r="BH107" i="16"/>
  <c r="CT107" i="16" s="1"/>
  <c r="BI107" i="16" s="1"/>
  <c r="BE109" i="8"/>
  <c r="AM109" i="8"/>
  <c r="E109" i="8" s="1"/>
  <c r="AE98" i="10"/>
  <c r="Q96" i="16"/>
  <c r="DW96" i="16" s="1"/>
  <c r="BB18" i="12"/>
  <c r="BD18" i="12"/>
  <c r="Y18" i="12"/>
  <c r="X45" i="6" l="1"/>
  <c r="AM18" i="12"/>
  <c r="E18" i="12" s="1"/>
  <c r="AD18" i="12" s="1"/>
  <c r="AG18" i="12"/>
  <c r="AO18" i="12"/>
  <c r="AH18" i="12" s="1"/>
  <c r="AO43" i="16"/>
  <c r="Z43" i="16"/>
  <c r="N43" i="1"/>
  <c r="N43" i="6"/>
  <c r="U43" i="6"/>
  <c r="T43" i="6" s="1"/>
  <c r="O43" i="1" s="1"/>
  <c r="Z108" i="13"/>
  <c r="Z109" i="13" s="1"/>
  <c r="W110" i="13"/>
  <c r="Q97" i="10"/>
  <c r="V98" i="10"/>
  <c r="AF108" i="13"/>
  <c r="B108" i="13" s="1"/>
  <c r="M108" i="13"/>
  <c r="BC109" i="13" s="1"/>
  <c r="Q107" i="7"/>
  <c r="V108" i="7"/>
  <c r="AM44" i="6"/>
  <c r="W110" i="11"/>
  <c r="Z108" i="11"/>
  <c r="Z109" i="11" s="1"/>
  <c r="Q96" i="4"/>
  <c r="V97" i="4"/>
  <c r="AO44" i="6"/>
  <c r="M108" i="11"/>
  <c r="AF108" i="11"/>
  <c r="B108" i="11" s="1"/>
  <c r="AE108" i="7"/>
  <c r="BK97" i="1"/>
  <c r="EY97" i="1" s="1"/>
  <c r="AD109" i="8"/>
  <c r="F109" i="8"/>
  <c r="L109" i="8"/>
  <c r="BE18" i="12"/>
  <c r="D18" i="12"/>
  <c r="BF18" i="12"/>
  <c r="L18" i="12" l="1"/>
  <c r="AF18" i="12" s="1"/>
  <c r="AB43" i="6"/>
  <c r="P43" i="1"/>
  <c r="AA43" i="16"/>
  <c r="AP43" i="16"/>
  <c r="CF108" i="1"/>
  <c r="BZ108" i="16" s="1"/>
  <c r="CJ108" i="16" s="1"/>
  <c r="BN108" i="1"/>
  <c r="BX108" i="16" s="1"/>
  <c r="CH108" i="16" s="1"/>
  <c r="R108" i="11"/>
  <c r="S108" i="11" s="1"/>
  <c r="X110" i="11"/>
  <c r="AA108" i="11"/>
  <c r="AA109" i="11" s="1"/>
  <c r="AR109" i="11"/>
  <c r="AS109" i="11"/>
  <c r="Y98" i="10"/>
  <c r="BB98" i="10"/>
  <c r="BD98" i="10"/>
  <c r="BD97" i="4"/>
  <c r="Y97" i="4"/>
  <c r="BB97" i="4"/>
  <c r="O97" i="4"/>
  <c r="Y108" i="7"/>
  <c r="O108" i="7"/>
  <c r="BB108" i="7"/>
  <c r="BD108" i="7"/>
  <c r="AF109" i="8"/>
  <c r="B109" i="8" s="1"/>
  <c r="M109" i="8"/>
  <c r="W113" i="8"/>
  <c r="W112" i="8"/>
  <c r="W111" i="8"/>
  <c r="Z109" i="8"/>
  <c r="BC109" i="11"/>
  <c r="R108" i="13"/>
  <c r="S108" i="13" s="1"/>
  <c r="X110" i="13"/>
  <c r="AA108" i="13"/>
  <c r="AA109" i="13" s="1"/>
  <c r="AS109" i="13"/>
  <c r="AR109" i="13"/>
  <c r="AC18" i="12"/>
  <c r="F18" i="12"/>
  <c r="K18" i="12"/>
  <c r="CQ43" i="16" l="1"/>
  <c r="AQ43" i="16" s="1"/>
  <c r="AR43" i="16"/>
  <c r="DZ43" i="16" s="1"/>
  <c r="O43" i="6"/>
  <c r="P43" i="6" s="1"/>
  <c r="Q43" i="1" s="1"/>
  <c r="EU43" i="1" s="1"/>
  <c r="V44" i="6"/>
  <c r="Q43" i="6"/>
  <c r="AC109" i="1"/>
  <c r="BU109" i="16" s="1"/>
  <c r="CE109" i="16" s="1"/>
  <c r="X113" i="8"/>
  <c r="R109" i="8"/>
  <c r="S109" i="8" s="1"/>
  <c r="X112" i="8"/>
  <c r="X111" i="8"/>
  <c r="AA109" i="8"/>
  <c r="BE98" i="10"/>
  <c r="AM98" i="10"/>
  <c r="E98" i="10" s="1"/>
  <c r="BE97" i="4"/>
  <c r="AM97" i="4"/>
  <c r="E97" i="4" s="1"/>
  <c r="BF97" i="4"/>
  <c r="AO97" i="4"/>
  <c r="AH97" i="4" s="1"/>
  <c r="U108" i="11"/>
  <c r="T108" i="11" s="1"/>
  <c r="BQ108" i="1"/>
  <c r="N108" i="11"/>
  <c r="BF98" i="10"/>
  <c r="AO98" i="10"/>
  <c r="AH98" i="10" s="1"/>
  <c r="BF108" i="7"/>
  <c r="AO108" i="7"/>
  <c r="AH108" i="7" s="1"/>
  <c r="U108" i="13"/>
  <c r="T108" i="13" s="1"/>
  <c r="CI108" i="1"/>
  <c r="N108" i="13"/>
  <c r="BE108" i="7"/>
  <c r="AM108" i="7"/>
  <c r="E108" i="7" s="1"/>
  <c r="J109" i="11"/>
  <c r="BP109" i="1" s="1"/>
  <c r="AL109" i="11"/>
  <c r="D109" i="11" s="1"/>
  <c r="AN109" i="11"/>
  <c r="AG109" i="11" s="1"/>
  <c r="C109" i="11"/>
  <c r="BO109" i="1" s="1"/>
  <c r="AN109" i="13"/>
  <c r="AL109" i="13"/>
  <c r="D109" i="13" s="1"/>
  <c r="C109" i="13"/>
  <c r="CG109" i="1" s="1"/>
  <c r="AG109" i="13"/>
  <c r="J109" i="13"/>
  <c r="CH109" i="1" s="1"/>
  <c r="AE18" i="12"/>
  <c r="B18" i="12" s="1"/>
  <c r="BW18" i="1" s="1"/>
  <c r="BY18" i="16" s="1"/>
  <c r="CI18" i="16" s="1"/>
  <c r="M18" i="12"/>
  <c r="BA19" i="12"/>
  <c r="W20" i="12"/>
  <c r="Z18" i="12"/>
  <c r="AS19" i="12" l="1"/>
  <c r="J19" i="12" s="1"/>
  <c r="BY19" i="1" s="1"/>
  <c r="AR19" i="12"/>
  <c r="Y44" i="6"/>
  <c r="BD44" i="6"/>
  <c r="AH44" i="6" s="1"/>
  <c r="BB44" i="6"/>
  <c r="D44" i="6" s="1"/>
  <c r="AC109" i="13"/>
  <c r="K109" i="13"/>
  <c r="AE109" i="13" s="1"/>
  <c r="AC109" i="11"/>
  <c r="K109" i="11"/>
  <c r="AE109" i="11" s="1"/>
  <c r="CK108" i="1"/>
  <c r="AB108" i="13"/>
  <c r="O108" i="13"/>
  <c r="P108" i="13" s="1"/>
  <c r="CL108" i="1" s="1"/>
  <c r="FB108" i="1" s="1"/>
  <c r="BR108" i="1"/>
  <c r="CJ108" i="1"/>
  <c r="AS45" i="6"/>
  <c r="AR45" i="6"/>
  <c r="U109" i="8"/>
  <c r="T109" i="8" s="1"/>
  <c r="AG109" i="1" s="1"/>
  <c r="AF109" i="1"/>
  <c r="N109" i="8"/>
  <c r="J115" i="8"/>
  <c r="J116" i="8"/>
  <c r="AD97" i="4"/>
  <c r="F97" i="4"/>
  <c r="BA98" i="4" s="1"/>
  <c r="L97" i="4"/>
  <c r="AB108" i="11"/>
  <c r="BS108" i="1"/>
  <c r="O108" i="11"/>
  <c r="P108" i="11" s="1"/>
  <c r="BT108" i="1" s="1"/>
  <c r="EZ108" i="1" s="1"/>
  <c r="AD108" i="7"/>
  <c r="L108" i="7"/>
  <c r="F108" i="7"/>
  <c r="BA109" i="7" s="1"/>
  <c r="AD98" i="10"/>
  <c r="F98" i="10"/>
  <c r="L98" i="10"/>
  <c r="BM18" i="16"/>
  <c r="BN18" i="16" s="1"/>
  <c r="CU18" i="16" s="1"/>
  <c r="BC19" i="12"/>
  <c r="X20" i="12"/>
  <c r="R18" i="12"/>
  <c r="S18" i="12" s="1"/>
  <c r="U18" i="12" s="1"/>
  <c r="AA18" i="12"/>
  <c r="AC44" i="6" l="1"/>
  <c r="F44" i="6"/>
  <c r="W46" i="6" s="1"/>
  <c r="AO19" i="12"/>
  <c r="C19" i="12"/>
  <c r="BX19" i="1" s="1"/>
  <c r="AM19" i="12"/>
  <c r="BE44" i="6"/>
  <c r="E44" i="6"/>
  <c r="Z44" i="6"/>
  <c r="AG44" i="6"/>
  <c r="K44" i="6" s="1"/>
  <c r="BF44" i="6"/>
  <c r="Q108" i="13"/>
  <c r="V109" i="13"/>
  <c r="AB109" i="8"/>
  <c r="Q109" i="8" s="1"/>
  <c r="AH109" i="1"/>
  <c r="O109" i="8"/>
  <c r="P109" i="8" s="1"/>
  <c r="Z98" i="10"/>
  <c r="Z99" i="10" s="1"/>
  <c r="W100" i="10"/>
  <c r="Q108" i="11"/>
  <c r="V109" i="11"/>
  <c r="W110" i="7"/>
  <c r="AF97" i="4"/>
  <c r="B97" i="4" s="1"/>
  <c r="M97" i="4"/>
  <c r="BC98" i="4" s="1"/>
  <c r="BA99" i="10"/>
  <c r="AF108" i="7"/>
  <c r="B108" i="7" s="1"/>
  <c r="M108" i="7"/>
  <c r="BC109" i="7" s="1"/>
  <c r="A97" i="15"/>
  <c r="W99" i="4"/>
  <c r="AL45" i="6"/>
  <c r="AN45" i="6"/>
  <c r="C45" i="6"/>
  <c r="L45" i="1" s="1"/>
  <c r="AF98" i="10"/>
  <c r="B98" i="10" s="1"/>
  <c r="M98" i="10"/>
  <c r="BC99" i="10" s="1"/>
  <c r="J45" i="6"/>
  <c r="M45" i="1" s="1"/>
  <c r="BO18" i="16"/>
  <c r="N18" i="12"/>
  <c r="T18" i="12"/>
  <c r="CA18" i="1" s="1"/>
  <c r="BZ18" i="1"/>
  <c r="BP18" i="16"/>
  <c r="ED18" i="16" s="1"/>
  <c r="AE44" i="6" l="1"/>
  <c r="M44" i="6"/>
  <c r="L44" i="6"/>
  <c r="AF44" i="6" s="1"/>
  <c r="B44" i="6" s="1"/>
  <c r="K44" i="1" s="1"/>
  <c r="BS44" i="16" s="1"/>
  <c r="CC44" i="16" s="1"/>
  <c r="AD44" i="6"/>
  <c r="BA45" i="6"/>
  <c r="B97" i="1"/>
  <c r="BR97" i="16" s="1"/>
  <c r="CB97" i="16" s="1"/>
  <c r="T108" i="1"/>
  <c r="BT108" i="16" s="1"/>
  <c r="CD108" i="16" s="1"/>
  <c r="BE98" i="1"/>
  <c r="BW98" i="16" s="1"/>
  <c r="CG98" i="16" s="1"/>
  <c r="T98" i="16" s="1"/>
  <c r="R108" i="7"/>
  <c r="S108" i="7" s="1"/>
  <c r="X110" i="7"/>
  <c r="AS109" i="7"/>
  <c r="AR109" i="7"/>
  <c r="Y109" i="11"/>
  <c r="O109" i="11"/>
  <c r="BB109" i="11"/>
  <c r="BD109" i="11"/>
  <c r="AI109" i="1"/>
  <c r="EW109" i="1" s="1"/>
  <c r="J114" i="8" a="1"/>
  <c r="J114" i="8" s="1"/>
  <c r="R98" i="10"/>
  <c r="AA98" i="10"/>
  <c r="AA99" i="10" s="1"/>
  <c r="X100" i="10"/>
  <c r="AS99" i="10"/>
  <c r="AR99" i="10"/>
  <c r="Y109" i="13"/>
  <c r="O109" i="13"/>
  <c r="BD109" i="13"/>
  <c r="BB109" i="13"/>
  <c r="R97" i="4"/>
  <c r="X99" i="4"/>
  <c r="AR98" i="4"/>
  <c r="AS98" i="4"/>
  <c r="CB18" i="1"/>
  <c r="AB18" i="12"/>
  <c r="BC45" i="6" l="1"/>
  <c r="AO44" i="16"/>
  <c r="AP44" i="16" s="1"/>
  <c r="Z44" i="16"/>
  <c r="AA44" i="16" s="1"/>
  <c r="X46" i="6"/>
  <c r="AA44" i="6"/>
  <c r="R44" i="6"/>
  <c r="S44" i="6" s="1"/>
  <c r="AN99" i="10"/>
  <c r="AG99" i="10" s="1"/>
  <c r="AL99" i="10"/>
  <c r="D99" i="10" s="1"/>
  <c r="C99" i="10"/>
  <c r="BF99" i="1" s="1"/>
  <c r="CZ109" i="16"/>
  <c r="CZ109" i="1"/>
  <c r="BG108" i="16"/>
  <c r="J99" i="10"/>
  <c r="BG99" i="1" s="1"/>
  <c r="BF109" i="11"/>
  <c r="AO109" i="11"/>
  <c r="AH109" i="11" s="1"/>
  <c r="BE109" i="11"/>
  <c r="AM109" i="11"/>
  <c r="E109" i="11" s="1"/>
  <c r="J109" i="7"/>
  <c r="V109" i="1" s="1"/>
  <c r="AR44" i="16"/>
  <c r="D97" i="15"/>
  <c r="S97" i="4"/>
  <c r="U108" i="7"/>
  <c r="T108" i="7" s="1"/>
  <c r="W108" i="1"/>
  <c r="N108" i="7"/>
  <c r="N97" i="16"/>
  <c r="B97" i="16"/>
  <c r="BE109" i="13"/>
  <c r="AM109" i="13"/>
  <c r="E109" i="13" s="1"/>
  <c r="AL98" i="4"/>
  <c r="AN98" i="4"/>
  <c r="D98" i="4"/>
  <c r="C98" i="4"/>
  <c r="C98" i="1" s="1"/>
  <c r="BF109" i="13"/>
  <c r="AO109" i="13"/>
  <c r="AH109" i="13" s="1"/>
  <c r="AG98" i="4"/>
  <c r="J98" i="4"/>
  <c r="D98" i="1" s="1"/>
  <c r="BH98" i="1"/>
  <c r="S98" i="10"/>
  <c r="AN109" i="7"/>
  <c r="AG109" i="7" s="1"/>
  <c r="AL109" i="7"/>
  <c r="D109" i="7" s="1"/>
  <c r="C109" i="7"/>
  <c r="U109" i="1" s="1"/>
  <c r="U98" i="16"/>
  <c r="CO98" i="16" s="1"/>
  <c r="V98" i="16" s="1"/>
  <c r="O18" i="12"/>
  <c r="P18" i="12" s="1"/>
  <c r="CC18" i="1" s="1"/>
  <c r="FA18" i="1" s="1"/>
  <c r="V19" i="12"/>
  <c r="Q18" i="12"/>
  <c r="DZ44" i="16" l="1"/>
  <c r="DB44" i="16"/>
  <c r="CQ44" i="16"/>
  <c r="AQ44" i="16" s="1"/>
  <c r="U44" i="6"/>
  <c r="T44" i="6" s="1"/>
  <c r="O44" i="1" s="1"/>
  <c r="N44" i="1"/>
  <c r="N44" i="6"/>
  <c r="AC99" i="10"/>
  <c r="K99" i="10"/>
  <c r="AC109" i="7"/>
  <c r="K109" i="7"/>
  <c r="AE109" i="7" s="1"/>
  <c r="X108" i="1"/>
  <c r="BJ108" i="16"/>
  <c r="EC108" i="16" s="1"/>
  <c r="BH108" i="16"/>
  <c r="CT108" i="16" s="1"/>
  <c r="BI108" i="16" s="1"/>
  <c r="U97" i="4"/>
  <c r="T97" i="4" s="1"/>
  <c r="E97" i="1"/>
  <c r="N97" i="4"/>
  <c r="AD109" i="13"/>
  <c r="F109" i="13"/>
  <c r="L109" i="13"/>
  <c r="C97" i="16"/>
  <c r="CL97" i="16" s="1"/>
  <c r="D97" i="16" s="1"/>
  <c r="E97" i="16"/>
  <c r="DU97" i="16" s="1"/>
  <c r="AD109" i="11"/>
  <c r="F109" i="11"/>
  <c r="L109" i="11"/>
  <c r="O97" i="16"/>
  <c r="CN97" i="16" s="1"/>
  <c r="P97" i="16" s="1"/>
  <c r="W98" i="16"/>
  <c r="DX98" i="16" s="1"/>
  <c r="U98" i="10"/>
  <c r="T98" i="10" s="1"/>
  <c r="N98" i="10"/>
  <c r="AC98" i="4"/>
  <c r="K98" i="4"/>
  <c r="AB108" i="7"/>
  <c r="Y108" i="1"/>
  <c r="P108" i="7"/>
  <c r="Z108" i="1" s="1"/>
  <c r="EV108" i="1" s="1"/>
  <c r="BB19" i="12"/>
  <c r="BD19" i="12"/>
  <c r="AH19" i="12" s="1"/>
  <c r="Y19" i="12"/>
  <c r="AN19" i="12" l="1"/>
  <c r="AG19" i="12" s="1"/>
  <c r="E19" i="12"/>
  <c r="AD19" i="12" s="1"/>
  <c r="AL19" i="12"/>
  <c r="AB44" i="6"/>
  <c r="P44" i="1"/>
  <c r="AO45" i="6"/>
  <c r="Q97" i="16"/>
  <c r="DW97" i="16" s="1"/>
  <c r="AF109" i="13"/>
  <c r="B109" i="13" s="1"/>
  <c r="M109" i="13"/>
  <c r="AM45" i="6"/>
  <c r="AF109" i="11"/>
  <c r="B109" i="11" s="1"/>
  <c r="M109" i="11"/>
  <c r="W113" i="13"/>
  <c r="W112" i="13"/>
  <c r="W111" i="13"/>
  <c r="BI98" i="1"/>
  <c r="W113" i="11"/>
  <c r="W111" i="11"/>
  <c r="W112" i="11"/>
  <c r="AB97" i="4"/>
  <c r="G97" i="1"/>
  <c r="P97" i="4"/>
  <c r="AE98" i="4"/>
  <c r="Q108" i="7"/>
  <c r="V109" i="7"/>
  <c r="AB98" i="10"/>
  <c r="BJ98" i="1"/>
  <c r="O98" i="10"/>
  <c r="P98" i="10" s="1"/>
  <c r="BK98" i="1" s="1"/>
  <c r="EY98" i="1" s="1"/>
  <c r="F97" i="1"/>
  <c r="E97" i="15"/>
  <c r="AE99" i="10"/>
  <c r="D19" i="12"/>
  <c r="BE19" i="12"/>
  <c r="BF19" i="12"/>
  <c r="L19" i="12" l="1"/>
  <c r="AF19" i="12" s="1"/>
  <c r="O44" i="6"/>
  <c r="P44" i="6" s="1"/>
  <c r="Q44" i="1" s="1"/>
  <c r="Q44" i="6"/>
  <c r="V45" i="6"/>
  <c r="BN109" i="1"/>
  <c r="BX109" i="16" s="1"/>
  <c r="CH109" i="16" s="1"/>
  <c r="H97" i="1"/>
  <c r="ET97" i="1" s="1"/>
  <c r="X113" i="13"/>
  <c r="R109" i="13"/>
  <c r="S109" i="13" s="1"/>
  <c r="X112" i="13"/>
  <c r="X111" i="13"/>
  <c r="CF109" i="1"/>
  <c r="BZ109" i="16" s="1"/>
  <c r="CJ109" i="16" s="1"/>
  <c r="Q98" i="10"/>
  <c r="V99" i="10"/>
  <c r="Q97" i="4"/>
  <c r="V98" i="4"/>
  <c r="Y109" i="7"/>
  <c r="BB109" i="7"/>
  <c r="BD109" i="7"/>
  <c r="X113" i="11"/>
  <c r="R109" i="11"/>
  <c r="S109" i="11" s="1"/>
  <c r="X111" i="11"/>
  <c r="X112" i="11"/>
  <c r="AC19" i="12"/>
  <c r="K19" i="12"/>
  <c r="F19" i="12"/>
  <c r="CX44" i="1" l="1"/>
  <c r="EU44" i="1"/>
  <c r="Y45" i="6"/>
  <c r="BB45" i="6"/>
  <c r="E45" i="6" s="1"/>
  <c r="AD45" i="6" s="1"/>
  <c r="BD45" i="6"/>
  <c r="AG45" i="6" s="1"/>
  <c r="BD98" i="4"/>
  <c r="Y98" i="4"/>
  <c r="BB98" i="4"/>
  <c r="U109" i="11"/>
  <c r="T109" i="11" s="1"/>
  <c r="BR109" i="1" s="1"/>
  <c r="BQ109" i="1"/>
  <c r="N109" i="11"/>
  <c r="J115" i="11"/>
  <c r="J116" i="11"/>
  <c r="O99" i="10"/>
  <c r="Y99" i="10"/>
  <c r="BD99" i="10"/>
  <c r="BB99" i="10"/>
  <c r="BF109" i="7"/>
  <c r="AO109" i="7"/>
  <c r="AH109" i="7" s="1"/>
  <c r="BE109" i="7"/>
  <c r="AM109" i="7"/>
  <c r="E109" i="7" s="1"/>
  <c r="U109" i="13"/>
  <c r="T109" i="13" s="1"/>
  <c r="CJ109" i="1" s="1"/>
  <c r="CI109" i="1"/>
  <c r="N109" i="13"/>
  <c r="J115" i="13"/>
  <c r="J116" i="13"/>
  <c r="BA20" i="12"/>
  <c r="W21" i="12"/>
  <c r="Z19" i="12"/>
  <c r="AE19" i="12"/>
  <c r="B19" i="12" s="1"/>
  <c r="BW19" i="1" s="1"/>
  <c r="BY19" i="16" s="1"/>
  <c r="CI19" i="16" s="1"/>
  <c r="M19" i="12"/>
  <c r="AR20" i="12" l="1"/>
  <c r="AR21" i="12" s="1"/>
  <c r="AR22" i="12" s="1"/>
  <c r="AS20" i="12"/>
  <c r="AS21" i="12" s="1"/>
  <c r="BF45" i="6"/>
  <c r="AH45" i="6"/>
  <c r="L45" i="6" s="1"/>
  <c r="AF45" i="6" s="1"/>
  <c r="D45" i="6"/>
  <c r="BE45" i="6"/>
  <c r="BF99" i="10"/>
  <c r="AO99" i="10"/>
  <c r="AH99" i="10" s="1"/>
  <c r="AB109" i="13"/>
  <c r="Q109" i="13" s="1"/>
  <c r="CK109" i="1"/>
  <c r="P109" i="13"/>
  <c r="BE98" i="4"/>
  <c r="AM98" i="4"/>
  <c r="E98" i="4" s="1"/>
  <c r="BE99" i="10"/>
  <c r="AM99" i="10"/>
  <c r="E99" i="10" s="1"/>
  <c r="BF98" i="4"/>
  <c r="AO98" i="4"/>
  <c r="AH98" i="4" s="1"/>
  <c r="AD109" i="7"/>
  <c r="F109" i="7"/>
  <c r="L109" i="7"/>
  <c r="AR46" i="6"/>
  <c r="AS46" i="6"/>
  <c r="AB109" i="11"/>
  <c r="Q109" i="11" s="1"/>
  <c r="BS109" i="1"/>
  <c r="P109" i="11"/>
  <c r="BM19" i="16"/>
  <c r="BN19" i="16" s="1"/>
  <c r="CU19" i="16" s="1"/>
  <c r="BC20" i="12"/>
  <c r="R19" i="12"/>
  <c r="S19" i="12" s="1"/>
  <c r="U19" i="12" s="1"/>
  <c r="X21" i="12"/>
  <c r="AA19" i="12"/>
  <c r="AS22" i="12" l="1"/>
  <c r="C22" i="12"/>
  <c r="BX22" i="1" s="1"/>
  <c r="AR23" i="12"/>
  <c r="AO22" i="12"/>
  <c r="AN22" i="12"/>
  <c r="AM22" i="12"/>
  <c r="AL22" i="12"/>
  <c r="C21" i="12"/>
  <c r="BX21" i="1" s="1"/>
  <c r="AM21" i="12"/>
  <c r="AO21" i="12"/>
  <c r="AN21" i="12"/>
  <c r="AL21" i="12"/>
  <c r="AO20" i="12"/>
  <c r="AM20" i="12"/>
  <c r="AN20" i="12"/>
  <c r="C20" i="12"/>
  <c r="BX20" i="1" s="1"/>
  <c r="AL20" i="12"/>
  <c r="J20" i="12"/>
  <c r="BY20" i="1" s="1"/>
  <c r="J21" i="12"/>
  <c r="BY21" i="1" s="1"/>
  <c r="AC45" i="6"/>
  <c r="K45" i="6"/>
  <c r="F45" i="6"/>
  <c r="CL109" i="1"/>
  <c r="FB109" i="1" s="1"/>
  <c r="J114" i="13" a="1"/>
  <c r="J114" i="13" s="1"/>
  <c r="BT109" i="1"/>
  <c r="EZ109" i="1" s="1"/>
  <c r="J114" i="11" a="1"/>
  <c r="J114" i="11" s="1"/>
  <c r="AD99" i="10"/>
  <c r="L99" i="10"/>
  <c r="F99" i="10"/>
  <c r="BA100" i="10" s="1"/>
  <c r="AL46" i="6"/>
  <c r="AN46" i="6"/>
  <c r="C46" i="6"/>
  <c r="L46" i="1" s="1"/>
  <c r="AD98" i="4"/>
  <c r="L98" i="4"/>
  <c r="F98" i="4"/>
  <c r="BA99" i="4" s="1"/>
  <c r="W113" i="7"/>
  <c r="Z109" i="7"/>
  <c r="W111" i="7"/>
  <c r="W112" i="7"/>
  <c r="J46" i="6"/>
  <c r="M46" i="1" s="1"/>
  <c r="AF109" i="7"/>
  <c r="B109" i="7" s="1"/>
  <c r="M109" i="7"/>
  <c r="BO19" i="16"/>
  <c r="N19" i="12"/>
  <c r="T19" i="12"/>
  <c r="CA19" i="1" s="1"/>
  <c r="BZ19" i="1"/>
  <c r="BP19" i="16"/>
  <c r="ED19" i="16" l="1"/>
  <c r="DF19" i="16"/>
  <c r="C23" i="12"/>
  <c r="BX23" i="1" s="1"/>
  <c r="AM23" i="12"/>
  <c r="E23" i="12" s="1"/>
  <c r="AD23" i="12" s="1"/>
  <c r="AO23" i="12"/>
  <c r="AS23" i="12"/>
  <c r="J23" i="12" s="1"/>
  <c r="BY23" i="1" s="1"/>
  <c r="J22" i="12"/>
  <c r="BY22" i="1" s="1"/>
  <c r="BA46" i="6"/>
  <c r="Z45" i="6"/>
  <c r="W47" i="6"/>
  <c r="AE45" i="6"/>
  <c r="B45" i="6" s="1"/>
  <c r="K45" i="1" s="1"/>
  <c r="M45" i="6"/>
  <c r="AA45" i="6" s="1"/>
  <c r="T109" i="1"/>
  <c r="BT109" i="16" s="1"/>
  <c r="CD109" i="16" s="1"/>
  <c r="DC109" i="16"/>
  <c r="DC109" i="1"/>
  <c r="A98" i="15"/>
  <c r="W100" i="4"/>
  <c r="Z98" i="4"/>
  <c r="AF98" i="4"/>
  <c r="B98" i="4" s="1"/>
  <c r="M98" i="4"/>
  <c r="W101" i="10"/>
  <c r="DE109" i="16"/>
  <c r="DE109" i="1"/>
  <c r="X113" i="7"/>
  <c r="R109" i="7"/>
  <c r="S109" i="7" s="1"/>
  <c r="AA109" i="7"/>
  <c r="X112" i="7"/>
  <c r="X111" i="7"/>
  <c r="AF99" i="10"/>
  <c r="B99" i="10" s="1"/>
  <c r="M99" i="10"/>
  <c r="BC100" i="10" s="1"/>
  <c r="AB19" i="12"/>
  <c r="CB19" i="1"/>
  <c r="BS45" i="16" l="1"/>
  <c r="CC45" i="16" s="1"/>
  <c r="AO45" i="16" s="1"/>
  <c r="BC46" i="6"/>
  <c r="R45" i="6"/>
  <c r="S45" i="6" s="1"/>
  <c r="X47" i="6"/>
  <c r="B98" i="1"/>
  <c r="BR98" i="16" s="1"/>
  <c r="CB98" i="16" s="1"/>
  <c r="C98" i="15"/>
  <c r="Z99" i="4"/>
  <c r="BG109" i="16"/>
  <c r="R98" i="4"/>
  <c r="AA98" i="4"/>
  <c r="AA99" i="4" s="1"/>
  <c r="X100" i="4"/>
  <c r="AS99" i="4"/>
  <c r="AR99" i="4"/>
  <c r="R99" i="10"/>
  <c r="X101" i="10"/>
  <c r="AS100" i="10"/>
  <c r="AR100" i="10"/>
  <c r="BE99" i="1"/>
  <c r="BW99" i="16" s="1"/>
  <c r="CG99" i="16" s="1"/>
  <c r="T99" i="16" s="1"/>
  <c r="U109" i="7"/>
  <c r="T109" i="7" s="1"/>
  <c r="X109" i="1" s="1"/>
  <c r="W109" i="1"/>
  <c r="N109" i="7"/>
  <c r="J115" i="7"/>
  <c r="J116" i="7"/>
  <c r="BC99" i="4"/>
  <c r="O19" i="12"/>
  <c r="P19" i="12" s="1"/>
  <c r="CC19" i="1" s="1"/>
  <c r="V20" i="12"/>
  <c r="Q19" i="12"/>
  <c r="AP45" i="16" l="1"/>
  <c r="CQ45" i="16" s="1"/>
  <c r="AQ45" i="16" s="1"/>
  <c r="AR45" i="16"/>
  <c r="DZ45" i="16" s="1"/>
  <c r="DD19" i="1"/>
  <c r="FA19" i="1"/>
  <c r="Z45" i="16"/>
  <c r="AA45" i="16" s="1"/>
  <c r="U45" i="6"/>
  <c r="T45" i="6" s="1"/>
  <c r="O45" i="1" s="1"/>
  <c r="N45" i="1"/>
  <c r="N45" i="6"/>
  <c r="AN99" i="4"/>
  <c r="AL99" i="4"/>
  <c r="D99" i="4" s="1"/>
  <c r="C99" i="4"/>
  <c r="C99" i="1" s="1"/>
  <c r="BH109" i="16"/>
  <c r="CT109" i="16" s="1"/>
  <c r="BI109" i="16" s="1"/>
  <c r="BH99" i="1"/>
  <c r="S99" i="10"/>
  <c r="AN100" i="10"/>
  <c r="AL100" i="10"/>
  <c r="D100" i="10" s="1"/>
  <c r="C100" i="10"/>
  <c r="BF100" i="1" s="1"/>
  <c r="AG99" i="4"/>
  <c r="J99" i="4"/>
  <c r="D99" i="1" s="1"/>
  <c r="C99" i="15"/>
  <c r="AB109" i="7"/>
  <c r="Q109" i="7" s="1"/>
  <c r="Y109" i="1"/>
  <c r="O109" i="7"/>
  <c r="P109" i="7" s="1"/>
  <c r="AG100" i="10"/>
  <c r="J100" i="10"/>
  <c r="BG100" i="1" s="1"/>
  <c r="D98" i="15"/>
  <c r="S98" i="4"/>
  <c r="U99" i="16"/>
  <c r="CO99" i="16" s="1"/>
  <c r="V99" i="16" s="1"/>
  <c r="N98" i="16"/>
  <c r="B98" i="16"/>
  <c r="BB20" i="12"/>
  <c r="E20" i="12" s="1"/>
  <c r="AD20" i="12" s="1"/>
  <c r="BD20" i="12"/>
  <c r="Y20" i="12"/>
  <c r="AH20" i="12" l="1"/>
  <c r="AG20" i="12"/>
  <c r="AB45" i="6"/>
  <c r="P45" i="1"/>
  <c r="AC99" i="4"/>
  <c r="K99" i="4"/>
  <c r="AC100" i="10"/>
  <c r="K100" i="10"/>
  <c r="Z109" i="1"/>
  <c r="EV109" i="1" s="1"/>
  <c r="J114" i="7" a="1"/>
  <c r="J114" i="7" s="1"/>
  <c r="W99" i="16"/>
  <c r="U99" i="10"/>
  <c r="T99" i="10" s="1"/>
  <c r="N99" i="10"/>
  <c r="O98" i="16"/>
  <c r="CN98" i="16" s="1"/>
  <c r="P98" i="16" s="1"/>
  <c r="AO46" i="6"/>
  <c r="AM46" i="6"/>
  <c r="U98" i="4"/>
  <c r="T98" i="4" s="1"/>
  <c r="E98" i="1"/>
  <c r="N98" i="4"/>
  <c r="BJ109" i="16"/>
  <c r="EC109" i="16" s="1"/>
  <c r="C98" i="16"/>
  <c r="CL98" i="16" s="1"/>
  <c r="D98" i="16" s="1"/>
  <c r="E98" i="16"/>
  <c r="DU98" i="16" s="1"/>
  <c r="BE20" i="12"/>
  <c r="D20" i="12"/>
  <c r="F20" i="12" s="1"/>
  <c r="W22" i="12" s="1"/>
  <c r="L20" i="12"/>
  <c r="BF20" i="12"/>
  <c r="CZ99" i="16" l="1"/>
  <c r="DX99" i="16"/>
  <c r="O45" i="6"/>
  <c r="P45" i="6" s="1"/>
  <c r="Q45" i="1" s="1"/>
  <c r="EU45" i="1" s="1"/>
  <c r="Q45" i="6"/>
  <c r="V46" i="6"/>
  <c r="Z20" i="12"/>
  <c r="CY109" i="16"/>
  <c r="CY109" i="1"/>
  <c r="AE100" i="10"/>
  <c r="AB98" i="4"/>
  <c r="G98" i="1"/>
  <c r="O98" i="4"/>
  <c r="P98" i="4" s="1"/>
  <c r="H98" i="1" s="1"/>
  <c r="ET98" i="1" s="1"/>
  <c r="Q98" i="16"/>
  <c r="DW98" i="16" s="1"/>
  <c r="AB99" i="10"/>
  <c r="BJ99" i="1"/>
  <c r="P99" i="10"/>
  <c r="BK99" i="1" s="1"/>
  <c r="BI99" i="1"/>
  <c r="AE99" i="4"/>
  <c r="E98" i="15"/>
  <c r="F98" i="1"/>
  <c r="AF20" i="12"/>
  <c r="AC20" i="12"/>
  <c r="K20" i="12"/>
  <c r="M20" i="12" s="1"/>
  <c r="BA21" i="12"/>
  <c r="DB99" i="1" l="1"/>
  <c r="EY99" i="1"/>
  <c r="BD46" i="6"/>
  <c r="AG46" i="6" s="1"/>
  <c r="Y46" i="6"/>
  <c r="BB46" i="6"/>
  <c r="E46" i="6" s="1"/>
  <c r="AD46" i="6" s="1"/>
  <c r="V99" i="4"/>
  <c r="Q98" i="4"/>
  <c r="Q99" i="10"/>
  <c r="V100" i="10"/>
  <c r="AE20" i="12"/>
  <c r="B20" i="12" s="1"/>
  <c r="BW20" i="1" s="1"/>
  <c r="BY20" i="16" s="1"/>
  <c r="CI20" i="16" s="1"/>
  <c r="BC21" i="12"/>
  <c r="X22" i="12"/>
  <c r="R20" i="12"/>
  <c r="S20" i="12" s="1"/>
  <c r="U20" i="12" s="1"/>
  <c r="AA20" i="12"/>
  <c r="D46" i="6" l="1"/>
  <c r="BE46" i="6"/>
  <c r="BF46" i="6"/>
  <c r="AH46" i="6"/>
  <c r="L46" i="6" s="1"/>
  <c r="AF46" i="6" s="1"/>
  <c r="Y100" i="10"/>
  <c r="BD100" i="10"/>
  <c r="BB100" i="10"/>
  <c r="BD99" i="4"/>
  <c r="Y99" i="4"/>
  <c r="BB99" i="4"/>
  <c r="O99" i="4"/>
  <c r="AS47" i="6"/>
  <c r="AR47" i="6"/>
  <c r="BM20" i="16"/>
  <c r="BN20" i="16" s="1"/>
  <c r="CU20" i="16" s="1"/>
  <c r="N20" i="12"/>
  <c r="T20" i="12"/>
  <c r="CA20" i="1" s="1"/>
  <c r="BZ20" i="1"/>
  <c r="K46" i="6" l="1"/>
  <c r="AC46" i="6"/>
  <c r="F46" i="6"/>
  <c r="BA47" i="6" s="1"/>
  <c r="C47" i="6"/>
  <c r="L47" i="1" s="1"/>
  <c r="BF99" i="4"/>
  <c r="AO99" i="4"/>
  <c r="AH99" i="4" s="1"/>
  <c r="BE100" i="10"/>
  <c r="AM100" i="10"/>
  <c r="E100" i="10" s="1"/>
  <c r="BF100" i="10"/>
  <c r="AO100" i="10"/>
  <c r="AH100" i="10" s="1"/>
  <c r="J47" i="6"/>
  <c r="M47" i="1" s="1"/>
  <c r="BE99" i="4"/>
  <c r="AM99" i="4"/>
  <c r="E99" i="4" s="1"/>
  <c r="BO20" i="16"/>
  <c r="BP20" i="16"/>
  <c r="ED20" i="16" s="1"/>
  <c r="AB20" i="12"/>
  <c r="O20" i="12" s="1"/>
  <c r="P20" i="12" s="1"/>
  <c r="CC20" i="1" s="1"/>
  <c r="FA20" i="1" s="1"/>
  <c r="CB20" i="1"/>
  <c r="AE46" i="6" l="1"/>
  <c r="B46" i="6" s="1"/>
  <c r="K46" i="1" s="1"/>
  <c r="BS46" i="16" s="1"/>
  <c r="CC46" i="16" s="1"/>
  <c r="M46" i="6"/>
  <c r="BC47" i="6" s="1"/>
  <c r="Z46" i="6"/>
  <c r="W48" i="6"/>
  <c r="AD100" i="10"/>
  <c r="F100" i="10"/>
  <c r="BA101" i="10" s="1"/>
  <c r="L100" i="10"/>
  <c r="AD99" i="4"/>
  <c r="F99" i="4"/>
  <c r="BA100" i="4" s="1"/>
  <c r="L99" i="4"/>
  <c r="V21" i="12"/>
  <c r="Q20" i="12"/>
  <c r="Z46" i="16" l="1"/>
  <c r="AA46" i="16" s="1"/>
  <c r="AO46" i="16"/>
  <c r="AP46" i="16" s="1"/>
  <c r="AA46" i="6"/>
  <c r="R46" i="6"/>
  <c r="S46" i="6" s="1"/>
  <c r="X48" i="6"/>
  <c r="AF100" i="10"/>
  <c r="B100" i="10" s="1"/>
  <c r="M100" i="10"/>
  <c r="BC101" i="10" s="1"/>
  <c r="AF99" i="4"/>
  <c r="B99" i="4" s="1"/>
  <c r="M99" i="4"/>
  <c r="BC100" i="4" s="1"/>
  <c r="W102" i="10"/>
  <c r="Z100" i="10"/>
  <c r="Z101" i="10" s="1"/>
  <c r="A99" i="15"/>
  <c r="W101" i="4"/>
  <c r="BB21" i="12"/>
  <c r="E21" i="12" s="1"/>
  <c r="AD21" i="12" s="1"/>
  <c r="BD21" i="12"/>
  <c r="AH21" i="12" s="1"/>
  <c r="Y21" i="12"/>
  <c r="CQ46" i="16" l="1"/>
  <c r="AQ46" i="16" s="1"/>
  <c r="L21" i="12"/>
  <c r="AF21" i="12" s="1"/>
  <c r="AG21" i="12"/>
  <c r="AR46" i="16"/>
  <c r="DZ46" i="16" s="1"/>
  <c r="N46" i="6"/>
  <c r="U46" i="6"/>
  <c r="T46" i="6" s="1"/>
  <c r="O46" i="1" s="1"/>
  <c r="N46" i="1"/>
  <c r="B99" i="1"/>
  <c r="BR99" i="16" s="1"/>
  <c r="CB99" i="16" s="1"/>
  <c r="BE100" i="1"/>
  <c r="BW100" i="16" s="1"/>
  <c r="CG100" i="16" s="1"/>
  <c r="T100" i="16" s="1"/>
  <c r="R100" i="10"/>
  <c r="X102" i="10"/>
  <c r="AA100" i="10"/>
  <c r="AA101" i="10" s="1"/>
  <c r="AR101" i="10"/>
  <c r="AS101" i="10"/>
  <c r="R99" i="4"/>
  <c r="X101" i="4"/>
  <c r="AS100" i="4"/>
  <c r="AR100" i="4"/>
  <c r="BE21" i="12"/>
  <c r="D21" i="12"/>
  <c r="BF21" i="12"/>
  <c r="AB46" i="6" l="1"/>
  <c r="P46" i="1"/>
  <c r="AL101" i="10"/>
  <c r="D101" i="10" s="1"/>
  <c r="AN101" i="10"/>
  <c r="AG101" i="10" s="1"/>
  <c r="C101" i="10"/>
  <c r="BF101" i="1" s="1"/>
  <c r="D99" i="15"/>
  <c r="S99" i="4"/>
  <c r="AL100" i="4"/>
  <c r="D100" i="4" s="1"/>
  <c r="AN100" i="4"/>
  <c r="AG100" i="4" s="1"/>
  <c r="C100" i="4"/>
  <c r="C100" i="1" s="1"/>
  <c r="J100" i="4"/>
  <c r="D100" i="1" s="1"/>
  <c r="J101" i="10"/>
  <c r="BG101" i="1" s="1"/>
  <c r="W100" i="16"/>
  <c r="DX100" i="16" s="1"/>
  <c r="U100" i="16"/>
  <c r="CO100" i="16" s="1"/>
  <c r="V100" i="16" s="1"/>
  <c r="AM47" i="6"/>
  <c r="E47" i="6" s="1"/>
  <c r="BH100" i="1"/>
  <c r="S100" i="10"/>
  <c r="AO47" i="6"/>
  <c r="N99" i="16"/>
  <c r="B99" i="16"/>
  <c r="AC21" i="12"/>
  <c r="K21" i="12"/>
  <c r="F21" i="12"/>
  <c r="O46" i="6" l="1"/>
  <c r="P46" i="6" s="1"/>
  <c r="Q46" i="1" s="1"/>
  <c r="EU46" i="1" s="1"/>
  <c r="V47" i="6"/>
  <c r="Q46" i="6"/>
  <c r="AC100" i="4"/>
  <c r="K100" i="4"/>
  <c r="AC101" i="10"/>
  <c r="K101" i="10"/>
  <c r="O99" i="16"/>
  <c r="CN99" i="16" s="1"/>
  <c r="P99" i="16" s="1"/>
  <c r="U100" i="10"/>
  <c r="T100" i="10" s="1"/>
  <c r="N100" i="10"/>
  <c r="AD47" i="6"/>
  <c r="U99" i="4"/>
  <c r="T99" i="4" s="1"/>
  <c r="E99" i="1"/>
  <c r="N99" i="4"/>
  <c r="C99" i="16"/>
  <c r="CL99" i="16" s="1"/>
  <c r="D99" i="16" s="1"/>
  <c r="BA22" i="12"/>
  <c r="W23" i="12"/>
  <c r="Z21" i="12"/>
  <c r="M21" i="12"/>
  <c r="AA21" i="12" s="1"/>
  <c r="AE21" i="12"/>
  <c r="B21" i="12" s="1"/>
  <c r="BW21" i="1" s="1"/>
  <c r="BY21" i="16" s="1"/>
  <c r="CI21" i="16" s="1"/>
  <c r="BB47" i="6" l="1"/>
  <c r="BD47" i="6"/>
  <c r="AH47" i="6" s="1"/>
  <c r="L47" i="6" s="1"/>
  <c r="AF47" i="6" s="1"/>
  <c r="Y47" i="6"/>
  <c r="F99" i="1"/>
  <c r="E99" i="15"/>
  <c r="Q99" i="16"/>
  <c r="AE101" i="10"/>
  <c r="AB99" i="4"/>
  <c r="G99" i="1"/>
  <c r="P99" i="4"/>
  <c r="H99" i="1" s="1"/>
  <c r="E99" i="16"/>
  <c r="AB100" i="10"/>
  <c r="BJ100" i="1"/>
  <c r="O100" i="10"/>
  <c r="P100" i="10" s="1"/>
  <c r="BK100" i="1" s="1"/>
  <c r="EY100" i="1" s="1"/>
  <c r="AE100" i="4"/>
  <c r="BI100" i="1"/>
  <c r="BM21" i="16"/>
  <c r="BN21" i="16" s="1"/>
  <c r="CU21" i="16" s="1"/>
  <c r="BC22" i="12"/>
  <c r="R21" i="12"/>
  <c r="S21" i="12" s="1"/>
  <c r="U21" i="12" s="1"/>
  <c r="X23" i="12"/>
  <c r="CW99" i="1" l="1"/>
  <c r="ET99" i="1"/>
  <c r="CY99" i="16"/>
  <c r="DW99" i="16"/>
  <c r="CW99" i="16"/>
  <c r="DU99" i="16"/>
  <c r="AN47" i="6"/>
  <c r="AG47" i="6" s="1"/>
  <c r="BF47" i="6"/>
  <c r="AL47" i="6"/>
  <c r="D47" i="6" s="1"/>
  <c r="F47" i="6" s="1"/>
  <c r="BE47" i="6"/>
  <c r="V100" i="4"/>
  <c r="Q99" i="4"/>
  <c r="Q100" i="10"/>
  <c r="V101" i="10"/>
  <c r="BO21" i="16"/>
  <c r="N21" i="12"/>
  <c r="T21" i="12"/>
  <c r="CA21" i="1" s="1"/>
  <c r="BZ21" i="1"/>
  <c r="BP21" i="16"/>
  <c r="ED21" i="16" s="1"/>
  <c r="W49" i="6" l="1"/>
  <c r="Z47" i="6"/>
  <c r="AC47" i="6"/>
  <c r="K47" i="6"/>
  <c r="M47" i="6" s="1"/>
  <c r="BA48" i="6"/>
  <c r="Y101" i="10"/>
  <c r="O101" i="10"/>
  <c r="BB101" i="10"/>
  <c r="BD101" i="10"/>
  <c r="BD100" i="4"/>
  <c r="Y100" i="4"/>
  <c r="BB100" i="4"/>
  <c r="AB21" i="12"/>
  <c r="O21" i="12" s="1"/>
  <c r="P21" i="12" s="1"/>
  <c r="CC21" i="1" s="1"/>
  <c r="FA21" i="1" s="1"/>
  <c r="CB21" i="1"/>
  <c r="AR48" i="6" l="1"/>
  <c r="C48" i="6" s="1"/>
  <c r="L48" i="1" s="1"/>
  <c r="R47" i="6"/>
  <c r="S47" i="6" s="1"/>
  <c r="AA47" i="6"/>
  <c r="X49" i="6"/>
  <c r="AS48" i="6"/>
  <c r="J48" i="6" s="1"/>
  <c r="M48" i="1" s="1"/>
  <c r="AE47" i="6"/>
  <c r="B47" i="6" s="1"/>
  <c r="K47" i="1" s="1"/>
  <c r="BS47" i="16" s="1"/>
  <c r="CC47" i="16" s="1"/>
  <c r="BC48" i="6"/>
  <c r="BE100" i="4"/>
  <c r="AM100" i="4"/>
  <c r="E100" i="4" s="1"/>
  <c r="BF101" i="10"/>
  <c r="AO101" i="10"/>
  <c r="AH101" i="10" s="1"/>
  <c r="BF100" i="4"/>
  <c r="AO100" i="4"/>
  <c r="AH100" i="4" s="1"/>
  <c r="BE101" i="10"/>
  <c r="AM101" i="10"/>
  <c r="E101" i="10" s="1"/>
  <c r="V22" i="12"/>
  <c r="Q21" i="12"/>
  <c r="N47" i="1" l="1"/>
  <c r="N47" i="6"/>
  <c r="U47" i="6"/>
  <c r="T47" i="6" s="1"/>
  <c r="O47" i="1" s="1"/>
  <c r="Z47" i="16"/>
  <c r="AA47" i="16" s="1"/>
  <c r="AO47" i="16"/>
  <c r="AP47" i="16" s="1"/>
  <c r="AD101" i="10"/>
  <c r="L101" i="10"/>
  <c r="F101" i="10"/>
  <c r="BA102" i="10" s="1"/>
  <c r="AD100" i="4"/>
  <c r="F100" i="4"/>
  <c r="BA101" i="4" s="1"/>
  <c r="L100" i="4"/>
  <c r="BB22" i="12"/>
  <c r="D22" i="12" s="1"/>
  <c r="AC22" i="12" s="1"/>
  <c r="BD22" i="12"/>
  <c r="Y22" i="12"/>
  <c r="CQ47" i="16" l="1"/>
  <c r="AQ47" i="16" s="1"/>
  <c r="AH22" i="12"/>
  <c r="AG22" i="12"/>
  <c r="K22" i="12" s="1"/>
  <c r="AE22" i="12" s="1"/>
  <c r="AR47" i="16"/>
  <c r="DZ47" i="16" s="1"/>
  <c r="AB47" i="6"/>
  <c r="P47" i="1"/>
  <c r="AF101" i="10"/>
  <c r="M101" i="10"/>
  <c r="BC102" i="10" s="1"/>
  <c r="B101" i="10"/>
  <c r="AF100" i="4"/>
  <c r="B100" i="4" s="1"/>
  <c r="M100" i="4"/>
  <c r="BC101" i="4" s="1"/>
  <c r="A100" i="15"/>
  <c r="W102" i="4"/>
  <c r="Z100" i="4"/>
  <c r="W103" i="10"/>
  <c r="BE22" i="12"/>
  <c r="E22" i="12"/>
  <c r="BF22" i="12"/>
  <c r="O47" i="6" l="1"/>
  <c r="P47" i="6" s="1"/>
  <c r="Q47" i="1" s="1"/>
  <c r="EU47" i="1" s="1"/>
  <c r="Q47" i="6"/>
  <c r="V48" i="6"/>
  <c r="B100" i="1"/>
  <c r="BR100" i="16" s="1"/>
  <c r="CB100" i="16" s="1"/>
  <c r="R100" i="4"/>
  <c r="X102" i="4"/>
  <c r="AA100" i="4"/>
  <c r="AA101" i="4" s="1"/>
  <c r="AR101" i="4"/>
  <c r="AS101" i="4"/>
  <c r="AM48" i="6"/>
  <c r="E48" i="6" s="1"/>
  <c r="BE101" i="1"/>
  <c r="BW101" i="16" s="1"/>
  <c r="CG101" i="16" s="1"/>
  <c r="T101" i="16" s="1"/>
  <c r="Z101" i="4"/>
  <c r="C100" i="15"/>
  <c r="R101" i="10"/>
  <c r="X103" i="10"/>
  <c r="AR102" i="10"/>
  <c r="AS102" i="10"/>
  <c r="AO48" i="6"/>
  <c r="AD22" i="12"/>
  <c r="F22" i="12"/>
  <c r="L22" i="12"/>
  <c r="Y48" i="6" l="1"/>
  <c r="BD48" i="6"/>
  <c r="AH48" i="6" s="1"/>
  <c r="L48" i="6" s="1"/>
  <c r="BB48" i="6"/>
  <c r="BH101" i="1"/>
  <c r="S101" i="10"/>
  <c r="C101" i="15"/>
  <c r="U101" i="16"/>
  <c r="CO101" i="16" s="1"/>
  <c r="V101" i="16" s="1"/>
  <c r="AL102" i="10"/>
  <c r="D102" i="10" s="1"/>
  <c r="AN102" i="10"/>
  <c r="AG102" i="10" s="1"/>
  <c r="C102" i="10"/>
  <c r="BF102" i="1" s="1"/>
  <c r="J102" i="10"/>
  <c r="BG102" i="1" s="1"/>
  <c r="AD48" i="6"/>
  <c r="F48" i="6"/>
  <c r="D100" i="15"/>
  <c r="S100" i="4"/>
  <c r="AL101" i="4"/>
  <c r="D101" i="4" s="1"/>
  <c r="AN101" i="4"/>
  <c r="C101" i="4"/>
  <c r="C101" i="1" s="1"/>
  <c r="AG101" i="4"/>
  <c r="J101" i="4"/>
  <c r="D101" i="1" s="1"/>
  <c r="N100" i="16"/>
  <c r="B100" i="16"/>
  <c r="BA23" i="12"/>
  <c r="W24" i="12"/>
  <c r="Z22" i="12"/>
  <c r="M22" i="12"/>
  <c r="AF22" i="12"/>
  <c r="B22" i="12" s="1"/>
  <c r="BW22" i="1" s="1"/>
  <c r="BY22" i="16" s="1"/>
  <c r="CI22" i="16" s="1"/>
  <c r="AL48" i="6" l="1"/>
  <c r="D48" i="6" s="1"/>
  <c r="BA49" i="6" s="1"/>
  <c r="BE48" i="6"/>
  <c r="AN48" i="6"/>
  <c r="AG48" i="6" s="1"/>
  <c r="BF48" i="6"/>
  <c r="Z48" i="6"/>
  <c r="AC102" i="10"/>
  <c r="K102" i="10"/>
  <c r="AC101" i="4"/>
  <c r="K101" i="4"/>
  <c r="W101" i="16"/>
  <c r="DX101" i="16" s="1"/>
  <c r="O100" i="16"/>
  <c r="CN100" i="16" s="1"/>
  <c r="P100" i="16" s="1"/>
  <c r="U100" i="4"/>
  <c r="T100" i="4" s="1"/>
  <c r="E100" i="1"/>
  <c r="N100" i="4"/>
  <c r="C100" i="16"/>
  <c r="CL100" i="16" s="1"/>
  <c r="D100" i="16" s="1"/>
  <c r="U101" i="10"/>
  <c r="T101" i="10" s="1"/>
  <c r="N101" i="10"/>
  <c r="AF48" i="6"/>
  <c r="M48" i="6"/>
  <c r="W50" i="6"/>
  <c r="BM22" i="16"/>
  <c r="BN22" i="16" s="1"/>
  <c r="CU22" i="16" s="1"/>
  <c r="R22" i="12"/>
  <c r="S22" i="12" s="1"/>
  <c r="U22" i="12" s="1"/>
  <c r="AA22" i="12"/>
  <c r="X24" i="12"/>
  <c r="BC23" i="12"/>
  <c r="AC48" i="6" l="1"/>
  <c r="K48" i="6"/>
  <c r="AE48" i="6" s="1"/>
  <c r="AA48" i="6"/>
  <c r="E100" i="16"/>
  <c r="DU100" i="16" s="1"/>
  <c r="AB100" i="4"/>
  <c r="G100" i="1"/>
  <c r="O100" i="4"/>
  <c r="P100" i="4" s="1"/>
  <c r="H100" i="1" s="1"/>
  <c r="ET100" i="1" s="1"/>
  <c r="AE101" i="4"/>
  <c r="F100" i="1"/>
  <c r="E100" i="15"/>
  <c r="AE102" i="10"/>
  <c r="BI101" i="1"/>
  <c r="R48" i="6"/>
  <c r="S48" i="6" s="1"/>
  <c r="X50" i="6"/>
  <c r="AR49" i="6"/>
  <c r="AS49" i="6"/>
  <c r="AB101" i="10"/>
  <c r="BJ101" i="1"/>
  <c r="P101" i="10"/>
  <c r="BK101" i="1" s="1"/>
  <c r="EY101" i="1" s="1"/>
  <c r="Q100" i="16"/>
  <c r="DW100" i="16" s="1"/>
  <c r="BO22" i="16"/>
  <c r="N22" i="12"/>
  <c r="T22" i="12"/>
  <c r="CA22" i="1" s="1"/>
  <c r="BZ22" i="1"/>
  <c r="BP22" i="16"/>
  <c r="ED22" i="16" s="1"/>
  <c r="BC49" i="6" l="1"/>
  <c r="B48" i="6"/>
  <c r="K48" i="1" s="1"/>
  <c r="J49" i="6"/>
  <c r="M49" i="1" s="1"/>
  <c r="U48" i="6"/>
  <c r="T48" i="6" s="1"/>
  <c r="N48" i="1"/>
  <c r="N48" i="6"/>
  <c r="C49" i="6"/>
  <c r="L49" i="1" s="1"/>
  <c r="V101" i="4"/>
  <c r="Q100" i="4"/>
  <c r="Q101" i="10"/>
  <c r="V102" i="10"/>
  <c r="AB22" i="12"/>
  <c r="CB22" i="1"/>
  <c r="BS48" i="16" l="1"/>
  <c r="CC48" i="16" s="1"/>
  <c r="AO48" i="16" s="1"/>
  <c r="O48" i="1"/>
  <c r="AA48" i="16"/>
  <c r="Y102" i="10"/>
  <c r="BD102" i="10"/>
  <c r="BB102" i="10"/>
  <c r="AP48" i="16"/>
  <c r="BD101" i="4"/>
  <c r="Y101" i="4"/>
  <c r="BB101" i="4"/>
  <c r="O101" i="4"/>
  <c r="AB48" i="6"/>
  <c r="O48" i="6" s="1"/>
  <c r="P48" i="6" s="1"/>
  <c r="Q48" i="1" s="1"/>
  <c r="EU48" i="1" s="1"/>
  <c r="P48" i="1"/>
  <c r="O22" i="12"/>
  <c r="P22" i="12" s="1"/>
  <c r="CC22" i="1" s="1"/>
  <c r="FA22" i="1" s="1"/>
  <c r="Q22" i="12"/>
  <c r="V23" i="12"/>
  <c r="Z48" i="16" l="1"/>
  <c r="AC48" i="16"/>
  <c r="DY48" i="16" s="1"/>
  <c r="CQ48" i="16"/>
  <c r="AQ48" i="16" s="1"/>
  <c r="BE101" i="4"/>
  <c r="AM101" i="4"/>
  <c r="E101" i="4" s="1"/>
  <c r="AR48" i="16"/>
  <c r="DZ48" i="16" s="1"/>
  <c r="BF101" i="4"/>
  <c r="AO101" i="4"/>
  <c r="AH101" i="4" s="1"/>
  <c r="BE102" i="10"/>
  <c r="AM102" i="10"/>
  <c r="E102" i="10" s="1"/>
  <c r="BF102" i="10"/>
  <c r="AO102" i="10"/>
  <c r="AH102" i="10" s="1"/>
  <c r="Q48" i="6"/>
  <c r="V49" i="6"/>
  <c r="BB23" i="12"/>
  <c r="AL23" i="12" s="1"/>
  <c r="BD23" i="12"/>
  <c r="AH23" i="12" s="1"/>
  <c r="Y23" i="12"/>
  <c r="L23" i="12" l="1"/>
  <c r="AF23" i="12" s="1"/>
  <c r="AN23" i="12"/>
  <c r="AG23" i="12" s="1"/>
  <c r="Y49" i="6"/>
  <c r="BB49" i="6"/>
  <c r="BD49" i="6"/>
  <c r="AN49" i="6" s="1"/>
  <c r="AG49" i="6" s="1"/>
  <c r="AD102" i="10"/>
  <c r="F102" i="10"/>
  <c r="L102" i="10"/>
  <c r="AD101" i="4"/>
  <c r="L101" i="4"/>
  <c r="F101" i="4"/>
  <c r="BA102" i="4" s="1"/>
  <c r="BE23" i="12"/>
  <c r="D23" i="12"/>
  <c r="BF23" i="12"/>
  <c r="AL49" i="6" l="1"/>
  <c r="D49" i="6" s="1"/>
  <c r="W104" i="10"/>
  <c r="Z102" i="10"/>
  <c r="Z103" i="10" s="1"/>
  <c r="AF102" i="10"/>
  <c r="B102" i="10" s="1"/>
  <c r="M102" i="10"/>
  <c r="BC103" i="10" s="1"/>
  <c r="BF49" i="6"/>
  <c r="AO49" i="6"/>
  <c r="AH49" i="6" s="1"/>
  <c r="BE49" i="6"/>
  <c r="AM49" i="6"/>
  <c r="E49" i="6" s="1"/>
  <c r="A101" i="15"/>
  <c r="W103" i="4"/>
  <c r="AF101" i="4"/>
  <c r="B101" i="4" s="1"/>
  <c r="M101" i="4"/>
  <c r="BC102" i="4" s="1"/>
  <c r="BA103" i="10"/>
  <c r="AC23" i="12"/>
  <c r="K23" i="12"/>
  <c r="F23" i="12"/>
  <c r="BA24" i="12" s="1"/>
  <c r="K49" i="6" l="1"/>
  <c r="AE49" i="6" s="1"/>
  <c r="AC49" i="6"/>
  <c r="BE102" i="1"/>
  <c r="BW102" i="16" s="1"/>
  <c r="CG102" i="16" s="1"/>
  <c r="T102" i="16" s="1"/>
  <c r="B101" i="1"/>
  <c r="BR101" i="16" s="1"/>
  <c r="CB101" i="16" s="1"/>
  <c r="R102" i="10"/>
  <c r="X104" i="10"/>
  <c r="AA102" i="10"/>
  <c r="AA103" i="10" s="1"/>
  <c r="AR103" i="10"/>
  <c r="AS103" i="10"/>
  <c r="L49" i="6"/>
  <c r="AD49" i="6"/>
  <c r="F49" i="6"/>
  <c r="R101" i="4"/>
  <c r="X103" i="4"/>
  <c r="AR102" i="4"/>
  <c r="AS102" i="4"/>
  <c r="W25" i="12"/>
  <c r="Z23" i="12"/>
  <c r="AE23" i="12"/>
  <c r="B23" i="12" s="1"/>
  <c r="BW23" i="1" s="1"/>
  <c r="BY23" i="16" s="1"/>
  <c r="CI23" i="16" s="1"/>
  <c r="M23" i="12"/>
  <c r="AR24" i="12" l="1"/>
  <c r="AS24" i="12"/>
  <c r="AL102" i="4"/>
  <c r="AN102" i="4"/>
  <c r="D102" i="4"/>
  <c r="C102" i="4"/>
  <c r="C102" i="1" s="1"/>
  <c r="AG102" i="4"/>
  <c r="J102" i="4"/>
  <c r="D102" i="1" s="1"/>
  <c r="AF49" i="6"/>
  <c r="B49" i="6" s="1"/>
  <c r="M49" i="6"/>
  <c r="BH102" i="1"/>
  <c r="S102" i="10"/>
  <c r="J103" i="10"/>
  <c r="BG103" i="1" s="1"/>
  <c r="B101" i="16"/>
  <c r="N101" i="16"/>
  <c r="W51" i="6"/>
  <c r="Z49" i="6"/>
  <c r="W102" i="16"/>
  <c r="DX102" i="16" s="1"/>
  <c r="U102" i="16"/>
  <c r="CO102" i="16" s="1"/>
  <c r="V102" i="16" s="1"/>
  <c r="D101" i="15"/>
  <c r="S101" i="4"/>
  <c r="AN103" i="10"/>
  <c r="AG103" i="10" s="1"/>
  <c r="AL103" i="10"/>
  <c r="D103" i="10" s="1"/>
  <c r="C103" i="10"/>
  <c r="BF103" i="1" s="1"/>
  <c r="BA50" i="6"/>
  <c r="BM23" i="16"/>
  <c r="BN23" i="16" s="1"/>
  <c r="CU23" i="16" s="1"/>
  <c r="BC24" i="12"/>
  <c r="R23" i="12"/>
  <c r="S23" i="12" s="1"/>
  <c r="U23" i="12" s="1"/>
  <c r="X25" i="12"/>
  <c r="AA23" i="12"/>
  <c r="J24" i="12" l="1"/>
  <c r="BY24" i="1" s="1"/>
  <c r="AM24" i="12"/>
  <c r="C24" i="12"/>
  <c r="BX24" i="1" s="1"/>
  <c r="AO24" i="12"/>
  <c r="AH24" i="12" s="1"/>
  <c r="AC103" i="10"/>
  <c r="K103" i="10"/>
  <c r="AC102" i="4"/>
  <c r="K102" i="4"/>
  <c r="K49" i="1"/>
  <c r="BS49" i="16" s="1"/>
  <c r="CC49" i="16" s="1"/>
  <c r="R49" i="6"/>
  <c r="S49" i="6" s="1"/>
  <c r="X51" i="6"/>
  <c r="AA49" i="6"/>
  <c r="AS50" i="6"/>
  <c r="AR50" i="6"/>
  <c r="U101" i="4"/>
  <c r="T101" i="4" s="1"/>
  <c r="E101" i="1"/>
  <c r="N101" i="4"/>
  <c r="O101" i="16"/>
  <c r="CN101" i="16" s="1"/>
  <c r="P101" i="16" s="1"/>
  <c r="U102" i="10"/>
  <c r="T102" i="10" s="1"/>
  <c r="N102" i="10"/>
  <c r="C101" i="16"/>
  <c r="CL101" i="16" s="1"/>
  <c r="D101" i="16" s="1"/>
  <c r="BC50" i="6"/>
  <c r="BO23" i="16"/>
  <c r="N23" i="12"/>
  <c r="T23" i="12"/>
  <c r="CA23" i="1" s="1"/>
  <c r="BZ23" i="1"/>
  <c r="BP23" i="16"/>
  <c r="ED23" i="16" s="1"/>
  <c r="BI102" i="1" l="1"/>
  <c r="AE102" i="4"/>
  <c r="C50" i="6"/>
  <c r="L50" i="1" s="1"/>
  <c r="Q101" i="16"/>
  <c r="DW101" i="16" s="1"/>
  <c r="J50" i="6"/>
  <c r="M50" i="1" s="1"/>
  <c r="AB101" i="4"/>
  <c r="G101" i="1"/>
  <c r="P101" i="4"/>
  <c r="H101" i="1" s="1"/>
  <c r="ET101" i="1" s="1"/>
  <c r="E101" i="16"/>
  <c r="DU101" i="16" s="1"/>
  <c r="AB102" i="10"/>
  <c r="BJ102" i="1"/>
  <c r="O102" i="10"/>
  <c r="P102" i="10" s="1"/>
  <c r="BK102" i="1" s="1"/>
  <c r="EY102" i="1" s="1"/>
  <c r="U49" i="6"/>
  <c r="T49" i="6" s="1"/>
  <c r="N49" i="1"/>
  <c r="N49" i="6"/>
  <c r="AE103" i="10"/>
  <c r="F101" i="1"/>
  <c r="E101" i="15"/>
  <c r="AO49" i="16"/>
  <c r="Z49" i="16"/>
  <c r="AB23" i="12"/>
  <c r="CB23" i="1"/>
  <c r="AA49" i="16" l="1"/>
  <c r="AB49" i="6"/>
  <c r="O49" i="6" s="1"/>
  <c r="P49" i="6" s="1"/>
  <c r="Q49" i="1" s="1"/>
  <c r="P49" i="1"/>
  <c r="V102" i="4"/>
  <c r="Q101" i="4"/>
  <c r="AP49" i="16"/>
  <c r="O49" i="1"/>
  <c r="Q102" i="10"/>
  <c r="V103" i="10"/>
  <c r="O23" i="12"/>
  <c r="P23" i="12" s="1"/>
  <c r="CC23" i="1" s="1"/>
  <c r="FA23" i="1" s="1"/>
  <c r="Q23" i="12"/>
  <c r="V24" i="12"/>
  <c r="CX49" i="1" l="1"/>
  <c r="EU49" i="1"/>
  <c r="CQ49" i="16"/>
  <c r="AQ49" i="16" s="1"/>
  <c r="Q49" i="6"/>
  <c r="V50" i="6"/>
  <c r="AC49" i="16"/>
  <c r="AR49" i="16"/>
  <c r="O103" i="10"/>
  <c r="Y103" i="10"/>
  <c r="BD103" i="10"/>
  <c r="BB103" i="10"/>
  <c r="BD102" i="4"/>
  <c r="Y102" i="4"/>
  <c r="BB102" i="4"/>
  <c r="BB24" i="12"/>
  <c r="AL24" i="12" s="1"/>
  <c r="D24" i="12" s="1"/>
  <c r="AC24" i="12" s="1"/>
  <c r="BD24" i="12"/>
  <c r="Y24" i="12"/>
  <c r="DZ49" i="16" l="1"/>
  <c r="DB49" i="16"/>
  <c r="DY49" i="16"/>
  <c r="DA49" i="16"/>
  <c r="AN24" i="12"/>
  <c r="AG24" i="12" s="1"/>
  <c r="K24" i="12" s="1"/>
  <c r="AE24" i="12" s="1"/>
  <c r="O50" i="6"/>
  <c r="Y50" i="6"/>
  <c r="BB50" i="6"/>
  <c r="AL50" i="6" s="1"/>
  <c r="D50" i="6" s="1"/>
  <c r="BD50" i="6"/>
  <c r="AN50" i="6" s="1"/>
  <c r="AG50" i="6" s="1"/>
  <c r="BE103" i="10"/>
  <c r="AM103" i="10"/>
  <c r="E103" i="10" s="1"/>
  <c r="BF102" i="4"/>
  <c r="AO102" i="4"/>
  <c r="AH102" i="4" s="1"/>
  <c r="BF103" i="10"/>
  <c r="AO103" i="10"/>
  <c r="AH103" i="10" s="1"/>
  <c r="BE102" i="4"/>
  <c r="AM102" i="4"/>
  <c r="E102" i="4" s="1"/>
  <c r="BE24" i="12"/>
  <c r="E24" i="12"/>
  <c r="BF24" i="12"/>
  <c r="AC50" i="6" l="1"/>
  <c r="K50" i="6"/>
  <c r="AE50" i="6" s="1"/>
  <c r="AD103" i="10"/>
  <c r="F103" i="10"/>
  <c r="BA104" i="10" s="1"/>
  <c r="L103" i="10"/>
  <c r="AD102" i="4"/>
  <c r="F102" i="4"/>
  <c r="L102" i="4"/>
  <c r="BF50" i="6"/>
  <c r="AO50" i="6"/>
  <c r="AH50" i="6" s="1"/>
  <c r="BE50" i="6"/>
  <c r="AM50" i="6"/>
  <c r="E50" i="6" s="1"/>
  <c r="AD24" i="12"/>
  <c r="L24" i="12"/>
  <c r="F24" i="12"/>
  <c r="Z24" i="12" s="1"/>
  <c r="A102" i="15" l="1"/>
  <c r="W104" i="4"/>
  <c r="Z102" i="4"/>
  <c r="AF103" i="10"/>
  <c r="M103" i="10"/>
  <c r="BC104" i="10" s="1"/>
  <c r="AD50" i="6"/>
  <c r="F50" i="6"/>
  <c r="L50" i="6"/>
  <c r="W105" i="10"/>
  <c r="BA103" i="4"/>
  <c r="B103" i="10"/>
  <c r="AF102" i="4"/>
  <c r="B102" i="4" s="1"/>
  <c r="M102" i="4"/>
  <c r="BC103" i="4" s="1"/>
  <c r="BA25" i="12"/>
  <c r="W26" i="12"/>
  <c r="AF24" i="12"/>
  <c r="B24" i="12" s="1"/>
  <c r="BW24" i="1" s="1"/>
  <c r="BY24" i="16" s="1"/>
  <c r="CI24" i="16" s="1"/>
  <c r="M24" i="12"/>
  <c r="BA51" i="6" l="1"/>
  <c r="Z50" i="6"/>
  <c r="AA24" i="12"/>
  <c r="AS25" i="12"/>
  <c r="AS26" i="12" s="1"/>
  <c r="AR25" i="12"/>
  <c r="B102" i="1"/>
  <c r="BR102" i="16" s="1"/>
  <c r="CB102" i="16" s="1"/>
  <c r="R102" i="4"/>
  <c r="X104" i="4"/>
  <c r="AA102" i="4"/>
  <c r="AA103" i="4" s="1"/>
  <c r="AS103" i="4"/>
  <c r="AR103" i="4"/>
  <c r="C102" i="15"/>
  <c r="Z103" i="4"/>
  <c r="AF50" i="6"/>
  <c r="M50" i="6"/>
  <c r="R103" i="10"/>
  <c r="X105" i="10"/>
  <c r="AR104" i="10"/>
  <c r="AS104" i="10"/>
  <c r="W52" i="6"/>
  <c r="BE103" i="1"/>
  <c r="BW103" i="16" s="1"/>
  <c r="CG103" i="16" s="1"/>
  <c r="T103" i="16" s="1"/>
  <c r="B50" i="6"/>
  <c r="BM24" i="16"/>
  <c r="BN24" i="16" s="1"/>
  <c r="CU24" i="16" s="1"/>
  <c r="R24" i="12"/>
  <c r="S24" i="12" s="1"/>
  <c r="U24" i="12" s="1"/>
  <c r="X26" i="12"/>
  <c r="BC25" i="12"/>
  <c r="BC51" i="6" l="1"/>
  <c r="AA50" i="6"/>
  <c r="AR26" i="12"/>
  <c r="C26" i="12" s="1"/>
  <c r="BX26" i="1" s="1"/>
  <c r="AS27" i="12"/>
  <c r="J27" i="12" s="1"/>
  <c r="BY27" i="1" s="1"/>
  <c r="C25" i="12"/>
  <c r="BX25" i="1" s="1"/>
  <c r="AM25" i="12"/>
  <c r="AO25" i="12"/>
  <c r="J26" i="12"/>
  <c r="BY26" i="1" s="1"/>
  <c r="J25" i="12"/>
  <c r="BY25" i="1" s="1"/>
  <c r="J104" i="10"/>
  <c r="BG104" i="1" s="1"/>
  <c r="R50" i="6"/>
  <c r="S50" i="6" s="1"/>
  <c r="X52" i="6"/>
  <c r="AS51" i="6"/>
  <c r="AR51" i="6"/>
  <c r="AG103" i="4"/>
  <c r="J103" i="4"/>
  <c r="D103" i="1" s="1"/>
  <c r="BH103" i="1"/>
  <c r="S103" i="10"/>
  <c r="K50" i="1"/>
  <c r="BS50" i="16" s="1"/>
  <c r="CC50" i="16" s="1"/>
  <c r="D104" i="10"/>
  <c r="AN104" i="10"/>
  <c r="AG104" i="10" s="1"/>
  <c r="AL104" i="10"/>
  <c r="C104" i="10"/>
  <c r="BF104" i="1" s="1"/>
  <c r="C103" i="15"/>
  <c r="D102" i="15"/>
  <c r="S102" i="4"/>
  <c r="U103" i="16"/>
  <c r="CO103" i="16" s="1"/>
  <c r="V103" i="16" s="1"/>
  <c r="AL103" i="4"/>
  <c r="D103" i="4" s="1"/>
  <c r="AN103" i="4"/>
  <c r="C103" i="4"/>
  <c r="C103" i="1" s="1"/>
  <c r="B102" i="16"/>
  <c r="N102" i="16"/>
  <c r="BO24" i="16"/>
  <c r="N24" i="12"/>
  <c r="T24" i="12"/>
  <c r="CA24" i="1" s="1"/>
  <c r="BZ24" i="1"/>
  <c r="BP24" i="16"/>
  <c r="DF24" i="16" l="1"/>
  <c r="ED24" i="16"/>
  <c r="AS28" i="12"/>
  <c r="AR27" i="12"/>
  <c r="C27" i="12" s="1"/>
  <c r="BX27" i="1" s="1"/>
  <c r="AL26" i="12"/>
  <c r="D26" i="12" s="1"/>
  <c r="AC26" i="12" s="1"/>
  <c r="AN26" i="12"/>
  <c r="AC103" i="4"/>
  <c r="K103" i="4"/>
  <c r="AC104" i="10"/>
  <c r="K104" i="10"/>
  <c r="AO50" i="16"/>
  <c r="Z50" i="16"/>
  <c r="C51" i="6"/>
  <c r="L51" i="1" s="1"/>
  <c r="U50" i="6"/>
  <c r="T50" i="6" s="1"/>
  <c r="N50" i="1"/>
  <c r="N50" i="6"/>
  <c r="U103" i="10"/>
  <c r="T103" i="10" s="1"/>
  <c r="N103" i="10"/>
  <c r="J51" i="6"/>
  <c r="M51" i="1" s="1"/>
  <c r="C102" i="16"/>
  <c r="CL102" i="16" s="1"/>
  <c r="D102" i="16" s="1"/>
  <c r="W103" i="16"/>
  <c r="DX103" i="16" s="1"/>
  <c r="U102" i="4"/>
  <c r="T102" i="4" s="1"/>
  <c r="E102" i="1"/>
  <c r="N102" i="4"/>
  <c r="O102" i="16"/>
  <c r="CN102" i="16" s="1"/>
  <c r="P102" i="16" s="1"/>
  <c r="AB24" i="12"/>
  <c r="CB24" i="1"/>
  <c r="J28" i="12" l="1"/>
  <c r="BY28" i="1" s="1"/>
  <c r="AS29" i="12"/>
  <c r="J29" i="12" s="1"/>
  <c r="BY29" i="1" s="1"/>
  <c r="AR28" i="12"/>
  <c r="AM27" i="12"/>
  <c r="AO27" i="12"/>
  <c r="BI103" i="1"/>
  <c r="F102" i="1"/>
  <c r="E102" i="15"/>
  <c r="AB103" i="10"/>
  <c r="BJ103" i="1"/>
  <c r="P103" i="10"/>
  <c r="AB50" i="6"/>
  <c r="P50" i="1"/>
  <c r="P50" i="6"/>
  <c r="Q50" i="1" s="1"/>
  <c r="EU50" i="1" s="1"/>
  <c r="AE104" i="10"/>
  <c r="O50" i="1"/>
  <c r="AP50" i="16"/>
  <c r="E102" i="16"/>
  <c r="DU102" i="16" s="1"/>
  <c r="AB102" i="4"/>
  <c r="G102" i="1"/>
  <c r="O102" i="4"/>
  <c r="P102" i="4" s="1"/>
  <c r="H102" i="1" s="1"/>
  <c r="ET102" i="1" s="1"/>
  <c r="AE103" i="4"/>
  <c r="Q102" i="16"/>
  <c r="DW102" i="16" s="1"/>
  <c r="AA50" i="16"/>
  <c r="O24" i="12"/>
  <c r="P24" i="12" s="1"/>
  <c r="CC24" i="1" s="1"/>
  <c r="Q24" i="12"/>
  <c r="V25" i="12"/>
  <c r="DD24" i="1" l="1"/>
  <c r="FA24" i="1"/>
  <c r="CQ50" i="16"/>
  <c r="AQ50" i="16" s="1"/>
  <c r="C28" i="12"/>
  <c r="BX28" i="1" s="1"/>
  <c r="AR29" i="12"/>
  <c r="C29" i="12" s="1"/>
  <c r="BX29" i="1" s="1"/>
  <c r="AS30" i="12"/>
  <c r="J30" i="12" s="1"/>
  <c r="BY30" i="1" s="1"/>
  <c r="AL28" i="12"/>
  <c r="AN28" i="12"/>
  <c r="Q50" i="6"/>
  <c r="V51" i="6"/>
  <c r="AR50" i="16"/>
  <c r="DZ50" i="16" s="1"/>
  <c r="BK103" i="1"/>
  <c r="EY103" i="1" s="1"/>
  <c r="V103" i="4"/>
  <c r="Q102" i="4"/>
  <c r="AC50" i="16"/>
  <c r="DY50" i="16" s="1"/>
  <c r="Q103" i="10"/>
  <c r="V104" i="10"/>
  <c r="BB25" i="12"/>
  <c r="E25" i="12" s="1"/>
  <c r="BD25" i="12"/>
  <c r="Y25" i="12"/>
  <c r="AS31" i="12" l="1"/>
  <c r="J31" i="12" s="1"/>
  <c r="BY31" i="1" s="1"/>
  <c r="AR30" i="12"/>
  <c r="C30" i="12" s="1"/>
  <c r="BX30" i="1" s="1"/>
  <c r="AO29" i="12"/>
  <c r="AM29" i="12"/>
  <c r="E29" i="12" s="1"/>
  <c r="AD29" i="12" s="1"/>
  <c r="AH25" i="12"/>
  <c r="L25" i="12" s="1"/>
  <c r="AF25" i="12" s="1"/>
  <c r="Y104" i="10"/>
  <c r="BB104" i="10"/>
  <c r="BD104" i="10"/>
  <c r="Y51" i="6"/>
  <c r="BB51" i="6"/>
  <c r="AL51" i="6" s="1"/>
  <c r="D51" i="6" s="1"/>
  <c r="BD51" i="6"/>
  <c r="AN51" i="6" s="1"/>
  <c r="AG51" i="6" s="1"/>
  <c r="BD103" i="4"/>
  <c r="Y103" i="4"/>
  <c r="BB103" i="4"/>
  <c r="O103" i="4"/>
  <c r="AD25" i="12"/>
  <c r="BE25" i="12"/>
  <c r="AL25" i="12"/>
  <c r="D25" i="12" s="1"/>
  <c r="BF25" i="12"/>
  <c r="AN25" i="12"/>
  <c r="AG25" i="12" s="1"/>
  <c r="K51" i="6" l="1"/>
  <c r="AE51" i="6" s="1"/>
  <c r="AC51" i="6"/>
  <c r="AN30" i="12"/>
  <c r="AL30" i="12"/>
  <c r="D30" i="12"/>
  <c r="AC30" i="12" s="1"/>
  <c r="AR31" i="12"/>
  <c r="C31" i="12" s="1"/>
  <c r="BX31" i="1" s="1"/>
  <c r="BF51" i="6"/>
  <c r="AO51" i="6"/>
  <c r="AH51" i="6" s="1"/>
  <c r="BE51" i="6"/>
  <c r="AM51" i="6"/>
  <c r="E51" i="6" s="1"/>
  <c r="BE104" i="10"/>
  <c r="AM104" i="10"/>
  <c r="E104" i="10" s="1"/>
  <c r="BE103" i="4"/>
  <c r="AM103" i="4"/>
  <c r="E103" i="4" s="1"/>
  <c r="BF104" i="10"/>
  <c r="AO104" i="10"/>
  <c r="AH104" i="10" s="1"/>
  <c r="BF103" i="4"/>
  <c r="AO103" i="4"/>
  <c r="AH103" i="4" s="1"/>
  <c r="F25" i="12"/>
  <c r="AC25" i="12"/>
  <c r="K25" i="12"/>
  <c r="AO31" i="12" l="1"/>
  <c r="AM31" i="12"/>
  <c r="E31" i="12" s="1"/>
  <c r="AD31" i="12" s="1"/>
  <c r="AD104" i="10"/>
  <c r="F104" i="10"/>
  <c r="BA105" i="10" s="1"/>
  <c r="L104" i="10"/>
  <c r="F51" i="6"/>
  <c r="AD51" i="6"/>
  <c r="L51" i="6"/>
  <c r="AD103" i="4"/>
  <c r="F103" i="4"/>
  <c r="BA104" i="4" s="1"/>
  <c r="L103" i="4"/>
  <c r="AE25" i="12"/>
  <c r="B25" i="12" s="1"/>
  <c r="BW25" i="1" s="1"/>
  <c r="BY25" i="16" s="1"/>
  <c r="CI25" i="16" s="1"/>
  <c r="M25" i="12"/>
  <c r="BA26" i="12"/>
  <c r="W27" i="12"/>
  <c r="Z25" i="12"/>
  <c r="AF51" i="6" l="1"/>
  <c r="M51" i="6"/>
  <c r="BC52" i="6" s="1"/>
  <c r="W53" i="6"/>
  <c r="Z51" i="6"/>
  <c r="AF103" i="4"/>
  <c r="B103" i="4" s="1"/>
  <c r="M103" i="4"/>
  <c r="BC104" i="4" s="1"/>
  <c r="AF104" i="10"/>
  <c r="M104" i="10"/>
  <c r="BC105" i="10" s="1"/>
  <c r="A103" i="15"/>
  <c r="W105" i="4"/>
  <c r="B104" i="10"/>
  <c r="BA52" i="6"/>
  <c r="Z104" i="10"/>
  <c r="Z105" i="10" s="1"/>
  <c r="W106" i="10"/>
  <c r="B51" i="6"/>
  <c r="BM25" i="16"/>
  <c r="BN25" i="16" s="1"/>
  <c r="CU25" i="16" s="1"/>
  <c r="BC26" i="12"/>
  <c r="R25" i="12"/>
  <c r="S25" i="12" s="1"/>
  <c r="U25" i="12" s="1"/>
  <c r="X27" i="12"/>
  <c r="AA25" i="12"/>
  <c r="B103" i="1" l="1"/>
  <c r="BR103" i="16" s="1"/>
  <c r="CB103" i="16" s="1"/>
  <c r="R104" i="10"/>
  <c r="X106" i="10"/>
  <c r="AA104" i="10"/>
  <c r="AA105" i="10" s="1"/>
  <c r="AS105" i="10"/>
  <c r="AR105" i="10"/>
  <c r="BE104" i="1"/>
  <c r="BW104" i="16" s="1"/>
  <c r="CG104" i="16" s="1"/>
  <c r="T104" i="16" s="1"/>
  <c r="K51" i="1"/>
  <c r="BS51" i="16" s="1"/>
  <c r="CC51" i="16" s="1"/>
  <c r="R51" i="6"/>
  <c r="S51" i="6" s="1"/>
  <c r="X53" i="6"/>
  <c r="AA51" i="6"/>
  <c r="AR52" i="6"/>
  <c r="AS52" i="6"/>
  <c r="R103" i="4"/>
  <c r="X105" i="4"/>
  <c r="AS104" i="4"/>
  <c r="AR104" i="4"/>
  <c r="BO25" i="16"/>
  <c r="N25" i="12"/>
  <c r="T25" i="12"/>
  <c r="CA25" i="1" s="1"/>
  <c r="BZ25" i="1"/>
  <c r="BP25" i="16"/>
  <c r="ED25" i="16" s="1"/>
  <c r="J52" i="6" l="1"/>
  <c r="M52" i="1" s="1"/>
  <c r="AO51" i="16"/>
  <c r="Z51" i="16"/>
  <c r="AN104" i="4"/>
  <c r="AL104" i="4"/>
  <c r="D104" i="4"/>
  <c r="C104" i="4"/>
  <c r="C104" i="1" s="1"/>
  <c r="AN52" i="6"/>
  <c r="AG52" i="6" s="1"/>
  <c r="AL52" i="6"/>
  <c r="C52" i="6"/>
  <c r="L52" i="1" s="1"/>
  <c r="U104" i="16"/>
  <c r="CO104" i="16" s="1"/>
  <c r="V104" i="16" s="1"/>
  <c r="BH104" i="1"/>
  <c r="S104" i="10"/>
  <c r="AG104" i="4"/>
  <c r="J104" i="4"/>
  <c r="D104" i="1" s="1"/>
  <c r="AN105" i="10"/>
  <c r="AG105" i="10" s="1"/>
  <c r="D105" i="10"/>
  <c r="AL105" i="10"/>
  <c r="C105" i="10"/>
  <c r="BF105" i="1" s="1"/>
  <c r="U51" i="6"/>
  <c r="T51" i="6" s="1"/>
  <c r="N51" i="1"/>
  <c r="N51" i="6"/>
  <c r="D103" i="15"/>
  <c r="S103" i="4"/>
  <c r="J105" i="10"/>
  <c r="BG105" i="1" s="1"/>
  <c r="N103" i="16"/>
  <c r="B103" i="16"/>
  <c r="CB25" i="1"/>
  <c r="AB25" i="12"/>
  <c r="O25" i="12" s="1"/>
  <c r="P25" i="12" s="1"/>
  <c r="CC25" i="1" s="1"/>
  <c r="FA25" i="1" s="1"/>
  <c r="AC105" i="10" l="1"/>
  <c r="K105" i="10"/>
  <c r="O103" i="16"/>
  <c r="CN103" i="16" s="1"/>
  <c r="P103" i="16" s="1"/>
  <c r="AC104" i="4"/>
  <c r="K104" i="4"/>
  <c r="W104" i="16"/>
  <c r="DX104" i="16" s="1"/>
  <c r="AP51" i="16"/>
  <c r="AR51" i="16" s="1"/>
  <c r="DZ51" i="16" s="1"/>
  <c r="U103" i="4"/>
  <c r="T103" i="4" s="1"/>
  <c r="E103" i="1"/>
  <c r="N103" i="4"/>
  <c r="U104" i="10"/>
  <c r="T104" i="10" s="1"/>
  <c r="N104" i="10"/>
  <c r="O51" i="1"/>
  <c r="C103" i="16"/>
  <c r="CL103" i="16" s="1"/>
  <c r="D103" i="16" s="1"/>
  <c r="AB51" i="6"/>
  <c r="O51" i="6" s="1"/>
  <c r="P51" i="6" s="1"/>
  <c r="Q51" i="1" s="1"/>
  <c r="EU51" i="1" s="1"/>
  <c r="P51" i="1"/>
  <c r="AA51" i="16"/>
  <c r="V26" i="12"/>
  <c r="Q25" i="12"/>
  <c r="CQ51" i="16" l="1"/>
  <c r="AQ51" i="16" s="1"/>
  <c r="E103" i="15"/>
  <c r="F103" i="1"/>
  <c r="Q103" i="16"/>
  <c r="DW103" i="16" s="1"/>
  <c r="Q51" i="6"/>
  <c r="V52" i="6"/>
  <c r="AC51" i="16"/>
  <c r="DY51" i="16" s="1"/>
  <c r="AB104" i="10"/>
  <c r="BJ104" i="1"/>
  <c r="O104" i="10"/>
  <c r="P104" i="10" s="1"/>
  <c r="BK104" i="1" s="1"/>
  <c r="EY104" i="1" s="1"/>
  <c r="BI104" i="1"/>
  <c r="AE104" i="4"/>
  <c r="AE105" i="10"/>
  <c r="E103" i="16"/>
  <c r="DU103" i="16" s="1"/>
  <c r="AB103" i="4"/>
  <c r="G103" i="1"/>
  <c r="P103" i="4"/>
  <c r="BB26" i="12"/>
  <c r="BD26" i="12"/>
  <c r="AG26" i="12" s="1"/>
  <c r="Y26" i="12"/>
  <c r="K26" i="12" l="1"/>
  <c r="AE26" i="12" s="1"/>
  <c r="AH26" i="12"/>
  <c r="DB104" i="1"/>
  <c r="DB104" i="16"/>
  <c r="V104" i="4"/>
  <c r="Q103" i="4"/>
  <c r="Q104" i="10"/>
  <c r="V105" i="10"/>
  <c r="H103" i="1"/>
  <c r="ET103" i="1" s="1"/>
  <c r="Y52" i="6"/>
  <c r="BB52" i="6"/>
  <c r="D52" i="6" s="1"/>
  <c r="BD52" i="6"/>
  <c r="BE26" i="12"/>
  <c r="AM26" i="12"/>
  <c r="E26" i="12" s="1"/>
  <c r="AO26" i="12"/>
  <c r="BF26" i="12"/>
  <c r="AC52" i="6" l="1"/>
  <c r="K52" i="6"/>
  <c r="AE52" i="6" s="1"/>
  <c r="O105" i="10"/>
  <c r="Y105" i="10"/>
  <c r="BD105" i="10"/>
  <c r="BB105" i="10"/>
  <c r="BE52" i="6"/>
  <c r="AM52" i="6"/>
  <c r="E52" i="6" s="1"/>
  <c r="BD104" i="4"/>
  <c r="Y104" i="4"/>
  <c r="BB104" i="4"/>
  <c r="BF52" i="6"/>
  <c r="AO52" i="6"/>
  <c r="AH52" i="6" s="1"/>
  <c r="F26" i="12"/>
  <c r="BA27" i="12" s="1"/>
  <c r="AD26" i="12"/>
  <c r="L26" i="12"/>
  <c r="AD52" i="6" l="1"/>
  <c r="F52" i="6"/>
  <c r="L52" i="6"/>
  <c r="BF104" i="4"/>
  <c r="AO104" i="4"/>
  <c r="AH104" i="4" s="1"/>
  <c r="BE105" i="10"/>
  <c r="AM105" i="10"/>
  <c r="E105" i="10" s="1"/>
  <c r="BF105" i="10"/>
  <c r="AO105" i="10"/>
  <c r="AH105" i="10" s="1"/>
  <c r="BE104" i="4"/>
  <c r="AM104" i="4"/>
  <c r="E104" i="4" s="1"/>
  <c r="AF26" i="12"/>
  <c r="B26" i="12" s="1"/>
  <c r="M26" i="12"/>
  <c r="BC27" i="12" s="1"/>
  <c r="Z26" i="12"/>
  <c r="W28" i="12"/>
  <c r="BA53" i="6" l="1"/>
  <c r="Z52" i="6"/>
  <c r="AD104" i="4"/>
  <c r="F104" i="4"/>
  <c r="BA105" i="4" s="1"/>
  <c r="L104" i="4"/>
  <c r="W54" i="6"/>
  <c r="AF52" i="6"/>
  <c r="B52" i="6" s="1"/>
  <c r="M52" i="6"/>
  <c r="AD105" i="10"/>
  <c r="F105" i="10"/>
  <c r="L105" i="10"/>
  <c r="AA26" i="12"/>
  <c r="R26" i="12"/>
  <c r="S26" i="12" s="1"/>
  <c r="U26" i="12" s="1"/>
  <c r="X28" i="12"/>
  <c r="BW26" i="1"/>
  <c r="BY26" i="16" s="1"/>
  <c r="CI26" i="16" s="1"/>
  <c r="BC53" i="6" l="1"/>
  <c r="AA52" i="6"/>
  <c r="W107" i="10"/>
  <c r="K52" i="1"/>
  <c r="BS52" i="16" s="1"/>
  <c r="CC52" i="16" s="1"/>
  <c r="AF104" i="4"/>
  <c r="B104" i="4" s="1"/>
  <c r="M104" i="4"/>
  <c r="BC105" i="4" s="1"/>
  <c r="R52" i="6"/>
  <c r="S52" i="6" s="1"/>
  <c r="X54" i="6"/>
  <c r="AR53" i="6"/>
  <c r="AS53" i="6"/>
  <c r="BA106" i="10"/>
  <c r="A104" i="15"/>
  <c r="W106" i="4"/>
  <c r="Z104" i="4"/>
  <c r="AF105" i="10"/>
  <c r="B105" i="10" s="1"/>
  <c r="M105" i="10"/>
  <c r="BC106" i="10" s="1"/>
  <c r="BM26" i="16"/>
  <c r="BN26" i="16" s="1"/>
  <c r="CU26" i="16" s="1"/>
  <c r="N26" i="12"/>
  <c r="T26" i="12"/>
  <c r="CA26" i="1" s="1"/>
  <c r="BZ26" i="1"/>
  <c r="BE105" i="1" l="1"/>
  <c r="BW105" i="16" s="1"/>
  <c r="CG105" i="16" s="1"/>
  <c r="T105" i="16" s="1"/>
  <c r="B104" i="1"/>
  <c r="BR104" i="16" s="1"/>
  <c r="CB104" i="16" s="1"/>
  <c r="AL53" i="6"/>
  <c r="AN53" i="6"/>
  <c r="AG53" i="6" s="1"/>
  <c r="C53" i="6"/>
  <c r="L53" i="1" s="1"/>
  <c r="U52" i="6"/>
  <c r="T52" i="6" s="1"/>
  <c r="N52" i="1"/>
  <c r="N52" i="6"/>
  <c r="AO52" i="16"/>
  <c r="Z52" i="16"/>
  <c r="J53" i="6"/>
  <c r="M53" i="1" s="1"/>
  <c r="R104" i="4"/>
  <c r="X106" i="4"/>
  <c r="AA104" i="4"/>
  <c r="AA105" i="4" s="1"/>
  <c r="AS105" i="4"/>
  <c r="AR105" i="4"/>
  <c r="Z105" i="4"/>
  <c r="C104" i="15"/>
  <c r="R105" i="10"/>
  <c r="X107" i="10"/>
  <c r="AR106" i="10"/>
  <c r="AS106" i="10"/>
  <c r="BO26" i="16"/>
  <c r="BP26" i="16"/>
  <c r="ED26" i="16" s="1"/>
  <c r="AB26" i="12"/>
  <c r="O26" i="12" s="1"/>
  <c r="P26" i="12" s="1"/>
  <c r="CC26" i="1" s="1"/>
  <c r="FA26" i="1" s="1"/>
  <c r="CB26" i="1"/>
  <c r="O52" i="1" l="1"/>
  <c r="AL106" i="10"/>
  <c r="D106" i="10" s="1"/>
  <c r="AN106" i="10"/>
  <c r="C106" i="10"/>
  <c r="BF106" i="1" s="1"/>
  <c r="J105" i="4"/>
  <c r="D105" i="1" s="1"/>
  <c r="AL105" i="4"/>
  <c r="AN105" i="4"/>
  <c r="AG105" i="4" s="1"/>
  <c r="D105" i="4"/>
  <c r="C105" i="4"/>
  <c r="C105" i="1" s="1"/>
  <c r="AB52" i="6"/>
  <c r="O52" i="6" s="1"/>
  <c r="P52" i="1"/>
  <c r="P52" i="6"/>
  <c r="Q52" i="1" s="1"/>
  <c r="EU52" i="1" s="1"/>
  <c r="AA52" i="16"/>
  <c r="N104" i="16"/>
  <c r="B104" i="16"/>
  <c r="J106" i="10"/>
  <c r="BG106" i="1" s="1"/>
  <c r="AG106" i="10"/>
  <c r="BH105" i="1"/>
  <c r="S105" i="10"/>
  <c r="AP52" i="16"/>
  <c r="C105" i="15"/>
  <c r="D104" i="15"/>
  <c r="S104" i="4"/>
  <c r="U105" i="16"/>
  <c r="CO105" i="16" s="1"/>
  <c r="V105" i="16" s="1"/>
  <c r="Q26" i="12"/>
  <c r="V27" i="12"/>
  <c r="CQ52" i="16" l="1"/>
  <c r="AQ52" i="16" s="1"/>
  <c r="AC106" i="10"/>
  <c r="K106" i="10"/>
  <c r="Q52" i="6"/>
  <c r="V53" i="6"/>
  <c r="AC105" i="4"/>
  <c r="K105" i="4"/>
  <c r="AR52" i="16"/>
  <c r="DZ52" i="16" s="1"/>
  <c r="C104" i="16"/>
  <c r="CL104" i="16" s="1"/>
  <c r="D104" i="16" s="1"/>
  <c r="U105" i="10"/>
  <c r="T105" i="10" s="1"/>
  <c r="N105" i="10"/>
  <c r="O104" i="16"/>
  <c r="CN104" i="16" s="1"/>
  <c r="P104" i="16" s="1"/>
  <c r="W105" i="16"/>
  <c r="DX105" i="16" s="1"/>
  <c r="U104" i="4"/>
  <c r="T104" i="4" s="1"/>
  <c r="E104" i="1"/>
  <c r="N104" i="4"/>
  <c r="AC52" i="16"/>
  <c r="DY52" i="16" s="1"/>
  <c r="BB27" i="12"/>
  <c r="E27" i="12" s="1"/>
  <c r="AD27" i="12" s="1"/>
  <c r="BD27" i="12"/>
  <c r="AH27" i="12" s="1"/>
  <c r="Y27" i="12"/>
  <c r="L27" i="12" l="1"/>
  <c r="AF27" i="12" s="1"/>
  <c r="AG27" i="12"/>
  <c r="AB104" i="4"/>
  <c r="G104" i="1"/>
  <c r="O104" i="4"/>
  <c r="P104" i="4" s="1"/>
  <c r="H104" i="1" s="1"/>
  <c r="ET104" i="1" s="1"/>
  <c r="Q104" i="16"/>
  <c r="DW104" i="16" s="1"/>
  <c r="AB105" i="10"/>
  <c r="BJ105" i="1"/>
  <c r="P105" i="10"/>
  <c r="BK105" i="1" s="1"/>
  <c r="EY105" i="1" s="1"/>
  <c r="Y53" i="6"/>
  <c r="BB53" i="6"/>
  <c r="D53" i="6" s="1"/>
  <c r="BD53" i="6"/>
  <c r="BI105" i="1"/>
  <c r="F104" i="1"/>
  <c r="E104" i="15"/>
  <c r="E104" i="16"/>
  <c r="DU104" i="16" s="1"/>
  <c r="AE105" i="4"/>
  <c r="AE106" i="10"/>
  <c r="AN27" i="12"/>
  <c r="BF27" i="12"/>
  <c r="AL27" i="12"/>
  <c r="D27" i="12" s="1"/>
  <c r="BE27" i="12"/>
  <c r="AC53" i="6" l="1"/>
  <c r="K53" i="6"/>
  <c r="AE53" i="6" s="1"/>
  <c r="Q105" i="10"/>
  <c r="V106" i="10"/>
  <c r="CW104" i="16"/>
  <c r="CW104" i="1"/>
  <c r="BE53" i="6"/>
  <c r="AM53" i="6"/>
  <c r="E53" i="6" s="1"/>
  <c r="BF53" i="6"/>
  <c r="AO53" i="6"/>
  <c r="AH53" i="6" s="1"/>
  <c r="V105" i="4"/>
  <c r="Q104" i="4"/>
  <c r="AC27" i="12"/>
  <c r="F27" i="12"/>
  <c r="BA28" i="12" s="1"/>
  <c r="K27" i="12"/>
  <c r="AD53" i="6" l="1"/>
  <c r="F53" i="6"/>
  <c r="BA54" i="6" s="1"/>
  <c r="L53" i="6"/>
  <c r="Y106" i="10"/>
  <c r="BD106" i="10"/>
  <c r="BB106" i="10"/>
  <c r="BD105" i="4"/>
  <c r="Y105" i="4"/>
  <c r="BB105" i="4"/>
  <c r="O105" i="4"/>
  <c r="M27" i="12"/>
  <c r="BC28" i="12" s="1"/>
  <c r="AE27" i="12"/>
  <c r="B27" i="12" s="1"/>
  <c r="BW27" i="1" s="1"/>
  <c r="BY27" i="16" s="1"/>
  <c r="CI27" i="16" s="1"/>
  <c r="W29" i="12"/>
  <c r="Z27" i="12"/>
  <c r="BE105" i="4" l="1"/>
  <c r="AM105" i="4"/>
  <c r="E105" i="4" s="1"/>
  <c r="BF105" i="4"/>
  <c r="AO105" i="4"/>
  <c r="AH105" i="4" s="1"/>
  <c r="AF53" i="6"/>
  <c r="B53" i="6" s="1"/>
  <c r="M53" i="6"/>
  <c r="BC54" i="6" s="1"/>
  <c r="BE106" i="10"/>
  <c r="AM106" i="10"/>
  <c r="E106" i="10" s="1"/>
  <c r="BF106" i="10"/>
  <c r="AO106" i="10"/>
  <c r="AH106" i="10" s="1"/>
  <c r="Z53" i="6"/>
  <c r="W55" i="6"/>
  <c r="BM27" i="16"/>
  <c r="BN27" i="16" s="1"/>
  <c r="CU27" i="16" s="1"/>
  <c r="R27" i="12"/>
  <c r="S27" i="12" s="1"/>
  <c r="U27" i="12" s="1"/>
  <c r="X29" i="12"/>
  <c r="AA27" i="12"/>
  <c r="K53" i="1" l="1"/>
  <c r="BS53" i="16" s="1"/>
  <c r="CC53" i="16" s="1"/>
  <c r="AD105" i="4"/>
  <c r="L105" i="4"/>
  <c r="F105" i="4"/>
  <c r="BA106" i="4" s="1"/>
  <c r="AD106" i="10"/>
  <c r="L106" i="10"/>
  <c r="F106" i="10"/>
  <c r="BA107" i="10" s="1"/>
  <c r="R53" i="6"/>
  <c r="S53" i="6" s="1"/>
  <c r="AA53" i="6"/>
  <c r="X55" i="6"/>
  <c r="AS54" i="6"/>
  <c r="AR54" i="6"/>
  <c r="BO27" i="16"/>
  <c r="N27" i="12"/>
  <c r="T27" i="12"/>
  <c r="CA27" i="1" s="1"/>
  <c r="BZ27" i="1"/>
  <c r="BP27" i="16"/>
  <c r="ED27" i="16" s="1"/>
  <c r="U53" i="6" l="1"/>
  <c r="T53" i="6" s="1"/>
  <c r="N53" i="1"/>
  <c r="N53" i="6"/>
  <c r="A105" i="15"/>
  <c r="W107" i="4"/>
  <c r="AF105" i="4"/>
  <c r="B105" i="4" s="1"/>
  <c r="M105" i="4"/>
  <c r="BC106" i="4" s="1"/>
  <c r="AL54" i="6"/>
  <c r="AN54" i="6"/>
  <c r="C54" i="6"/>
  <c r="L54" i="1" s="1"/>
  <c r="AG54" i="6"/>
  <c r="J54" i="6"/>
  <c r="M54" i="1" s="1"/>
  <c r="W108" i="10"/>
  <c r="Z106" i="10"/>
  <c r="Z107" i="10" s="1"/>
  <c r="Z53" i="16"/>
  <c r="AO53" i="16"/>
  <c r="AF106" i="10"/>
  <c r="B106" i="10" s="1"/>
  <c r="M106" i="10"/>
  <c r="BC107" i="10" s="1"/>
  <c r="CB27" i="1"/>
  <c r="AB27" i="12"/>
  <c r="O27" i="12" s="1"/>
  <c r="P27" i="12" s="1"/>
  <c r="B105" i="1" l="1"/>
  <c r="BR105" i="16" s="1"/>
  <c r="CB105" i="16" s="1"/>
  <c r="BE106" i="1"/>
  <c r="BW106" i="16" s="1"/>
  <c r="CG106" i="16" s="1"/>
  <c r="T106" i="16" s="1"/>
  <c r="AB53" i="6"/>
  <c r="O53" i="6" s="1"/>
  <c r="P53" i="6" s="1"/>
  <c r="Q53" i="1" s="1"/>
  <c r="EU53" i="1" s="1"/>
  <c r="P53" i="1"/>
  <c r="R106" i="10"/>
  <c r="AA106" i="10"/>
  <c r="AA107" i="10" s="1"/>
  <c r="X108" i="10"/>
  <c r="AS107" i="10"/>
  <c r="AR107" i="10"/>
  <c r="R105" i="4"/>
  <c r="X107" i="4"/>
  <c r="AR106" i="4"/>
  <c r="AS106" i="4"/>
  <c r="O53" i="1"/>
  <c r="AP53" i="16"/>
  <c r="AA53" i="16"/>
  <c r="V28" i="12"/>
  <c r="Q27" i="12"/>
  <c r="CC27" i="1"/>
  <c r="FA27" i="1" s="1"/>
  <c r="CQ53" i="16" l="1"/>
  <c r="AQ53" i="16" s="1"/>
  <c r="AN107" i="10"/>
  <c r="AG107" i="10" s="1"/>
  <c r="AL107" i="10"/>
  <c r="D107" i="10" s="1"/>
  <c r="C107" i="10"/>
  <c r="BF107" i="1" s="1"/>
  <c r="J106" i="4"/>
  <c r="D106" i="1" s="1"/>
  <c r="J107" i="10"/>
  <c r="BG107" i="1" s="1"/>
  <c r="Q53" i="6"/>
  <c r="V54" i="6"/>
  <c r="D105" i="15"/>
  <c r="S105" i="4"/>
  <c r="U106" i="16"/>
  <c r="CO106" i="16" s="1"/>
  <c r="V106" i="16" s="1"/>
  <c r="AL106" i="4"/>
  <c r="D106" i="4" s="1"/>
  <c r="AN106" i="4"/>
  <c r="AG106" i="4" s="1"/>
  <c r="C106" i="4"/>
  <c r="C106" i="1" s="1"/>
  <c r="BH106" i="1"/>
  <c r="S106" i="10"/>
  <c r="AC53" i="16"/>
  <c r="DY53" i="16" s="1"/>
  <c r="AR53" i="16"/>
  <c r="DZ53" i="16" s="1"/>
  <c r="N105" i="16"/>
  <c r="B105" i="16"/>
  <c r="BB28" i="12"/>
  <c r="D28" i="12" s="1"/>
  <c r="AC28" i="12" s="1"/>
  <c r="BD28" i="12"/>
  <c r="AG28" i="12" s="1"/>
  <c r="Y28" i="12"/>
  <c r="K28" i="12" l="1"/>
  <c r="AE28" i="12" s="1"/>
  <c r="AH28" i="12"/>
  <c r="AG29" i="12" s="1"/>
  <c r="AC106" i="4"/>
  <c r="K106" i="4"/>
  <c r="AC107" i="10"/>
  <c r="K107" i="10"/>
  <c r="Y54" i="6"/>
  <c r="BB54" i="6"/>
  <c r="D54" i="6" s="1"/>
  <c r="BD54" i="6"/>
  <c r="U106" i="10"/>
  <c r="T106" i="10" s="1"/>
  <c r="N106" i="10"/>
  <c r="Q105" i="16"/>
  <c r="DW105" i="16" s="1"/>
  <c r="O105" i="16"/>
  <c r="CN105" i="16" s="1"/>
  <c r="P105" i="16" s="1"/>
  <c r="W106" i="16"/>
  <c r="DX106" i="16" s="1"/>
  <c r="C105" i="16"/>
  <c r="CL105" i="16" s="1"/>
  <c r="D105" i="16" s="1"/>
  <c r="U105" i="4"/>
  <c r="T105" i="4" s="1"/>
  <c r="E105" i="1"/>
  <c r="N105" i="4"/>
  <c r="BF28" i="12"/>
  <c r="AO28" i="12"/>
  <c r="AM28" i="12"/>
  <c r="E28" i="12" s="1"/>
  <c r="BE28" i="12"/>
  <c r="K54" i="6" l="1"/>
  <c r="AE54" i="6" s="1"/>
  <c r="AC54" i="6"/>
  <c r="AE107" i="10"/>
  <c r="AB105" i="4"/>
  <c r="G105" i="1"/>
  <c r="P105" i="4"/>
  <c r="H105" i="1" s="1"/>
  <c r="ET105" i="1" s="1"/>
  <c r="AB106" i="10"/>
  <c r="BJ106" i="1"/>
  <c r="O106" i="10"/>
  <c r="P106" i="10" s="1"/>
  <c r="BI106" i="1"/>
  <c r="E105" i="15"/>
  <c r="F105" i="1"/>
  <c r="BF54" i="6"/>
  <c r="AO54" i="6"/>
  <c r="AH54" i="6" s="1"/>
  <c r="AE106" i="4"/>
  <c r="E105" i="16"/>
  <c r="DU105" i="16" s="1"/>
  <c r="BE54" i="6"/>
  <c r="AM54" i="6"/>
  <c r="E54" i="6" s="1"/>
  <c r="AD28" i="12"/>
  <c r="F28" i="12"/>
  <c r="BA29" i="12" s="1"/>
  <c r="L28" i="12"/>
  <c r="Q106" i="10" l="1"/>
  <c r="V107" i="10"/>
  <c r="AD54" i="6"/>
  <c r="F54" i="6"/>
  <c r="L54" i="6"/>
  <c r="V106" i="4"/>
  <c r="Q105" i="4"/>
  <c r="BK106" i="1"/>
  <c r="EY106" i="1" s="1"/>
  <c r="AF28" i="12"/>
  <c r="B28" i="12" s="1"/>
  <c r="M28" i="12"/>
  <c r="BC29" i="12" s="1"/>
  <c r="Z28" i="12"/>
  <c r="W30" i="12"/>
  <c r="BA55" i="6" l="1"/>
  <c r="Z54" i="6"/>
  <c r="AF54" i="6"/>
  <c r="B54" i="6" s="1"/>
  <c r="M54" i="6"/>
  <c r="W56" i="6"/>
  <c r="BD106" i="4"/>
  <c r="Y106" i="4"/>
  <c r="BB106" i="4"/>
  <c r="Y107" i="10"/>
  <c r="O107" i="10"/>
  <c r="BD107" i="10"/>
  <c r="BB107" i="10"/>
  <c r="AA28" i="12"/>
  <c r="R28" i="12"/>
  <c r="S28" i="12" s="1"/>
  <c r="U28" i="12" s="1"/>
  <c r="X30" i="12"/>
  <c r="BW28" i="1"/>
  <c r="BY28" i="16" s="1"/>
  <c r="CI28" i="16" s="1"/>
  <c r="BC55" i="6" l="1"/>
  <c r="AA54" i="6"/>
  <c r="BF107" i="10"/>
  <c r="AO107" i="10"/>
  <c r="AH107" i="10" s="1"/>
  <c r="BE106" i="4"/>
  <c r="AM106" i="4"/>
  <c r="E106" i="4" s="1"/>
  <c r="BF106" i="4"/>
  <c r="AO106" i="4"/>
  <c r="AH106" i="4" s="1"/>
  <c r="R54" i="6"/>
  <c r="S54" i="6" s="1"/>
  <c r="X56" i="6"/>
  <c r="AR55" i="6"/>
  <c r="AS55" i="6"/>
  <c r="BE107" i="10"/>
  <c r="AM107" i="10"/>
  <c r="E107" i="10" s="1"/>
  <c r="K54" i="1"/>
  <c r="BS54" i="16" s="1"/>
  <c r="CC54" i="16" s="1"/>
  <c r="BM28" i="16"/>
  <c r="BN28" i="16" s="1"/>
  <c r="CU28" i="16" s="1"/>
  <c r="BZ28" i="1"/>
  <c r="N28" i="12"/>
  <c r="T28" i="12"/>
  <c r="AD107" i="10" l="1"/>
  <c r="L107" i="10"/>
  <c r="F107" i="10"/>
  <c r="BA108" i="10" s="1"/>
  <c r="U54" i="6"/>
  <c r="T54" i="6" s="1"/>
  <c r="N54" i="1"/>
  <c r="N54" i="6"/>
  <c r="AD106" i="4"/>
  <c r="F106" i="4"/>
  <c r="BA107" i="4" s="1"/>
  <c r="L106" i="4"/>
  <c r="AL55" i="6"/>
  <c r="AN55" i="6"/>
  <c r="C55" i="6"/>
  <c r="L55" i="1" s="1"/>
  <c r="AG55" i="6"/>
  <c r="J55" i="6"/>
  <c r="M55" i="1" s="1"/>
  <c r="Z54" i="16"/>
  <c r="AO54" i="16"/>
  <c r="BO28" i="16"/>
  <c r="CA28" i="1"/>
  <c r="T4" i="12"/>
  <c r="CB28" i="1"/>
  <c r="AB28" i="12"/>
  <c r="O28" i="12" s="1"/>
  <c r="P28" i="12" s="1"/>
  <c r="BP28" i="16"/>
  <c r="ED28" i="16" s="1"/>
  <c r="AB54" i="6" l="1"/>
  <c r="O54" i="6" s="1"/>
  <c r="P54" i="1"/>
  <c r="P54" i="6"/>
  <c r="Q54" i="1" s="1"/>
  <c r="O54" i="1"/>
  <c r="AA54" i="16"/>
  <c r="W109" i="10"/>
  <c r="AF106" i="4"/>
  <c r="B106" i="4" s="1"/>
  <c r="M106" i="4"/>
  <c r="BC107" i="4" s="1"/>
  <c r="AF107" i="10"/>
  <c r="M107" i="10"/>
  <c r="BC108" i="10" s="1"/>
  <c r="A106" i="15"/>
  <c r="W108" i="4"/>
  <c r="Z106" i="4"/>
  <c r="B107" i="10"/>
  <c r="AP54" i="16"/>
  <c r="CC28" i="1"/>
  <c r="FA28" i="1" s="1"/>
  <c r="V29" i="12"/>
  <c r="Q28" i="12"/>
  <c r="CX54" i="1" l="1"/>
  <c r="EU54" i="1"/>
  <c r="CQ54" i="16"/>
  <c r="AQ54" i="16" s="1"/>
  <c r="B106" i="1"/>
  <c r="BR106" i="16" s="1"/>
  <c r="CB106" i="16" s="1"/>
  <c r="Q54" i="6"/>
  <c r="V55" i="6"/>
  <c r="AR54" i="16"/>
  <c r="R107" i="10"/>
  <c r="X109" i="10"/>
  <c r="AS108" i="10"/>
  <c r="AR108" i="10"/>
  <c r="AC54" i="16"/>
  <c r="BE107" i="1"/>
  <c r="BW107" i="16" s="1"/>
  <c r="CG107" i="16" s="1"/>
  <c r="T107" i="16" s="1"/>
  <c r="Z107" i="4"/>
  <c r="C106" i="15"/>
  <c r="R106" i="4"/>
  <c r="X108" i="4"/>
  <c r="AA106" i="4"/>
  <c r="AA107" i="4" s="1"/>
  <c r="AR107" i="4"/>
  <c r="AS107" i="4"/>
  <c r="BB29" i="12"/>
  <c r="BD29" i="12"/>
  <c r="Y29" i="12"/>
  <c r="DZ54" i="16" l="1"/>
  <c r="DB54" i="16"/>
  <c r="DY54" i="16"/>
  <c r="DA54" i="16"/>
  <c r="AH29" i="12"/>
  <c r="U107" i="16"/>
  <c r="CO107" i="16" s="1"/>
  <c r="V107" i="16" s="1"/>
  <c r="J108" i="10"/>
  <c r="BG108" i="1" s="1"/>
  <c r="AN108" i="10"/>
  <c r="AG108" i="10" s="1"/>
  <c r="AL108" i="10"/>
  <c r="D108" i="10" s="1"/>
  <c r="C108" i="10"/>
  <c r="BF108" i="1" s="1"/>
  <c r="BH107" i="1"/>
  <c r="S107" i="10"/>
  <c r="J107" i="4"/>
  <c r="D107" i="1" s="1"/>
  <c r="C107" i="15"/>
  <c r="D106" i="15"/>
  <c r="S106" i="4"/>
  <c r="AL107" i="4"/>
  <c r="AN107" i="4"/>
  <c r="AG107" i="4" s="1"/>
  <c r="D107" i="4"/>
  <c r="C107" i="4"/>
  <c r="C107" i="1" s="1"/>
  <c r="Y55" i="6"/>
  <c r="BB55" i="6"/>
  <c r="D55" i="6" s="1"/>
  <c r="BD55" i="6"/>
  <c r="N106" i="16"/>
  <c r="B106" i="16"/>
  <c r="AL29" i="12"/>
  <c r="D29" i="12" s="1"/>
  <c r="F29" i="12" s="1"/>
  <c r="W31" i="12" s="1"/>
  <c r="BE29" i="12"/>
  <c r="BF29" i="12"/>
  <c r="AN29" i="12"/>
  <c r="AC55" i="6" l="1"/>
  <c r="K55" i="6"/>
  <c r="AE55" i="6" s="1"/>
  <c r="L29" i="12"/>
  <c r="AF29" i="12" s="1"/>
  <c r="AH30" i="12"/>
  <c r="AC108" i="10"/>
  <c r="K108" i="10"/>
  <c r="BE55" i="6"/>
  <c r="AM55" i="6"/>
  <c r="E55" i="6" s="1"/>
  <c r="C106" i="16"/>
  <c r="CL106" i="16" s="1"/>
  <c r="D106" i="16" s="1"/>
  <c r="U106" i="4"/>
  <c r="T106" i="4" s="1"/>
  <c r="E106" i="1"/>
  <c r="N106" i="4"/>
  <c r="O106" i="16"/>
  <c r="CN106" i="16" s="1"/>
  <c r="P106" i="16" s="1"/>
  <c r="U107" i="10"/>
  <c r="T107" i="10" s="1"/>
  <c r="N107" i="10"/>
  <c r="AC107" i="4"/>
  <c r="K107" i="4"/>
  <c r="BF55" i="6"/>
  <c r="AO55" i="6"/>
  <c r="AH55" i="6" s="1"/>
  <c r="W107" i="16"/>
  <c r="DX107" i="16" s="1"/>
  <c r="Z29" i="12"/>
  <c r="AC29" i="12"/>
  <c r="BA30" i="12"/>
  <c r="K29" i="12"/>
  <c r="M29" i="12" s="1"/>
  <c r="F106" i="1" l="1"/>
  <c r="E106" i="15"/>
  <c r="E106" i="16"/>
  <c r="DU106" i="16" s="1"/>
  <c r="BI107" i="1"/>
  <c r="AD55" i="6"/>
  <c r="L55" i="6"/>
  <c r="F55" i="6"/>
  <c r="BA56" i="6" s="1"/>
  <c r="AE107" i="4"/>
  <c r="Q106" i="16"/>
  <c r="DW106" i="16" s="1"/>
  <c r="AB107" i="10"/>
  <c r="BJ107" i="1"/>
  <c r="P107" i="10"/>
  <c r="BK107" i="1" s="1"/>
  <c r="EY107" i="1" s="1"/>
  <c r="AB106" i="4"/>
  <c r="G106" i="1"/>
  <c r="O106" i="4"/>
  <c r="P106" i="4" s="1"/>
  <c r="AE108" i="10"/>
  <c r="R29" i="12"/>
  <c r="S29" i="12" s="1"/>
  <c r="X31" i="12"/>
  <c r="AA29" i="12"/>
  <c r="BC30" i="12"/>
  <c r="AE29" i="12"/>
  <c r="B29" i="12" s="1"/>
  <c r="BW29" i="1" s="1"/>
  <c r="BY29" i="16" s="1"/>
  <c r="CI29" i="16" s="1"/>
  <c r="Q107" i="10" l="1"/>
  <c r="V108" i="10"/>
  <c r="H106" i="1"/>
  <c r="ET106" i="1" s="1"/>
  <c r="AF55" i="6"/>
  <c r="B55" i="6" s="1"/>
  <c r="M55" i="6"/>
  <c r="BC56" i="6" s="1"/>
  <c r="V107" i="4"/>
  <c r="Q106" i="4"/>
  <c r="W57" i="6"/>
  <c r="Z55" i="6"/>
  <c r="BM29" i="16"/>
  <c r="BN29" i="16" s="1"/>
  <c r="CU29" i="16" s="1"/>
  <c r="U29" i="12"/>
  <c r="T29" i="12" s="1"/>
  <c r="CA29" i="1" s="1"/>
  <c r="BZ29" i="1"/>
  <c r="N29" i="12"/>
  <c r="K55" i="1" l="1"/>
  <c r="BS55" i="16" s="1"/>
  <c r="CC55" i="16" s="1"/>
  <c r="BD107" i="4"/>
  <c r="Y107" i="4"/>
  <c r="BB107" i="4"/>
  <c r="O107" i="4"/>
  <c r="R55" i="6"/>
  <c r="S55" i="6" s="1"/>
  <c r="X57" i="6"/>
  <c r="AA55" i="6"/>
  <c r="AS56" i="6"/>
  <c r="AR56" i="6"/>
  <c r="Y108" i="10"/>
  <c r="BB108" i="10"/>
  <c r="BD108" i="10"/>
  <c r="CB29" i="1"/>
  <c r="AB29" i="12"/>
  <c r="O29" i="12" s="1"/>
  <c r="P29" i="12" s="1"/>
  <c r="CC29" i="1" s="1"/>
  <c r="BO29" i="16"/>
  <c r="BP29" i="16"/>
  <c r="DD29" i="1" l="1"/>
  <c r="FA29" i="1"/>
  <c r="DF29" i="16"/>
  <c r="ED29" i="16"/>
  <c r="U55" i="6"/>
  <c r="T55" i="6" s="1"/>
  <c r="N55" i="1"/>
  <c r="N55" i="6"/>
  <c r="C56" i="6"/>
  <c r="L56" i="1" s="1"/>
  <c r="BE107" i="4"/>
  <c r="AM107" i="4"/>
  <c r="E107" i="4" s="1"/>
  <c r="BF107" i="4"/>
  <c r="AO107" i="4"/>
  <c r="AH107" i="4" s="1"/>
  <c r="BE108" i="10"/>
  <c r="AM108" i="10"/>
  <c r="E108" i="10" s="1"/>
  <c r="J56" i="6"/>
  <c r="M56" i="1" s="1"/>
  <c r="Z55" i="16"/>
  <c r="AO55" i="16"/>
  <c r="BF108" i="10"/>
  <c r="AO108" i="10"/>
  <c r="AH108" i="10" s="1"/>
  <c r="Q29" i="12"/>
  <c r="V30" i="12"/>
  <c r="AA55" i="16" l="1"/>
  <c r="AD107" i="4"/>
  <c r="L107" i="4"/>
  <c r="F107" i="4"/>
  <c r="BA108" i="4" s="1"/>
  <c r="AP55" i="16"/>
  <c r="AB55" i="6"/>
  <c r="P55" i="1"/>
  <c r="O55" i="6"/>
  <c r="P55" i="6" s="1"/>
  <c r="Q55" i="1" s="1"/>
  <c r="EU55" i="1" s="1"/>
  <c r="AD108" i="10"/>
  <c r="L108" i="10"/>
  <c r="F108" i="10"/>
  <c r="BA109" i="10" s="1"/>
  <c r="O55" i="1"/>
  <c r="Y30" i="12"/>
  <c r="BB30" i="12"/>
  <c r="BD30" i="12"/>
  <c r="AG30" i="12" s="1"/>
  <c r="CQ55" i="16" l="1"/>
  <c r="AQ55" i="16" s="1"/>
  <c r="K30" i="12"/>
  <c r="AE30" i="12" s="1"/>
  <c r="AG31" i="12"/>
  <c r="Q55" i="6"/>
  <c r="V56" i="6"/>
  <c r="A107" i="15"/>
  <c r="W109" i="4"/>
  <c r="AF107" i="4"/>
  <c r="B107" i="4" s="1"/>
  <c r="M107" i="4"/>
  <c r="BC108" i="4" s="1"/>
  <c r="W110" i="10"/>
  <c r="Z108" i="10"/>
  <c r="Z109" i="10" s="1"/>
  <c r="AR55" i="16"/>
  <c r="DZ55" i="16" s="1"/>
  <c r="AF108" i="10"/>
  <c r="B108" i="10" s="1"/>
  <c r="M108" i="10"/>
  <c r="BC109" i="10" s="1"/>
  <c r="AC55" i="16"/>
  <c r="DY55" i="16" s="1"/>
  <c r="BF30" i="12"/>
  <c r="AO30" i="12"/>
  <c r="BE30" i="12"/>
  <c r="AM30" i="12"/>
  <c r="E30" i="12" s="1"/>
  <c r="B107" i="1" l="1"/>
  <c r="BR107" i="16" s="1"/>
  <c r="CB107" i="16" s="1"/>
  <c r="R108" i="10"/>
  <c r="AA108" i="10"/>
  <c r="AA109" i="10" s="1"/>
  <c r="X110" i="10"/>
  <c r="AR109" i="10"/>
  <c r="AS109" i="10"/>
  <c r="Y56" i="6"/>
  <c r="BB56" i="6"/>
  <c r="AL56" i="6" s="1"/>
  <c r="D56" i="6" s="1"/>
  <c r="BD56" i="6"/>
  <c r="AN56" i="6" s="1"/>
  <c r="AG56" i="6" s="1"/>
  <c r="BE108" i="1"/>
  <c r="BW108" i="16" s="1"/>
  <c r="CG108" i="16" s="1"/>
  <c r="T108" i="16" s="1"/>
  <c r="R107" i="4"/>
  <c r="X109" i="4"/>
  <c r="AR108" i="4"/>
  <c r="AS108" i="4"/>
  <c r="F30" i="12"/>
  <c r="Z30" i="12" s="1"/>
  <c r="AD30" i="12"/>
  <c r="L30" i="12"/>
  <c r="AC56" i="6" l="1"/>
  <c r="K56" i="6"/>
  <c r="AE56" i="6" s="1"/>
  <c r="D107" i="15"/>
  <c r="S107" i="4"/>
  <c r="AL109" i="10"/>
  <c r="D109" i="10"/>
  <c r="AN109" i="10"/>
  <c r="C109" i="10"/>
  <c r="BF109" i="1" s="1"/>
  <c r="U108" i="16"/>
  <c r="CO108" i="16" s="1"/>
  <c r="V108" i="16" s="1"/>
  <c r="J108" i="4"/>
  <c r="D108" i="1" s="1"/>
  <c r="BF56" i="6"/>
  <c r="AO56" i="6"/>
  <c r="AH56" i="6" s="1"/>
  <c r="AL108" i="4"/>
  <c r="D108" i="4" s="1"/>
  <c r="AN108" i="4"/>
  <c r="AG108" i="4" s="1"/>
  <c r="C108" i="4"/>
  <c r="C108" i="1" s="1"/>
  <c r="BE56" i="6"/>
  <c r="AM56" i="6"/>
  <c r="E56" i="6" s="1"/>
  <c r="BH108" i="1"/>
  <c r="S108" i="10"/>
  <c r="AG109" i="10"/>
  <c r="J109" i="10"/>
  <c r="BG109" i="1" s="1"/>
  <c r="B107" i="16"/>
  <c r="N107" i="16"/>
  <c r="M30" i="12"/>
  <c r="AA30" i="12" s="1"/>
  <c r="AF30" i="12"/>
  <c r="B30" i="12" s="1"/>
  <c r="BA31" i="12"/>
  <c r="W32" i="12"/>
  <c r="AC108" i="4" l="1"/>
  <c r="K108" i="4"/>
  <c r="U108" i="10"/>
  <c r="T108" i="10" s="1"/>
  <c r="N108" i="10"/>
  <c r="Q107" i="16"/>
  <c r="DW107" i="16" s="1"/>
  <c r="O107" i="16"/>
  <c r="CN107" i="16" s="1"/>
  <c r="P107" i="16" s="1"/>
  <c r="AD56" i="6"/>
  <c r="L56" i="6"/>
  <c r="F56" i="6"/>
  <c r="AC109" i="10"/>
  <c r="K109" i="10"/>
  <c r="AE109" i="10" s="1"/>
  <c r="C107" i="16"/>
  <c r="CL107" i="16" s="1"/>
  <c r="D107" i="16" s="1"/>
  <c r="W108" i="16"/>
  <c r="DX108" i="16" s="1"/>
  <c r="U107" i="4"/>
  <c r="T107" i="4" s="1"/>
  <c r="E107" i="1"/>
  <c r="N107" i="4"/>
  <c r="BW30" i="1"/>
  <c r="AS32" i="12"/>
  <c r="BC31" i="12"/>
  <c r="X32" i="12"/>
  <c r="R30" i="12"/>
  <c r="S30" i="12" s="1"/>
  <c r="AR32" i="12"/>
  <c r="BA57" i="6" l="1"/>
  <c r="Z56" i="6"/>
  <c r="BY30" i="16"/>
  <c r="CI30" i="16" s="1"/>
  <c r="BM30" i="16" s="1"/>
  <c r="BN30" i="16" s="1"/>
  <c r="E107" i="16"/>
  <c r="DU107" i="16" s="1"/>
  <c r="AB108" i="10"/>
  <c r="BJ108" i="1"/>
  <c r="O108" i="10"/>
  <c r="P108" i="10" s="1"/>
  <c r="BK108" i="1" s="1"/>
  <c r="EY108" i="1" s="1"/>
  <c r="BI108" i="1"/>
  <c r="AB107" i="4"/>
  <c r="G107" i="1"/>
  <c r="P107" i="4"/>
  <c r="H107" i="1" s="1"/>
  <c r="ET107" i="1" s="1"/>
  <c r="W58" i="6"/>
  <c r="F107" i="1"/>
  <c r="E107" i="15"/>
  <c r="AE108" i="4"/>
  <c r="AF56" i="6"/>
  <c r="B56" i="6" s="1"/>
  <c r="M56" i="6"/>
  <c r="N30" i="12"/>
  <c r="U30" i="12"/>
  <c r="T30" i="12" s="1"/>
  <c r="CA30" i="1" s="1"/>
  <c r="BZ30" i="1"/>
  <c r="AS33" i="12"/>
  <c r="J32" i="12"/>
  <c r="BY32" i="1" s="1"/>
  <c r="AL32" i="12"/>
  <c r="AM32" i="12"/>
  <c r="AN32" i="12"/>
  <c r="AR33" i="12"/>
  <c r="C32" i="12"/>
  <c r="BX32" i="1" s="1"/>
  <c r="AO32" i="12"/>
  <c r="BC57" i="6" l="1"/>
  <c r="AA56" i="6"/>
  <c r="CU30" i="16"/>
  <c r="BO30" i="16" s="1"/>
  <c r="J33" i="12"/>
  <c r="BY33" i="1" s="1"/>
  <c r="K56" i="1"/>
  <c r="BS56" i="16" s="1"/>
  <c r="CC56" i="16" s="1"/>
  <c r="R56" i="6"/>
  <c r="S56" i="6" s="1"/>
  <c r="X58" i="6"/>
  <c r="AR57" i="6"/>
  <c r="AS57" i="6"/>
  <c r="V108" i="4"/>
  <c r="Q107" i="4"/>
  <c r="Q108" i="10"/>
  <c r="V109" i="10"/>
  <c r="BP30" i="16"/>
  <c r="ED30" i="16" s="1"/>
  <c r="AS34" i="12"/>
  <c r="C33" i="12"/>
  <c r="BX33" i="1" s="1"/>
  <c r="AL33" i="12"/>
  <c r="AO33" i="12"/>
  <c r="AR34" i="12"/>
  <c r="AM33" i="12"/>
  <c r="AN33" i="12"/>
  <c r="CB30" i="1"/>
  <c r="AB30" i="12"/>
  <c r="O30" i="12" s="1"/>
  <c r="P30" i="12" s="1"/>
  <c r="CC30" i="1" s="1"/>
  <c r="FA30" i="1" s="1"/>
  <c r="J34" i="12" l="1"/>
  <c r="BY34" i="1" s="1"/>
  <c r="J57" i="6"/>
  <c r="M57" i="1" s="1"/>
  <c r="AL57" i="6"/>
  <c r="D57" i="6" s="1"/>
  <c r="AN57" i="6"/>
  <c r="AG57" i="6" s="1"/>
  <c r="C57" i="6"/>
  <c r="L57" i="1" s="1"/>
  <c r="O109" i="10"/>
  <c r="Y109" i="10"/>
  <c r="BB109" i="10"/>
  <c r="BD109" i="10"/>
  <c r="U56" i="6"/>
  <c r="T56" i="6" s="1"/>
  <c r="N56" i="1"/>
  <c r="N56" i="6"/>
  <c r="O56" i="6" s="1"/>
  <c r="AO56" i="16"/>
  <c r="Z56" i="16"/>
  <c r="BD108" i="4"/>
  <c r="Y108" i="4"/>
  <c r="BB108" i="4"/>
  <c r="C34" i="12"/>
  <c r="BX34" i="1" s="1"/>
  <c r="AR35" i="12"/>
  <c r="C35" i="12" s="1"/>
  <c r="BX35" i="1" s="1"/>
  <c r="D34" i="12"/>
  <c r="AC34" i="12" s="1"/>
  <c r="AN34" i="12"/>
  <c r="AO34" i="12"/>
  <c r="AM34" i="12"/>
  <c r="AL34" i="12"/>
  <c r="V31" i="12"/>
  <c r="Q30" i="12"/>
  <c r="AS35" i="12"/>
  <c r="J35" i="12" l="1"/>
  <c r="BY35" i="1" s="1"/>
  <c r="AC57" i="6"/>
  <c r="K57" i="6"/>
  <c r="AA56" i="16"/>
  <c r="BE108" i="4"/>
  <c r="AM108" i="4"/>
  <c r="E108" i="4" s="1"/>
  <c r="AP56" i="16"/>
  <c r="AB56" i="6"/>
  <c r="P56" i="1"/>
  <c r="P56" i="6"/>
  <c r="Q56" i="1" s="1"/>
  <c r="EU56" i="1" s="1"/>
  <c r="O56" i="1"/>
  <c r="BF109" i="10"/>
  <c r="AO109" i="10"/>
  <c r="AH109" i="10" s="1"/>
  <c r="BF108" i="4"/>
  <c r="AO108" i="4"/>
  <c r="AH108" i="4" s="1"/>
  <c r="BE109" i="10"/>
  <c r="AM109" i="10"/>
  <c r="E109" i="10" s="1"/>
  <c r="AL35" i="12"/>
  <c r="AN35" i="12"/>
  <c r="Y31" i="12"/>
  <c r="BB31" i="12"/>
  <c r="BD31" i="12"/>
  <c r="AH31" i="12" s="1"/>
  <c r="AQ56" i="16" l="1"/>
  <c r="CQ56" i="16"/>
  <c r="L31" i="12"/>
  <c r="AF31" i="12" s="1"/>
  <c r="AH32" i="12"/>
  <c r="AR56" i="16"/>
  <c r="DZ56" i="16" s="1"/>
  <c r="AD108" i="4"/>
  <c r="F108" i="4"/>
  <c r="BA109" i="4" s="1"/>
  <c r="L108" i="4"/>
  <c r="AC56" i="16"/>
  <c r="DY56" i="16" s="1"/>
  <c r="AD109" i="10"/>
  <c r="F109" i="10"/>
  <c r="L109" i="10"/>
  <c r="Q56" i="6"/>
  <c r="V57" i="6"/>
  <c r="AE57" i="6"/>
  <c r="BF31" i="12"/>
  <c r="AN31" i="12"/>
  <c r="BE31" i="12"/>
  <c r="AL31" i="12"/>
  <c r="D31" i="12" s="1"/>
  <c r="F31" i="12" s="1"/>
  <c r="W33" i="12" s="1"/>
  <c r="Z31" i="12" l="1"/>
  <c r="Y57" i="6"/>
  <c r="BB57" i="6"/>
  <c r="BD57" i="6"/>
  <c r="AF108" i="4"/>
  <c r="B108" i="4" s="1"/>
  <c r="M108" i="4"/>
  <c r="BC109" i="4" s="1"/>
  <c r="AF109" i="10"/>
  <c r="M109" i="10"/>
  <c r="A108" i="15"/>
  <c r="W110" i="4"/>
  <c r="Z108" i="4"/>
  <c r="W113" i="10"/>
  <c r="W112" i="10"/>
  <c r="W111" i="10"/>
  <c r="B109" i="10"/>
  <c r="BA32" i="12"/>
  <c r="AC31" i="12"/>
  <c r="K31" i="12"/>
  <c r="M31" i="12" s="1"/>
  <c r="R31" i="12" s="1"/>
  <c r="S31" i="12" s="1"/>
  <c r="X33" i="12" l="1"/>
  <c r="AA31" i="12"/>
  <c r="B108" i="1"/>
  <c r="BR108" i="16" s="1"/>
  <c r="CB108" i="16" s="1"/>
  <c r="C108" i="15"/>
  <c r="Z109" i="4"/>
  <c r="C109" i="15" s="1"/>
  <c r="R108" i="4"/>
  <c r="X110" i="4"/>
  <c r="AA108" i="4"/>
  <c r="AA109" i="4" s="1"/>
  <c r="AR109" i="4"/>
  <c r="AS109" i="4"/>
  <c r="BF57" i="6"/>
  <c r="AO57" i="6"/>
  <c r="AH57" i="6" s="1"/>
  <c r="BE57" i="6"/>
  <c r="AM57" i="6"/>
  <c r="E57" i="6" s="1"/>
  <c r="BE109" i="1"/>
  <c r="BW109" i="16" s="1"/>
  <c r="CG109" i="16" s="1"/>
  <c r="T109" i="16" s="1"/>
  <c r="X113" i="10"/>
  <c r="R109" i="10"/>
  <c r="X112" i="10"/>
  <c r="X111" i="10"/>
  <c r="U31" i="12"/>
  <c r="T31" i="12" s="1"/>
  <c r="CA31" i="1" s="1"/>
  <c r="BZ31" i="1"/>
  <c r="BC32" i="12"/>
  <c r="AE31" i="12"/>
  <c r="B31" i="12" s="1"/>
  <c r="BW31" i="1" s="1"/>
  <c r="BY31" i="16" l="1"/>
  <c r="CI31" i="16" s="1"/>
  <c r="BM31" i="16" s="1"/>
  <c r="BN31" i="16" s="1"/>
  <c r="U109" i="16"/>
  <c r="CO109" i="16" s="1"/>
  <c r="V109" i="16" s="1"/>
  <c r="AD57" i="6"/>
  <c r="L57" i="6"/>
  <c r="F57" i="6"/>
  <c r="BA58" i="6" s="1"/>
  <c r="D108" i="15"/>
  <c r="S108" i="4"/>
  <c r="J109" i="4"/>
  <c r="D109" i="1" s="1"/>
  <c r="BH109" i="1"/>
  <c r="S109" i="10"/>
  <c r="AL109" i="4"/>
  <c r="AN109" i="4"/>
  <c r="AG109" i="4" s="1"/>
  <c r="D109" i="4"/>
  <c r="C109" i="4"/>
  <c r="C109" i="1" s="1"/>
  <c r="N108" i="16"/>
  <c r="B108" i="16"/>
  <c r="N31" i="12"/>
  <c r="CU31" i="16" l="1"/>
  <c r="BO31" i="16" s="1"/>
  <c r="C108" i="16"/>
  <c r="CL108" i="16" s="1"/>
  <c r="D108" i="16" s="1"/>
  <c r="O108" i="16"/>
  <c r="CN108" i="16" s="1"/>
  <c r="P108" i="16" s="1"/>
  <c r="AF57" i="6"/>
  <c r="B57" i="6" s="1"/>
  <c r="M57" i="6"/>
  <c r="BC58" i="6" s="1"/>
  <c r="U109" i="10"/>
  <c r="T109" i="10" s="1"/>
  <c r="BI109" i="1" s="1"/>
  <c r="N109" i="10"/>
  <c r="J116" i="10"/>
  <c r="J115" i="10"/>
  <c r="W59" i="6"/>
  <c r="Z57" i="6"/>
  <c r="Z58" i="6" s="1"/>
  <c r="AC109" i="4"/>
  <c r="K109" i="4"/>
  <c r="AE109" i="4" s="1"/>
  <c r="U108" i="4"/>
  <c r="T108" i="4" s="1"/>
  <c r="E108" i="1"/>
  <c r="N108" i="4"/>
  <c r="W109" i="16"/>
  <c r="DX109" i="16" s="1"/>
  <c r="AB31" i="12"/>
  <c r="CB31" i="1"/>
  <c r="BP31" i="16"/>
  <c r="ED31" i="16" s="1"/>
  <c r="K57" i="1" l="1"/>
  <c r="BS57" i="16" s="1"/>
  <c r="CC57" i="16" s="1"/>
  <c r="AB108" i="4"/>
  <c r="G108" i="1"/>
  <c r="O108" i="4"/>
  <c r="P108" i="4" s="1"/>
  <c r="R57" i="6"/>
  <c r="S57" i="6" s="1"/>
  <c r="AA57" i="6"/>
  <c r="AA58" i="6" s="1"/>
  <c r="X59" i="6"/>
  <c r="AS58" i="6"/>
  <c r="AR58" i="6"/>
  <c r="Q108" i="16"/>
  <c r="DW108" i="16" s="1"/>
  <c r="F108" i="1"/>
  <c r="E108" i="15"/>
  <c r="AB109" i="10"/>
  <c r="Q109" i="10" s="1"/>
  <c r="BJ109" i="1"/>
  <c r="P109" i="10"/>
  <c r="E108" i="16"/>
  <c r="DU108" i="16" s="1"/>
  <c r="O31" i="12"/>
  <c r="P31" i="12" s="1"/>
  <c r="CC31" i="1" s="1"/>
  <c r="FA31" i="1" s="1"/>
  <c r="V32" i="12"/>
  <c r="Q31" i="12"/>
  <c r="U57" i="6" l="1"/>
  <c r="T57" i="6" s="1"/>
  <c r="N57" i="1"/>
  <c r="N57" i="6"/>
  <c r="H108" i="1"/>
  <c r="ET108" i="1" s="1"/>
  <c r="AL58" i="6"/>
  <c r="D58" i="6" s="1"/>
  <c r="AN58" i="6"/>
  <c r="AG58" i="6" s="1"/>
  <c r="C58" i="6"/>
  <c r="L58" i="1" s="1"/>
  <c r="J58" i="6"/>
  <c r="M58" i="1" s="1"/>
  <c r="BK109" i="1"/>
  <c r="EY109" i="1" s="1"/>
  <c r="J114" i="10" a="1"/>
  <c r="J114" i="10" s="1"/>
  <c r="V109" i="4"/>
  <c r="Q108" i="4"/>
  <c r="Z57" i="16"/>
  <c r="AO57" i="16"/>
  <c r="BD32" i="12"/>
  <c r="AG32" i="12" s="1"/>
  <c r="AG33" i="12" s="1"/>
  <c r="BB32" i="12"/>
  <c r="D32" i="12" s="1"/>
  <c r="AC32" i="12" s="1"/>
  <c r="Y32" i="12"/>
  <c r="AC58" i="6" l="1"/>
  <c r="K58" i="6"/>
  <c r="BD109" i="4"/>
  <c r="Y109" i="4"/>
  <c r="BB109" i="4"/>
  <c r="O109" i="4"/>
  <c r="AA57" i="16"/>
  <c r="DB109" i="16"/>
  <c r="DB109" i="1"/>
  <c r="AB57" i="6"/>
  <c r="P57" i="1"/>
  <c r="O57" i="6"/>
  <c r="P57" i="6" s="1"/>
  <c r="Q57" i="1" s="1"/>
  <c r="EU57" i="1" s="1"/>
  <c r="AR57" i="16"/>
  <c r="DZ57" i="16" s="1"/>
  <c r="AP57" i="16"/>
  <c r="O57" i="1"/>
  <c r="BE32" i="12"/>
  <c r="E32" i="12"/>
  <c r="K32" i="12"/>
  <c r="BF32" i="12"/>
  <c r="AC57" i="16" l="1"/>
  <c r="DY57" i="16" s="1"/>
  <c r="AQ57" i="16"/>
  <c r="CQ57" i="16"/>
  <c r="AE58" i="6"/>
  <c r="BE109" i="4"/>
  <c r="AM109" i="4"/>
  <c r="E109" i="4" s="1"/>
  <c r="BF109" i="4"/>
  <c r="AO109" i="4"/>
  <c r="AH109" i="4" s="1"/>
  <c r="Q57" i="6"/>
  <c r="V58" i="6"/>
  <c r="AE32" i="12"/>
  <c r="AD32" i="12"/>
  <c r="L32" i="12"/>
  <c r="F32" i="12"/>
  <c r="O58" i="6" l="1"/>
  <c r="Y58" i="6"/>
  <c r="BB58" i="6"/>
  <c r="BD58" i="6"/>
  <c r="AD109" i="4"/>
  <c r="F109" i="4"/>
  <c r="L109" i="4"/>
  <c r="W34" i="12"/>
  <c r="BA33" i="12"/>
  <c r="Z32" i="12"/>
  <c r="B32" i="12"/>
  <c r="AF32" i="12"/>
  <c r="M32" i="12"/>
  <c r="AF109" i="4" l="1"/>
  <c r="B109" i="4" s="1"/>
  <c r="M109" i="4"/>
  <c r="BF58" i="6"/>
  <c r="AO58" i="6"/>
  <c r="AH58" i="6" s="1"/>
  <c r="BE58" i="6"/>
  <c r="AM58" i="6"/>
  <c r="E58" i="6" s="1"/>
  <c r="A109" i="15"/>
  <c r="W113" i="4"/>
  <c r="W111" i="4"/>
  <c r="W112" i="4"/>
  <c r="BW32" i="1"/>
  <c r="X34" i="12"/>
  <c r="R32" i="12"/>
  <c r="S32" i="12" s="1"/>
  <c r="AA32" i="12"/>
  <c r="BC33" i="12"/>
  <c r="BY32" i="16" l="1"/>
  <c r="CI32" i="16" s="1"/>
  <c r="BM32" i="16" s="1"/>
  <c r="BN32" i="16" s="1"/>
  <c r="B109" i="1"/>
  <c r="BR109" i="16" s="1"/>
  <c r="CB109" i="16" s="1"/>
  <c r="AD58" i="6"/>
  <c r="F58" i="6"/>
  <c r="BA59" i="6" s="1"/>
  <c r="L58" i="6"/>
  <c r="X113" i="4"/>
  <c r="R109" i="4"/>
  <c r="X112" i="4"/>
  <c r="X111" i="4"/>
  <c r="N32" i="12"/>
  <c r="U32" i="12"/>
  <c r="T32" i="12" s="1"/>
  <c r="CA32" i="1" s="1"/>
  <c r="BZ32" i="1"/>
  <c r="CU32" i="16" l="1"/>
  <c r="BO32" i="16" s="1"/>
  <c r="AF58" i="6"/>
  <c r="B58" i="6" s="1"/>
  <c r="M58" i="6"/>
  <c r="W60" i="6"/>
  <c r="D109" i="15"/>
  <c r="S109" i="4"/>
  <c r="B109" i="16"/>
  <c r="N109" i="16"/>
  <c r="BP32" i="16"/>
  <c r="ED32" i="16" s="1"/>
  <c r="CB32" i="1"/>
  <c r="AB32" i="12"/>
  <c r="K58" i="1" l="1"/>
  <c r="BS58" i="16" s="1"/>
  <c r="CC58" i="16" s="1"/>
  <c r="R58" i="6"/>
  <c r="S58" i="6" s="1"/>
  <c r="X60" i="6"/>
  <c r="AS59" i="6"/>
  <c r="AR59" i="6"/>
  <c r="E109" i="16"/>
  <c r="DU109" i="16" s="1"/>
  <c r="C109" i="16"/>
  <c r="CL109" i="16" s="1"/>
  <c r="D109" i="16" s="1"/>
  <c r="O109" i="16"/>
  <c r="CN109" i="16" s="1"/>
  <c r="P109" i="16" s="1"/>
  <c r="BC59" i="6"/>
  <c r="U109" i="4"/>
  <c r="T109" i="4" s="1"/>
  <c r="E109" i="1"/>
  <c r="N109" i="4"/>
  <c r="J115" i="4"/>
  <c r="J116" i="4"/>
  <c r="O32" i="12"/>
  <c r="P32" i="12" s="1"/>
  <c r="CC32" i="1" s="1"/>
  <c r="FA32" i="1" s="1"/>
  <c r="Q32" i="12"/>
  <c r="V33" i="12"/>
  <c r="AL59" i="6" l="1"/>
  <c r="D59" i="6" s="1"/>
  <c r="AN59" i="6"/>
  <c r="AG59" i="6" s="1"/>
  <c r="C59" i="6"/>
  <c r="L59" i="1" s="1"/>
  <c r="F109" i="1"/>
  <c r="E109" i="15"/>
  <c r="J59" i="6"/>
  <c r="M59" i="1" s="1"/>
  <c r="Q109" i="16"/>
  <c r="DW109" i="16" s="1"/>
  <c r="U58" i="6"/>
  <c r="T58" i="6" s="1"/>
  <c r="N58" i="1"/>
  <c r="N58" i="6"/>
  <c r="Z58" i="16"/>
  <c r="AO58" i="16"/>
  <c r="AB109" i="4"/>
  <c r="Q109" i="4" s="1"/>
  <c r="G109" i="1"/>
  <c r="P109" i="4"/>
  <c r="BD33" i="12"/>
  <c r="AH33" i="12" s="1"/>
  <c r="AH34" i="12" s="1"/>
  <c r="Y33" i="12"/>
  <c r="BB33" i="12"/>
  <c r="D33" i="12" s="1"/>
  <c r="AC33" i="12" l="1"/>
  <c r="K33" i="12"/>
  <c r="AE33" i="12" s="1"/>
  <c r="AC59" i="6"/>
  <c r="K59" i="6"/>
  <c r="AP58" i="16"/>
  <c r="AA58" i="16"/>
  <c r="AB58" i="6"/>
  <c r="P58" i="1"/>
  <c r="P58" i="6"/>
  <c r="Q58" i="1" s="1"/>
  <c r="EU58" i="1" s="1"/>
  <c r="O58" i="1"/>
  <c r="H109" i="1"/>
  <c r="ET109" i="1" s="1"/>
  <c r="J114" i="4" a="1"/>
  <c r="J114" i="4" s="1"/>
  <c r="E33" i="12"/>
  <c r="BE33" i="12"/>
  <c r="BF33" i="12"/>
  <c r="AQ58" i="16" l="1"/>
  <c r="CQ58" i="16"/>
  <c r="AC58" i="16"/>
  <c r="DY58" i="16" s="1"/>
  <c r="AR58" i="16"/>
  <c r="DZ58" i="16" s="1"/>
  <c r="AE59" i="6"/>
  <c r="Q58" i="6"/>
  <c r="V59" i="6"/>
  <c r="CW109" i="16"/>
  <c r="CW109" i="1"/>
  <c r="F33" i="12"/>
  <c r="L33" i="12"/>
  <c r="AD33" i="12"/>
  <c r="Y59" i="6" l="1"/>
  <c r="BB59" i="6"/>
  <c r="BD59" i="6"/>
  <c r="AF33" i="12"/>
  <c r="B33" i="12" s="1"/>
  <c r="BW33" i="1" s="1"/>
  <c r="M33" i="12"/>
  <c r="Z33" i="12"/>
  <c r="BA34" i="12"/>
  <c r="W35" i="12"/>
  <c r="BY33" i="16" l="1"/>
  <c r="CI33" i="16" s="1"/>
  <c r="BM33" i="16" s="1"/>
  <c r="BN33" i="16" s="1"/>
  <c r="BE59" i="6"/>
  <c r="AM59" i="6"/>
  <c r="E59" i="6" s="1"/>
  <c r="BF59" i="6"/>
  <c r="AO59" i="6"/>
  <c r="AH59" i="6" s="1"/>
  <c r="BC34" i="12"/>
  <c r="R33" i="12"/>
  <c r="S33" i="12" s="1"/>
  <c r="X35" i="12"/>
  <c r="AA33" i="12"/>
  <c r="CU33" i="16" l="1"/>
  <c r="BO33" i="16" s="1"/>
  <c r="AD59" i="6"/>
  <c r="L59" i="6"/>
  <c r="F59" i="6"/>
  <c r="BA60" i="6" s="1"/>
  <c r="BP33" i="16"/>
  <c r="ED33" i="16" s="1"/>
  <c r="BZ33" i="1"/>
  <c r="U33" i="12"/>
  <c r="T33" i="12" s="1"/>
  <c r="CA33" i="1" s="1"/>
  <c r="N33" i="12"/>
  <c r="W61" i="6" l="1"/>
  <c r="Z59" i="6"/>
  <c r="Z60" i="6" s="1"/>
  <c r="AF59" i="6"/>
  <c r="B59" i="6" s="1"/>
  <c r="M59" i="6"/>
  <c r="BC60" i="6" s="1"/>
  <c r="AB33" i="12"/>
  <c r="CB33" i="1"/>
  <c r="K59" i="1" l="1"/>
  <c r="BS59" i="16" s="1"/>
  <c r="CC59" i="16" s="1"/>
  <c r="R59" i="6"/>
  <c r="S59" i="6" s="1"/>
  <c r="AA59" i="6"/>
  <c r="AA60" i="6" s="1"/>
  <c r="X61" i="6"/>
  <c r="AS60" i="6"/>
  <c r="AR60" i="6"/>
  <c r="O33" i="12"/>
  <c r="P33" i="12" s="1"/>
  <c r="CC33" i="1" s="1"/>
  <c r="FA33" i="1" s="1"/>
  <c r="V34" i="12"/>
  <c r="Q33" i="12"/>
  <c r="U59" i="6" l="1"/>
  <c r="T59" i="6" s="1"/>
  <c r="N59" i="1"/>
  <c r="N59" i="6"/>
  <c r="Z59" i="16"/>
  <c r="AO59" i="16"/>
  <c r="D60" i="6"/>
  <c r="AN60" i="6"/>
  <c r="AL60" i="6"/>
  <c r="C60" i="6"/>
  <c r="L60" i="1" s="1"/>
  <c r="AG60" i="6"/>
  <c r="J60" i="6"/>
  <c r="M60" i="1" s="1"/>
  <c r="BB34" i="12"/>
  <c r="BD34" i="12"/>
  <c r="AG34" i="12" s="1"/>
  <c r="AG35" i="12" s="1"/>
  <c r="Y34" i="12"/>
  <c r="AP59" i="16" l="1"/>
  <c r="AA59" i="16"/>
  <c r="AC60" i="6"/>
  <c r="K60" i="6"/>
  <c r="AB59" i="6"/>
  <c r="P59" i="1"/>
  <c r="O59" i="6"/>
  <c r="P59" i="6" s="1"/>
  <c r="O59" i="1"/>
  <c r="BF34" i="12"/>
  <c r="K34" i="12"/>
  <c r="E34" i="12"/>
  <c r="F34" i="12" s="1"/>
  <c r="Z34" i="12" s="1"/>
  <c r="BE34" i="12"/>
  <c r="AQ59" i="16" l="1"/>
  <c r="CQ59" i="16"/>
  <c r="Q59" i="6"/>
  <c r="V60" i="6"/>
  <c r="AE60" i="6"/>
  <c r="AC59" i="16"/>
  <c r="Q59" i="1"/>
  <c r="AR59" i="16"/>
  <c r="W36" i="12"/>
  <c r="AD34" i="12"/>
  <c r="L34" i="12"/>
  <c r="AF34" i="12" s="1"/>
  <c r="BA35" i="12"/>
  <c r="AE34" i="12"/>
  <c r="CX59" i="1" l="1"/>
  <c r="EU59" i="1"/>
  <c r="DY59" i="16"/>
  <c r="DA59" i="16"/>
  <c r="DZ59" i="16"/>
  <c r="DB59" i="16"/>
  <c r="O60" i="6"/>
  <c r="Y60" i="6"/>
  <c r="BB60" i="6"/>
  <c r="BD60" i="6"/>
  <c r="M34" i="12"/>
  <c r="X36" i="12" s="1"/>
  <c r="B34" i="12"/>
  <c r="AA34" i="12" l="1"/>
  <c r="BE60" i="6"/>
  <c r="AM60" i="6"/>
  <c r="E60" i="6" s="1"/>
  <c r="BF60" i="6"/>
  <c r="AO60" i="6"/>
  <c r="AH60" i="6" s="1"/>
  <c r="R34" i="12"/>
  <c r="S34" i="12" s="1"/>
  <c r="U34" i="12" s="1"/>
  <c r="T34" i="12" s="1"/>
  <c r="CA34" i="1" s="1"/>
  <c r="BC35" i="12"/>
  <c r="BW34" i="1"/>
  <c r="BY34" i="16" l="1"/>
  <c r="CI34" i="16" s="1"/>
  <c r="BM34" i="16" s="1"/>
  <c r="BN34" i="16" s="1"/>
  <c r="BZ34" i="1"/>
  <c r="N34" i="12"/>
  <c r="AB34" i="12" s="1"/>
  <c r="O34" i="12" s="1"/>
  <c r="P34" i="12" s="1"/>
  <c r="CC34" i="1" s="1"/>
  <c r="AD60" i="6"/>
  <c r="F60" i="6"/>
  <c r="L60" i="6"/>
  <c r="DD34" i="1" l="1"/>
  <c r="FA34" i="1"/>
  <c r="CU34" i="16"/>
  <c r="BO34" i="16" s="1"/>
  <c r="CB34" i="1"/>
  <c r="AF60" i="6"/>
  <c r="B60" i="6" s="1"/>
  <c r="M60" i="6"/>
  <c r="BC61" i="6" s="1"/>
  <c r="W62" i="6"/>
  <c r="BA61" i="6"/>
  <c r="BP34" i="16"/>
  <c r="Q34" i="12"/>
  <c r="V35" i="12"/>
  <c r="ED34" i="16" l="1"/>
  <c r="DF34" i="16"/>
  <c r="K60" i="1"/>
  <c r="BS60" i="16" s="1"/>
  <c r="CC60" i="16" s="1"/>
  <c r="R60" i="6"/>
  <c r="S60" i="6" s="1"/>
  <c r="X62" i="6"/>
  <c r="AS61" i="6"/>
  <c r="AR61" i="6"/>
  <c r="BB35" i="12"/>
  <c r="D35" i="12" s="1"/>
  <c r="BD35" i="12"/>
  <c r="Y35" i="12"/>
  <c r="AC35" i="12" l="1"/>
  <c r="K35" i="12"/>
  <c r="AE35" i="12" s="1"/>
  <c r="AO35" i="12"/>
  <c r="AH35" i="12"/>
  <c r="J61" i="6"/>
  <c r="M61" i="1" s="1"/>
  <c r="U60" i="6"/>
  <c r="T60" i="6" s="1"/>
  <c r="N60" i="1"/>
  <c r="N60" i="6"/>
  <c r="AO60" i="16"/>
  <c r="Z60" i="16"/>
  <c r="AL61" i="6"/>
  <c r="D61" i="6" s="1"/>
  <c r="AN61" i="6"/>
  <c r="AG61" i="6" s="1"/>
  <c r="C61" i="6"/>
  <c r="L61" i="1" s="1"/>
  <c r="AM35" i="12"/>
  <c r="BF35" i="12"/>
  <c r="BE35" i="12"/>
  <c r="E35" i="12"/>
  <c r="F35" i="12" s="1"/>
  <c r="W37" i="12" s="1"/>
  <c r="AC61" i="6" l="1"/>
  <c r="K61" i="6"/>
  <c r="AB60" i="6"/>
  <c r="P60" i="1"/>
  <c r="P60" i="6"/>
  <c r="Q60" i="1" s="1"/>
  <c r="EU60" i="1" s="1"/>
  <c r="AA60" i="16"/>
  <c r="O60" i="1"/>
  <c r="AP60" i="16"/>
  <c r="Z35" i="12"/>
  <c r="L35" i="12"/>
  <c r="M35" i="12" s="1"/>
  <c r="BA36" i="12"/>
  <c r="AD35" i="12"/>
  <c r="AQ60" i="16" l="1"/>
  <c r="CQ60" i="16"/>
  <c r="AC60" i="16"/>
  <c r="DY60" i="16" s="1"/>
  <c r="Q60" i="6"/>
  <c r="V61" i="6"/>
  <c r="AR60" i="16"/>
  <c r="DZ60" i="16" s="1"/>
  <c r="AE61" i="6"/>
  <c r="X37" i="12"/>
  <c r="AS36" i="12"/>
  <c r="AR36" i="12"/>
  <c r="AA35" i="12"/>
  <c r="R35" i="12"/>
  <c r="S35" i="12" s="1"/>
  <c r="U35" i="12" s="1"/>
  <c r="T35" i="12" s="1"/>
  <c r="CA35" i="1" s="1"/>
  <c r="AF35" i="12"/>
  <c r="B35" i="12" s="1"/>
  <c r="BC36" i="12"/>
  <c r="AH36" i="12" l="1"/>
  <c r="Y61" i="6"/>
  <c r="BB61" i="6"/>
  <c r="BD61" i="6"/>
  <c r="C36" i="12"/>
  <c r="BX36" i="1" s="1"/>
  <c r="AL36" i="12"/>
  <c r="AN36" i="12"/>
  <c r="J36" i="12"/>
  <c r="BY36" i="1" s="1"/>
  <c r="BZ35" i="1"/>
  <c r="BW35" i="1"/>
  <c r="N35" i="12"/>
  <c r="AA12" i="16"/>
  <c r="BY35" i="16" l="1"/>
  <c r="CI35" i="16" s="1"/>
  <c r="BM35" i="16" s="1"/>
  <c r="BN35" i="16" s="1"/>
  <c r="CP12" i="16"/>
  <c r="BF61" i="6"/>
  <c r="AO61" i="6"/>
  <c r="AH61" i="6" s="1"/>
  <c r="BE61" i="6"/>
  <c r="AM61" i="6"/>
  <c r="E61" i="6" s="1"/>
  <c r="CB35" i="1"/>
  <c r="AB35" i="12"/>
  <c r="AB12" i="16"/>
  <c r="CP13" i="16" s="1"/>
  <c r="AC12" i="16"/>
  <c r="DY12" i="16" s="1"/>
  <c r="CU35" i="16" l="1"/>
  <c r="BO35" i="16" s="1"/>
  <c r="AC13" i="16"/>
  <c r="DY13" i="16" s="1"/>
  <c r="AD61" i="6"/>
  <c r="L61" i="6"/>
  <c r="F61" i="6"/>
  <c r="BA62" i="6" s="1"/>
  <c r="BP35" i="16"/>
  <c r="ED35" i="16" s="1"/>
  <c r="O35" i="12"/>
  <c r="P35" i="12" s="1"/>
  <c r="CC35" i="1" s="1"/>
  <c r="FA35" i="1" s="1"/>
  <c r="Q35" i="12"/>
  <c r="V36" i="12"/>
  <c r="AB13" i="16"/>
  <c r="CP14" i="16" s="1"/>
  <c r="AC14" i="16" l="1"/>
  <c r="Z61" i="6"/>
  <c r="Z62" i="6" s="1"/>
  <c r="W63" i="6"/>
  <c r="AF61" i="6"/>
  <c r="B61" i="6" s="1"/>
  <c r="M61" i="6"/>
  <c r="BC62" i="6" s="1"/>
  <c r="Y36" i="12"/>
  <c r="BD36" i="12"/>
  <c r="BB36" i="12"/>
  <c r="AB14" i="16"/>
  <c r="CP15" i="16" s="1"/>
  <c r="AC15" i="16" l="1"/>
  <c r="DY14" i="16"/>
  <c r="DA14" i="16"/>
  <c r="AO36" i="12"/>
  <c r="AG36" i="12"/>
  <c r="K61" i="1"/>
  <c r="BS61" i="16" s="1"/>
  <c r="CC61" i="16" s="1"/>
  <c r="R61" i="6"/>
  <c r="S61" i="6" s="1"/>
  <c r="X63" i="6"/>
  <c r="AA61" i="6"/>
  <c r="AA62" i="6" s="1"/>
  <c r="AS62" i="6"/>
  <c r="AR62" i="6"/>
  <c r="AM36" i="12"/>
  <c r="E36" i="12" s="1"/>
  <c r="D36" i="12"/>
  <c r="BE36" i="12"/>
  <c r="BF36" i="12"/>
  <c r="AB15" i="16"/>
  <c r="CP16" i="16" s="1"/>
  <c r="AC16" i="16" l="1"/>
  <c r="DY15" i="16"/>
  <c r="K36" i="12"/>
  <c r="AE36" i="12" s="1"/>
  <c r="U61" i="6"/>
  <c r="T61" i="6" s="1"/>
  <c r="N61" i="1"/>
  <c r="N61" i="6"/>
  <c r="AN62" i="6"/>
  <c r="AG62" i="6" s="1"/>
  <c r="AL62" i="6"/>
  <c r="D62" i="6" s="1"/>
  <c r="C62" i="6"/>
  <c r="L62" i="1" s="1"/>
  <c r="AO61" i="16"/>
  <c r="Z61" i="16"/>
  <c r="J62" i="6"/>
  <c r="M62" i="1" s="1"/>
  <c r="F36" i="12"/>
  <c r="L36" i="12"/>
  <c r="AD36" i="12"/>
  <c r="AC36" i="12"/>
  <c r="AB16" i="16"/>
  <c r="CP17" i="16" s="1"/>
  <c r="DY16" i="16" l="1"/>
  <c r="AC17" i="16"/>
  <c r="W38" i="12"/>
  <c r="Z36" i="12"/>
  <c r="BA37" i="12"/>
  <c r="AC62" i="6"/>
  <c r="K62" i="6"/>
  <c r="AA61" i="16"/>
  <c r="AB61" i="6"/>
  <c r="P61" i="1"/>
  <c r="O61" i="6"/>
  <c r="P61" i="6" s="1"/>
  <c r="Q61" i="1" s="1"/>
  <c r="EU61" i="1" s="1"/>
  <c r="O61" i="1"/>
  <c r="AP61" i="16"/>
  <c r="M36" i="12"/>
  <c r="AA36" i="12" s="1"/>
  <c r="AF36" i="12"/>
  <c r="B36" i="12" s="1"/>
  <c r="BW36" i="1" s="1"/>
  <c r="AB17" i="16"/>
  <c r="CP18" i="16" s="1"/>
  <c r="BY36" i="16" l="1"/>
  <c r="CI36" i="16" s="1"/>
  <c r="BM36" i="16" s="1"/>
  <c r="AQ61" i="16"/>
  <c r="CQ61" i="16"/>
  <c r="DY17" i="16"/>
  <c r="AC18" i="16"/>
  <c r="Q61" i="6"/>
  <c r="V62" i="6"/>
  <c r="AC61" i="16"/>
  <c r="DY61" i="16" s="1"/>
  <c r="AR61" i="16"/>
  <c r="DZ61" i="16" s="1"/>
  <c r="AE62" i="6"/>
  <c r="AR37" i="12"/>
  <c r="AS37" i="12"/>
  <c r="X38" i="12"/>
  <c r="R36" i="12"/>
  <c r="S36" i="12" s="1"/>
  <c r="BC37" i="12"/>
  <c r="AB18" i="16"/>
  <c r="CP19" i="16" s="1"/>
  <c r="BN36" i="16" l="1"/>
  <c r="CU36" i="16" s="1"/>
  <c r="BO36" i="16" s="1"/>
  <c r="BP36" i="16"/>
  <c r="ED36" i="16" s="1"/>
  <c r="DY18" i="16"/>
  <c r="AC19" i="16"/>
  <c r="AG37" i="12"/>
  <c r="Y62" i="6"/>
  <c r="O62" i="6"/>
  <c r="BB62" i="6"/>
  <c r="BD62" i="6"/>
  <c r="BZ36" i="1"/>
  <c r="U36" i="12"/>
  <c r="T36" i="12" s="1"/>
  <c r="CA36" i="1" s="1"/>
  <c r="N36" i="12"/>
  <c r="J37" i="12"/>
  <c r="BY37" i="1" s="1"/>
  <c r="C37" i="12"/>
  <c r="BX37" i="1" s="1"/>
  <c r="AN37" i="12"/>
  <c r="AL37" i="12"/>
  <c r="AB19" i="16"/>
  <c r="CP20" i="16" s="1"/>
  <c r="DA19" i="16" l="1"/>
  <c r="DY19" i="16"/>
  <c r="AC20" i="16"/>
  <c r="BF62" i="6"/>
  <c r="AO62" i="6"/>
  <c r="AH62" i="6" s="1"/>
  <c r="BE62" i="6"/>
  <c r="AM62" i="6"/>
  <c r="E62" i="6" s="1"/>
  <c r="AB36" i="12"/>
  <c r="O36" i="12" s="1"/>
  <c r="P36" i="12" s="1"/>
  <c r="CC36" i="1" s="1"/>
  <c r="FA36" i="1" s="1"/>
  <c r="CB36" i="1"/>
  <c r="AB20" i="16"/>
  <c r="CP21" i="16" s="1"/>
  <c r="P10" i="14"/>
  <c r="CU10" i="1" s="1"/>
  <c r="CT10" i="1"/>
  <c r="AB10" i="14"/>
  <c r="Q10" i="14" s="1"/>
  <c r="DY20" i="16" l="1"/>
  <c r="AC21" i="16"/>
  <c r="AD62" i="6"/>
  <c r="L62" i="6"/>
  <c r="F62" i="6"/>
  <c r="BA63" i="6" s="1"/>
  <c r="V37" i="12"/>
  <c r="Q36" i="12"/>
  <c r="D37" i="12"/>
  <c r="AB21" i="16"/>
  <c r="CP22" i="16" s="1"/>
  <c r="V11" i="14"/>
  <c r="BB11" i="14" s="1"/>
  <c r="DY21" i="16" l="1"/>
  <c r="AC22" i="16"/>
  <c r="BE11" i="14"/>
  <c r="AM11" i="14"/>
  <c r="E11" i="14" s="1"/>
  <c r="AD11" i="14" s="1"/>
  <c r="W64" i="6"/>
  <c r="AF62" i="6"/>
  <c r="M62" i="6"/>
  <c r="BC63" i="6" s="1"/>
  <c r="B62" i="6"/>
  <c r="BD37" i="12"/>
  <c r="AH37" i="12" s="1"/>
  <c r="Y37" i="12"/>
  <c r="BB37" i="12"/>
  <c r="AC37" i="12"/>
  <c r="K37" i="12"/>
  <c r="AE37" i="12" s="1"/>
  <c r="AB22" i="16"/>
  <c r="CP23" i="16" s="1"/>
  <c r="Y11" i="14"/>
  <c r="BD11" i="14"/>
  <c r="AO11" i="14" s="1"/>
  <c r="AL11" i="14"/>
  <c r="D11" i="14" s="1"/>
  <c r="DY22" i="16" l="1"/>
  <c r="AC23" i="16"/>
  <c r="AC11" i="14"/>
  <c r="F11" i="14"/>
  <c r="BA12" i="14" s="1"/>
  <c r="K62" i="1"/>
  <c r="BS62" i="16" s="1"/>
  <c r="CC62" i="16" s="1"/>
  <c r="R62" i="6"/>
  <c r="S62" i="6" s="1"/>
  <c r="X64" i="6"/>
  <c r="AR63" i="6"/>
  <c r="AS63" i="6"/>
  <c r="AM37" i="12"/>
  <c r="E37" i="12" s="1"/>
  <c r="BE37" i="12"/>
  <c r="AO37" i="12"/>
  <c r="BF37" i="12"/>
  <c r="AH11" i="14"/>
  <c r="L11" i="14" s="1"/>
  <c r="AF11" i="14" s="1"/>
  <c r="AB23" i="16"/>
  <c r="CP24" i="16" s="1"/>
  <c r="AN11" i="14"/>
  <c r="AG11" i="14" s="1"/>
  <c r="K11" i="14" s="1"/>
  <c r="BF11" i="14"/>
  <c r="DY23" i="16" l="1"/>
  <c r="AC24" i="16"/>
  <c r="AE11" i="14"/>
  <c r="B11" i="14" s="1"/>
  <c r="CO11" i="1" s="1"/>
  <c r="M11" i="14"/>
  <c r="L37" i="12"/>
  <c r="M37" i="12" s="1"/>
  <c r="W13" i="14"/>
  <c r="Z11" i="14"/>
  <c r="R11" i="14"/>
  <c r="S11" i="14" s="1"/>
  <c r="AL63" i="6"/>
  <c r="D63" i="6" s="1"/>
  <c r="AN63" i="6"/>
  <c r="AG63" i="6" s="1"/>
  <c r="C63" i="6"/>
  <c r="L63" i="1" s="1"/>
  <c r="U62" i="6"/>
  <c r="T62" i="6" s="1"/>
  <c r="N62" i="1"/>
  <c r="N62" i="6"/>
  <c r="AO62" i="16"/>
  <c r="Z62" i="16"/>
  <c r="J63" i="6"/>
  <c r="M63" i="1" s="1"/>
  <c r="AD37" i="12"/>
  <c r="F37" i="12"/>
  <c r="BA38" i="12" s="1"/>
  <c r="AB24" i="16"/>
  <c r="CP25" i="16" s="1"/>
  <c r="DY24" i="16" l="1"/>
  <c r="DA24" i="16"/>
  <c r="AC25" i="16"/>
  <c r="BC12" i="14"/>
  <c r="AR12" i="14"/>
  <c r="AS12" i="14"/>
  <c r="AF37" i="12"/>
  <c r="B37" i="12"/>
  <c r="BW37" i="1" s="1"/>
  <c r="X13" i="14"/>
  <c r="AA11" i="14"/>
  <c r="AC63" i="6"/>
  <c r="K63" i="6"/>
  <c r="AA62" i="16"/>
  <c r="AP62" i="16"/>
  <c r="AB62" i="6"/>
  <c r="P62" i="1"/>
  <c r="P62" i="6"/>
  <c r="Q62" i="1" s="1"/>
  <c r="EU62" i="1" s="1"/>
  <c r="O62" i="1"/>
  <c r="X39" i="12"/>
  <c r="AS38" i="12"/>
  <c r="AR38" i="12"/>
  <c r="AA37" i="12"/>
  <c r="R37" i="12"/>
  <c r="S37" i="12" s="1"/>
  <c r="BC38" i="12"/>
  <c r="W39" i="12"/>
  <c r="Z37" i="12"/>
  <c r="CR11" i="1"/>
  <c r="U11" i="14"/>
  <c r="T11" i="14" s="1"/>
  <c r="AX11" i="1"/>
  <c r="M11" i="18" s="1"/>
  <c r="CA11" i="16"/>
  <c r="CK11" i="16" s="1"/>
  <c r="BA11" i="16" s="1"/>
  <c r="AB25" i="16"/>
  <c r="CP26" i="16" s="1"/>
  <c r="N11" i="14"/>
  <c r="AB11" i="14" s="1"/>
  <c r="BY37" i="16" l="1"/>
  <c r="CI37" i="16" s="1"/>
  <c r="BM37" i="16" s="1"/>
  <c r="AQ62" i="16"/>
  <c r="CQ62" i="16"/>
  <c r="DY25" i="16"/>
  <c r="AC26" i="16"/>
  <c r="AH38" i="12"/>
  <c r="J12" i="14"/>
  <c r="CQ12" i="1" s="1"/>
  <c r="AN12" i="14"/>
  <c r="AG12" i="14" s="1"/>
  <c r="AL12" i="14"/>
  <c r="C12" i="14"/>
  <c r="CP12" i="1" s="1"/>
  <c r="Q62" i="6"/>
  <c r="V63" i="6"/>
  <c r="AR62" i="16"/>
  <c r="DZ62" i="16" s="1"/>
  <c r="AC62" i="16"/>
  <c r="DY62" i="16" s="1"/>
  <c r="AE63" i="6"/>
  <c r="U37" i="12"/>
  <c r="T37" i="12" s="1"/>
  <c r="CA37" i="1" s="1"/>
  <c r="BZ37" i="1"/>
  <c r="N37" i="12"/>
  <c r="AN38" i="12"/>
  <c r="AL38" i="12"/>
  <c r="C38" i="12"/>
  <c r="BX38" i="1" s="1"/>
  <c r="J38" i="12"/>
  <c r="BY38" i="1" s="1"/>
  <c r="H11" i="16"/>
  <c r="I11" i="16" s="1"/>
  <c r="CM11" i="16" s="1"/>
  <c r="AU11" i="16"/>
  <c r="AV11" i="16" s="1"/>
  <c r="CR11" i="16" s="1"/>
  <c r="AY11" i="1"/>
  <c r="AB26" i="16"/>
  <c r="CP27" i="16" s="1"/>
  <c r="O11" i="14"/>
  <c r="P11" i="14" s="1"/>
  <c r="CU11" i="1" s="1"/>
  <c r="Q11" i="14"/>
  <c r="V12" i="14"/>
  <c r="BB12" i="14" s="1"/>
  <c r="AM12" i="14" s="1"/>
  <c r="E12" i="14" s="1"/>
  <c r="AD12" i="14" s="1"/>
  <c r="CT11" i="1"/>
  <c r="BB11" i="16"/>
  <c r="CS11" i="16" s="1"/>
  <c r="CS11" i="1"/>
  <c r="BN37" i="16" l="1"/>
  <c r="CU37" i="16" s="1"/>
  <c r="BO37" i="16" s="1"/>
  <c r="DY26" i="16"/>
  <c r="AC27" i="16"/>
  <c r="CV11" i="1"/>
  <c r="AZ11" i="1" s="1"/>
  <c r="O11" i="18" s="1"/>
  <c r="N11" i="18"/>
  <c r="Y63" i="6"/>
  <c r="BB63" i="6"/>
  <c r="BD63" i="6"/>
  <c r="AB37" i="12"/>
  <c r="CB37" i="1"/>
  <c r="BA11" i="1"/>
  <c r="Y12" i="14"/>
  <c r="BD12" i="14"/>
  <c r="AB27" i="16"/>
  <c r="CP28" i="16" s="1"/>
  <c r="BC11" i="16"/>
  <c r="J11" i="16"/>
  <c r="AW11" i="16"/>
  <c r="BD11" i="16"/>
  <c r="EB11" i="16" s="1"/>
  <c r="AX11" i="16"/>
  <c r="EA11" i="16" s="1"/>
  <c r="BE12" i="14"/>
  <c r="D12" i="14"/>
  <c r="K11" i="16"/>
  <c r="DV11" i="16" s="1"/>
  <c r="BP37" i="16" l="1"/>
  <c r="ED37" i="16" s="1"/>
  <c r="DY27" i="16"/>
  <c r="AC28" i="16"/>
  <c r="BF12" i="14"/>
  <c r="AO12" i="14"/>
  <c r="BF63" i="6"/>
  <c r="AO63" i="6"/>
  <c r="AH63" i="6" s="1"/>
  <c r="BE63" i="6"/>
  <c r="AM63" i="6"/>
  <c r="E63" i="6" s="1"/>
  <c r="O37" i="12"/>
  <c r="P37" i="12" s="1"/>
  <c r="CC37" i="1" s="1"/>
  <c r="FA37" i="1" s="1"/>
  <c r="V38" i="12"/>
  <c r="Q37" i="12"/>
  <c r="AH12" i="14"/>
  <c r="L12" i="14" s="1"/>
  <c r="AF12" i="14" s="1"/>
  <c r="AB28" i="16"/>
  <c r="CP29" i="16" s="1"/>
  <c r="K12" i="14"/>
  <c r="AC12" i="14"/>
  <c r="F12" i="14"/>
  <c r="BA13" i="14" s="1"/>
  <c r="DY28" i="16" l="1"/>
  <c r="AC29" i="16"/>
  <c r="AD63" i="6"/>
  <c r="L63" i="6"/>
  <c r="F63" i="6"/>
  <c r="BA64" i="6" s="1"/>
  <c r="BD38" i="12"/>
  <c r="AG38" i="12" s="1"/>
  <c r="Y38" i="12"/>
  <c r="BB38" i="12"/>
  <c r="D38" i="12" s="1"/>
  <c r="AB29" i="16"/>
  <c r="M12" i="14"/>
  <c r="AE12" i="14"/>
  <c r="W14" i="14"/>
  <c r="Z12" i="14"/>
  <c r="B12" i="14"/>
  <c r="DY29" i="16" l="1"/>
  <c r="DA29" i="16"/>
  <c r="AC30" i="16"/>
  <c r="CP30" i="16"/>
  <c r="AB30" i="16" s="1"/>
  <c r="AC38" i="12"/>
  <c r="K38" i="12"/>
  <c r="AE38" i="12" s="1"/>
  <c r="AR13" i="14"/>
  <c r="AS13" i="14"/>
  <c r="Z63" i="6"/>
  <c r="Z64" i="6" s="1"/>
  <c r="W65" i="6"/>
  <c r="AF63" i="6"/>
  <c r="B63" i="6" s="1"/>
  <c r="M63" i="6"/>
  <c r="BC64" i="6" s="1"/>
  <c r="AM38" i="12"/>
  <c r="E38" i="12" s="1"/>
  <c r="BE38" i="12"/>
  <c r="AO38" i="12"/>
  <c r="BF38" i="12"/>
  <c r="BC13" i="14"/>
  <c r="CO12" i="1"/>
  <c r="X14" i="14"/>
  <c r="R12" i="14"/>
  <c r="AA12" i="14"/>
  <c r="CP31" i="16" l="1"/>
  <c r="AB31" i="16" s="1"/>
  <c r="DY30" i="16"/>
  <c r="AC31" i="16"/>
  <c r="AL13" i="14"/>
  <c r="C13" i="14"/>
  <c r="CP13" i="1" s="1"/>
  <c r="AN13" i="14"/>
  <c r="AG13" i="14" s="1"/>
  <c r="J13" i="14"/>
  <c r="CQ13" i="1" s="1"/>
  <c r="K63" i="1"/>
  <c r="BS63" i="16" s="1"/>
  <c r="CC63" i="16" s="1"/>
  <c r="R63" i="6"/>
  <c r="S63" i="6" s="1"/>
  <c r="X65" i="6"/>
  <c r="AA63" i="6"/>
  <c r="AA64" i="6" s="1"/>
  <c r="AR64" i="6"/>
  <c r="AS64" i="6"/>
  <c r="AD38" i="12"/>
  <c r="F38" i="12"/>
  <c r="BA39" i="12" s="1"/>
  <c r="L38" i="12"/>
  <c r="AX12" i="1"/>
  <c r="M12" i="18" s="1"/>
  <c r="AU12" i="16"/>
  <c r="S12" i="14"/>
  <c r="U12" i="14" s="1"/>
  <c r="CP32" i="16" l="1"/>
  <c r="AB32" i="16" s="1"/>
  <c r="DY31" i="16"/>
  <c r="AC32" i="16"/>
  <c r="U63" i="6"/>
  <c r="T63" i="6" s="1"/>
  <c r="N63" i="1"/>
  <c r="N63" i="6"/>
  <c r="AO63" i="16"/>
  <c r="Z63" i="16"/>
  <c r="AG64" i="6"/>
  <c r="J64" i="6"/>
  <c r="M64" i="1" s="1"/>
  <c r="D64" i="6"/>
  <c r="AN64" i="6"/>
  <c r="AL64" i="6"/>
  <c r="C64" i="6"/>
  <c r="L64" i="1" s="1"/>
  <c r="AF38" i="12"/>
  <c r="B38" i="12" s="1"/>
  <c r="BW38" i="1" s="1"/>
  <c r="M38" i="12"/>
  <c r="Z38" i="12"/>
  <c r="W40" i="12"/>
  <c r="BA12" i="16"/>
  <c r="BB12" i="16" s="1"/>
  <c r="CS12" i="16" s="1"/>
  <c r="H12" i="16"/>
  <c r="AY12" i="1"/>
  <c r="CR12" i="1"/>
  <c r="N12" i="14"/>
  <c r="AV12" i="16"/>
  <c r="CR12" i="16" s="1"/>
  <c r="T12" i="14"/>
  <c r="BY38" i="16" l="1"/>
  <c r="CI38" i="16" s="1"/>
  <c r="BM38" i="16" s="1"/>
  <c r="BN38" i="16" s="1"/>
  <c r="CP33" i="16"/>
  <c r="AB33" i="16" s="1"/>
  <c r="DY32" i="16"/>
  <c r="AC33" i="16"/>
  <c r="BC39" i="12"/>
  <c r="AA38" i="12"/>
  <c r="CV12" i="1"/>
  <c r="AZ12" i="1" s="1"/>
  <c r="O12" i="18" s="1"/>
  <c r="N12" i="18"/>
  <c r="I12" i="16"/>
  <c r="AC64" i="6"/>
  <c r="K64" i="6"/>
  <c r="AA63" i="16"/>
  <c r="AP63" i="16"/>
  <c r="AB63" i="6"/>
  <c r="P63" i="1"/>
  <c r="O63" i="6"/>
  <c r="P63" i="6" s="1"/>
  <c r="Q63" i="1" s="1"/>
  <c r="EU63" i="1" s="1"/>
  <c r="O63" i="1"/>
  <c r="AS39" i="12"/>
  <c r="AR39" i="12"/>
  <c r="R38" i="12"/>
  <c r="S38" i="12" s="1"/>
  <c r="X40" i="12"/>
  <c r="BA12" i="1"/>
  <c r="AW12" i="16"/>
  <c r="BC12" i="16"/>
  <c r="AB12" i="14"/>
  <c r="CT12" i="1"/>
  <c r="CS12" i="1"/>
  <c r="AX12" i="16"/>
  <c r="EA12" i="16" s="1"/>
  <c r="BD12" i="16"/>
  <c r="EB12" i="16" s="1"/>
  <c r="CP34" i="16" l="1"/>
  <c r="AB34" i="16" s="1"/>
  <c r="AQ63" i="16"/>
  <c r="CQ63" i="16"/>
  <c r="AB63" i="16"/>
  <c r="DY33" i="16"/>
  <c r="AC34" i="16"/>
  <c r="CU38" i="16"/>
  <c r="BO38" i="16" s="1"/>
  <c r="CM12" i="16"/>
  <c r="J12" i="16" s="1"/>
  <c r="AG39" i="12"/>
  <c r="K12" i="16"/>
  <c r="DV12" i="16" s="1"/>
  <c r="Q63" i="6"/>
  <c r="V64" i="6"/>
  <c r="AR63" i="16"/>
  <c r="DZ63" i="16" s="1"/>
  <c r="AC63" i="16"/>
  <c r="DY63" i="16" s="1"/>
  <c r="AE64" i="6"/>
  <c r="U38" i="12"/>
  <c r="T38" i="12" s="1"/>
  <c r="CA38" i="1" s="1"/>
  <c r="BZ38" i="1"/>
  <c r="N38" i="12"/>
  <c r="C39" i="12"/>
  <c r="BX39" i="1" s="1"/>
  <c r="AN39" i="12"/>
  <c r="AL39" i="12"/>
  <c r="J39" i="12"/>
  <c r="BY39" i="1" s="1"/>
  <c r="BP38" i="16"/>
  <c r="ED38" i="16" s="1"/>
  <c r="O12" i="14"/>
  <c r="P12" i="14" s="1"/>
  <c r="CU12" i="1" s="1"/>
  <c r="Q12" i="14"/>
  <c r="V13" i="14"/>
  <c r="CP35" i="16" l="1"/>
  <c r="AB35" i="16" s="1"/>
  <c r="DY34" i="16"/>
  <c r="DA34" i="16"/>
  <c r="AC35" i="16"/>
  <c r="O64" i="6"/>
  <c r="Y64" i="6"/>
  <c r="BB64" i="6"/>
  <c r="BD64" i="6"/>
  <c r="CB38" i="1"/>
  <c r="AB38" i="12"/>
  <c r="O38" i="12" s="1"/>
  <c r="P38" i="12" s="1"/>
  <c r="CC38" i="1" s="1"/>
  <c r="FA38" i="1" s="1"/>
  <c r="BB13" i="14"/>
  <c r="AM13" i="14" s="1"/>
  <c r="E13" i="14" s="1"/>
  <c r="BD13" i="14"/>
  <c r="AO13" i="14" s="1"/>
  <c r="Y13" i="14"/>
  <c r="CP36" i="16" l="1"/>
  <c r="AB36" i="16" s="1"/>
  <c r="DY35" i="16"/>
  <c r="AC36" i="16"/>
  <c r="AD13" i="14"/>
  <c r="F13" i="14"/>
  <c r="W15" i="14" s="1"/>
  <c r="BF64" i="6"/>
  <c r="AO64" i="6"/>
  <c r="AH64" i="6" s="1"/>
  <c r="BE64" i="6"/>
  <c r="AM64" i="6"/>
  <c r="E64" i="6" s="1"/>
  <c r="V39" i="12"/>
  <c r="Q38" i="12"/>
  <c r="BE13" i="14"/>
  <c r="D13" i="14"/>
  <c r="BF13" i="14"/>
  <c r="AH13" i="14"/>
  <c r="L13" i="14" s="1"/>
  <c r="CP37" i="16" l="1"/>
  <c r="AB37" i="16" s="1"/>
  <c r="DY36" i="16"/>
  <c r="AC37" i="16"/>
  <c r="Z13" i="14"/>
  <c r="AD64" i="6"/>
  <c r="F64" i="6"/>
  <c r="BA65" i="6" s="1"/>
  <c r="L64" i="6"/>
  <c r="Y39" i="12"/>
  <c r="BB39" i="12"/>
  <c r="D39" i="12" s="1"/>
  <c r="BD39" i="12"/>
  <c r="AH39" i="12" s="1"/>
  <c r="M13" i="14"/>
  <c r="AF13" i="14"/>
  <c r="AC13" i="14"/>
  <c r="BA14" i="14"/>
  <c r="K13" i="14"/>
  <c r="CP38" i="16" l="1"/>
  <c r="AB38" i="16" s="1"/>
  <c r="DY37" i="16"/>
  <c r="AC38" i="16"/>
  <c r="K39" i="12"/>
  <c r="AE39" i="12" s="1"/>
  <c r="AC39" i="12"/>
  <c r="AR14" i="14"/>
  <c r="AS14" i="14"/>
  <c r="J14" i="14" s="1"/>
  <c r="CQ14" i="1" s="1"/>
  <c r="AF64" i="6"/>
  <c r="M64" i="6"/>
  <c r="BC65" i="6" s="1"/>
  <c r="W66" i="6"/>
  <c r="B64" i="6"/>
  <c r="AO39" i="12"/>
  <c r="BF39" i="12"/>
  <c r="AM39" i="12"/>
  <c r="E39" i="12" s="1"/>
  <c r="BE39" i="12"/>
  <c r="BC14" i="14"/>
  <c r="AE13" i="14"/>
  <c r="X15" i="14"/>
  <c r="AA13" i="14"/>
  <c r="R13" i="14"/>
  <c r="S13" i="14" s="1"/>
  <c r="U13" i="14" s="1"/>
  <c r="B13" i="14"/>
  <c r="CO13" i="1" s="1"/>
  <c r="CP39" i="16" l="1"/>
  <c r="AB39" i="16" s="1"/>
  <c r="DY38" i="16"/>
  <c r="AC39" i="16"/>
  <c r="C14" i="14"/>
  <c r="CP14" i="1" s="1"/>
  <c r="L39" i="12"/>
  <c r="AF39" i="12" s="1"/>
  <c r="K64" i="1"/>
  <c r="BS64" i="16" s="1"/>
  <c r="CC64" i="16" s="1"/>
  <c r="R64" i="6"/>
  <c r="S64" i="6" s="1"/>
  <c r="X66" i="6"/>
  <c r="AS65" i="6"/>
  <c r="AR65" i="6"/>
  <c r="F39" i="12"/>
  <c r="BA40" i="12" s="1"/>
  <c r="AD39" i="12"/>
  <c r="AX13" i="1"/>
  <c r="M13" i="18" s="1"/>
  <c r="AU13" i="16"/>
  <c r="AV13" i="16" s="1"/>
  <c r="CR13" i="16" s="1"/>
  <c r="N13" i="14"/>
  <c r="CT13" i="1" s="1"/>
  <c r="CR13" i="1"/>
  <c r="T13" i="14"/>
  <c r="CS13" i="1" s="1"/>
  <c r="CP40" i="16" l="1"/>
  <c r="AB40" i="16" s="1"/>
  <c r="DY39" i="16"/>
  <c r="DA39" i="16"/>
  <c r="AC40" i="16"/>
  <c r="B39" i="12"/>
  <c r="BW39" i="1" s="1"/>
  <c r="M39" i="12"/>
  <c r="BC40" i="12" s="1"/>
  <c r="J65" i="6"/>
  <c r="M65" i="1" s="1"/>
  <c r="U64" i="6"/>
  <c r="T64" i="6" s="1"/>
  <c r="N64" i="1"/>
  <c r="N64" i="6"/>
  <c r="AO64" i="16"/>
  <c r="Z64" i="16"/>
  <c r="AL65" i="6"/>
  <c r="D65" i="6" s="1"/>
  <c r="AN65" i="6"/>
  <c r="AG65" i="6" s="1"/>
  <c r="C65" i="6"/>
  <c r="L65" i="1" s="1"/>
  <c r="AA39" i="12"/>
  <c r="AS40" i="12"/>
  <c r="AR40" i="12"/>
  <c r="W41" i="12"/>
  <c r="Z39" i="12"/>
  <c r="BA13" i="16"/>
  <c r="BB13" i="16" s="1"/>
  <c r="CS13" i="16" s="1"/>
  <c r="AB13" i="14"/>
  <c r="O13" i="14" s="1"/>
  <c r="P13" i="14" s="1"/>
  <c r="CU13" i="1" s="1"/>
  <c r="H13" i="16"/>
  <c r="I13" i="16" s="1"/>
  <c r="AY13" i="1"/>
  <c r="AW13" i="16"/>
  <c r="AX13" i="16"/>
  <c r="EA13" i="16" s="1"/>
  <c r="BY39" i="16" l="1"/>
  <c r="CI39" i="16" s="1"/>
  <c r="BM39" i="16" s="1"/>
  <c r="CP41" i="16"/>
  <c r="AB41" i="16" s="1"/>
  <c r="DY40" i="16"/>
  <c r="AC41" i="16"/>
  <c r="CM13" i="16"/>
  <c r="J13" i="16" s="1"/>
  <c r="AH40" i="12"/>
  <c r="X41" i="12"/>
  <c r="CV13" i="1"/>
  <c r="AZ13" i="1" s="1"/>
  <c r="O13" i="18" s="1"/>
  <c r="N13" i="18"/>
  <c r="BD13" i="16"/>
  <c r="EB13" i="16" s="1"/>
  <c r="R39" i="12"/>
  <c r="S39" i="12" s="1"/>
  <c r="BZ39" i="1" s="1"/>
  <c r="V14" i="14"/>
  <c r="BD14" i="14" s="1"/>
  <c r="Q13" i="14"/>
  <c r="AC65" i="6"/>
  <c r="K65" i="6"/>
  <c r="O64" i="1"/>
  <c r="AB64" i="6"/>
  <c r="P64" i="1"/>
  <c r="P64" i="6"/>
  <c r="Q64" i="1" s="1"/>
  <c r="AA64" i="16"/>
  <c r="AP64" i="16"/>
  <c r="AL40" i="12"/>
  <c r="AN40" i="12"/>
  <c r="C40" i="12"/>
  <c r="BX40" i="1" s="1"/>
  <c r="J40" i="12"/>
  <c r="BY40" i="1" s="1"/>
  <c r="K13" i="16"/>
  <c r="DV13" i="16" s="1"/>
  <c r="BA13" i="1"/>
  <c r="BC13" i="16"/>
  <c r="Y14" i="14"/>
  <c r="BN39" i="16" l="1"/>
  <c r="CU39" i="16" s="1"/>
  <c r="BO39" i="16" s="1"/>
  <c r="BP39" i="16"/>
  <c r="ED39" i="16" s="1"/>
  <c r="CX64" i="1"/>
  <c r="EU64" i="1"/>
  <c r="CP42" i="16"/>
  <c r="AB42" i="16" s="1"/>
  <c r="DY41" i="16"/>
  <c r="AC42" i="16"/>
  <c r="AB64" i="16"/>
  <c r="CP64" i="16"/>
  <c r="AQ64" i="16"/>
  <c r="CQ64" i="16"/>
  <c r="AO14" i="14"/>
  <c r="AN14" i="14"/>
  <c r="AG14" i="14" s="1"/>
  <c r="U39" i="12"/>
  <c r="T39" i="12" s="1"/>
  <c r="CA39" i="1" s="1"/>
  <c r="BB14" i="14"/>
  <c r="AL14" i="14" s="1"/>
  <c r="D14" i="14" s="1"/>
  <c r="N39" i="12"/>
  <c r="CB39" i="1" s="1"/>
  <c r="Q64" i="6"/>
  <c r="V65" i="6"/>
  <c r="AC64" i="16"/>
  <c r="AR64" i="16"/>
  <c r="AE65" i="6"/>
  <c r="AH14" i="14"/>
  <c r="BF14" i="14"/>
  <c r="DF39" i="16" l="1"/>
  <c r="CP43" i="16"/>
  <c r="AB43" i="16" s="1"/>
  <c r="DY42" i="16"/>
  <c r="AC43" i="16"/>
  <c r="DB64" i="16"/>
  <c r="DZ64" i="16"/>
  <c r="DY64" i="16"/>
  <c r="DA64" i="16"/>
  <c r="AB39" i="12"/>
  <c r="O39" i="12" s="1"/>
  <c r="P39" i="12" s="1"/>
  <c r="CC39" i="1" s="1"/>
  <c r="BE14" i="14"/>
  <c r="AM14" i="14"/>
  <c r="E14" i="14" s="1"/>
  <c r="AD14" i="14" s="1"/>
  <c r="Y65" i="6"/>
  <c r="BB65" i="6"/>
  <c r="BD65" i="6"/>
  <c r="Z40" i="12"/>
  <c r="K14" i="14"/>
  <c r="AC14" i="14"/>
  <c r="Q39" i="12" l="1"/>
  <c r="V40" i="12"/>
  <c r="BD40" i="12" s="1"/>
  <c r="AG40" i="12" s="1"/>
  <c r="DD39" i="1"/>
  <c r="FA39" i="1"/>
  <c r="CP44" i="16"/>
  <c r="AB44" i="16" s="1"/>
  <c r="DY43" i="16"/>
  <c r="AC44" i="16"/>
  <c r="F14" i="14"/>
  <c r="L14" i="14"/>
  <c r="AF14" i="14" s="1"/>
  <c r="BF65" i="6"/>
  <c r="AO65" i="6"/>
  <c r="AH65" i="6" s="1"/>
  <c r="BE65" i="6"/>
  <c r="AM65" i="6"/>
  <c r="E65" i="6" s="1"/>
  <c r="Y40" i="12"/>
  <c r="BA15" i="14"/>
  <c r="W16" i="14"/>
  <c r="Z14" i="14"/>
  <c r="AE14" i="14"/>
  <c r="B14" i="14" s="1"/>
  <c r="CO14" i="1" s="1"/>
  <c r="M14" i="14"/>
  <c r="BB40" i="12" l="1"/>
  <c r="D40" i="12" s="1"/>
  <c r="AC40" i="12" s="1"/>
  <c r="CP45" i="16"/>
  <c r="AB45" i="16" s="1"/>
  <c r="DY44" i="16"/>
  <c r="DA44" i="16"/>
  <c r="AC45" i="16"/>
  <c r="AR15" i="14"/>
  <c r="AS15" i="14"/>
  <c r="AD65" i="6"/>
  <c r="F65" i="6"/>
  <c r="BA66" i="6" s="1"/>
  <c r="L65" i="6"/>
  <c r="AM40" i="12"/>
  <c r="E40" i="12" s="1"/>
  <c r="AO40" i="12"/>
  <c r="BF40" i="12"/>
  <c r="AX14" i="1"/>
  <c r="H14" i="16"/>
  <c r="I14" i="16" s="1"/>
  <c r="CM14" i="16" s="1"/>
  <c r="BC15" i="14"/>
  <c r="R14" i="14"/>
  <c r="AA14" i="14"/>
  <c r="X16" i="14"/>
  <c r="BE40" i="12" l="1"/>
  <c r="K40" i="12"/>
  <c r="AE40" i="12" s="1"/>
  <c r="CP46" i="16"/>
  <c r="AB46" i="16" s="1"/>
  <c r="DY45" i="16"/>
  <c r="AC46" i="16"/>
  <c r="J15" i="14"/>
  <c r="CQ15" i="1" s="1"/>
  <c r="AM15" i="14"/>
  <c r="E15" i="14" s="1"/>
  <c r="AD15" i="14" s="1"/>
  <c r="C15" i="14"/>
  <c r="CP15" i="1" s="1"/>
  <c r="AO15" i="14"/>
  <c r="AY14" i="1"/>
  <c r="N14" i="18" s="1"/>
  <c r="M14" i="18"/>
  <c r="AF65" i="6"/>
  <c r="M65" i="6"/>
  <c r="BC66" i="6" s="1"/>
  <c r="W67" i="6"/>
  <c r="Z65" i="6"/>
  <c r="Z66" i="6" s="1"/>
  <c r="B65" i="6"/>
  <c r="F40" i="12"/>
  <c r="W42" i="12" s="1"/>
  <c r="AD40" i="12"/>
  <c r="L40" i="12"/>
  <c r="BA14" i="16"/>
  <c r="BB14" i="16" s="1"/>
  <c r="AU14" i="16"/>
  <c r="AV14" i="16" s="1"/>
  <c r="J14" i="16"/>
  <c r="S14" i="14"/>
  <c r="U14" i="14" s="1"/>
  <c r="K14" i="16"/>
  <c r="CP47" i="16" l="1"/>
  <c r="AB47" i="16" s="1"/>
  <c r="DV14" i="16"/>
  <c r="CX14" i="16"/>
  <c r="AC47" i="16"/>
  <c r="DY47" i="16" s="1"/>
  <c r="DY46" i="16"/>
  <c r="CR14" i="16"/>
  <c r="AW14" i="16" s="1"/>
  <c r="CS14" i="16"/>
  <c r="BC14" i="16" s="1"/>
  <c r="BA14" i="1"/>
  <c r="P14" i="18" s="1"/>
  <c r="BD14" i="16"/>
  <c r="CV14" i="1"/>
  <c r="AZ14" i="1" s="1"/>
  <c r="O14" i="18" s="1"/>
  <c r="AX14" i="16"/>
  <c r="K65" i="1"/>
  <c r="BS65" i="16" s="1"/>
  <c r="CC65" i="16" s="1"/>
  <c r="R65" i="6"/>
  <c r="S65" i="6" s="1"/>
  <c r="X67" i="6"/>
  <c r="AA65" i="6"/>
  <c r="AA66" i="6" s="1"/>
  <c r="AS66" i="6"/>
  <c r="AR66" i="6"/>
  <c r="BA41" i="12"/>
  <c r="AF40" i="12"/>
  <c r="B40" i="12" s="1"/>
  <c r="BW40" i="1" s="1"/>
  <c r="M40" i="12"/>
  <c r="O40" i="12"/>
  <c r="N14" i="14"/>
  <c r="AB14" i="14" s="1"/>
  <c r="CR14" i="1"/>
  <c r="T14" i="14"/>
  <c r="CS14" i="1" s="1"/>
  <c r="W14" i="18" l="1"/>
  <c r="U14" i="18"/>
  <c r="BY40" i="16"/>
  <c r="CI40" i="16" s="1"/>
  <c r="BM40" i="16" s="1"/>
  <c r="BN40" i="16" s="1"/>
  <c r="CP48" i="16"/>
  <c r="AB48" i="16" s="1"/>
  <c r="DC14" i="16"/>
  <c r="DK14" i="16" s="1" a="1"/>
  <c r="DK14" i="16" s="1"/>
  <c r="EA14" i="16"/>
  <c r="DD14" i="16"/>
  <c r="EB14" i="16"/>
  <c r="DJ14" i="16" a="1"/>
  <c r="DJ14" i="16" s="1"/>
  <c r="DM14" i="16" a="1"/>
  <c r="DM14" i="16" s="1"/>
  <c r="DL14" i="16" a="1"/>
  <c r="DL14" i="16" s="1"/>
  <c r="BC41" i="12"/>
  <c r="AA40" i="12"/>
  <c r="U65" i="6"/>
  <c r="T65" i="6" s="1"/>
  <c r="N65" i="1"/>
  <c r="N65" i="6"/>
  <c r="AO65" i="16"/>
  <c r="Z65" i="16"/>
  <c r="AL66" i="6"/>
  <c r="D66" i="6" s="1"/>
  <c r="AN66" i="6"/>
  <c r="AG66" i="6" s="1"/>
  <c r="C66" i="6"/>
  <c r="L66" i="1" s="1"/>
  <c r="J66" i="6"/>
  <c r="M66" i="1" s="1"/>
  <c r="AR41" i="12"/>
  <c r="R40" i="12"/>
  <c r="S40" i="12" s="1"/>
  <c r="AS41" i="12"/>
  <c r="X42" i="12"/>
  <c r="O14" i="14"/>
  <c r="P14" i="14" s="1"/>
  <c r="CU14" i="1" s="1"/>
  <c r="Q14" i="14"/>
  <c r="V15" i="14"/>
  <c r="CT14" i="1"/>
  <c r="DG14" i="16" l="1"/>
  <c r="DF14" i="1"/>
  <c r="FC14" i="1"/>
  <c r="CU40" i="16"/>
  <c r="BO40" i="16" s="1"/>
  <c r="DK12" i="16"/>
  <c r="DL12" i="16"/>
  <c r="DM12" i="16"/>
  <c r="DJ12" i="16"/>
  <c r="CP49" i="16"/>
  <c r="AB49" i="16" s="1"/>
  <c r="AC66" i="6"/>
  <c r="K66" i="6"/>
  <c r="AA65" i="16"/>
  <c r="AP65" i="16"/>
  <c r="P65" i="1"/>
  <c r="AB65" i="6"/>
  <c r="O65" i="6"/>
  <c r="P65" i="6" s="1"/>
  <c r="Q65" i="1" s="1"/>
  <c r="EU65" i="1" s="1"/>
  <c r="O65" i="1"/>
  <c r="BP40" i="16"/>
  <c r="ED40" i="16" s="1"/>
  <c r="J41" i="12"/>
  <c r="BY41" i="1" s="1"/>
  <c r="BZ40" i="1"/>
  <c r="U40" i="12"/>
  <c r="T40" i="12" s="1"/>
  <c r="CA40" i="1" s="1"/>
  <c r="N40" i="12"/>
  <c r="C41" i="12"/>
  <c r="BX41" i="1" s="1"/>
  <c r="DL14" i="1" a="1"/>
  <c r="DL14" i="1" s="1"/>
  <c r="DK14" i="1" a="1"/>
  <c r="DK14" i="1" s="1"/>
  <c r="DJ14" i="1" a="1"/>
  <c r="DJ14" i="1" s="1"/>
  <c r="DM14" i="1" a="1"/>
  <c r="DM14" i="1" s="1"/>
  <c r="DG14" i="1"/>
  <c r="Y15" i="14"/>
  <c r="BB15" i="14"/>
  <c r="AL15" i="14" s="1"/>
  <c r="BD15" i="14"/>
  <c r="AN15" i="14" s="1"/>
  <c r="AG15" i="14" s="1"/>
  <c r="DK13" i="16"/>
  <c r="DL13" i="16"/>
  <c r="DM13" i="16"/>
  <c r="DJ13" i="16"/>
  <c r="DN12" i="16" l="1"/>
  <c r="DR14" i="16" s="1"/>
  <c r="DN13" i="16" a="1"/>
  <c r="DN13" i="16" s="1"/>
  <c r="DN10" i="16" s="1"/>
  <c r="DO13" i="16" a="1"/>
  <c r="DO13" i="16" s="1"/>
  <c r="DP13" i="16" a="1"/>
  <c r="DP13" i="16" s="1"/>
  <c r="DQ13" i="16" a="1"/>
  <c r="DQ13" i="16" s="1"/>
  <c r="CP50" i="16"/>
  <c r="AB50" i="16" s="1"/>
  <c r="AB65" i="16"/>
  <c r="CP65" i="16"/>
  <c r="AQ65" i="16"/>
  <c r="CQ65" i="16"/>
  <c r="AR65" i="16"/>
  <c r="DZ65" i="16" s="1"/>
  <c r="AC65" i="16"/>
  <c r="DY65" i="16" s="1"/>
  <c r="AE66" i="6"/>
  <c r="Q65" i="6"/>
  <c r="V66" i="6"/>
  <c r="AB40" i="12"/>
  <c r="CB40" i="1"/>
  <c r="P40" i="12"/>
  <c r="CC40" i="1" s="1"/>
  <c r="FA40" i="1" s="1"/>
  <c r="DM12" i="1"/>
  <c r="DM13" i="1"/>
  <c r="DJ12" i="1"/>
  <c r="DK12" i="1"/>
  <c r="DL13" i="1"/>
  <c r="DL12" i="1"/>
  <c r="BF15" i="14"/>
  <c r="AH15" i="14"/>
  <c r="L15" i="14" s="1"/>
  <c r="D15" i="14"/>
  <c r="F15" i="14" s="1"/>
  <c r="W17" i="14" s="1"/>
  <c r="BE15" i="14"/>
  <c r="DJ13" i="1"/>
  <c r="DK13" i="1"/>
  <c r="CP51" i="16" l="1"/>
  <c r="AB51" i="16" s="1"/>
  <c r="AG15" i="16"/>
  <c r="Z15" i="14"/>
  <c r="Y66" i="6"/>
  <c r="O66" i="6"/>
  <c r="BB66" i="6"/>
  <c r="BD66" i="6"/>
  <c r="Q40" i="12"/>
  <c r="V41" i="12"/>
  <c r="DQ13" i="1" a="1"/>
  <c r="DQ13" i="1" s="1"/>
  <c r="DN13" i="1" a="1"/>
  <c r="DN13" i="1" s="1"/>
  <c r="DP13" i="1" a="1"/>
  <c r="DP13" i="1" s="1"/>
  <c r="DO13" i="1" a="1"/>
  <c r="DO13" i="1" s="1"/>
  <c r="DN12" i="1"/>
  <c r="K15" i="14"/>
  <c r="M15" i="14" s="1"/>
  <c r="AC15" i="14"/>
  <c r="BA16" i="14"/>
  <c r="AF15" i="14"/>
  <c r="CP52" i="16" l="1"/>
  <c r="AB52" i="16" s="1"/>
  <c r="DN14" i="16"/>
  <c r="AS16" i="14"/>
  <c r="AR16" i="14"/>
  <c r="BF66" i="6"/>
  <c r="AO66" i="6"/>
  <c r="AH66" i="6" s="1"/>
  <c r="BE66" i="6"/>
  <c r="AM66" i="6"/>
  <c r="E66" i="6" s="1"/>
  <c r="Y41" i="12"/>
  <c r="BB41" i="12"/>
  <c r="AL41" i="12" s="1"/>
  <c r="D41" i="12" s="1"/>
  <c r="BD41" i="12"/>
  <c r="AN41" i="12" s="1"/>
  <c r="AG41" i="12" s="1"/>
  <c r="DN11" i="1"/>
  <c r="DN10" i="1" s="1"/>
  <c r="DN14" i="1" s="1"/>
  <c r="DR14" i="1"/>
  <c r="AV15" i="1" s="1"/>
  <c r="R15" i="14"/>
  <c r="X17" i="14"/>
  <c r="AA15" i="14"/>
  <c r="AE15" i="14"/>
  <c r="B15" i="14" s="1"/>
  <c r="CO15" i="1" s="1"/>
  <c r="BC16" i="14"/>
  <c r="CA15" i="16" l="1"/>
  <c r="CK15" i="16" s="1"/>
  <c r="H15" i="16" s="1"/>
  <c r="DG15" i="16"/>
  <c r="DG16" i="16" s="1"/>
  <c r="DG17" i="16" s="1"/>
  <c r="DG18" i="16" s="1"/>
  <c r="DS16" i="16"/>
  <c r="DS14" i="16"/>
  <c r="DS15" i="16"/>
  <c r="AH15" i="16" s="1"/>
  <c r="C15" i="18" s="1"/>
  <c r="DS17" i="16"/>
  <c r="DS18" i="16"/>
  <c r="AB53" i="16"/>
  <c r="CP53" i="16"/>
  <c r="K41" i="12"/>
  <c r="AE41" i="12" s="1"/>
  <c r="AC41" i="12"/>
  <c r="AO16" i="14"/>
  <c r="C16" i="14"/>
  <c r="CP16" i="1" s="1"/>
  <c r="AM16" i="14"/>
  <c r="E16" i="14" s="1"/>
  <c r="AD16" i="14" s="1"/>
  <c r="J16" i="14"/>
  <c r="CQ16" i="1" s="1"/>
  <c r="B15" i="18"/>
  <c r="AU15" i="16"/>
  <c r="AD66" i="6"/>
  <c r="F66" i="6"/>
  <c r="BA67" i="6" s="1"/>
  <c r="L66" i="6"/>
  <c r="AO41" i="12"/>
  <c r="AH41" i="12" s="1"/>
  <c r="BF41" i="12"/>
  <c r="AM41" i="12"/>
  <c r="E41" i="12" s="1"/>
  <c r="BE41" i="12"/>
  <c r="DS14" i="1"/>
  <c r="K15" i="18" s="1"/>
  <c r="DS18" i="1"/>
  <c r="DG15" i="1"/>
  <c r="DG16" i="1" s="1"/>
  <c r="DG17" i="1" s="1"/>
  <c r="DG18" i="1" s="1"/>
  <c r="DS17" i="1"/>
  <c r="DS16" i="1"/>
  <c r="DS15" i="1"/>
  <c r="AW15" i="1" s="1"/>
  <c r="BA15" i="16"/>
  <c r="BB15" i="16" s="1"/>
  <c r="S15" i="14"/>
  <c r="U15" i="14" s="1"/>
  <c r="AV18" i="1"/>
  <c r="K18" i="18" s="1"/>
  <c r="AI15" i="16" a="1"/>
  <c r="AX16" i="1" a="1"/>
  <c r="AX18" i="1" a="1"/>
  <c r="AX17" i="1" a="1"/>
  <c r="AX19" i="1" a="1"/>
  <c r="I15" i="16" l="1"/>
  <c r="CM15" i="16" s="1"/>
  <c r="J15" i="16" s="1"/>
  <c r="CP54" i="16"/>
  <c r="AB54" i="16" s="1"/>
  <c r="CS15" i="16"/>
  <c r="BC15" i="16" s="1"/>
  <c r="BD15" i="16"/>
  <c r="EB15" i="16" s="1"/>
  <c r="AI15" i="16"/>
  <c r="AV15" i="16"/>
  <c r="CR15" i="16" s="1"/>
  <c r="AF66" i="6"/>
  <c r="M66" i="6"/>
  <c r="BC67" i="6" s="1"/>
  <c r="W68" i="6"/>
  <c r="B66" i="6"/>
  <c r="F41" i="12"/>
  <c r="BA42" i="12" s="1"/>
  <c r="AD41" i="12"/>
  <c r="L41" i="12"/>
  <c r="AX19" i="1"/>
  <c r="AX18" i="1"/>
  <c r="AX17" i="1"/>
  <c r="AX16" i="1"/>
  <c r="L15" i="18"/>
  <c r="N15" i="14"/>
  <c r="CT15" i="1" s="1"/>
  <c r="CR15" i="1"/>
  <c r="T15" i="14"/>
  <c r="CS15" i="1" s="1"/>
  <c r="AX15" i="1" a="1"/>
  <c r="D15" i="18" l="1"/>
  <c r="K15" i="16"/>
  <c r="DV15" i="16" s="1"/>
  <c r="CP55" i="16"/>
  <c r="AB55" i="16" s="1"/>
  <c r="AW15" i="16"/>
  <c r="AX15" i="16"/>
  <c r="EA15" i="16" s="1"/>
  <c r="AJ15" i="16"/>
  <c r="AL15" i="16" s="1"/>
  <c r="AY16" i="1"/>
  <c r="N16" i="18" s="1"/>
  <c r="M16" i="18"/>
  <c r="AY17" i="1"/>
  <c r="N17" i="18" s="1"/>
  <c r="M17" i="18"/>
  <c r="AY18" i="1"/>
  <c r="N18" i="18" s="1"/>
  <c r="M18" i="18"/>
  <c r="AY19" i="1"/>
  <c r="N19" i="18" s="1"/>
  <c r="M19" i="18"/>
  <c r="AX15" i="1"/>
  <c r="K66" i="1"/>
  <c r="BS66" i="16" s="1"/>
  <c r="CC66" i="16" s="1"/>
  <c r="R66" i="6"/>
  <c r="S66" i="6" s="1"/>
  <c r="X68" i="6"/>
  <c r="AS67" i="6"/>
  <c r="AR67" i="6"/>
  <c r="M41" i="12"/>
  <c r="BC42" i="12" s="1"/>
  <c r="AF41" i="12"/>
  <c r="B41" i="12" s="1"/>
  <c r="BW41" i="1" s="1"/>
  <c r="W43" i="12"/>
  <c r="Z41" i="12"/>
  <c r="AB15" i="14"/>
  <c r="BY41" i="16" l="1"/>
  <c r="CI41" i="16" s="1"/>
  <c r="BM41" i="16" s="1"/>
  <c r="BN41" i="16" s="1"/>
  <c r="E15" i="18"/>
  <c r="CV15" i="16"/>
  <c r="AB56" i="16"/>
  <c r="CP56" i="16"/>
  <c r="AY15" i="1"/>
  <c r="M15" i="18"/>
  <c r="AL67" i="6"/>
  <c r="D67" i="6" s="1"/>
  <c r="AN67" i="6"/>
  <c r="C67" i="6"/>
  <c r="L67" i="1" s="1"/>
  <c r="U66" i="6"/>
  <c r="T66" i="6" s="1"/>
  <c r="N66" i="1"/>
  <c r="N66" i="6"/>
  <c r="AO66" i="16"/>
  <c r="Z66" i="16"/>
  <c r="AG67" i="6"/>
  <c r="J67" i="6"/>
  <c r="M67" i="1" s="1"/>
  <c r="AA41" i="12"/>
  <c r="AS42" i="12"/>
  <c r="AR42" i="12"/>
  <c r="R41" i="12"/>
  <c r="S41" i="12" s="1"/>
  <c r="X43" i="12"/>
  <c r="O15" i="14"/>
  <c r="P15" i="14" s="1"/>
  <c r="CU15" i="1" s="1"/>
  <c r="FC15" i="1" s="1"/>
  <c r="Q15" i="14"/>
  <c r="V16" i="14"/>
  <c r="AB57" i="16" l="1"/>
  <c r="CP57" i="16"/>
  <c r="CU41" i="16"/>
  <c r="BO41" i="16" s="1"/>
  <c r="AH42" i="12"/>
  <c r="BA15" i="1"/>
  <c r="P15" i="18" s="1"/>
  <c r="N15" i="18"/>
  <c r="CV15" i="1"/>
  <c r="AZ15" i="1" s="1"/>
  <c r="AC67" i="6"/>
  <c r="K67" i="6"/>
  <c r="AA66" i="16"/>
  <c r="AB66" i="6"/>
  <c r="P66" i="1"/>
  <c r="P66" i="6"/>
  <c r="Q66" i="1" s="1"/>
  <c r="EU66" i="1" s="1"/>
  <c r="O66" i="1"/>
  <c r="AP66" i="16"/>
  <c r="C42" i="12"/>
  <c r="BX42" i="1" s="1"/>
  <c r="U41" i="12"/>
  <c r="T41" i="12" s="1"/>
  <c r="CA41" i="1" s="1"/>
  <c r="BZ41" i="1"/>
  <c r="N41" i="12"/>
  <c r="BP41" i="16"/>
  <c r="ED41" i="16" s="1"/>
  <c r="J42" i="12"/>
  <c r="BY42" i="1" s="1"/>
  <c r="AL42" i="12"/>
  <c r="AN42" i="12"/>
  <c r="BD16" i="14"/>
  <c r="AH16" i="14" s="1"/>
  <c r="L16" i="14" s="1"/>
  <c r="AF16" i="14" s="1"/>
  <c r="BB16" i="14"/>
  <c r="Y16" i="14"/>
  <c r="U15" i="18" l="1"/>
  <c r="W15" i="18"/>
  <c r="AQ66" i="16"/>
  <c r="CQ66" i="16"/>
  <c r="AB66" i="16"/>
  <c r="CP66" i="16"/>
  <c r="AB58" i="16"/>
  <c r="CP58" i="16"/>
  <c r="CV16" i="1"/>
  <c r="AZ16" i="1" s="1"/>
  <c r="O15" i="18"/>
  <c r="BA16" i="1"/>
  <c r="P16" i="18" s="1"/>
  <c r="Q66" i="6"/>
  <c r="V67" i="6"/>
  <c r="AC66" i="16"/>
  <c r="DY66" i="16" s="1"/>
  <c r="AR66" i="16"/>
  <c r="DZ66" i="16" s="1"/>
  <c r="AE67" i="6"/>
  <c r="CB41" i="1"/>
  <c r="AB41" i="12"/>
  <c r="O41" i="12" s="1"/>
  <c r="P41" i="12" s="1"/>
  <c r="AL16" i="14"/>
  <c r="D16" i="14" s="1"/>
  <c r="BE16" i="14"/>
  <c r="BF16" i="14"/>
  <c r="AN16" i="14"/>
  <c r="AG16" i="14" s="1"/>
  <c r="U16" i="18" l="1"/>
  <c r="W16" i="18"/>
  <c r="AB59" i="16"/>
  <c r="CP59" i="16"/>
  <c r="BA17" i="1"/>
  <c r="P17" i="18" s="1"/>
  <c r="O16" i="18"/>
  <c r="CV17" i="1"/>
  <c r="AZ17" i="1" s="1"/>
  <c r="Y67" i="6"/>
  <c r="BB67" i="6"/>
  <c r="BD67" i="6"/>
  <c r="CC41" i="1"/>
  <c r="FA41" i="1" s="1"/>
  <c r="V42" i="12"/>
  <c r="Q41" i="12"/>
  <c r="K16" i="14"/>
  <c r="F16" i="14"/>
  <c r="AC16" i="14"/>
  <c r="U17" i="18" l="1"/>
  <c r="W17" i="18"/>
  <c r="AB60" i="16"/>
  <c r="CP60" i="16"/>
  <c r="AS43" i="12"/>
  <c r="AR43" i="12"/>
  <c r="O17" i="18"/>
  <c r="CV18" i="1"/>
  <c r="AZ18" i="1" s="1"/>
  <c r="BA18" i="1"/>
  <c r="P18" i="18" s="1"/>
  <c r="BF67" i="6"/>
  <c r="AO67" i="6"/>
  <c r="AH67" i="6" s="1"/>
  <c r="BE67" i="6"/>
  <c r="AM67" i="6"/>
  <c r="E67" i="6" s="1"/>
  <c r="BB42" i="12"/>
  <c r="D42" i="12" s="1"/>
  <c r="BD42" i="12"/>
  <c r="AG42" i="12" s="1"/>
  <c r="Y42" i="12"/>
  <c r="BA17" i="14"/>
  <c r="W18" i="14"/>
  <c r="Z16" i="14"/>
  <c r="AE16" i="14"/>
  <c r="B16" i="14" s="1"/>
  <c r="M16" i="14"/>
  <c r="U18" i="18" l="1"/>
  <c r="W18" i="18"/>
  <c r="AB61" i="16"/>
  <c r="CP61" i="16"/>
  <c r="AG43" i="12"/>
  <c r="K42" i="12"/>
  <c r="AE42" i="12" s="1"/>
  <c r="AC42" i="12"/>
  <c r="AR17" i="14"/>
  <c r="AS17" i="14"/>
  <c r="J17" i="14" s="1"/>
  <c r="CQ17" i="1" s="1"/>
  <c r="AL43" i="12"/>
  <c r="AN43" i="12"/>
  <c r="D43" i="12"/>
  <c r="C43" i="12"/>
  <c r="BX43" i="1" s="1"/>
  <c r="J43" i="12"/>
  <c r="BY43" i="1" s="1"/>
  <c r="BA19" i="1"/>
  <c r="P19" i="18" s="1"/>
  <c r="O18" i="18"/>
  <c r="CV19" i="1"/>
  <c r="AZ19" i="1" s="1"/>
  <c r="O19" i="18" s="1"/>
  <c r="AD67" i="6"/>
  <c r="L67" i="6"/>
  <c r="F67" i="6"/>
  <c r="BA68" i="6" s="1"/>
  <c r="AO42" i="12"/>
  <c r="BF42" i="12"/>
  <c r="AM42" i="12"/>
  <c r="E42" i="12" s="1"/>
  <c r="F42" i="12" s="1"/>
  <c r="BE42" i="12"/>
  <c r="BC17" i="14"/>
  <c r="R16" i="14"/>
  <c r="AA16" i="14"/>
  <c r="X18" i="14"/>
  <c r="CO16" i="1"/>
  <c r="CA16" i="16" s="1"/>
  <c r="CK16" i="16" s="1"/>
  <c r="U19" i="18" l="1"/>
  <c r="W19" i="18"/>
  <c r="AB62" i="16"/>
  <c r="CP63" i="16" s="1"/>
  <c r="CP62" i="16"/>
  <c r="W44" i="12"/>
  <c r="Z42" i="12"/>
  <c r="C17" i="14"/>
  <c r="CP17" i="1" s="1"/>
  <c r="AN17" i="14"/>
  <c r="AG17" i="14" s="1"/>
  <c r="AL17" i="14"/>
  <c r="AC43" i="12"/>
  <c r="K43" i="12"/>
  <c r="AE43" i="12" s="1"/>
  <c r="L42" i="12"/>
  <c r="W69" i="6"/>
  <c r="Z67" i="6"/>
  <c r="Z68" i="6" s="1"/>
  <c r="AF67" i="6"/>
  <c r="B67" i="6" s="1"/>
  <c r="M67" i="6"/>
  <c r="BC68" i="6" s="1"/>
  <c r="AD42" i="12"/>
  <c r="BA43" i="12"/>
  <c r="H16" i="16"/>
  <c r="I16" i="16" s="1"/>
  <c r="CM16" i="16" s="1"/>
  <c r="AU16" i="16"/>
  <c r="BA16" i="16"/>
  <c r="S16" i="14"/>
  <c r="U16" i="14" s="1"/>
  <c r="AI16" i="16" a="1"/>
  <c r="M42" i="12" l="1"/>
  <c r="AF42" i="12"/>
  <c r="B42" i="12" s="1"/>
  <c r="BW42" i="1" s="1"/>
  <c r="K67" i="1"/>
  <c r="BS67" i="16" s="1"/>
  <c r="CC67" i="16" s="1"/>
  <c r="R67" i="6"/>
  <c r="S67" i="6" s="1"/>
  <c r="X69" i="6"/>
  <c r="AA67" i="6"/>
  <c r="AA68" i="6" s="1"/>
  <c r="AS68" i="6"/>
  <c r="AR68" i="6"/>
  <c r="AM43" i="12"/>
  <c r="AO43" i="12"/>
  <c r="AI16" i="16"/>
  <c r="N16" i="14"/>
  <c r="CR16" i="1"/>
  <c r="T16" i="14"/>
  <c r="CS16" i="1" s="1"/>
  <c r="BB16" i="16"/>
  <c r="CS16" i="16" s="1"/>
  <c r="AV16" i="16"/>
  <c r="CR16" i="16" s="1"/>
  <c r="K16" i="16"/>
  <c r="DV16" i="16" s="1"/>
  <c r="J16" i="16"/>
  <c r="D16" i="18" l="1"/>
  <c r="BY42" i="16"/>
  <c r="CI42" i="16" s="1"/>
  <c r="BM42" i="16" s="1"/>
  <c r="X44" i="12"/>
  <c r="AA42" i="12"/>
  <c r="R42" i="12"/>
  <c r="S42" i="12" s="1"/>
  <c r="N42" i="12" s="1"/>
  <c r="BC43" i="12"/>
  <c r="AJ16" i="16"/>
  <c r="AL16" i="16" s="1"/>
  <c r="J68" i="6"/>
  <c r="M68" i="1" s="1"/>
  <c r="U67" i="6"/>
  <c r="T67" i="6" s="1"/>
  <c r="N67" i="1"/>
  <c r="N67" i="6"/>
  <c r="AO67" i="16"/>
  <c r="Z67" i="16"/>
  <c r="AL68" i="6"/>
  <c r="D68" i="6" s="1"/>
  <c r="AN68" i="6"/>
  <c r="AG68" i="6" s="1"/>
  <c r="C68" i="6"/>
  <c r="L68" i="1" s="1"/>
  <c r="AW16" i="16"/>
  <c r="BC16" i="16"/>
  <c r="AX16" i="16"/>
  <c r="EA16" i="16" s="1"/>
  <c r="BD16" i="16"/>
  <c r="EB16" i="16" s="1"/>
  <c r="CT16" i="1"/>
  <c r="AB16" i="14"/>
  <c r="O16" i="14" s="1"/>
  <c r="P16" i="14" s="1"/>
  <c r="CU16" i="1" s="1"/>
  <c r="FC16" i="1" s="1"/>
  <c r="BN42" i="16" l="1"/>
  <c r="CU42" i="16" s="1"/>
  <c r="BO42" i="16" s="1"/>
  <c r="BP42" i="16"/>
  <c r="ED42" i="16" s="1"/>
  <c r="E16" i="18"/>
  <c r="U42" i="12"/>
  <c r="T42" i="12" s="1"/>
  <c r="CA42" i="1" s="1"/>
  <c r="BZ42" i="1"/>
  <c r="CB42" i="1"/>
  <c r="AB42" i="12"/>
  <c r="Q42" i="12" s="1"/>
  <c r="AC68" i="6"/>
  <c r="K68" i="6"/>
  <c r="AP67" i="16"/>
  <c r="AB67" i="6"/>
  <c r="P67" i="1"/>
  <c r="O67" i="6"/>
  <c r="P67" i="6" s="1"/>
  <c r="Q67" i="1" s="1"/>
  <c r="EU67" i="1" s="1"/>
  <c r="O67" i="1"/>
  <c r="AA67" i="16"/>
  <c r="V17" i="14"/>
  <c r="Q16" i="14"/>
  <c r="AQ67" i="16" l="1"/>
  <c r="CQ67" i="16"/>
  <c r="AB67" i="16"/>
  <c r="CP67" i="16"/>
  <c r="O42" i="12"/>
  <c r="P42" i="12" s="1"/>
  <c r="CC42" i="1" s="1"/>
  <c r="FA42" i="1" s="1"/>
  <c r="V43" i="12"/>
  <c r="Y43" i="12" s="1"/>
  <c r="AC67" i="16"/>
  <c r="DY67" i="16" s="1"/>
  <c r="Q67" i="6"/>
  <c r="V68" i="6"/>
  <c r="AR67" i="16"/>
  <c r="DZ67" i="16" s="1"/>
  <c r="AS44" i="12"/>
  <c r="AR44" i="12"/>
  <c r="AE68" i="6"/>
  <c r="Y17" i="14"/>
  <c r="BD17" i="14"/>
  <c r="BB17" i="14"/>
  <c r="D17" i="14" s="1"/>
  <c r="BD43" i="12" l="1"/>
  <c r="BB43" i="12"/>
  <c r="BE43" i="12" s="1"/>
  <c r="Y68" i="6"/>
  <c r="O68" i="6"/>
  <c r="BB68" i="6"/>
  <c r="BD68" i="6"/>
  <c r="AL44" i="12"/>
  <c r="AN44" i="12"/>
  <c r="C44" i="12"/>
  <c r="BX44" i="1" s="1"/>
  <c r="J44" i="12"/>
  <c r="BY44" i="1" s="1"/>
  <c r="AC17" i="14"/>
  <c r="K17" i="14"/>
  <c r="AE17" i="14" s="1"/>
  <c r="AM17" i="14"/>
  <c r="E17" i="14" s="1"/>
  <c r="F17" i="14" s="1"/>
  <c r="W19" i="14" s="1"/>
  <c r="BE17" i="14"/>
  <c r="AO17" i="14"/>
  <c r="AH17" i="14" s="1"/>
  <c r="BF17" i="14"/>
  <c r="AH43" i="12" l="1"/>
  <c r="E43" i="12"/>
  <c r="BF43" i="12"/>
  <c r="Z17" i="14"/>
  <c r="BE68" i="6"/>
  <c r="AM68" i="6"/>
  <c r="E68" i="6" s="1"/>
  <c r="BF68" i="6"/>
  <c r="AO68" i="6"/>
  <c r="AH68" i="6" s="1"/>
  <c r="L17" i="14"/>
  <c r="M17" i="14" s="1"/>
  <c r="AD17" i="14"/>
  <c r="BA18" i="14"/>
  <c r="AD43" i="12" l="1"/>
  <c r="F43" i="12"/>
  <c r="BA44" i="12" s="1"/>
  <c r="L43" i="12"/>
  <c r="M43" i="12" s="1"/>
  <c r="BC44" i="12" s="1"/>
  <c r="AH44" i="12"/>
  <c r="R17" i="14"/>
  <c r="S17" i="14" s="1"/>
  <c r="U17" i="14" s="1"/>
  <c r="T17" i="14" s="1"/>
  <c r="CS17" i="1" s="1"/>
  <c r="AR18" i="14"/>
  <c r="AS18" i="14"/>
  <c r="X19" i="14"/>
  <c r="AA17" i="14"/>
  <c r="AD68" i="6"/>
  <c r="F68" i="6"/>
  <c r="L68" i="6"/>
  <c r="BC18" i="14"/>
  <c r="AF17" i="14"/>
  <c r="B17" i="14" s="1"/>
  <c r="N17" i="14" l="1"/>
  <c r="AB17" i="14" s="1"/>
  <c r="O17" i="14" s="1"/>
  <c r="P17" i="14" s="1"/>
  <c r="CU17" i="1" s="1"/>
  <c r="FC17" i="1" s="1"/>
  <c r="AF43" i="12"/>
  <c r="B43" i="12" s="1"/>
  <c r="BW43" i="1" s="1"/>
  <c r="X45" i="12"/>
  <c r="AA43" i="12"/>
  <c r="R43" i="12"/>
  <c r="S43" i="12" s="1"/>
  <c r="CR17" i="1"/>
  <c r="W45" i="12"/>
  <c r="Z43" i="12"/>
  <c r="J18" i="14"/>
  <c r="CQ18" i="1" s="1"/>
  <c r="AL18" i="14"/>
  <c r="AN18" i="14"/>
  <c r="AG18" i="14" s="1"/>
  <c r="C18" i="14"/>
  <c r="CP18" i="1" s="1"/>
  <c r="W70" i="6"/>
  <c r="AF68" i="6"/>
  <c r="B68" i="6" s="1"/>
  <c r="M68" i="6"/>
  <c r="BC69" i="6" s="1"/>
  <c r="BA69" i="6"/>
  <c r="CO17" i="1"/>
  <c r="CA17" i="16" s="1"/>
  <c r="CK17" i="16" s="1"/>
  <c r="CT17" i="1" l="1"/>
  <c r="N43" i="12"/>
  <c r="BY43" i="16"/>
  <c r="CI43" i="16" s="1"/>
  <c r="BM43" i="16" s="1"/>
  <c r="U43" i="12"/>
  <c r="T43" i="12" s="1"/>
  <c r="CA43" i="1" s="1"/>
  <c r="BZ43" i="1"/>
  <c r="AB43" i="12"/>
  <c r="CB43" i="1"/>
  <c r="K68" i="1"/>
  <c r="BS68" i="16" s="1"/>
  <c r="CC68" i="16" s="1"/>
  <c r="AM44" i="12"/>
  <c r="R68" i="6"/>
  <c r="S68" i="6" s="1"/>
  <c r="X70" i="6"/>
  <c r="AS69" i="6"/>
  <c r="AR69" i="6"/>
  <c r="AO44" i="12"/>
  <c r="Q17" i="14"/>
  <c r="V18" i="14"/>
  <c r="AU17" i="16"/>
  <c r="H17" i="16"/>
  <c r="I17" i="16" s="1"/>
  <c r="CM17" i="16" s="1"/>
  <c r="BA17" i="16"/>
  <c r="AI17" i="16" a="1"/>
  <c r="BN43" i="16" l="1"/>
  <c r="CU43" i="16" s="1"/>
  <c r="BO43" i="16" s="1"/>
  <c r="O43" i="12"/>
  <c r="P43" i="12" s="1"/>
  <c r="CC43" i="1" s="1"/>
  <c r="FA43" i="1" s="1"/>
  <c r="Q43" i="12"/>
  <c r="V44" i="12"/>
  <c r="U68" i="6"/>
  <c r="T68" i="6" s="1"/>
  <c r="N68" i="1"/>
  <c r="N68" i="6"/>
  <c r="AL69" i="6"/>
  <c r="D69" i="6" s="1"/>
  <c r="AN69" i="6"/>
  <c r="AG69" i="6" s="1"/>
  <c r="C69" i="6"/>
  <c r="L69" i="1" s="1"/>
  <c r="J69" i="6"/>
  <c r="M69" i="1" s="1"/>
  <c r="AO68" i="16"/>
  <c r="Z68" i="16"/>
  <c r="AI17" i="16"/>
  <c r="Y18" i="14"/>
  <c r="BB18" i="14"/>
  <c r="AM18" i="14" s="1"/>
  <c r="E18" i="14" s="1"/>
  <c r="AD18" i="14" s="1"/>
  <c r="BD18" i="14"/>
  <c r="AO18" i="14" s="1"/>
  <c r="K17" i="16"/>
  <c r="DV17" i="16" s="1"/>
  <c r="J17" i="16"/>
  <c r="BB17" i="16"/>
  <c r="CS17" i="16" s="1"/>
  <c r="AV17" i="16"/>
  <c r="CR17" i="16" s="1"/>
  <c r="D17" i="18" l="1"/>
  <c r="BP43" i="16"/>
  <c r="ED43" i="16" s="1"/>
  <c r="Y44" i="12"/>
  <c r="BB44" i="12"/>
  <c r="E44" i="12" s="1"/>
  <c r="BD44" i="12"/>
  <c r="AG44" i="12" s="1"/>
  <c r="AJ17" i="16"/>
  <c r="AL17" i="16" s="1"/>
  <c r="AC69" i="6"/>
  <c r="K69" i="6"/>
  <c r="AP68" i="16"/>
  <c r="AA68" i="16"/>
  <c r="AB68" i="6"/>
  <c r="P68" i="1"/>
  <c r="P68" i="6"/>
  <c r="Q68" i="1" s="1"/>
  <c r="EU68" i="1" s="1"/>
  <c r="O68" i="1"/>
  <c r="AW17" i="16"/>
  <c r="BC17" i="16"/>
  <c r="AX17" i="16"/>
  <c r="EA17" i="16" s="1"/>
  <c r="BD17" i="16"/>
  <c r="EB17" i="16" s="1"/>
  <c r="BF18" i="14"/>
  <c r="AH18" i="14"/>
  <c r="L18" i="14" s="1"/>
  <c r="BE18" i="14"/>
  <c r="D18" i="14"/>
  <c r="AB68" i="16" l="1"/>
  <c r="CP68" i="16"/>
  <c r="AQ68" i="16"/>
  <c r="CQ68" i="16"/>
  <c r="E17" i="18"/>
  <c r="AD44" i="12"/>
  <c r="L44" i="12"/>
  <c r="AF44" i="12" s="1"/>
  <c r="BF44" i="12"/>
  <c r="D44" i="12"/>
  <c r="BE44" i="12"/>
  <c r="AR68" i="16"/>
  <c r="DZ68" i="16" s="1"/>
  <c r="AS45" i="12"/>
  <c r="AR45" i="12"/>
  <c r="Q68" i="6"/>
  <c r="V69" i="6"/>
  <c r="AC68" i="16"/>
  <c r="DY68" i="16" s="1"/>
  <c r="AE69" i="6"/>
  <c r="AF18" i="14"/>
  <c r="AC18" i="14"/>
  <c r="F18" i="14"/>
  <c r="BA19" i="14" s="1"/>
  <c r="K18" i="14"/>
  <c r="AG45" i="12" l="1"/>
  <c r="AC44" i="12"/>
  <c r="K44" i="12"/>
  <c r="F44" i="12"/>
  <c r="BA45" i="12" s="1"/>
  <c r="Y69" i="6"/>
  <c r="BB69" i="6"/>
  <c r="BD69" i="6"/>
  <c r="J45" i="12"/>
  <c r="BY45" i="1" s="1"/>
  <c r="AN45" i="12"/>
  <c r="AL45" i="12"/>
  <c r="C45" i="12"/>
  <c r="BX45" i="1" s="1"/>
  <c r="AE18" i="14"/>
  <c r="M18" i="14"/>
  <c r="Z18" i="14"/>
  <c r="W20" i="14"/>
  <c r="B18" i="14"/>
  <c r="CO18" i="1" s="1"/>
  <c r="CA18" i="16" s="1"/>
  <c r="CK18" i="16" s="1"/>
  <c r="AS19" i="14" l="1"/>
  <c r="J19" i="14" s="1"/>
  <c r="CQ19" i="1" s="1"/>
  <c r="AR19" i="14"/>
  <c r="W46" i="12"/>
  <c r="Z44" i="12"/>
  <c r="AE44" i="12"/>
  <c r="B44" i="12" s="1"/>
  <c r="BW44" i="1" s="1"/>
  <c r="M44" i="12"/>
  <c r="BC45" i="12" s="1"/>
  <c r="BF69" i="6"/>
  <c r="AO69" i="6"/>
  <c r="AH69" i="6" s="1"/>
  <c r="BE69" i="6"/>
  <c r="AM69" i="6"/>
  <c r="E69" i="6" s="1"/>
  <c r="H18" i="16"/>
  <c r="AU18" i="16"/>
  <c r="BA18" i="16"/>
  <c r="BC19" i="14"/>
  <c r="X20" i="14"/>
  <c r="R18" i="14"/>
  <c r="AA18" i="14"/>
  <c r="AI18" i="16" a="1"/>
  <c r="BY44" i="16" l="1"/>
  <c r="CI44" i="16" s="1"/>
  <c r="BM44" i="16" s="1"/>
  <c r="BN44" i="16" s="1"/>
  <c r="C19" i="14"/>
  <c r="CP19" i="1" s="1"/>
  <c r="AO19" i="14"/>
  <c r="E19" i="14"/>
  <c r="AD19" i="14" s="1"/>
  <c r="AM19" i="14"/>
  <c r="R44" i="12"/>
  <c r="S44" i="12" s="1"/>
  <c r="X46" i="12"/>
  <c r="AA44" i="12"/>
  <c r="AD69" i="6"/>
  <c r="F69" i="6"/>
  <c r="BA70" i="6" s="1"/>
  <c r="L69" i="6"/>
  <c r="AI18" i="16"/>
  <c r="S18" i="14"/>
  <c r="BB18" i="16"/>
  <c r="CS18" i="16" s="1"/>
  <c r="AV18" i="16"/>
  <c r="CR18" i="16" s="1"/>
  <c r="I18" i="16"/>
  <c r="CM18" i="16" s="1"/>
  <c r="D18" i="18" l="1"/>
  <c r="CU44" i="16"/>
  <c r="BO44" i="16" s="1"/>
  <c r="BP44" i="16"/>
  <c r="N44" i="12"/>
  <c r="U44" i="12"/>
  <c r="T44" i="12" s="1"/>
  <c r="CA44" i="1" s="1"/>
  <c r="BZ44" i="1"/>
  <c r="AJ18" i="16"/>
  <c r="AL18" i="16" s="1"/>
  <c r="AF69" i="6"/>
  <c r="M69" i="6"/>
  <c r="BC70" i="6" s="1"/>
  <c r="W71" i="6"/>
  <c r="Z69" i="6"/>
  <c r="Z70" i="6" s="1"/>
  <c r="B69" i="6"/>
  <c r="CR18" i="1"/>
  <c r="U18" i="14"/>
  <c r="T18" i="14" s="1"/>
  <c r="CS18" i="1" s="1"/>
  <c r="AX18" i="16"/>
  <c r="EA18" i="16" s="1"/>
  <c r="AW18" i="16"/>
  <c r="J18" i="16"/>
  <c r="BC18" i="16"/>
  <c r="N18" i="14"/>
  <c r="BD18" i="16"/>
  <c r="EB18" i="16" s="1"/>
  <c r="K18" i="16"/>
  <c r="DV18" i="16" s="1"/>
  <c r="E18" i="18" l="1"/>
  <c r="ED44" i="16"/>
  <c r="DF44" i="16"/>
  <c r="CB44" i="1"/>
  <c r="AB44" i="12"/>
  <c r="K69" i="1"/>
  <c r="BS69" i="16" s="1"/>
  <c r="CC69" i="16" s="1"/>
  <c r="AO45" i="12"/>
  <c r="AM45" i="12"/>
  <c r="R69" i="6"/>
  <c r="S69" i="6" s="1"/>
  <c r="AA69" i="6"/>
  <c r="AA70" i="6" s="1"/>
  <c r="X71" i="6"/>
  <c r="AR70" i="6"/>
  <c r="AS70" i="6"/>
  <c r="AB18" i="14"/>
  <c r="CT18" i="1"/>
  <c r="O44" i="12" l="1"/>
  <c r="P44" i="12" s="1"/>
  <c r="CC44" i="1" s="1"/>
  <c r="Q44" i="12"/>
  <c r="V45" i="12"/>
  <c r="J70" i="6"/>
  <c r="M70" i="1" s="1"/>
  <c r="AL70" i="6"/>
  <c r="D70" i="6" s="1"/>
  <c r="AN70" i="6"/>
  <c r="AG70" i="6" s="1"/>
  <c r="C70" i="6"/>
  <c r="L70" i="1" s="1"/>
  <c r="Z69" i="16"/>
  <c r="AO69" i="16"/>
  <c r="U69" i="6"/>
  <c r="T69" i="6" s="1"/>
  <c r="N69" i="1"/>
  <c r="N69" i="6"/>
  <c r="O18" i="14"/>
  <c r="P18" i="14" s="1"/>
  <c r="CU18" i="1" s="1"/>
  <c r="FC18" i="1" s="1"/>
  <c r="Q18" i="14"/>
  <c r="V19" i="14"/>
  <c r="DD44" i="1" l="1"/>
  <c r="FA44" i="1"/>
  <c r="Y45" i="12"/>
  <c r="BB45" i="12"/>
  <c r="E45" i="12" s="1"/>
  <c r="AD45" i="12" s="1"/>
  <c r="BD45" i="12"/>
  <c r="AH45" i="12" s="1"/>
  <c r="AC70" i="6"/>
  <c r="K70" i="6"/>
  <c r="O69" i="1"/>
  <c r="AP69" i="16"/>
  <c r="AB69" i="6"/>
  <c r="P69" i="1"/>
  <c r="O69" i="6"/>
  <c r="P69" i="6" s="1"/>
  <c r="Q69" i="1" s="1"/>
  <c r="AA69" i="16"/>
  <c r="BD19" i="14"/>
  <c r="AN19" i="14" s="1"/>
  <c r="AG19" i="14" s="1"/>
  <c r="BB19" i="14"/>
  <c r="AL19" i="14" s="1"/>
  <c r="Y19" i="14"/>
  <c r="CX69" i="1" l="1"/>
  <c r="EU69" i="1"/>
  <c r="AQ69" i="16"/>
  <c r="CQ69" i="16"/>
  <c r="AB69" i="16"/>
  <c r="CP69" i="16"/>
  <c r="BF45" i="12"/>
  <c r="L45" i="12"/>
  <c r="D45" i="12"/>
  <c r="BE45" i="12"/>
  <c r="AS46" i="12"/>
  <c r="AR46" i="12"/>
  <c r="AR69" i="16"/>
  <c r="Q69" i="6"/>
  <c r="V70" i="6"/>
  <c r="AC69" i="16"/>
  <c r="AE70" i="6"/>
  <c r="D19" i="14"/>
  <c r="BE19" i="14"/>
  <c r="AH19" i="14"/>
  <c r="L19" i="14" s="1"/>
  <c r="AF19" i="14" s="1"/>
  <c r="BF19" i="14"/>
  <c r="DY69" i="16" l="1"/>
  <c r="DA69" i="16"/>
  <c r="DZ69" i="16"/>
  <c r="DB69" i="16"/>
  <c r="AH46" i="12"/>
  <c r="K45" i="12"/>
  <c r="AC45" i="12"/>
  <c r="F45" i="12"/>
  <c r="AF45" i="12"/>
  <c r="AN46" i="12"/>
  <c r="AL46" i="12"/>
  <c r="C46" i="12"/>
  <c r="BX46" i="1" s="1"/>
  <c r="J46" i="12"/>
  <c r="BY46" i="1" s="1"/>
  <c r="O70" i="6"/>
  <c r="Y70" i="6"/>
  <c r="BB70" i="6"/>
  <c r="BD70" i="6"/>
  <c r="AC19" i="14"/>
  <c r="K19" i="14"/>
  <c r="F19" i="14"/>
  <c r="B45" i="12" l="1"/>
  <c r="BW45" i="1" s="1"/>
  <c r="BA46" i="12"/>
  <c r="W47" i="12"/>
  <c r="Z45" i="12"/>
  <c r="AE45" i="12"/>
  <c r="M45" i="12"/>
  <c r="BF70" i="6"/>
  <c r="AO70" i="6"/>
  <c r="AH70" i="6" s="1"/>
  <c r="BE70" i="6"/>
  <c r="AM70" i="6"/>
  <c r="E70" i="6" s="1"/>
  <c r="BA20" i="14"/>
  <c r="W21" i="14"/>
  <c r="Z19" i="14"/>
  <c r="AE19" i="14"/>
  <c r="B19" i="14" s="1"/>
  <c r="CO19" i="1" s="1"/>
  <c r="CA19" i="16" s="1"/>
  <c r="CK19" i="16" s="1"/>
  <c r="M19" i="14"/>
  <c r="BY45" i="16" l="1"/>
  <c r="CI45" i="16" s="1"/>
  <c r="BM45" i="16" s="1"/>
  <c r="BC20" i="14"/>
  <c r="AR20" i="14"/>
  <c r="AR21" i="14" s="1"/>
  <c r="AS20" i="14"/>
  <c r="AS21" i="14" s="1"/>
  <c r="AS22" i="14" s="1"/>
  <c r="R45" i="12"/>
  <c r="S45" i="12" s="1"/>
  <c r="AA45" i="12"/>
  <c r="X47" i="12"/>
  <c r="BC46" i="12"/>
  <c r="AD70" i="6"/>
  <c r="F70" i="6"/>
  <c r="BA71" i="6" s="1"/>
  <c r="L70" i="6"/>
  <c r="AU19" i="16"/>
  <c r="BA19" i="16"/>
  <c r="H19" i="16"/>
  <c r="X21" i="14"/>
  <c r="R19" i="14"/>
  <c r="AA19" i="14"/>
  <c r="AI19" i="16" a="1"/>
  <c r="BN45" i="16" l="1"/>
  <c r="CU45" i="16" s="1"/>
  <c r="BO45" i="16" s="1"/>
  <c r="AS23" i="14"/>
  <c r="J23" i="14" s="1"/>
  <c r="CQ23" i="1" s="1"/>
  <c r="AG22" i="14"/>
  <c r="AR22" i="14"/>
  <c r="C22" i="14" s="1"/>
  <c r="CP22" i="1" s="1"/>
  <c r="AG21" i="14"/>
  <c r="J22" i="14"/>
  <c r="CQ22" i="1" s="1"/>
  <c r="C21" i="14"/>
  <c r="CP21" i="1" s="1"/>
  <c r="AM21" i="14"/>
  <c r="E21" i="14"/>
  <c r="AD21" i="14" s="1"/>
  <c r="AO21" i="14"/>
  <c r="AL21" i="14"/>
  <c r="AN21" i="14"/>
  <c r="J20" i="14"/>
  <c r="CQ20" i="1" s="1"/>
  <c r="AG20" i="14"/>
  <c r="J21" i="14"/>
  <c r="CQ21" i="1" s="1"/>
  <c r="AM20" i="14"/>
  <c r="AN20" i="14"/>
  <c r="E20" i="14"/>
  <c r="AD20" i="14" s="1"/>
  <c r="AL20" i="14"/>
  <c r="C20" i="14"/>
  <c r="CP20" i="1" s="1"/>
  <c r="AO20" i="14"/>
  <c r="N45" i="12"/>
  <c r="U45" i="12"/>
  <c r="T45" i="12" s="1"/>
  <c r="CA45" i="1" s="1"/>
  <c r="BZ45" i="1"/>
  <c r="AF70" i="6"/>
  <c r="B70" i="6" s="1"/>
  <c r="M70" i="6"/>
  <c r="W72" i="6"/>
  <c r="AI19" i="16"/>
  <c r="S19" i="14"/>
  <c r="I19" i="16"/>
  <c r="CM19" i="16" s="1"/>
  <c r="BB19" i="16"/>
  <c r="CS19" i="16" s="1"/>
  <c r="AV19" i="16"/>
  <c r="CR19" i="16" s="1"/>
  <c r="D19" i="18" l="1"/>
  <c r="BP45" i="16"/>
  <c r="ED45" i="16" s="1"/>
  <c r="AR23" i="14"/>
  <c r="C23" i="14" s="1"/>
  <c r="CP23" i="1" s="1"/>
  <c r="AL22" i="14"/>
  <c r="E22" i="14"/>
  <c r="AD22" i="14" s="1"/>
  <c r="AN22" i="14"/>
  <c r="AO22" i="14"/>
  <c r="AM22" i="14"/>
  <c r="CB45" i="1"/>
  <c r="AB45" i="12"/>
  <c r="AJ19" i="16"/>
  <c r="AL19" i="16" s="1"/>
  <c r="K70" i="1"/>
  <c r="BS70" i="16" s="1"/>
  <c r="CC70" i="16" s="1"/>
  <c r="R70" i="6"/>
  <c r="S70" i="6" s="1"/>
  <c r="X72" i="6"/>
  <c r="AS71" i="6"/>
  <c r="AR71" i="6"/>
  <c r="AO46" i="12"/>
  <c r="BC71" i="6"/>
  <c r="AM46" i="12"/>
  <c r="E46" i="12" s="1"/>
  <c r="CR19" i="1"/>
  <c r="U19" i="14"/>
  <c r="T19" i="14" s="1"/>
  <c r="CS19" i="1" s="1"/>
  <c r="AW19" i="16"/>
  <c r="BC19" i="16"/>
  <c r="J19" i="16"/>
  <c r="AX19" i="16"/>
  <c r="BD19" i="16"/>
  <c r="K19" i="16"/>
  <c r="N19" i="14"/>
  <c r="EA19" i="16" l="1"/>
  <c r="DC19" i="16"/>
  <c r="DV19" i="16"/>
  <c r="CX19" i="16"/>
  <c r="E19" i="18"/>
  <c r="EB19" i="16"/>
  <c r="DD19" i="16"/>
  <c r="AM23" i="14"/>
  <c r="E23" i="14" s="1"/>
  <c r="AD23" i="14" s="1"/>
  <c r="AO23" i="14"/>
  <c r="Q45" i="12"/>
  <c r="V46" i="12"/>
  <c r="O45" i="12"/>
  <c r="P45" i="12" s="1"/>
  <c r="CC45" i="1" s="1"/>
  <c r="FA45" i="1" s="1"/>
  <c r="J71" i="6"/>
  <c r="M71" i="1" s="1"/>
  <c r="AD46" i="12"/>
  <c r="L46" i="12"/>
  <c r="U70" i="6"/>
  <c r="T70" i="6" s="1"/>
  <c r="N70" i="1"/>
  <c r="N70" i="6"/>
  <c r="Z70" i="16"/>
  <c r="AO70" i="16"/>
  <c r="AL71" i="6"/>
  <c r="D71" i="6" s="1"/>
  <c r="AN71" i="6"/>
  <c r="AG71" i="6" s="1"/>
  <c r="C71" i="6"/>
  <c r="L71" i="1" s="1"/>
  <c r="CT19" i="1"/>
  <c r="AB19" i="14"/>
  <c r="O19" i="14" s="1"/>
  <c r="P19" i="14" s="1"/>
  <c r="CU19" i="1" s="1"/>
  <c r="DF19" i="1" l="1"/>
  <c r="FC19" i="1"/>
  <c r="DK19" i="16" a="1"/>
  <c r="DK19" i="16" s="1"/>
  <c r="DL19" i="16" a="1"/>
  <c r="DL19" i="16" s="1"/>
  <c r="DJ19" i="16" a="1"/>
  <c r="DJ19" i="16" s="1"/>
  <c r="DG19" i="16"/>
  <c r="DM19" i="16" a="1"/>
  <c r="DM19" i="16" s="1"/>
  <c r="Y46" i="12"/>
  <c r="BB46" i="12"/>
  <c r="BD46" i="12"/>
  <c r="AG46" i="12" s="1"/>
  <c r="AC71" i="6"/>
  <c r="K71" i="6"/>
  <c r="AP70" i="16"/>
  <c r="AA70" i="16"/>
  <c r="AB70" i="6"/>
  <c r="P70" i="1"/>
  <c r="P70" i="6"/>
  <c r="Q70" i="1" s="1"/>
  <c r="EU70" i="1" s="1"/>
  <c r="O70" i="1"/>
  <c r="AF46" i="12"/>
  <c r="DG19" i="1"/>
  <c r="DM19" i="1" a="1"/>
  <c r="DM19" i="1" s="1"/>
  <c r="DJ19" i="1" a="1"/>
  <c r="DJ19" i="1" s="1"/>
  <c r="DL19" i="1" a="1"/>
  <c r="DL19" i="1" s="1"/>
  <c r="DK19" i="1" a="1"/>
  <c r="DK19" i="1" s="1"/>
  <c r="V20" i="14"/>
  <c r="Q19" i="14"/>
  <c r="AB70" i="16" l="1"/>
  <c r="CP70" i="16"/>
  <c r="AQ70" i="16"/>
  <c r="CQ70" i="16"/>
  <c r="DM17" i="16"/>
  <c r="DI16" i="16"/>
  <c r="DI18" i="16"/>
  <c r="DI15" i="16"/>
  <c r="DI17" i="16"/>
  <c r="DI19" i="16"/>
  <c r="DJ17" i="16"/>
  <c r="DL17" i="16"/>
  <c r="DK17" i="16"/>
  <c r="BF46" i="12"/>
  <c r="D46" i="12"/>
  <c r="BE46" i="12"/>
  <c r="AC70" i="16"/>
  <c r="DY70" i="16" s="1"/>
  <c r="AR70" i="16"/>
  <c r="DZ70" i="16" s="1"/>
  <c r="AS47" i="12"/>
  <c r="AR47" i="12"/>
  <c r="AE71" i="6"/>
  <c r="Q70" i="6"/>
  <c r="V71" i="6"/>
  <c r="DK17" i="1"/>
  <c r="DL17" i="1"/>
  <c r="DJ17" i="1"/>
  <c r="DM17" i="1"/>
  <c r="DM18" i="1"/>
  <c r="DI18" i="1"/>
  <c r="DI19" i="1"/>
  <c r="DI16" i="1"/>
  <c r="DI15" i="1"/>
  <c r="DI17" i="1"/>
  <c r="BD20" i="14"/>
  <c r="Y20" i="14"/>
  <c r="BB20" i="14"/>
  <c r="DL18" i="1"/>
  <c r="DK18" i="1"/>
  <c r="DM18" i="16"/>
  <c r="DJ18" i="16"/>
  <c r="DK18" i="16"/>
  <c r="DL18" i="16"/>
  <c r="DJ18" i="1"/>
  <c r="DN17" i="16" l="1"/>
  <c r="DN18" i="16" a="1"/>
  <c r="DN18" i="16" s="1"/>
  <c r="DO18" i="16" a="1"/>
  <c r="DO18" i="16" s="1"/>
  <c r="DP18" i="16" a="1"/>
  <c r="DP18" i="16" s="1"/>
  <c r="DQ18" i="16" a="1"/>
  <c r="DQ18" i="16" s="1"/>
  <c r="DQ23" i="16" a="1"/>
  <c r="DQ23" i="16" s="1"/>
  <c r="DN23" i="16" a="1"/>
  <c r="DN23" i="16" s="1"/>
  <c r="DO23" i="16" a="1"/>
  <c r="DO23" i="16" s="1"/>
  <c r="DP23" i="16" a="1"/>
  <c r="DP23" i="16" s="1"/>
  <c r="AG47" i="12"/>
  <c r="AC46" i="12"/>
  <c r="K46" i="12"/>
  <c r="F46" i="12"/>
  <c r="Y71" i="6"/>
  <c r="BB71" i="6"/>
  <c r="BD71" i="6"/>
  <c r="C47" i="12"/>
  <c r="BX47" i="1" s="1"/>
  <c r="J47" i="12"/>
  <c r="BY47" i="1" s="1"/>
  <c r="DO23" i="1" a="1"/>
  <c r="DO23" i="1" s="1"/>
  <c r="DP18" i="1" a="1"/>
  <c r="DP18" i="1" s="1"/>
  <c r="DN23" i="1" a="1"/>
  <c r="DN23" i="1" s="1"/>
  <c r="DO18" i="1" a="1"/>
  <c r="DO18" i="1" s="1"/>
  <c r="DN17" i="1"/>
  <c r="DQ23" i="1" a="1"/>
  <c r="DQ23" i="1" s="1"/>
  <c r="DP23" i="1" a="1"/>
  <c r="DP23" i="1" s="1"/>
  <c r="DQ18" i="1" a="1"/>
  <c r="DQ18" i="1" s="1"/>
  <c r="DN18" i="1" a="1"/>
  <c r="DN18" i="1" s="1"/>
  <c r="D20" i="14"/>
  <c r="F20" i="14" s="1"/>
  <c r="W22" i="14" s="1"/>
  <c r="BE20" i="14"/>
  <c r="AH20" i="14"/>
  <c r="L20" i="14" s="1"/>
  <c r="BF20" i="14"/>
  <c r="DN15" i="16" l="1"/>
  <c r="DN19" i="16" s="1"/>
  <c r="DR19" i="16"/>
  <c r="W48" i="12"/>
  <c r="Z46" i="12"/>
  <c r="BA47" i="12"/>
  <c r="AE46" i="12"/>
  <c r="B46" i="12" s="1"/>
  <c r="M46" i="12"/>
  <c r="BC47" i="12" s="1"/>
  <c r="Z20" i="14"/>
  <c r="BF71" i="6"/>
  <c r="AO71" i="6"/>
  <c r="AH71" i="6" s="1"/>
  <c r="BE71" i="6"/>
  <c r="AM71" i="6"/>
  <c r="E71" i="6" s="1"/>
  <c r="DR19" i="1"/>
  <c r="AV20" i="1" s="1"/>
  <c r="DN16" i="1"/>
  <c r="DN15" i="1" s="1"/>
  <c r="DN19" i="1" s="1"/>
  <c r="AF20" i="14"/>
  <c r="BA21" i="14"/>
  <c r="K20" i="14"/>
  <c r="M20" i="14" s="1"/>
  <c r="AC20" i="14"/>
  <c r="AX27" i="1" a="1"/>
  <c r="DS19" i="16" l="1"/>
  <c r="DS20" i="16"/>
  <c r="DS22" i="16"/>
  <c r="DS21" i="16"/>
  <c r="DS23" i="16"/>
  <c r="BW46" i="1"/>
  <c r="R46" i="12"/>
  <c r="S46" i="12" s="1"/>
  <c r="X48" i="12"/>
  <c r="AA46" i="12"/>
  <c r="AD71" i="6"/>
  <c r="F71" i="6"/>
  <c r="BA72" i="6" s="1"/>
  <c r="L71" i="6"/>
  <c r="AX27" i="1"/>
  <c r="M27" i="18" s="1"/>
  <c r="DS20" i="1"/>
  <c r="AW20" i="1" s="1"/>
  <c r="DS23" i="1"/>
  <c r="DS22" i="1"/>
  <c r="DS21" i="1"/>
  <c r="DS19" i="1"/>
  <c r="K20" i="18" s="1"/>
  <c r="BC21" i="14"/>
  <c r="AE20" i="14"/>
  <c r="B20" i="14"/>
  <c r="CO20" i="1" s="1"/>
  <c r="CA20" i="16" s="1"/>
  <c r="CK20" i="16" s="1"/>
  <c r="AA20" i="14"/>
  <c r="R20" i="14"/>
  <c r="X22" i="14"/>
  <c r="AX23" i="1" a="1"/>
  <c r="AX29" i="1" a="1"/>
  <c r="AX26" i="1" a="1"/>
  <c r="AX21" i="1" a="1"/>
  <c r="AX24" i="1" a="1"/>
  <c r="AX28" i="1" a="1"/>
  <c r="AX22" i="1" a="1"/>
  <c r="BY46" i="16" l="1"/>
  <c r="CI46" i="16" s="1"/>
  <c r="BM46" i="16" s="1"/>
  <c r="BN46" i="16" s="1"/>
  <c r="BZ46" i="1"/>
  <c r="N46" i="12"/>
  <c r="U46" i="12"/>
  <c r="T46" i="12" s="1"/>
  <c r="CA46" i="1" s="1"/>
  <c r="AX26" i="1"/>
  <c r="M26" i="18" s="1"/>
  <c r="AF71" i="6"/>
  <c r="B71" i="6" s="1"/>
  <c r="M71" i="6"/>
  <c r="BC72" i="6" s="1"/>
  <c r="W73" i="6"/>
  <c r="Z71" i="6"/>
  <c r="Z72" i="6" s="1"/>
  <c r="AX29" i="1"/>
  <c r="AX28" i="1"/>
  <c r="AX22" i="1"/>
  <c r="M22" i="18" s="1"/>
  <c r="AX21" i="1"/>
  <c r="M21" i="18" s="1"/>
  <c r="AX23" i="1"/>
  <c r="M23" i="18" s="1"/>
  <c r="AX24" i="1"/>
  <c r="M24" i="18" s="1"/>
  <c r="AY27" i="1"/>
  <c r="N27" i="18" s="1"/>
  <c r="L20" i="18"/>
  <c r="H20" i="16"/>
  <c r="BA20" i="16"/>
  <c r="AU20" i="16"/>
  <c r="S20" i="14"/>
  <c r="AX20" i="1" a="1"/>
  <c r="CU46" i="16" l="1"/>
  <c r="BO46" i="16" s="1"/>
  <c r="AY25" i="1"/>
  <c r="N25" i="18" s="1"/>
  <c r="AX20" i="1"/>
  <c r="M20" i="18" s="1"/>
  <c r="AY26" i="1"/>
  <c r="N26" i="18" s="1"/>
  <c r="BP46" i="16"/>
  <c r="ED46" i="16" s="1"/>
  <c r="O46" i="12"/>
  <c r="P46" i="12" s="1"/>
  <c r="CC46" i="1" s="1"/>
  <c r="FA46" i="1" s="1"/>
  <c r="AB46" i="12"/>
  <c r="CB46" i="1"/>
  <c r="AY28" i="1"/>
  <c r="N28" i="18" s="1"/>
  <c r="M28" i="18"/>
  <c r="AY29" i="1"/>
  <c r="N29" i="18" s="1"/>
  <c r="M29" i="18"/>
  <c r="K71" i="1"/>
  <c r="BS71" i="16" s="1"/>
  <c r="CC71" i="16" s="1"/>
  <c r="AO47" i="12"/>
  <c r="AM47" i="12"/>
  <c r="E47" i="12" s="1"/>
  <c r="R71" i="6"/>
  <c r="S71" i="6" s="1"/>
  <c r="AA71" i="6"/>
  <c r="AA72" i="6" s="1"/>
  <c r="X73" i="6"/>
  <c r="AS72" i="6"/>
  <c r="AR72" i="6"/>
  <c r="AY24" i="1"/>
  <c r="N24" i="18" s="1"/>
  <c r="AY23" i="1"/>
  <c r="N23" i="18" s="1"/>
  <c r="AY21" i="1"/>
  <c r="N21" i="18" s="1"/>
  <c r="AY22" i="1"/>
  <c r="N22" i="18" s="1"/>
  <c r="CR20" i="1"/>
  <c r="U20" i="14"/>
  <c r="T20" i="14" s="1"/>
  <c r="CS20" i="1" s="1"/>
  <c r="I20" i="16"/>
  <c r="CM20" i="16" s="1"/>
  <c r="N20" i="14"/>
  <c r="AV20" i="16"/>
  <c r="CR20" i="16" s="1"/>
  <c r="BB20" i="16"/>
  <c r="CS20" i="16" s="1"/>
  <c r="AY20" i="1" l="1"/>
  <c r="BA20" i="1" s="1"/>
  <c r="Q46" i="12"/>
  <c r="V47" i="12"/>
  <c r="U71" i="6"/>
  <c r="T71" i="6" s="1"/>
  <c r="N71" i="1"/>
  <c r="N71" i="6"/>
  <c r="AD47" i="12"/>
  <c r="D72" i="6"/>
  <c r="AL72" i="6"/>
  <c r="AN72" i="6"/>
  <c r="AG72" i="6" s="1"/>
  <c r="C72" i="6"/>
  <c r="L72" i="1" s="1"/>
  <c r="J72" i="6"/>
  <c r="M72" i="1" s="1"/>
  <c r="AO71" i="16"/>
  <c r="Z71" i="16"/>
  <c r="BC20" i="16"/>
  <c r="J20" i="16"/>
  <c r="AW20" i="16"/>
  <c r="K20" i="16"/>
  <c r="DV20" i="16" s="1"/>
  <c r="AX20" i="16"/>
  <c r="EA20" i="16" s="1"/>
  <c r="BD20" i="16"/>
  <c r="EB20" i="16" s="1"/>
  <c r="AB20" i="14"/>
  <c r="CT20" i="1"/>
  <c r="N20" i="18" l="1"/>
  <c r="P20" i="18"/>
  <c r="Y47" i="12"/>
  <c r="BD47" i="12"/>
  <c r="AH47" i="12" s="1"/>
  <c r="L47" i="12" s="1"/>
  <c r="AF47" i="12" s="1"/>
  <c r="BB47" i="12"/>
  <c r="BA21" i="1"/>
  <c r="P21" i="18" s="1"/>
  <c r="W21" i="18" s="1"/>
  <c r="AA71" i="16"/>
  <c r="AC72" i="6"/>
  <c r="K72" i="6"/>
  <c r="AP71" i="16"/>
  <c r="AB71" i="6"/>
  <c r="P71" i="1"/>
  <c r="O71" i="6"/>
  <c r="P71" i="6" s="1"/>
  <c r="Q71" i="1" s="1"/>
  <c r="EU71" i="1" s="1"/>
  <c r="O71" i="1"/>
  <c r="O20" i="14"/>
  <c r="P20" i="14" s="1"/>
  <c r="CU20" i="1" s="1"/>
  <c r="FC20" i="1" s="1"/>
  <c r="V21" i="14"/>
  <c r="Q20" i="14"/>
  <c r="U20" i="18" l="1"/>
  <c r="U21" i="18" s="1"/>
  <c r="W20" i="18"/>
  <c r="AQ71" i="16"/>
  <c r="CQ71" i="16"/>
  <c r="AB71" i="16"/>
  <c r="CP71" i="16"/>
  <c r="AL47" i="12"/>
  <c r="D47" i="12" s="1"/>
  <c r="F47" i="12" s="1"/>
  <c r="BE47" i="12"/>
  <c r="AN47" i="12"/>
  <c r="BF47" i="12"/>
  <c r="BA22" i="1"/>
  <c r="P22" i="18" s="1"/>
  <c r="W22" i="18" s="1"/>
  <c r="AR71" i="16"/>
  <c r="DZ71" i="16" s="1"/>
  <c r="AE72" i="6"/>
  <c r="Q71" i="6"/>
  <c r="V72" i="6"/>
  <c r="AC71" i="16"/>
  <c r="DY71" i="16" s="1"/>
  <c r="BB21" i="14"/>
  <c r="Y21" i="14"/>
  <c r="BD21" i="14"/>
  <c r="U22" i="18" l="1"/>
  <c r="W49" i="12"/>
  <c r="Z47" i="12"/>
  <c r="AC47" i="12"/>
  <c r="K47" i="12"/>
  <c r="M47" i="12" s="1"/>
  <c r="AA47" i="12" s="1"/>
  <c r="BA48" i="12"/>
  <c r="BA23" i="1"/>
  <c r="P23" i="18" s="1"/>
  <c r="O72" i="6"/>
  <c r="Y72" i="6"/>
  <c r="BB72" i="6"/>
  <c r="BD72" i="6"/>
  <c r="BF21" i="14"/>
  <c r="AH21" i="14"/>
  <c r="L21" i="14" s="1"/>
  <c r="BE21" i="14"/>
  <c r="D21" i="14"/>
  <c r="U23" i="18" l="1"/>
  <c r="W23" i="18"/>
  <c r="AR48" i="12"/>
  <c r="C48" i="12" s="1"/>
  <c r="BX48" i="1" s="1"/>
  <c r="R47" i="12"/>
  <c r="S47" i="12" s="1"/>
  <c r="X49" i="12"/>
  <c r="AS48" i="12"/>
  <c r="AE47" i="12"/>
  <c r="BC48" i="12"/>
  <c r="B47" i="12"/>
  <c r="BW47" i="1" s="1"/>
  <c r="BA24" i="1"/>
  <c r="P24" i="18" s="1"/>
  <c r="O47" i="12"/>
  <c r="BF72" i="6"/>
  <c r="AO72" i="6"/>
  <c r="AH72" i="6" s="1"/>
  <c r="BE72" i="6"/>
  <c r="AM72" i="6"/>
  <c r="E72" i="6" s="1"/>
  <c r="F21" i="14"/>
  <c r="BA22" i="14" s="1"/>
  <c r="K21" i="14"/>
  <c r="AC21" i="14"/>
  <c r="AF21" i="14"/>
  <c r="BY47" i="16" l="1"/>
  <c r="CI47" i="16" s="1"/>
  <c r="BM47" i="16" s="1"/>
  <c r="U24" i="18"/>
  <c r="W24" i="18"/>
  <c r="J48" i="12"/>
  <c r="BY48" i="1" s="1"/>
  <c r="AH48" i="12"/>
  <c r="N47" i="12"/>
  <c r="U47" i="12"/>
  <c r="T47" i="12" s="1"/>
  <c r="CA47" i="1" s="1"/>
  <c r="BZ47" i="1"/>
  <c r="BA25" i="1"/>
  <c r="P25" i="18" s="1"/>
  <c r="AD72" i="6"/>
  <c r="F72" i="6"/>
  <c r="L72" i="6"/>
  <c r="M21" i="14"/>
  <c r="AE21" i="14"/>
  <c r="B21" i="14"/>
  <c r="CO21" i="1" s="1"/>
  <c r="CA21" i="16" s="1"/>
  <c r="CK21" i="16" s="1"/>
  <c r="Z21" i="14"/>
  <c r="W23" i="14"/>
  <c r="BN47" i="16" l="1"/>
  <c r="CU47" i="16" s="1"/>
  <c r="BO47" i="16" s="1"/>
  <c r="U25" i="18"/>
  <c r="W25" i="18"/>
  <c r="AB47" i="12"/>
  <c r="CB47" i="1"/>
  <c r="P47" i="12"/>
  <c r="CC47" i="1" s="1"/>
  <c r="FA47" i="1" s="1"/>
  <c r="BA26" i="1"/>
  <c r="P26" i="18" s="1"/>
  <c r="AF72" i="6"/>
  <c r="M72" i="6"/>
  <c r="BC73" i="6" s="1"/>
  <c r="B72" i="6"/>
  <c r="W74" i="6"/>
  <c r="BA73" i="6"/>
  <c r="AU21" i="16"/>
  <c r="H21" i="16"/>
  <c r="BA21" i="16"/>
  <c r="BC22" i="14"/>
  <c r="AA21" i="14"/>
  <c r="X23" i="14"/>
  <c r="R21" i="14"/>
  <c r="BP47" i="16" l="1"/>
  <c r="ED47" i="16" s="1"/>
  <c r="U26" i="18"/>
  <c r="W26" i="18"/>
  <c r="V48" i="12"/>
  <c r="Q47" i="12"/>
  <c r="BA27" i="1"/>
  <c r="P27" i="18" s="1"/>
  <c r="AO48" i="12"/>
  <c r="K72" i="1"/>
  <c r="BS72" i="16" s="1"/>
  <c r="CC72" i="16" s="1"/>
  <c r="R72" i="6"/>
  <c r="S72" i="6" s="1"/>
  <c r="X74" i="6"/>
  <c r="AS73" i="6"/>
  <c r="AR73" i="6"/>
  <c r="AM48" i="12"/>
  <c r="E48" i="12" s="1"/>
  <c r="S21" i="14"/>
  <c r="BB21" i="16"/>
  <c r="CS21" i="16" s="1"/>
  <c r="I21" i="16"/>
  <c r="CM21" i="16" s="1"/>
  <c r="AV21" i="16"/>
  <c r="CR21" i="16" s="1"/>
  <c r="U27" i="18" l="1"/>
  <c r="W27" i="18"/>
  <c r="Y48" i="12"/>
  <c r="BB48" i="12"/>
  <c r="BD48" i="12"/>
  <c r="AG48" i="12" s="1"/>
  <c r="BA28" i="1"/>
  <c r="P28" i="18" s="1"/>
  <c r="AD48" i="12"/>
  <c r="F48" i="12"/>
  <c r="L48" i="12"/>
  <c r="U72" i="6"/>
  <c r="T72" i="6" s="1"/>
  <c r="N72" i="1"/>
  <c r="N72" i="6"/>
  <c r="AO72" i="16"/>
  <c r="Z72" i="16"/>
  <c r="D73" i="6"/>
  <c r="AL73" i="6"/>
  <c r="AN73" i="6"/>
  <c r="C73" i="6"/>
  <c r="L73" i="1" s="1"/>
  <c r="AG73" i="6"/>
  <c r="J73" i="6"/>
  <c r="M73" i="1" s="1"/>
  <c r="CR21" i="1"/>
  <c r="U21" i="14"/>
  <c r="T21" i="14" s="1"/>
  <c r="CS21" i="1" s="1"/>
  <c r="AW21" i="16"/>
  <c r="BC21" i="16"/>
  <c r="K21" i="16"/>
  <c r="DV21" i="16" s="1"/>
  <c r="BD21" i="16"/>
  <c r="EB21" i="16" s="1"/>
  <c r="N21" i="14"/>
  <c r="J21" i="16"/>
  <c r="AX21" i="16"/>
  <c r="EA21" i="16" s="1"/>
  <c r="U28" i="18" l="1"/>
  <c r="W28" i="18"/>
  <c r="AN48" i="12"/>
  <c r="BF48" i="12"/>
  <c r="AL48" i="12"/>
  <c r="D48" i="12" s="1"/>
  <c r="BA49" i="12" s="1"/>
  <c r="BE48" i="12"/>
  <c r="Z48" i="12"/>
  <c r="BA29" i="1"/>
  <c r="P29" i="18" s="1"/>
  <c r="O72" i="1"/>
  <c r="AB72" i="6"/>
  <c r="P72" i="1"/>
  <c r="P72" i="6"/>
  <c r="Q72" i="1" s="1"/>
  <c r="EU72" i="1" s="1"/>
  <c r="AF48" i="12"/>
  <c r="M48" i="12"/>
  <c r="AA72" i="16"/>
  <c r="AC73" i="6"/>
  <c r="K73" i="6"/>
  <c r="W50" i="12"/>
  <c r="AP72" i="16"/>
  <c r="CT21" i="1"/>
  <c r="AB21" i="14"/>
  <c r="U29" i="18" l="1"/>
  <c r="W29" i="18"/>
  <c r="AB72" i="16"/>
  <c r="CP72" i="16"/>
  <c r="AQ72" i="16"/>
  <c r="CQ72" i="16"/>
  <c r="AC48" i="12"/>
  <c r="K48" i="12"/>
  <c r="AE48" i="12" s="1"/>
  <c r="AA48" i="12"/>
  <c r="R48" i="12"/>
  <c r="S48" i="12" s="1"/>
  <c r="X50" i="12"/>
  <c r="AS49" i="12"/>
  <c r="AR49" i="12"/>
  <c r="AE73" i="6"/>
  <c r="AR72" i="16"/>
  <c r="DZ72" i="16" s="1"/>
  <c r="Q72" i="6"/>
  <c r="V73" i="6"/>
  <c r="AC72" i="16"/>
  <c r="DY72" i="16" s="1"/>
  <c r="O21" i="14"/>
  <c r="P21" i="14" s="1"/>
  <c r="CU21" i="1" s="1"/>
  <c r="FC21" i="1" s="1"/>
  <c r="Q21" i="14"/>
  <c r="V22" i="14"/>
  <c r="BC49" i="12" l="1"/>
  <c r="B48" i="12"/>
  <c r="BW48" i="1" s="1"/>
  <c r="J49" i="12"/>
  <c r="BY49" i="1" s="1"/>
  <c r="C49" i="12"/>
  <c r="BX49" i="1" s="1"/>
  <c r="BN48" i="16"/>
  <c r="Y73" i="6"/>
  <c r="BB73" i="6"/>
  <c r="BD73" i="6"/>
  <c r="U48" i="12"/>
  <c r="T48" i="12" s="1"/>
  <c r="BZ48" i="1"/>
  <c r="N48" i="12"/>
  <c r="BB22" i="14"/>
  <c r="BD22" i="14"/>
  <c r="Y22" i="14"/>
  <c r="BY48" i="16" l="1"/>
  <c r="CI48" i="16" s="1"/>
  <c r="BM48" i="16" s="1"/>
  <c r="CU48" i="16"/>
  <c r="BO48" i="16" s="1"/>
  <c r="AB48" i="12"/>
  <c r="O48" i="12" s="1"/>
  <c r="P48" i="12" s="1"/>
  <c r="CC48" i="1" s="1"/>
  <c r="FA48" i="1" s="1"/>
  <c r="CB48" i="1"/>
  <c r="BP48" i="16"/>
  <c r="ED48" i="16" s="1"/>
  <c r="CA48" i="1"/>
  <c r="BF73" i="6"/>
  <c r="AO73" i="6"/>
  <c r="AH73" i="6" s="1"/>
  <c r="BE73" i="6"/>
  <c r="AM73" i="6"/>
  <c r="E73" i="6" s="1"/>
  <c r="BF22" i="14"/>
  <c r="AH22" i="14"/>
  <c r="L22" i="14" s="1"/>
  <c r="D22" i="14"/>
  <c r="F22" i="14" s="1"/>
  <c r="W24" i="14" s="1"/>
  <c r="BE22" i="14"/>
  <c r="Z22" i="14" l="1"/>
  <c r="AD73" i="6"/>
  <c r="L73" i="6"/>
  <c r="F73" i="6"/>
  <c r="BA74" i="6" s="1"/>
  <c r="Q48" i="12"/>
  <c r="V49" i="12"/>
  <c r="BA23" i="14"/>
  <c r="K22" i="14"/>
  <c r="M22" i="14" s="1"/>
  <c r="AC22" i="14"/>
  <c r="AF22" i="14"/>
  <c r="B22" i="14" l="1"/>
  <c r="CO22" i="1" s="1"/>
  <c r="CA22" i="16" s="1"/>
  <c r="CK22" i="16" s="1"/>
  <c r="AU22" i="16" s="1"/>
  <c r="Y49" i="12"/>
  <c r="BB49" i="12"/>
  <c r="BD49" i="12"/>
  <c r="W75" i="6"/>
  <c r="Z73" i="6"/>
  <c r="Z74" i="6" s="1"/>
  <c r="AF73" i="6"/>
  <c r="B73" i="6" s="1"/>
  <c r="M73" i="6"/>
  <c r="BC74" i="6" s="1"/>
  <c r="AE22" i="14"/>
  <c r="BC23" i="14"/>
  <c r="X24" i="14"/>
  <c r="R22" i="14"/>
  <c r="AA22" i="14"/>
  <c r="AN49" i="12" l="1"/>
  <c r="AG49" i="12" s="1"/>
  <c r="AL49" i="12"/>
  <c r="D49" i="12" s="1"/>
  <c r="BA22" i="16"/>
  <c r="H22" i="16"/>
  <c r="K73" i="1"/>
  <c r="BS73" i="16" s="1"/>
  <c r="CC73" i="16" s="1"/>
  <c r="BF49" i="12"/>
  <c r="AO49" i="12"/>
  <c r="AH49" i="12" s="1"/>
  <c r="BE49" i="12"/>
  <c r="AM49" i="12"/>
  <c r="E49" i="12" s="1"/>
  <c r="R73" i="6"/>
  <c r="S73" i="6" s="1"/>
  <c r="AA73" i="6"/>
  <c r="AA74" i="6" s="1"/>
  <c r="X75" i="6"/>
  <c r="AR74" i="6"/>
  <c r="AS74" i="6"/>
  <c r="S22" i="14"/>
  <c r="I22" i="16"/>
  <c r="CM22" i="16" s="1"/>
  <c r="AV22" i="16"/>
  <c r="CR22" i="16" s="1"/>
  <c r="BB22" i="16"/>
  <c r="CS22" i="16" s="1"/>
  <c r="AC49" i="12" l="1"/>
  <c r="K49" i="12"/>
  <c r="AE49" i="12" s="1"/>
  <c r="U73" i="6"/>
  <c r="T73" i="6" s="1"/>
  <c r="N73" i="1"/>
  <c r="N73" i="6"/>
  <c r="AD49" i="12"/>
  <c r="L49" i="12"/>
  <c r="F49" i="12"/>
  <c r="BA50" i="12" s="1"/>
  <c r="J74" i="6"/>
  <c r="M74" i="1" s="1"/>
  <c r="AL74" i="6"/>
  <c r="D74" i="6" s="1"/>
  <c r="AN74" i="6"/>
  <c r="AG74" i="6" s="1"/>
  <c r="C74" i="6"/>
  <c r="L74" i="1" s="1"/>
  <c r="AO73" i="16"/>
  <c r="Z73" i="16"/>
  <c r="CR22" i="1"/>
  <c r="U22" i="14"/>
  <c r="T22" i="14" s="1"/>
  <c r="CS22" i="1" s="1"/>
  <c r="BC22" i="16"/>
  <c r="AW22" i="16"/>
  <c r="K22" i="16"/>
  <c r="DV22" i="16" s="1"/>
  <c r="J22" i="16"/>
  <c r="AX22" i="16"/>
  <c r="EA22" i="16" s="1"/>
  <c r="BD22" i="16"/>
  <c r="EB22" i="16" s="1"/>
  <c r="N22" i="14"/>
  <c r="AC74" i="6" l="1"/>
  <c r="K74" i="6"/>
  <c r="AP73" i="16"/>
  <c r="Z49" i="12"/>
  <c r="W51" i="12"/>
  <c r="AF49" i="12"/>
  <c r="B49" i="12" s="1"/>
  <c r="M49" i="12"/>
  <c r="BC50" i="12" s="1"/>
  <c r="AA73" i="16"/>
  <c r="AB73" i="6"/>
  <c r="P73" i="1"/>
  <c r="O73" i="6"/>
  <c r="P73" i="6" s="1"/>
  <c r="Q73" i="1" s="1"/>
  <c r="EU73" i="1" s="1"/>
  <c r="O73" i="1"/>
  <c r="AB22" i="14"/>
  <c r="O22" i="14" s="1"/>
  <c r="P22" i="14" s="1"/>
  <c r="CU22" i="1" s="1"/>
  <c r="FC22" i="1" s="1"/>
  <c r="CT22" i="1"/>
  <c r="AQ73" i="16" l="1"/>
  <c r="CQ73" i="16"/>
  <c r="AB73" i="16"/>
  <c r="CP73" i="16"/>
  <c r="BW49" i="1"/>
  <c r="AC73" i="16"/>
  <c r="DY73" i="16" s="1"/>
  <c r="AR73" i="16"/>
  <c r="DZ73" i="16" s="1"/>
  <c r="R49" i="12"/>
  <c r="S49" i="12" s="1"/>
  <c r="X51" i="12"/>
  <c r="AA49" i="12"/>
  <c r="AR50" i="12"/>
  <c r="AS50" i="12"/>
  <c r="AE74" i="6"/>
  <c r="Q73" i="6"/>
  <c r="V74" i="6"/>
  <c r="Q22" i="14"/>
  <c r="V23" i="14"/>
  <c r="BY49" i="16" l="1"/>
  <c r="CI49" i="16" s="1"/>
  <c r="BM49" i="16" s="1"/>
  <c r="O74" i="6"/>
  <c r="Y74" i="6"/>
  <c r="BB74" i="6"/>
  <c r="BD74" i="6"/>
  <c r="U49" i="12"/>
  <c r="T49" i="12" s="1"/>
  <c r="BZ49" i="1"/>
  <c r="N49" i="12"/>
  <c r="J50" i="12"/>
  <c r="BY50" i="1" s="1"/>
  <c r="C50" i="12"/>
  <c r="BX50" i="1" s="1"/>
  <c r="BN49" i="16"/>
  <c r="BD23" i="14"/>
  <c r="AN23" i="14" s="1"/>
  <c r="AG23" i="14" s="1"/>
  <c r="BB23" i="14"/>
  <c r="AL23" i="14" s="1"/>
  <c r="Y23" i="14"/>
  <c r="CU49" i="16" l="1"/>
  <c r="BO49" i="16" s="1"/>
  <c r="AB49" i="12"/>
  <c r="CB49" i="1"/>
  <c r="O49" i="12"/>
  <c r="P49" i="12" s="1"/>
  <c r="CC49" i="1" s="1"/>
  <c r="CA49" i="1"/>
  <c r="BF74" i="6"/>
  <c r="AO74" i="6"/>
  <c r="AH74" i="6" s="1"/>
  <c r="BP49" i="16"/>
  <c r="BE74" i="6"/>
  <c r="AM74" i="6"/>
  <c r="E74" i="6" s="1"/>
  <c r="BE23" i="14"/>
  <c r="D23" i="14"/>
  <c r="BF23" i="14"/>
  <c r="AH23" i="14"/>
  <c r="L23" i="14" s="1"/>
  <c r="DD49" i="1" l="1"/>
  <c r="FA49" i="1"/>
  <c r="ED49" i="16"/>
  <c r="DF49" i="16"/>
  <c r="AD74" i="6"/>
  <c r="L74" i="6"/>
  <c r="F74" i="6"/>
  <c r="BA75" i="6" s="1"/>
  <c r="Q49" i="12"/>
  <c r="V50" i="12"/>
  <c r="AF23" i="14"/>
  <c r="K23" i="14"/>
  <c r="F23" i="14"/>
  <c r="BA24" i="14" s="1"/>
  <c r="AC23" i="14"/>
  <c r="Y50" i="12" l="1"/>
  <c r="BB50" i="12"/>
  <c r="AL50" i="12" s="1"/>
  <c r="D50" i="12" s="1"/>
  <c r="BD50" i="12"/>
  <c r="AN50" i="12" s="1"/>
  <c r="AG50" i="12" s="1"/>
  <c r="W76" i="6"/>
  <c r="AF74" i="6"/>
  <c r="M74" i="6"/>
  <c r="BC75" i="6" s="1"/>
  <c r="B74" i="6"/>
  <c r="W25" i="14"/>
  <c r="Z23" i="14"/>
  <c r="M23" i="14"/>
  <c r="AE23" i="14"/>
  <c r="B23" i="14" s="1"/>
  <c r="AC50" i="12" l="1"/>
  <c r="K50" i="12"/>
  <c r="AE50" i="12" s="1"/>
  <c r="AA23" i="14"/>
  <c r="AR24" i="14"/>
  <c r="AS24" i="14"/>
  <c r="BF50" i="12"/>
  <c r="AO50" i="12"/>
  <c r="AH50" i="12" s="1"/>
  <c r="BE50" i="12"/>
  <c r="AM50" i="12"/>
  <c r="E50" i="12" s="1"/>
  <c r="K74" i="1"/>
  <c r="BS74" i="16" s="1"/>
  <c r="CC74" i="16" s="1"/>
  <c r="R74" i="6"/>
  <c r="S74" i="6" s="1"/>
  <c r="X76" i="6"/>
  <c r="AS75" i="6"/>
  <c r="AR75" i="6"/>
  <c r="CO23" i="1"/>
  <c r="CA23" i="16" s="1"/>
  <c r="CK23" i="16" s="1"/>
  <c r="BC24" i="14"/>
  <c r="R23" i="14"/>
  <c r="X25" i="14"/>
  <c r="J24" i="14" l="1"/>
  <c r="CQ24" i="1" s="1"/>
  <c r="C24" i="14"/>
  <c r="CP24" i="1" s="1"/>
  <c r="AO24" i="14"/>
  <c r="AM24" i="14"/>
  <c r="E24" i="14" s="1"/>
  <c r="U74" i="6"/>
  <c r="T74" i="6" s="1"/>
  <c r="N74" i="1"/>
  <c r="N74" i="6"/>
  <c r="AO74" i="16"/>
  <c r="Z74" i="16"/>
  <c r="D75" i="6"/>
  <c r="AL75" i="6"/>
  <c r="AN75" i="6"/>
  <c r="C75" i="6"/>
  <c r="L75" i="1" s="1"/>
  <c r="AD50" i="12"/>
  <c r="F50" i="12"/>
  <c r="L50" i="12"/>
  <c r="AG75" i="6"/>
  <c r="J75" i="6"/>
  <c r="M75" i="1" s="1"/>
  <c r="S23" i="14"/>
  <c r="H23" i="16"/>
  <c r="BA23" i="16"/>
  <c r="AU23" i="16"/>
  <c r="BA51" i="12" l="1"/>
  <c r="Z50" i="12"/>
  <c r="AD24" i="14"/>
  <c r="F24" i="14"/>
  <c r="W26" i="14" s="1"/>
  <c r="AC75" i="6"/>
  <c r="K75" i="6"/>
  <c r="AA74" i="16"/>
  <c r="AP74" i="16"/>
  <c r="AF50" i="12"/>
  <c r="B50" i="12" s="1"/>
  <c r="M50" i="12"/>
  <c r="AB74" i="6"/>
  <c r="P74" i="1"/>
  <c r="P74" i="6"/>
  <c r="Q74" i="1" s="1"/>
  <c r="W52" i="12"/>
  <c r="O74" i="1"/>
  <c r="CR23" i="1"/>
  <c r="U23" i="14"/>
  <c r="T23" i="14" s="1"/>
  <c r="CS23" i="1" s="1"/>
  <c r="AV23" i="16"/>
  <c r="CR23" i="16" s="1"/>
  <c r="BB23" i="16"/>
  <c r="CS23" i="16" s="1"/>
  <c r="I23" i="16"/>
  <c r="CM23" i="16" s="1"/>
  <c r="N23" i="14"/>
  <c r="CX74" i="1" l="1"/>
  <c r="EU74" i="1"/>
  <c r="AQ74" i="16"/>
  <c r="CQ74" i="16"/>
  <c r="AB74" i="16"/>
  <c r="CP74" i="16"/>
  <c r="BC51" i="12"/>
  <c r="AA50" i="12"/>
  <c r="BW50" i="1"/>
  <c r="AR74" i="16"/>
  <c r="AC74" i="16"/>
  <c r="Q74" i="6"/>
  <c r="V75" i="6"/>
  <c r="AE75" i="6"/>
  <c r="R50" i="12"/>
  <c r="S50" i="12" s="1"/>
  <c r="X52" i="12"/>
  <c r="AR51" i="12"/>
  <c r="AS51" i="12"/>
  <c r="BC23" i="16"/>
  <c r="K23" i="16"/>
  <c r="DV23" i="16" s="1"/>
  <c r="J23" i="16"/>
  <c r="AW23" i="16"/>
  <c r="CT23" i="1"/>
  <c r="AB23" i="14"/>
  <c r="O23" i="14" s="1"/>
  <c r="P23" i="14" s="1"/>
  <c r="CU23" i="1" s="1"/>
  <c r="FC23" i="1" s="1"/>
  <c r="BD23" i="16"/>
  <c r="EB23" i="16" s="1"/>
  <c r="AX23" i="16"/>
  <c r="EA23" i="16" s="1"/>
  <c r="BY50" i="16" l="1"/>
  <c r="CI50" i="16" s="1"/>
  <c r="BM50" i="16" s="1"/>
  <c r="DZ74" i="16"/>
  <c r="DB74" i="16"/>
  <c r="DY74" i="16"/>
  <c r="DA74" i="16"/>
  <c r="U50" i="12"/>
  <c r="T50" i="12" s="1"/>
  <c r="BZ50" i="1"/>
  <c r="N50" i="12"/>
  <c r="O50" i="12" s="1"/>
  <c r="Y75" i="6"/>
  <c r="BB75" i="6"/>
  <c r="BD75" i="6"/>
  <c r="C51" i="12"/>
  <c r="BX51" i="1" s="1"/>
  <c r="J51" i="12"/>
  <c r="BY51" i="1" s="1"/>
  <c r="BN50" i="16"/>
  <c r="V24" i="14"/>
  <c r="Q23" i="14"/>
  <c r="CU50" i="16" l="1"/>
  <c r="BO50" i="16" s="1"/>
  <c r="BF75" i="6"/>
  <c r="AO75" i="6"/>
  <c r="AH75" i="6" s="1"/>
  <c r="BE75" i="6"/>
  <c r="AM75" i="6"/>
  <c r="E75" i="6" s="1"/>
  <c r="BP50" i="16"/>
  <c r="ED50" i="16" s="1"/>
  <c r="AB50" i="12"/>
  <c r="CB50" i="1"/>
  <c r="P50" i="12"/>
  <c r="CC50" i="1" s="1"/>
  <c r="FA50" i="1" s="1"/>
  <c r="CA50" i="1"/>
  <c r="Y24" i="14"/>
  <c r="BD24" i="14"/>
  <c r="AN24" i="14" s="1"/>
  <c r="AG24" i="14" s="1"/>
  <c r="BB24" i="14"/>
  <c r="Z24" i="14" l="1"/>
  <c r="AL24" i="14"/>
  <c r="AD75" i="6"/>
  <c r="F75" i="6"/>
  <c r="BA76" i="6" s="1"/>
  <c r="L75" i="6"/>
  <c r="Q50" i="12"/>
  <c r="V51" i="12"/>
  <c r="BE24" i="14"/>
  <c r="D24" i="14"/>
  <c r="BF24" i="14"/>
  <c r="AH24" i="14"/>
  <c r="L24" i="14" s="1"/>
  <c r="AF75" i="6" l="1"/>
  <c r="B75" i="6" s="1"/>
  <c r="M75" i="6"/>
  <c r="BC76" i="6" s="1"/>
  <c r="Z75" i="6"/>
  <c r="Z76" i="6" s="1"/>
  <c r="W77" i="6"/>
  <c r="Y51" i="12"/>
  <c r="BB51" i="12"/>
  <c r="AL51" i="12" s="1"/>
  <c r="D51" i="12" s="1"/>
  <c r="BD51" i="12"/>
  <c r="AN51" i="12" s="1"/>
  <c r="AG51" i="12" s="1"/>
  <c r="M24" i="14"/>
  <c r="AF24" i="14"/>
  <c r="AC24" i="14"/>
  <c r="K24" i="14"/>
  <c r="BA25" i="14"/>
  <c r="AC51" i="12" l="1"/>
  <c r="K51" i="12"/>
  <c r="AE51" i="12" s="1"/>
  <c r="AS25" i="14"/>
  <c r="AS26" i="14" s="1"/>
  <c r="AR25" i="14"/>
  <c r="AR26" i="14" s="1"/>
  <c r="K75" i="1"/>
  <c r="BS75" i="16" s="1"/>
  <c r="CC75" i="16" s="1"/>
  <c r="BF51" i="12"/>
  <c r="AO51" i="12"/>
  <c r="AH51" i="12" s="1"/>
  <c r="BE51" i="12"/>
  <c r="AM51" i="12"/>
  <c r="E51" i="12" s="1"/>
  <c r="R75" i="6"/>
  <c r="S75" i="6" s="1"/>
  <c r="X77" i="6"/>
  <c r="AA75" i="6"/>
  <c r="AA76" i="6" s="1"/>
  <c r="AR76" i="6"/>
  <c r="AS76" i="6"/>
  <c r="AE24" i="14"/>
  <c r="B24" i="14" s="1"/>
  <c r="CO24" i="1" s="1"/>
  <c r="CA24" i="16" s="1"/>
  <c r="CK24" i="16" s="1"/>
  <c r="BC25" i="14"/>
  <c r="R24" i="14"/>
  <c r="AA24" i="14"/>
  <c r="X26" i="14"/>
  <c r="C26" i="14" l="1"/>
  <c r="CP26" i="1" s="1"/>
  <c r="AN26" i="14"/>
  <c r="AG26" i="14" s="1"/>
  <c r="AR27" i="14"/>
  <c r="C27" i="14" s="1"/>
  <c r="CP27" i="1" s="1"/>
  <c r="AL26" i="14"/>
  <c r="AS27" i="14"/>
  <c r="J27" i="14" s="1"/>
  <c r="CQ27" i="1" s="1"/>
  <c r="C25" i="14"/>
  <c r="CP25" i="1" s="1"/>
  <c r="AO25" i="14"/>
  <c r="AM25" i="14"/>
  <c r="E25" i="14" s="1"/>
  <c r="AD25" i="14" s="1"/>
  <c r="J26" i="14"/>
  <c r="CQ26" i="1" s="1"/>
  <c r="J25" i="14"/>
  <c r="CQ25" i="1" s="1"/>
  <c r="AD51" i="12"/>
  <c r="L51" i="12"/>
  <c r="F51" i="12"/>
  <c r="BA52" i="12" s="1"/>
  <c r="AN76" i="6"/>
  <c r="AL76" i="6"/>
  <c r="D76" i="6" s="1"/>
  <c r="C76" i="6"/>
  <c r="L76" i="1" s="1"/>
  <c r="U75" i="6"/>
  <c r="T75" i="6" s="1"/>
  <c r="N75" i="1"/>
  <c r="N75" i="6"/>
  <c r="AO75" i="16"/>
  <c r="Z75" i="16"/>
  <c r="AG76" i="6"/>
  <c r="J76" i="6"/>
  <c r="M76" i="1" s="1"/>
  <c r="BA24" i="16"/>
  <c r="BB24" i="16" s="1"/>
  <c r="CS24" i="16" s="1"/>
  <c r="S24" i="14"/>
  <c r="AS28" i="14" l="1"/>
  <c r="AR28" i="14"/>
  <c r="AO27" i="14"/>
  <c r="AM27" i="14"/>
  <c r="E27" i="14" s="1"/>
  <c r="AD27" i="14" s="1"/>
  <c r="AC76" i="6"/>
  <c r="K76" i="6"/>
  <c r="O75" i="1"/>
  <c r="AP75" i="16"/>
  <c r="AA75" i="16"/>
  <c r="Z51" i="12"/>
  <c r="W53" i="12"/>
  <c r="AF51" i="12"/>
  <c r="B51" i="12" s="1"/>
  <c r="M51" i="12"/>
  <c r="AB75" i="6"/>
  <c r="P75" i="1"/>
  <c r="O75" i="6"/>
  <c r="P75" i="6" s="1"/>
  <c r="Q75" i="1" s="1"/>
  <c r="EU75" i="1" s="1"/>
  <c r="CR24" i="1"/>
  <c r="U24" i="14"/>
  <c r="T24" i="14" s="1"/>
  <c r="CS24" i="1" s="1"/>
  <c r="AU24" i="16"/>
  <c r="AV24" i="16" s="1"/>
  <c r="CR24" i="16" s="1"/>
  <c r="H24" i="16"/>
  <c r="I24" i="16" s="1"/>
  <c r="BC24" i="16"/>
  <c r="BD24" i="16"/>
  <c r="N24" i="14"/>
  <c r="AQ75" i="16" l="1"/>
  <c r="CQ75" i="16"/>
  <c r="EB24" i="16"/>
  <c r="DD24" i="16"/>
  <c r="CM24" i="16"/>
  <c r="J24" i="16" s="1"/>
  <c r="AB75" i="16"/>
  <c r="CP75" i="16"/>
  <c r="C28" i="14"/>
  <c r="CP28" i="1" s="1"/>
  <c r="AR29" i="14"/>
  <c r="AS29" i="14"/>
  <c r="AL28" i="14"/>
  <c r="AN28" i="14"/>
  <c r="AG28" i="14" s="1"/>
  <c r="J28" i="14"/>
  <c r="CQ28" i="1" s="1"/>
  <c r="BW51" i="1"/>
  <c r="AR75" i="16"/>
  <c r="DZ75" i="16" s="1"/>
  <c r="AE76" i="6"/>
  <c r="R51" i="12"/>
  <c r="S51" i="12" s="1"/>
  <c r="AA51" i="12"/>
  <c r="X53" i="12"/>
  <c r="AR52" i="12"/>
  <c r="AS52" i="12"/>
  <c r="Q75" i="6"/>
  <c r="V76" i="6"/>
  <c r="BC52" i="12"/>
  <c r="AC75" i="16"/>
  <c r="DY75" i="16" s="1"/>
  <c r="K24" i="16"/>
  <c r="AW24" i="16"/>
  <c r="AX24" i="16"/>
  <c r="CT24" i="1"/>
  <c r="AB24" i="14"/>
  <c r="AH52" i="12" l="1"/>
  <c r="BY51" i="16"/>
  <c r="CI51" i="16" s="1"/>
  <c r="BM51" i="16" s="1"/>
  <c r="CX24" i="16"/>
  <c r="DV24" i="16"/>
  <c r="EA24" i="16"/>
  <c r="DC24" i="16"/>
  <c r="AS30" i="14"/>
  <c r="J30" i="14" s="1"/>
  <c r="CQ30" i="1" s="1"/>
  <c r="J29" i="14"/>
  <c r="CQ29" i="1" s="1"/>
  <c r="C29" i="14"/>
  <c r="CP29" i="1" s="1"/>
  <c r="AR30" i="14"/>
  <c r="C30" i="14" s="1"/>
  <c r="CP30" i="1" s="1"/>
  <c r="AO29" i="14"/>
  <c r="AM29" i="14"/>
  <c r="E29" i="14" s="1"/>
  <c r="AD29" i="14" s="1"/>
  <c r="U51" i="12"/>
  <c r="T51" i="12" s="1"/>
  <c r="BZ51" i="1"/>
  <c r="N51" i="12"/>
  <c r="O76" i="6"/>
  <c r="Y76" i="6"/>
  <c r="BB76" i="6"/>
  <c r="BD76" i="6"/>
  <c r="J52" i="12"/>
  <c r="BY52" i="1" s="1"/>
  <c r="AN52" i="12"/>
  <c r="AL52" i="12"/>
  <c r="C52" i="12"/>
  <c r="BX52" i="1" s="1"/>
  <c r="BN51" i="16"/>
  <c r="O24" i="14"/>
  <c r="P24" i="14" s="1"/>
  <c r="CU24" i="1" s="1"/>
  <c r="V25" i="14"/>
  <c r="Q24" i="14"/>
  <c r="DF24" i="1" l="1"/>
  <c r="FC24" i="1"/>
  <c r="CU51" i="16"/>
  <c r="BO51" i="16" s="1"/>
  <c r="DG24" i="16"/>
  <c r="DM24" i="16" a="1"/>
  <c r="DM24" i="16" s="1"/>
  <c r="DJ24" i="16" a="1"/>
  <c r="DJ24" i="16" s="1"/>
  <c r="DK24" i="16" a="1"/>
  <c r="DK24" i="16" s="1"/>
  <c r="DL24" i="16" a="1"/>
  <c r="DL24" i="16" s="1"/>
  <c r="AL30" i="14"/>
  <c r="AR31" i="14"/>
  <c r="AN30" i="14"/>
  <c r="AG30" i="14"/>
  <c r="AS31" i="14"/>
  <c r="J31" i="14" s="1"/>
  <c r="CQ31" i="1" s="1"/>
  <c r="BF76" i="6"/>
  <c r="AO76" i="6"/>
  <c r="AH76" i="6" s="1"/>
  <c r="BP51" i="16"/>
  <c r="ED51" i="16" s="1"/>
  <c r="BE76" i="6"/>
  <c r="AM76" i="6"/>
  <c r="E76" i="6" s="1"/>
  <c r="AB51" i="12"/>
  <c r="CB51" i="1"/>
  <c r="O51" i="12"/>
  <c r="P51" i="12" s="1"/>
  <c r="CC51" i="1" s="1"/>
  <c r="FA51" i="1" s="1"/>
  <c r="CA51" i="1"/>
  <c r="Y25" i="14"/>
  <c r="BD25" i="14"/>
  <c r="AH25" i="14" s="1"/>
  <c r="L25" i="14" s="1"/>
  <c r="AF25" i="14" s="1"/>
  <c r="BB25" i="14"/>
  <c r="DK22" i="16" l="1"/>
  <c r="DK23" i="16"/>
  <c r="DL22" i="16"/>
  <c r="DL23" i="16"/>
  <c r="DJ22" i="16"/>
  <c r="DM22" i="16"/>
  <c r="DM23" i="16"/>
  <c r="DG22" i="16"/>
  <c r="DI22" i="16"/>
  <c r="DG23" i="16"/>
  <c r="DI21" i="16"/>
  <c r="DG21" i="16"/>
  <c r="DI23" i="16"/>
  <c r="DG20" i="16"/>
  <c r="DI20" i="16"/>
  <c r="DI24" i="16"/>
  <c r="C31" i="14"/>
  <c r="CP31" i="1" s="1"/>
  <c r="AO31" i="14"/>
  <c r="AM31" i="14"/>
  <c r="E31" i="14" s="1"/>
  <c r="AD31" i="14" s="1"/>
  <c r="AD76" i="6"/>
  <c r="F76" i="6"/>
  <c r="BA77" i="6" s="1"/>
  <c r="L76" i="6"/>
  <c r="Q51" i="12"/>
  <c r="V52" i="12"/>
  <c r="BE25" i="14"/>
  <c r="AL25" i="14"/>
  <c r="D25" i="14" s="1"/>
  <c r="AN25" i="14"/>
  <c r="AG25" i="14" s="1"/>
  <c r="BF25" i="14"/>
  <c r="DJ23" i="16"/>
  <c r="DN22" i="16" l="1"/>
  <c r="B76" i="6"/>
  <c r="AF76" i="6"/>
  <c r="M76" i="6"/>
  <c r="BC77" i="6" s="1"/>
  <c r="W78" i="6"/>
  <c r="Y52" i="12"/>
  <c r="BB52" i="12"/>
  <c r="D52" i="12" s="1"/>
  <c r="BD52" i="12"/>
  <c r="AG52" i="12" s="1"/>
  <c r="F25" i="14"/>
  <c r="K25" i="14"/>
  <c r="AC25" i="14"/>
  <c r="K52" i="12" l="1"/>
  <c r="AE52" i="12" s="1"/>
  <c r="AC52" i="12"/>
  <c r="DN20" i="16"/>
  <c r="DN24" i="16" s="1"/>
  <c r="DR24" i="16"/>
  <c r="AG25" i="16" s="1"/>
  <c r="BF52" i="12"/>
  <c r="AO52" i="12"/>
  <c r="R76" i="6"/>
  <c r="S76" i="6" s="1"/>
  <c r="X78" i="6"/>
  <c r="AR77" i="6"/>
  <c r="AS77" i="6"/>
  <c r="BE52" i="12"/>
  <c r="AM52" i="12"/>
  <c r="E52" i="12" s="1"/>
  <c r="K76" i="1"/>
  <c r="BS76" i="16" s="1"/>
  <c r="CC76" i="16" s="1"/>
  <c r="M25" i="14"/>
  <c r="AE25" i="14"/>
  <c r="B25" i="14" s="1"/>
  <c r="CO25" i="1" s="1"/>
  <c r="CA25" i="16" s="1"/>
  <c r="CK25" i="16" s="1"/>
  <c r="BA26" i="14"/>
  <c r="W27" i="14"/>
  <c r="Z25" i="14"/>
  <c r="DS26" i="16" l="1"/>
  <c r="DS25" i="16"/>
  <c r="DS27" i="16"/>
  <c r="DS24" i="16"/>
  <c r="DS28" i="16"/>
  <c r="AL77" i="6"/>
  <c r="D77" i="6" s="1"/>
  <c r="AN77" i="6"/>
  <c r="C77" i="6"/>
  <c r="L77" i="1" s="1"/>
  <c r="AO76" i="16"/>
  <c r="Z76" i="16"/>
  <c r="AG77" i="6"/>
  <c r="J77" i="6"/>
  <c r="M77" i="1" s="1"/>
  <c r="U76" i="6"/>
  <c r="T76" i="6" s="1"/>
  <c r="N76" i="1"/>
  <c r="N76" i="6"/>
  <c r="AD52" i="12"/>
  <c r="L52" i="12"/>
  <c r="F52" i="12"/>
  <c r="Z52" i="12" s="1"/>
  <c r="AU25" i="16"/>
  <c r="BA25" i="16"/>
  <c r="H25" i="16"/>
  <c r="BC26" i="14"/>
  <c r="R25" i="14"/>
  <c r="X27" i="14"/>
  <c r="AA25" i="14"/>
  <c r="AC77" i="6" l="1"/>
  <c r="K77" i="6"/>
  <c r="W54" i="12"/>
  <c r="AF52" i="12"/>
  <c r="B52" i="12" s="1"/>
  <c r="M52" i="12"/>
  <c r="AA76" i="16"/>
  <c r="AB76" i="6"/>
  <c r="P76" i="1"/>
  <c r="P76" i="6"/>
  <c r="Q76" i="1" s="1"/>
  <c r="EU76" i="1" s="1"/>
  <c r="AP76" i="16"/>
  <c r="O76" i="1"/>
  <c r="BA53" i="12"/>
  <c r="AV25" i="16"/>
  <c r="CR25" i="16" s="1"/>
  <c r="S25" i="14"/>
  <c r="I25" i="16"/>
  <c r="CM25" i="16" s="1"/>
  <c r="BB25" i="16"/>
  <c r="CS25" i="16" s="1"/>
  <c r="BC53" i="12" l="1"/>
  <c r="AA52" i="12"/>
  <c r="AB76" i="16"/>
  <c r="CP76" i="16"/>
  <c r="AQ76" i="16"/>
  <c r="CQ76" i="16"/>
  <c r="BW52" i="1"/>
  <c r="Q76" i="6"/>
  <c r="V77" i="6"/>
  <c r="AC76" i="16"/>
  <c r="DY76" i="16" s="1"/>
  <c r="AE77" i="6"/>
  <c r="R52" i="12"/>
  <c r="S52" i="12" s="1"/>
  <c r="X54" i="12"/>
  <c r="AR53" i="12"/>
  <c r="AS53" i="12"/>
  <c r="AR76" i="16"/>
  <c r="DZ76" i="16" s="1"/>
  <c r="CR25" i="1"/>
  <c r="U25" i="14"/>
  <c r="T25" i="14" s="1"/>
  <c r="CS25" i="1" s="1"/>
  <c r="J25" i="16"/>
  <c r="BC25" i="16"/>
  <c r="AW25" i="16"/>
  <c r="BD25" i="16"/>
  <c r="EB25" i="16" s="1"/>
  <c r="N25" i="14"/>
  <c r="K25" i="16"/>
  <c r="DV25" i="16" s="1"/>
  <c r="AX25" i="16"/>
  <c r="EA25" i="16" s="1"/>
  <c r="AG53" i="12" l="1"/>
  <c r="BY52" i="16"/>
  <c r="CI52" i="16" s="1"/>
  <c r="BM52" i="16" s="1"/>
  <c r="U52" i="12"/>
  <c r="T52" i="12" s="1"/>
  <c r="BZ52" i="1"/>
  <c r="N52" i="12"/>
  <c r="O52" i="12" s="1"/>
  <c r="D53" i="12"/>
  <c r="AN53" i="12"/>
  <c r="AL53" i="12"/>
  <c r="C53" i="12"/>
  <c r="BX53" i="1" s="1"/>
  <c r="Y77" i="6"/>
  <c r="BB77" i="6"/>
  <c r="BD77" i="6"/>
  <c r="J53" i="12"/>
  <c r="BY53" i="1" s="1"/>
  <c r="BN52" i="16"/>
  <c r="CT25" i="1"/>
  <c r="AB25" i="14"/>
  <c r="CU52" i="16" l="1"/>
  <c r="BO52" i="16" s="1"/>
  <c r="BE77" i="6"/>
  <c r="AM77" i="6"/>
  <c r="E77" i="6" s="1"/>
  <c r="BP52" i="16"/>
  <c r="ED52" i="16" s="1"/>
  <c r="AC53" i="12"/>
  <c r="K53" i="12"/>
  <c r="BF77" i="6"/>
  <c r="AO77" i="6"/>
  <c r="AH77" i="6" s="1"/>
  <c r="AB52" i="12"/>
  <c r="CB52" i="1"/>
  <c r="P52" i="12"/>
  <c r="CC52" i="1" s="1"/>
  <c r="FA52" i="1" s="1"/>
  <c r="CA52" i="1"/>
  <c r="Q25" i="14"/>
  <c r="V26" i="14"/>
  <c r="O25" i="14"/>
  <c r="P25" i="14" s="1"/>
  <c r="CU25" i="1" s="1"/>
  <c r="FC25" i="1" s="1"/>
  <c r="AE53" i="12" l="1"/>
  <c r="AD77" i="6"/>
  <c r="F77" i="6"/>
  <c r="BA78" i="6" s="1"/>
  <c r="L77" i="6"/>
  <c r="Q52" i="12"/>
  <c r="V53" i="12"/>
  <c r="Y26" i="14"/>
  <c r="BB26" i="14"/>
  <c r="D26" i="14" s="1"/>
  <c r="BD26" i="14"/>
  <c r="W79" i="6" l="1"/>
  <c r="Z77" i="6"/>
  <c r="Z78" i="6" s="1"/>
  <c r="AF77" i="6"/>
  <c r="B77" i="6" s="1"/>
  <c r="M77" i="6"/>
  <c r="BC78" i="6" s="1"/>
  <c r="Y53" i="12"/>
  <c r="BB53" i="12"/>
  <c r="BD53" i="12"/>
  <c r="AH53" i="12" s="1"/>
  <c r="AC26" i="14"/>
  <c r="K26" i="14"/>
  <c r="AE26" i="14" s="1"/>
  <c r="BF26" i="14"/>
  <c r="AO26" i="14"/>
  <c r="AH26" i="14" s="1"/>
  <c r="AM26" i="14"/>
  <c r="E26" i="14" s="1"/>
  <c r="BE26" i="14"/>
  <c r="K77" i="1" l="1"/>
  <c r="BS77" i="16" s="1"/>
  <c r="CC77" i="16" s="1"/>
  <c r="BE53" i="12"/>
  <c r="AM53" i="12"/>
  <c r="E53" i="12" s="1"/>
  <c r="BF53" i="12"/>
  <c r="AO53" i="12"/>
  <c r="R77" i="6"/>
  <c r="S77" i="6" s="1"/>
  <c r="AA77" i="6"/>
  <c r="AA78" i="6" s="1"/>
  <c r="X79" i="6"/>
  <c r="AR78" i="6"/>
  <c r="AS78" i="6"/>
  <c r="L26" i="14"/>
  <c r="AD26" i="14"/>
  <c r="F26" i="14"/>
  <c r="U77" i="6" l="1"/>
  <c r="T77" i="6" s="1"/>
  <c r="N77" i="1"/>
  <c r="N77" i="6"/>
  <c r="AD53" i="12"/>
  <c r="F53" i="12"/>
  <c r="BA54" i="12" s="1"/>
  <c r="L53" i="12"/>
  <c r="AG78" i="6"/>
  <c r="J78" i="6"/>
  <c r="M78" i="1" s="1"/>
  <c r="Z77" i="16"/>
  <c r="AO77" i="16"/>
  <c r="AN78" i="6"/>
  <c r="AL78" i="6"/>
  <c r="D78" i="6" s="1"/>
  <c r="C78" i="6"/>
  <c r="L78" i="1" s="1"/>
  <c r="M26" i="14"/>
  <c r="AF26" i="14"/>
  <c r="B26" i="14" s="1"/>
  <c r="CO26" i="1" s="1"/>
  <c r="CA26" i="16" s="1"/>
  <c r="CK26" i="16" s="1"/>
  <c r="W28" i="14"/>
  <c r="Z26" i="14"/>
  <c r="BA27" i="14"/>
  <c r="AC78" i="6" l="1"/>
  <c r="K78" i="6"/>
  <c r="AF53" i="12"/>
  <c r="B53" i="12" s="1"/>
  <c r="M53" i="12"/>
  <c r="BC54" i="12" s="1"/>
  <c r="AA77" i="16"/>
  <c r="W55" i="12"/>
  <c r="Z53" i="12"/>
  <c r="AB77" i="6"/>
  <c r="P77" i="1"/>
  <c r="O77" i="6"/>
  <c r="P77" i="6" s="1"/>
  <c r="Q77" i="1" s="1"/>
  <c r="EU77" i="1" s="1"/>
  <c r="AP77" i="16"/>
  <c r="O77" i="1"/>
  <c r="BC27" i="14"/>
  <c r="AA26" i="14"/>
  <c r="H26" i="16"/>
  <c r="AU26" i="16"/>
  <c r="BA26" i="16"/>
  <c r="R26" i="14"/>
  <c r="X28" i="14"/>
  <c r="AB77" i="16" l="1"/>
  <c r="CP77" i="16"/>
  <c r="AQ77" i="16"/>
  <c r="CQ77" i="16"/>
  <c r="BW53" i="1"/>
  <c r="AC77" i="16"/>
  <c r="DY77" i="16" s="1"/>
  <c r="Q77" i="6"/>
  <c r="V78" i="6"/>
  <c r="R53" i="12"/>
  <c r="S53" i="12" s="1"/>
  <c r="X55" i="12"/>
  <c r="AA53" i="12"/>
  <c r="AR54" i="12"/>
  <c r="AS54" i="12"/>
  <c r="AE78" i="6"/>
  <c r="AR77" i="16"/>
  <c r="DZ77" i="16" s="1"/>
  <c r="S26" i="14"/>
  <c r="BB26" i="16"/>
  <c r="CS26" i="16" s="1"/>
  <c r="AV26" i="16"/>
  <c r="CR26" i="16" s="1"/>
  <c r="I26" i="16"/>
  <c r="CM26" i="16" s="1"/>
  <c r="AH54" i="12" l="1"/>
  <c r="BY53" i="16"/>
  <c r="CI53" i="16" s="1"/>
  <c r="BM53" i="16" s="1"/>
  <c r="U53" i="12"/>
  <c r="T53" i="12" s="1"/>
  <c r="BZ53" i="1"/>
  <c r="N53" i="12"/>
  <c r="O78" i="6"/>
  <c r="Y78" i="6"/>
  <c r="BB78" i="6"/>
  <c r="BD78" i="6"/>
  <c r="J54" i="12"/>
  <c r="BY54" i="1" s="1"/>
  <c r="AN54" i="12"/>
  <c r="AL54" i="12"/>
  <c r="C54" i="12"/>
  <c r="BX54" i="1" s="1"/>
  <c r="BN53" i="16"/>
  <c r="CR26" i="1"/>
  <c r="U26" i="14"/>
  <c r="T26" i="14" s="1"/>
  <c r="CS26" i="1" s="1"/>
  <c r="J26" i="16"/>
  <c r="AW26" i="16"/>
  <c r="BC26" i="16"/>
  <c r="K26" i="16"/>
  <c r="DV26" i="16" s="1"/>
  <c r="AX26" i="16"/>
  <c r="EA26" i="16" s="1"/>
  <c r="BD26" i="16"/>
  <c r="EB26" i="16" s="1"/>
  <c r="N26" i="14"/>
  <c r="CU53" i="16" l="1"/>
  <c r="BO53" i="16" s="1"/>
  <c r="BF78" i="6"/>
  <c r="AO78" i="6"/>
  <c r="AH78" i="6" s="1"/>
  <c r="BP53" i="16"/>
  <c r="ED53" i="16" s="1"/>
  <c r="BE78" i="6"/>
  <c r="AM78" i="6"/>
  <c r="E78" i="6" s="1"/>
  <c r="AB53" i="12"/>
  <c r="CB53" i="1"/>
  <c r="O53" i="12"/>
  <c r="P53" i="12" s="1"/>
  <c r="CC53" i="1" s="1"/>
  <c r="FA53" i="1" s="1"/>
  <c r="CA53" i="1"/>
  <c r="CT26" i="1"/>
  <c r="AB26" i="14"/>
  <c r="O26" i="14" s="1"/>
  <c r="P26" i="14" s="1"/>
  <c r="CU26" i="1" s="1"/>
  <c r="FC26" i="1" s="1"/>
  <c r="AD78" i="6" l="1"/>
  <c r="L78" i="6"/>
  <c r="F78" i="6"/>
  <c r="BA79" i="6" s="1"/>
  <c r="Q53" i="12"/>
  <c r="V54" i="12"/>
  <c r="V27" i="14"/>
  <c r="Q26" i="14"/>
  <c r="W80" i="6" l="1"/>
  <c r="AF78" i="6"/>
  <c r="B78" i="6" s="1"/>
  <c r="M78" i="6"/>
  <c r="BC79" i="6" s="1"/>
  <c r="Y54" i="12"/>
  <c r="BB54" i="12"/>
  <c r="D54" i="12" s="1"/>
  <c r="BD54" i="12"/>
  <c r="AG54" i="12" s="1"/>
  <c r="BD27" i="14"/>
  <c r="AH27" i="14" s="1"/>
  <c r="L27" i="14" s="1"/>
  <c r="AF27" i="14" s="1"/>
  <c r="BB27" i="14"/>
  <c r="Y27" i="14"/>
  <c r="AC54" i="12" l="1"/>
  <c r="K54" i="12"/>
  <c r="AE54" i="12" s="1"/>
  <c r="K78" i="1"/>
  <c r="BS78" i="16" s="1"/>
  <c r="CC78" i="16" s="1"/>
  <c r="R78" i="6"/>
  <c r="S78" i="6" s="1"/>
  <c r="X80" i="6"/>
  <c r="AS79" i="6"/>
  <c r="AR79" i="6"/>
  <c r="BE54" i="12"/>
  <c r="AM54" i="12"/>
  <c r="E54" i="12" s="1"/>
  <c r="BF54" i="12"/>
  <c r="AO54" i="12"/>
  <c r="AL27" i="14"/>
  <c r="D27" i="14" s="1"/>
  <c r="BE27" i="14"/>
  <c r="AN27" i="14"/>
  <c r="AG27" i="14" s="1"/>
  <c r="BF27" i="14"/>
  <c r="J79" i="6" l="1"/>
  <c r="M79" i="1" s="1"/>
  <c r="AD54" i="12"/>
  <c r="F54" i="12"/>
  <c r="Z54" i="12" s="1"/>
  <c r="L54" i="12"/>
  <c r="U78" i="6"/>
  <c r="T78" i="6" s="1"/>
  <c r="N78" i="1"/>
  <c r="N78" i="6"/>
  <c r="Z78" i="16"/>
  <c r="AO78" i="16"/>
  <c r="AN79" i="6"/>
  <c r="AG79" i="6" s="1"/>
  <c r="AL79" i="6"/>
  <c r="D79" i="6" s="1"/>
  <c r="C79" i="6"/>
  <c r="L79" i="1" s="1"/>
  <c r="F27" i="14"/>
  <c r="K27" i="14"/>
  <c r="AC27" i="14"/>
  <c r="AC79" i="6" l="1"/>
  <c r="K79" i="6"/>
  <c r="W56" i="12"/>
  <c r="AC78" i="16"/>
  <c r="DY78" i="16" s="1"/>
  <c r="AA78" i="16"/>
  <c r="AB78" i="6"/>
  <c r="P78" i="1"/>
  <c r="P78" i="6"/>
  <c r="Q78" i="1" s="1"/>
  <c r="EU78" i="1" s="1"/>
  <c r="AP78" i="16"/>
  <c r="O78" i="1"/>
  <c r="AF54" i="12"/>
  <c r="M54" i="12"/>
  <c r="BA55" i="12"/>
  <c r="B54" i="12"/>
  <c r="BA28" i="14"/>
  <c r="Z27" i="14"/>
  <c r="M27" i="14"/>
  <c r="BC28" i="14" s="1"/>
  <c r="AE27" i="14"/>
  <c r="B27" i="14" s="1"/>
  <c r="W29" i="14"/>
  <c r="BC55" i="12" l="1"/>
  <c r="AA54" i="12"/>
  <c r="AB78" i="16"/>
  <c r="CP78" i="16"/>
  <c r="AQ78" i="16"/>
  <c r="CQ78" i="16"/>
  <c r="BW54" i="1"/>
  <c r="AR78" i="16"/>
  <c r="DZ78" i="16" s="1"/>
  <c r="R54" i="12"/>
  <c r="S54" i="12" s="1"/>
  <c r="X56" i="12"/>
  <c r="AS55" i="12"/>
  <c r="AR55" i="12"/>
  <c r="Q78" i="6"/>
  <c r="V79" i="6"/>
  <c r="AE79" i="6"/>
  <c r="CO27" i="1"/>
  <c r="CA27" i="16" s="1"/>
  <c r="CK27" i="16" s="1"/>
  <c r="R27" i="14"/>
  <c r="X29" i="14"/>
  <c r="AA27" i="14"/>
  <c r="AG55" i="12" l="1"/>
  <c r="BY54" i="16"/>
  <c r="CI54" i="16" s="1"/>
  <c r="BM54" i="16" s="1"/>
  <c r="J55" i="12"/>
  <c r="BY55" i="1" s="1"/>
  <c r="Y79" i="6"/>
  <c r="BB79" i="6"/>
  <c r="BD79" i="6"/>
  <c r="U54" i="12"/>
  <c r="T54" i="12" s="1"/>
  <c r="BZ54" i="1"/>
  <c r="N54" i="12"/>
  <c r="O54" i="12" s="1"/>
  <c r="BN54" i="16"/>
  <c r="AL55" i="12"/>
  <c r="D55" i="12" s="1"/>
  <c r="AN55" i="12"/>
  <c r="C55" i="12"/>
  <c r="BX55" i="1" s="1"/>
  <c r="S27" i="14"/>
  <c r="AU27" i="16"/>
  <c r="H27" i="16"/>
  <c r="BA27" i="16"/>
  <c r="CU54" i="16" l="1"/>
  <c r="BO54" i="16" s="1"/>
  <c r="AC55" i="12"/>
  <c r="K55" i="12"/>
  <c r="BP54" i="16"/>
  <c r="AB54" i="12"/>
  <c r="CB54" i="1"/>
  <c r="P54" i="12"/>
  <c r="CC54" i="1" s="1"/>
  <c r="BE79" i="6"/>
  <c r="AM79" i="6"/>
  <c r="E79" i="6" s="1"/>
  <c r="CA54" i="1"/>
  <c r="BF79" i="6"/>
  <c r="AO79" i="6"/>
  <c r="AH79" i="6" s="1"/>
  <c r="CR27" i="1"/>
  <c r="U27" i="14"/>
  <c r="T27" i="14" s="1"/>
  <c r="CS27" i="1" s="1"/>
  <c r="I27" i="16"/>
  <c r="CM27" i="16" s="1"/>
  <c r="AV27" i="16"/>
  <c r="CR27" i="16" s="1"/>
  <c r="N27" i="14"/>
  <c r="BB27" i="16"/>
  <c r="CS27" i="16" s="1"/>
  <c r="DD54" i="1" l="1"/>
  <c r="FA54" i="1"/>
  <c r="ED54" i="16"/>
  <c r="DF54" i="16"/>
  <c r="Q54" i="12"/>
  <c r="V55" i="12"/>
  <c r="AE55" i="12"/>
  <c r="AD79" i="6"/>
  <c r="F79" i="6"/>
  <c r="BA80" i="6" s="1"/>
  <c r="L79" i="6"/>
  <c r="AW27" i="16"/>
  <c r="BC27" i="16"/>
  <c r="J27" i="16"/>
  <c r="CT27" i="1"/>
  <c r="AB27" i="14"/>
  <c r="O27" i="14" s="1"/>
  <c r="P27" i="14" s="1"/>
  <c r="AX27" i="16"/>
  <c r="EA27" i="16" s="1"/>
  <c r="BD27" i="16"/>
  <c r="EB27" i="16" s="1"/>
  <c r="K27" i="16"/>
  <c r="DV27" i="16" s="1"/>
  <c r="Y55" i="12" l="1"/>
  <c r="BB55" i="12"/>
  <c r="BD55" i="12"/>
  <c r="AH55" i="12" s="1"/>
  <c r="AF79" i="6"/>
  <c r="B79" i="6" s="1"/>
  <c r="M79" i="6"/>
  <c r="BC80" i="6" s="1"/>
  <c r="W81" i="6"/>
  <c r="Z79" i="6"/>
  <c r="Z80" i="6" s="1"/>
  <c r="CU27" i="1"/>
  <c r="FC27" i="1" s="1"/>
  <c r="V28" i="14"/>
  <c r="Q27" i="14"/>
  <c r="K79" i="1" l="1"/>
  <c r="BS79" i="16" s="1"/>
  <c r="CC79" i="16" s="1"/>
  <c r="R79" i="6"/>
  <c r="S79" i="6" s="1"/>
  <c r="X81" i="6"/>
  <c r="AA79" i="6"/>
  <c r="AA80" i="6" s="1"/>
  <c r="AR80" i="6"/>
  <c r="AS80" i="6"/>
  <c r="BF55" i="12"/>
  <c r="AO55" i="12"/>
  <c r="BE55" i="12"/>
  <c r="AM55" i="12"/>
  <c r="E55" i="12" s="1"/>
  <c r="BD28" i="14"/>
  <c r="BB28" i="14"/>
  <c r="D28" i="14" s="1"/>
  <c r="Y28" i="14"/>
  <c r="AL80" i="6" l="1"/>
  <c r="D80" i="6" s="1"/>
  <c r="AN80" i="6"/>
  <c r="AG80" i="6" s="1"/>
  <c r="C80" i="6"/>
  <c r="L80" i="1" s="1"/>
  <c r="AD55" i="12"/>
  <c r="F55" i="12"/>
  <c r="BA56" i="12" s="1"/>
  <c r="L55" i="12"/>
  <c r="U79" i="6"/>
  <c r="T79" i="6" s="1"/>
  <c r="N79" i="1"/>
  <c r="N79" i="6"/>
  <c r="Z79" i="16"/>
  <c r="AO79" i="16"/>
  <c r="J80" i="6"/>
  <c r="M80" i="1" s="1"/>
  <c r="K28" i="14"/>
  <c r="AE28" i="14" s="1"/>
  <c r="AC28" i="14"/>
  <c r="BE28" i="14"/>
  <c r="AM28" i="14"/>
  <c r="E28" i="14" s="1"/>
  <c r="AO28" i="14"/>
  <c r="AH28" i="14" s="1"/>
  <c r="BF28" i="14"/>
  <c r="AC80" i="6" l="1"/>
  <c r="K80" i="6"/>
  <c r="O79" i="1"/>
  <c r="AP79" i="16"/>
  <c r="AF55" i="12"/>
  <c r="B55" i="12" s="1"/>
  <c r="M55" i="12"/>
  <c r="BC56" i="12" s="1"/>
  <c r="AA79" i="16"/>
  <c r="W57" i="12"/>
  <c r="Z55" i="12"/>
  <c r="AB79" i="6"/>
  <c r="P79" i="1"/>
  <c r="O79" i="6"/>
  <c r="P79" i="6" s="1"/>
  <c r="Q79" i="1" s="1"/>
  <c r="F28" i="14"/>
  <c r="L28" i="14"/>
  <c r="AD28" i="14"/>
  <c r="CX79" i="1" l="1"/>
  <c r="EU79" i="1"/>
  <c r="AB79" i="16"/>
  <c r="CP79" i="16"/>
  <c r="AQ79" i="16"/>
  <c r="CQ79" i="16"/>
  <c r="BW55" i="1"/>
  <c r="AR79" i="16"/>
  <c r="AE80" i="6"/>
  <c r="AC79" i="16"/>
  <c r="Q79" i="6"/>
  <c r="V80" i="6"/>
  <c r="R55" i="12"/>
  <c r="S55" i="12" s="1"/>
  <c r="X57" i="12"/>
  <c r="AA55" i="12"/>
  <c r="AR56" i="12"/>
  <c r="AS56" i="12"/>
  <c r="AF28" i="14"/>
  <c r="B28" i="14" s="1"/>
  <c r="M28" i="14"/>
  <c r="BC29" i="14" s="1"/>
  <c r="W30" i="14"/>
  <c r="Z28" i="14"/>
  <c r="BA29" i="14"/>
  <c r="BY55" i="16" l="1"/>
  <c r="CI55" i="16" s="1"/>
  <c r="BM55" i="16" s="1"/>
  <c r="DY79" i="16"/>
  <c r="DA79" i="16"/>
  <c r="DZ79" i="16"/>
  <c r="DB79" i="16"/>
  <c r="U55" i="12"/>
  <c r="T55" i="12" s="1"/>
  <c r="BZ55" i="1"/>
  <c r="N55" i="12"/>
  <c r="J56" i="12"/>
  <c r="BY56" i="1" s="1"/>
  <c r="C56" i="12"/>
  <c r="BX56" i="1" s="1"/>
  <c r="O80" i="6"/>
  <c r="Y80" i="6"/>
  <c r="BB80" i="6"/>
  <c r="BD80" i="6"/>
  <c r="BN55" i="16"/>
  <c r="R28" i="14"/>
  <c r="X30" i="14"/>
  <c r="AA28" i="14"/>
  <c r="CO28" i="1"/>
  <c r="CA28" i="16" s="1"/>
  <c r="CK28" i="16" s="1"/>
  <c r="CU55" i="16" l="1"/>
  <c r="BO55" i="16" s="1"/>
  <c r="BF80" i="6"/>
  <c r="AO80" i="6"/>
  <c r="AH80" i="6" s="1"/>
  <c r="BE80" i="6"/>
  <c r="AM80" i="6"/>
  <c r="E80" i="6" s="1"/>
  <c r="AB55" i="12"/>
  <c r="CB55" i="1"/>
  <c r="O55" i="12"/>
  <c r="P55" i="12" s="1"/>
  <c r="CC55" i="1" s="1"/>
  <c r="FA55" i="1" s="1"/>
  <c r="BP55" i="16"/>
  <c r="ED55" i="16" s="1"/>
  <c r="CA55" i="1"/>
  <c r="AU28" i="16"/>
  <c r="H28" i="16"/>
  <c r="BA28" i="16"/>
  <c r="S28" i="14"/>
  <c r="Q55" i="12" l="1"/>
  <c r="V56" i="12"/>
  <c r="AD80" i="6"/>
  <c r="L80" i="6"/>
  <c r="F80" i="6"/>
  <c r="CR28" i="1"/>
  <c r="U28" i="14"/>
  <c r="T28" i="14" s="1"/>
  <c r="BB28" i="16"/>
  <c r="CS28" i="16" s="1"/>
  <c r="I28" i="16"/>
  <c r="CM28" i="16" s="1"/>
  <c r="N28" i="14"/>
  <c r="AV28" i="16"/>
  <c r="CR28" i="16" s="1"/>
  <c r="W82" i="6" l="1"/>
  <c r="AF80" i="6"/>
  <c r="B80" i="6" s="1"/>
  <c r="M80" i="6"/>
  <c r="BC81" i="6" s="1"/>
  <c r="BA81" i="6"/>
  <c r="Y56" i="12"/>
  <c r="BB56" i="12"/>
  <c r="AL56" i="12" s="1"/>
  <c r="D56" i="12" s="1"/>
  <c r="BD56" i="12"/>
  <c r="AN56" i="12" s="1"/>
  <c r="AG56" i="12" s="1"/>
  <c r="AW28" i="16"/>
  <c r="J28" i="16"/>
  <c r="BC28" i="16"/>
  <c r="K28" i="16"/>
  <c r="DV28" i="16" s="1"/>
  <c r="T4" i="14"/>
  <c r="CS28" i="1"/>
  <c r="AB28" i="14"/>
  <c r="CT28" i="1"/>
  <c r="O28" i="14"/>
  <c r="P28" i="14" s="1"/>
  <c r="AX28" i="16"/>
  <c r="EA28" i="16" s="1"/>
  <c r="BD28" i="16"/>
  <c r="EB28" i="16" s="1"/>
  <c r="AC56" i="12" l="1"/>
  <c r="K56" i="12"/>
  <c r="AE56" i="12" s="1"/>
  <c r="K80" i="1"/>
  <c r="BS80" i="16" s="1"/>
  <c r="CC80" i="16" s="1"/>
  <c r="R80" i="6"/>
  <c r="S80" i="6" s="1"/>
  <c r="X82" i="6"/>
  <c r="AS81" i="6"/>
  <c r="AR81" i="6"/>
  <c r="BE56" i="12"/>
  <c r="AM56" i="12"/>
  <c r="E56" i="12" s="1"/>
  <c r="BF56" i="12"/>
  <c r="AO56" i="12"/>
  <c r="AH56" i="12" s="1"/>
  <c r="CU28" i="1"/>
  <c r="FC28" i="1" s="1"/>
  <c r="Q28" i="14"/>
  <c r="V29" i="14"/>
  <c r="AL81" i="6" l="1"/>
  <c r="D81" i="6" s="1"/>
  <c r="AN81" i="6"/>
  <c r="AG81" i="6" s="1"/>
  <c r="C81" i="6"/>
  <c r="L81" i="1" s="1"/>
  <c r="J81" i="6"/>
  <c r="M81" i="1" s="1"/>
  <c r="F56" i="12"/>
  <c r="Z56" i="12" s="1"/>
  <c r="AD56" i="12"/>
  <c r="L56" i="12"/>
  <c r="U80" i="6"/>
  <c r="T80" i="6" s="1"/>
  <c r="N80" i="1"/>
  <c r="N80" i="6"/>
  <c r="AO80" i="16"/>
  <c r="Z80" i="16"/>
  <c r="BD29" i="14"/>
  <c r="AH29" i="14" s="1"/>
  <c r="L29" i="14" s="1"/>
  <c r="AF29" i="14" s="1"/>
  <c r="BB29" i="14"/>
  <c r="Y29" i="14"/>
  <c r="AC81" i="6" l="1"/>
  <c r="K81" i="6"/>
  <c r="W58" i="12"/>
  <c r="O80" i="1"/>
  <c r="BA57" i="12"/>
  <c r="AP80" i="16"/>
  <c r="AB80" i="6"/>
  <c r="P80" i="1"/>
  <c r="P80" i="6"/>
  <c r="Q80" i="1" s="1"/>
  <c r="EU80" i="1" s="1"/>
  <c r="AF56" i="12"/>
  <c r="B56" i="12" s="1"/>
  <c r="M56" i="12"/>
  <c r="AA80" i="16"/>
  <c r="AL29" i="14"/>
  <c r="D29" i="14" s="1"/>
  <c r="F29" i="14" s="1"/>
  <c r="BE29" i="14"/>
  <c r="BF29" i="14"/>
  <c r="AN29" i="14"/>
  <c r="AG29" i="14" s="1"/>
  <c r="BC57" i="12" l="1"/>
  <c r="AA56" i="12"/>
  <c r="AB80" i="16"/>
  <c r="CP80" i="16"/>
  <c r="AQ80" i="16"/>
  <c r="CQ80" i="16"/>
  <c r="BW56" i="1"/>
  <c r="Q80" i="6"/>
  <c r="V81" i="6"/>
  <c r="AC80" i="16"/>
  <c r="DY80" i="16" s="1"/>
  <c r="AR80" i="16"/>
  <c r="DZ80" i="16" s="1"/>
  <c r="AE81" i="6"/>
  <c r="R56" i="12"/>
  <c r="S56" i="12" s="1"/>
  <c r="X58" i="12"/>
  <c r="AS57" i="12"/>
  <c r="AR57" i="12"/>
  <c r="W31" i="14"/>
  <c r="Z29" i="14"/>
  <c r="AC29" i="14"/>
  <c r="K29" i="14"/>
  <c r="M29" i="14" s="1"/>
  <c r="AA29" i="14" s="1"/>
  <c r="BA30" i="14"/>
  <c r="BY56" i="16" l="1"/>
  <c r="CI56" i="16" s="1"/>
  <c r="BM56" i="16" s="1"/>
  <c r="J57" i="12"/>
  <c r="BY57" i="1" s="1"/>
  <c r="Y81" i="6"/>
  <c r="BB81" i="6"/>
  <c r="BD81" i="6"/>
  <c r="AN57" i="12"/>
  <c r="AL57" i="12"/>
  <c r="D57" i="12" s="1"/>
  <c r="C57" i="12"/>
  <c r="BX57" i="1" s="1"/>
  <c r="BN56" i="16"/>
  <c r="U56" i="12"/>
  <c r="T56" i="12" s="1"/>
  <c r="BZ56" i="1"/>
  <c r="N56" i="12"/>
  <c r="O56" i="12" s="1"/>
  <c r="R29" i="14"/>
  <c r="S29" i="14" s="1"/>
  <c r="X31" i="14"/>
  <c r="AE29" i="14"/>
  <c r="B29" i="14" s="1"/>
  <c r="BC30" i="14"/>
  <c r="BO56" i="16" l="1"/>
  <c r="CU56" i="16"/>
  <c r="K57" i="12"/>
  <c r="AC57" i="12"/>
  <c r="BE81" i="6"/>
  <c r="AM81" i="6"/>
  <c r="E81" i="6" s="1"/>
  <c r="CA56" i="1"/>
  <c r="AB56" i="12"/>
  <c r="CB56" i="1"/>
  <c r="P56" i="12"/>
  <c r="CC56" i="1" s="1"/>
  <c r="FA56" i="1" s="1"/>
  <c r="BP56" i="16"/>
  <c r="ED56" i="16" s="1"/>
  <c r="BF81" i="6"/>
  <c r="AO81" i="6"/>
  <c r="AH81" i="6" s="1"/>
  <c r="CO29" i="1"/>
  <c r="U29" i="14"/>
  <c r="T29" i="14" s="1"/>
  <c r="CS29" i="1" s="1"/>
  <c r="CR29" i="1"/>
  <c r="N29" i="14"/>
  <c r="CA29" i="16" l="1"/>
  <c r="CK29" i="16" s="1"/>
  <c r="H29" i="16" s="1"/>
  <c r="I29" i="16" s="1"/>
  <c r="CM29" i="16" s="1"/>
  <c r="AD81" i="6"/>
  <c r="L81" i="6"/>
  <c r="F81" i="6"/>
  <c r="Q56" i="12"/>
  <c r="V57" i="12"/>
  <c r="AE57" i="12"/>
  <c r="CT29" i="1"/>
  <c r="AB29" i="14"/>
  <c r="O29" i="14" s="1"/>
  <c r="P29" i="14" s="1"/>
  <c r="CU29" i="1" s="1"/>
  <c r="BA29" i="16" l="1"/>
  <c r="BB29" i="16" s="1"/>
  <c r="CS29" i="16" s="1"/>
  <c r="BC29" i="16" s="1"/>
  <c r="AU29" i="16"/>
  <c r="AV29" i="16" s="1"/>
  <c r="CR29" i="16" s="1"/>
  <c r="DF29" i="1"/>
  <c r="FC29" i="1"/>
  <c r="Y57" i="12"/>
  <c r="BB57" i="12"/>
  <c r="BD57" i="12"/>
  <c r="Z81" i="6"/>
  <c r="Z82" i="6" s="1"/>
  <c r="W83" i="6"/>
  <c r="BA82" i="6"/>
  <c r="AF81" i="6"/>
  <c r="B81" i="6" s="1"/>
  <c r="M81" i="6"/>
  <c r="BC82" i="6" s="1"/>
  <c r="V30" i="14"/>
  <c r="Q29" i="14"/>
  <c r="AW29" i="16"/>
  <c r="J29" i="16"/>
  <c r="BD29" i="16"/>
  <c r="AX29" i="16"/>
  <c r="K29" i="16"/>
  <c r="EB29" i="16" l="1"/>
  <c r="DD29" i="16"/>
  <c r="CX29" i="16"/>
  <c r="DV29" i="16"/>
  <c r="EA29" i="16"/>
  <c r="DC29" i="16"/>
  <c r="K81" i="1"/>
  <c r="BS81" i="16" s="1"/>
  <c r="CC81" i="16" s="1"/>
  <c r="BF57" i="12"/>
  <c r="AO57" i="12"/>
  <c r="BE57" i="12"/>
  <c r="AM57" i="12"/>
  <c r="E57" i="12" s="1"/>
  <c r="R81" i="6"/>
  <c r="S81" i="6" s="1"/>
  <c r="AA81" i="6"/>
  <c r="AA82" i="6" s="1"/>
  <c r="X83" i="6"/>
  <c r="AS82" i="6"/>
  <c r="AR82" i="6"/>
  <c r="Y30" i="14"/>
  <c r="BB30" i="14"/>
  <c r="D30" i="14" s="1"/>
  <c r="BD30" i="14"/>
  <c r="DJ29" i="16" l="1" a="1"/>
  <c r="DJ29" i="16" s="1"/>
  <c r="DK29" i="16" a="1"/>
  <c r="DK29" i="16" s="1"/>
  <c r="DG29" i="16"/>
  <c r="DM29" i="16" a="1"/>
  <c r="DM29" i="16" s="1"/>
  <c r="DL29" i="16" a="1"/>
  <c r="DL29" i="16" s="1"/>
  <c r="K30" i="14"/>
  <c r="AE30" i="14" s="1"/>
  <c r="AC30" i="14"/>
  <c r="D82" i="6"/>
  <c r="AL82" i="6"/>
  <c r="AN82" i="6"/>
  <c r="AG82" i="6" s="1"/>
  <c r="C82" i="6"/>
  <c r="L82" i="1" s="1"/>
  <c r="AD57" i="12"/>
  <c r="F57" i="12"/>
  <c r="BA58" i="12" s="1"/>
  <c r="L57" i="12"/>
  <c r="U81" i="6"/>
  <c r="T81" i="6" s="1"/>
  <c r="N81" i="1"/>
  <c r="N81" i="6"/>
  <c r="AO81" i="16"/>
  <c r="Z81" i="16"/>
  <c r="J82" i="6"/>
  <c r="M82" i="1" s="1"/>
  <c r="BF30" i="14"/>
  <c r="AO30" i="14"/>
  <c r="AH30" i="14" s="1"/>
  <c r="BE30" i="14"/>
  <c r="AM30" i="14"/>
  <c r="E30" i="14" s="1"/>
  <c r="DL27" i="16" l="1"/>
  <c r="DL28" i="16"/>
  <c r="DM27" i="16"/>
  <c r="DM28" i="16"/>
  <c r="DI25" i="16"/>
  <c r="DG28" i="16"/>
  <c r="DG27" i="16"/>
  <c r="DI27" i="16"/>
  <c r="DG26" i="16"/>
  <c r="DG25" i="16"/>
  <c r="DI26" i="16"/>
  <c r="DI28" i="16"/>
  <c r="DI29" i="16"/>
  <c r="DK27" i="16"/>
  <c r="DK28" i="16"/>
  <c r="DJ27" i="16"/>
  <c r="AF57" i="12"/>
  <c r="B57" i="12" s="1"/>
  <c r="M57" i="12"/>
  <c r="BC58" i="12" s="1"/>
  <c r="W59" i="12"/>
  <c r="Z57" i="12"/>
  <c r="Z58" i="12" s="1"/>
  <c r="O81" i="1"/>
  <c r="AA81" i="16"/>
  <c r="AP81" i="16"/>
  <c r="AB81" i="6"/>
  <c r="P81" i="1"/>
  <c r="O81" i="6"/>
  <c r="P81" i="6" s="1"/>
  <c r="Q81" i="1" s="1"/>
  <c r="EU81" i="1" s="1"/>
  <c r="AC82" i="6"/>
  <c r="K82" i="6"/>
  <c r="F30" i="14"/>
  <c r="AD30" i="14"/>
  <c r="L30" i="14"/>
  <c r="DJ28" i="16"/>
  <c r="DN27" i="16" l="1"/>
  <c r="DP28" i="16" a="1"/>
  <c r="DP28" i="16" s="1"/>
  <c r="DQ28" i="16" a="1"/>
  <c r="DQ28" i="16" s="1"/>
  <c r="DN28" i="16" a="1"/>
  <c r="DN28" i="16" s="1"/>
  <c r="DO28" i="16" a="1"/>
  <c r="DO28" i="16" s="1"/>
  <c r="AB81" i="16"/>
  <c r="CP81" i="16"/>
  <c r="AQ81" i="16"/>
  <c r="CQ81" i="16"/>
  <c r="BW57" i="1"/>
  <c r="Q81" i="6"/>
  <c r="V82" i="6"/>
  <c r="AR81" i="16"/>
  <c r="DZ81" i="16" s="1"/>
  <c r="AC81" i="16"/>
  <c r="DY81" i="16" s="1"/>
  <c r="R57" i="12"/>
  <c r="S57" i="12" s="1"/>
  <c r="X59" i="12"/>
  <c r="AA57" i="12"/>
  <c r="AA58" i="12" s="1"/>
  <c r="AS58" i="12"/>
  <c r="AR58" i="12"/>
  <c r="AE82" i="6"/>
  <c r="AF30" i="14"/>
  <c r="B30" i="14" s="1"/>
  <c r="CO30" i="1" s="1"/>
  <c r="CA30" i="16" s="1"/>
  <c r="CK30" i="16" s="1"/>
  <c r="M30" i="14"/>
  <c r="BA31" i="14"/>
  <c r="W32" i="14"/>
  <c r="Z30" i="14"/>
  <c r="Z31" i="14" s="1"/>
  <c r="DN29" i="16" l="1"/>
  <c r="DS31" i="16" s="1"/>
  <c r="BM57" i="16"/>
  <c r="BY57" i="16"/>
  <c r="CI57" i="16" s="1"/>
  <c r="DN25" i="16"/>
  <c r="DR29" i="16"/>
  <c r="AG30" i="16" s="1"/>
  <c r="J58" i="12"/>
  <c r="BY58" i="1" s="1"/>
  <c r="AN58" i="12"/>
  <c r="AL58" i="12"/>
  <c r="D58" i="12" s="1"/>
  <c r="C58" i="12"/>
  <c r="BX58" i="1" s="1"/>
  <c r="Y82" i="6"/>
  <c r="O82" i="6"/>
  <c r="BB82" i="6"/>
  <c r="BD82" i="6"/>
  <c r="BN57" i="16"/>
  <c r="U57" i="12"/>
  <c r="T57" i="12" s="1"/>
  <c r="BZ57" i="1"/>
  <c r="N57" i="12"/>
  <c r="BA30" i="16"/>
  <c r="H30" i="16"/>
  <c r="AU30" i="16"/>
  <c r="X32" i="14"/>
  <c r="AA30" i="14"/>
  <c r="R30" i="14"/>
  <c r="S30" i="14" s="1"/>
  <c r="AR32" i="14"/>
  <c r="BC31" i="14"/>
  <c r="AS32" i="14"/>
  <c r="DS33" i="16" l="1"/>
  <c r="DS29" i="16"/>
  <c r="DS32" i="16"/>
  <c r="DS30" i="16"/>
  <c r="BO57" i="16"/>
  <c r="CU57" i="16"/>
  <c r="AC58" i="12"/>
  <c r="K58" i="12"/>
  <c r="BP57" i="16"/>
  <c r="ED57" i="16" s="1"/>
  <c r="AB57" i="12"/>
  <c r="CB57" i="1"/>
  <c r="O57" i="12"/>
  <c r="P57" i="12" s="1"/>
  <c r="CC57" i="1" s="1"/>
  <c r="FA57" i="1" s="1"/>
  <c r="BF82" i="6"/>
  <c r="AO82" i="6"/>
  <c r="AH82" i="6" s="1"/>
  <c r="CA57" i="1"/>
  <c r="BE82" i="6"/>
  <c r="AM82" i="6"/>
  <c r="E82" i="6" s="1"/>
  <c r="C32" i="14"/>
  <c r="CP32" i="1" s="1"/>
  <c r="AM32" i="14"/>
  <c r="E32" i="14"/>
  <c r="AN32" i="14"/>
  <c r="AO32" i="14"/>
  <c r="AR33" i="14"/>
  <c r="C33" i="14" s="1"/>
  <c r="CP33" i="1" s="1"/>
  <c r="AL32" i="14"/>
  <c r="U30" i="14"/>
  <c r="T30" i="14" s="1"/>
  <c r="CS30" i="1" s="1"/>
  <c r="CR30" i="1"/>
  <c r="N30" i="14"/>
  <c r="AV30" i="16"/>
  <c r="AS33" i="14"/>
  <c r="J32" i="14"/>
  <c r="CQ32" i="1" s="1"/>
  <c r="AG32" i="14"/>
  <c r="I30" i="16"/>
  <c r="BB30" i="16"/>
  <c r="AH30" i="16"/>
  <c r="B30" i="18"/>
  <c r="CS30" i="16" l="1"/>
  <c r="BC30" i="16" s="1"/>
  <c r="CM30" i="16"/>
  <c r="J30" i="16" s="1"/>
  <c r="CR30" i="16"/>
  <c r="AW30" i="16" s="1"/>
  <c r="AD82" i="6"/>
  <c r="L82" i="6"/>
  <c r="F82" i="6"/>
  <c r="Q57" i="12"/>
  <c r="V58" i="12"/>
  <c r="AE58" i="12"/>
  <c r="AX30" i="16"/>
  <c r="EA30" i="16" s="1"/>
  <c r="J33" i="14"/>
  <c r="CQ33" i="1" s="1"/>
  <c r="AG33" i="14"/>
  <c r="AS34" i="14"/>
  <c r="J34" i="14" s="1"/>
  <c r="CQ34" i="1" s="1"/>
  <c r="AL33" i="14"/>
  <c r="AN33" i="14"/>
  <c r="AO33" i="14"/>
  <c r="AR34" i="14"/>
  <c r="E33" i="14"/>
  <c r="AM33" i="14"/>
  <c r="CT30" i="1"/>
  <c r="AB30" i="14"/>
  <c r="O30" i="14" s="1"/>
  <c r="P30" i="14" s="1"/>
  <c r="CU30" i="1" s="1"/>
  <c r="FC30" i="1" s="1"/>
  <c r="AD32" i="14"/>
  <c r="F32" i="14"/>
  <c r="BD30" i="16"/>
  <c r="EB30" i="16" s="1"/>
  <c r="K30" i="16"/>
  <c r="DV30" i="16" s="1"/>
  <c r="C30" i="18"/>
  <c r="AI30" i="16" a="1"/>
  <c r="O58" i="12" l="1"/>
  <c r="Y58" i="12"/>
  <c r="BB58" i="12"/>
  <c r="BD58" i="12"/>
  <c r="W84" i="6"/>
  <c r="M82" i="6"/>
  <c r="BC83" i="6" s="1"/>
  <c r="AF82" i="6"/>
  <c r="B82" i="6"/>
  <c r="BA83" i="6"/>
  <c r="C34" i="14"/>
  <c r="CP34" i="1" s="1"/>
  <c r="AR35" i="14"/>
  <c r="C35" i="14" s="1"/>
  <c r="CP35" i="1" s="1"/>
  <c r="AL34" i="14"/>
  <c r="AN34" i="14"/>
  <c r="AO34" i="14"/>
  <c r="AM34" i="14"/>
  <c r="E34" i="14"/>
  <c r="AD34" i="14" s="1"/>
  <c r="Q30" i="14"/>
  <c r="V31" i="14"/>
  <c r="AS35" i="14"/>
  <c r="AG34" i="14"/>
  <c r="AD33" i="14"/>
  <c r="AI30" i="16"/>
  <c r="D30" i="18" s="1"/>
  <c r="AJ30" i="16" l="1"/>
  <c r="BF58" i="12"/>
  <c r="AO58" i="12"/>
  <c r="BE58" i="12"/>
  <c r="AM58" i="12"/>
  <c r="E58" i="12" s="1"/>
  <c r="K82" i="1"/>
  <c r="BS82" i="16" s="1"/>
  <c r="CC82" i="16" s="1"/>
  <c r="R82" i="6"/>
  <c r="S82" i="6" s="1"/>
  <c r="X84" i="6"/>
  <c r="AS83" i="6"/>
  <c r="AR83" i="6"/>
  <c r="Y31" i="14"/>
  <c r="BB31" i="14"/>
  <c r="BD31" i="14"/>
  <c r="AH31" i="14" s="1"/>
  <c r="L31" i="14" s="1"/>
  <c r="AF31" i="14" s="1"/>
  <c r="J35" i="14"/>
  <c r="CQ35" i="1" s="1"/>
  <c r="AN35" i="14"/>
  <c r="AG35" i="14" s="1"/>
  <c r="AL35" i="14"/>
  <c r="E30" i="18" l="1"/>
  <c r="U82" i="6"/>
  <c r="T82" i="6" s="1"/>
  <c r="N82" i="1"/>
  <c r="N82" i="6"/>
  <c r="F58" i="12"/>
  <c r="BA59" i="12" s="1"/>
  <c r="AD58" i="12"/>
  <c r="L58" i="12"/>
  <c r="AG83" i="6"/>
  <c r="J83" i="6"/>
  <c r="M83" i="1" s="1"/>
  <c r="AO82" i="16"/>
  <c r="Z82" i="16"/>
  <c r="AL83" i="6"/>
  <c r="D83" i="6" s="1"/>
  <c r="AN83" i="6"/>
  <c r="C83" i="6"/>
  <c r="L83" i="1" s="1"/>
  <c r="BF31" i="14"/>
  <c r="AN31" i="14"/>
  <c r="AG31" i="14" s="1"/>
  <c r="BE31" i="14"/>
  <c r="AL31" i="14"/>
  <c r="D31" i="14" s="1"/>
  <c r="F31" i="14" s="1"/>
  <c r="W33" i="14" l="1"/>
  <c r="W34" i="14"/>
  <c r="AC83" i="6"/>
  <c r="K83" i="6"/>
  <c r="AF58" i="12"/>
  <c r="M58" i="12"/>
  <c r="BC59" i="12" s="1"/>
  <c r="AP82" i="16"/>
  <c r="CQ82" i="16" s="1"/>
  <c r="AQ82" i="16" s="1"/>
  <c r="W60" i="12"/>
  <c r="AB82" i="6"/>
  <c r="P82" i="1"/>
  <c r="P82" i="6"/>
  <c r="Q82" i="1" s="1"/>
  <c r="EU82" i="1" s="1"/>
  <c r="AC82" i="16"/>
  <c r="DY82" i="16" s="1"/>
  <c r="AA82" i="16"/>
  <c r="CP82" i="16" s="1"/>
  <c r="AB82" i="16" s="1"/>
  <c r="B58" i="12"/>
  <c r="O82" i="1"/>
  <c r="K31" i="14"/>
  <c r="M31" i="14" s="1"/>
  <c r="AC31" i="14"/>
  <c r="BA32" i="14"/>
  <c r="X33" i="14" l="1"/>
  <c r="AA31" i="14"/>
  <c r="R31" i="14"/>
  <c r="S31" i="14" s="1"/>
  <c r="U31" i="14" s="1"/>
  <c r="T31" i="14" s="1"/>
  <c r="CS31" i="1" s="1"/>
  <c r="AR82" i="16"/>
  <c r="DZ82" i="16" s="1"/>
  <c r="Q82" i="6"/>
  <c r="V83" i="6"/>
  <c r="R58" i="12"/>
  <c r="S58" i="12" s="1"/>
  <c r="X60" i="12"/>
  <c r="AR59" i="12"/>
  <c r="AS59" i="12"/>
  <c r="BW58" i="1"/>
  <c r="AE83" i="6"/>
  <c r="AE31" i="14"/>
  <c r="B31" i="14" s="1"/>
  <c r="BC32" i="14"/>
  <c r="BM58" i="16" l="1"/>
  <c r="BY58" i="16"/>
  <c r="CI58" i="16" s="1"/>
  <c r="CR31" i="1"/>
  <c r="AN59" i="12"/>
  <c r="AL59" i="12"/>
  <c r="D59" i="12" s="1"/>
  <c r="C59" i="12"/>
  <c r="BX59" i="1" s="1"/>
  <c r="BN58" i="16"/>
  <c r="U58" i="12"/>
  <c r="T58" i="12" s="1"/>
  <c r="BZ58" i="1"/>
  <c r="N58" i="12"/>
  <c r="Y83" i="6"/>
  <c r="BB83" i="6"/>
  <c r="BD83" i="6"/>
  <c r="J59" i="12"/>
  <c r="BY59" i="1" s="1"/>
  <c r="CO31" i="1"/>
  <c r="CA31" i="16" s="1"/>
  <c r="CK31" i="16" s="1"/>
  <c r="N31" i="14"/>
  <c r="BO58" i="16" l="1"/>
  <c r="CU58" i="16"/>
  <c r="AC59" i="12"/>
  <c r="K59" i="12"/>
  <c r="CA58" i="1"/>
  <c r="BF83" i="6"/>
  <c r="AO83" i="6"/>
  <c r="AH83" i="6" s="1"/>
  <c r="BP58" i="16"/>
  <c r="ED58" i="16" s="1"/>
  <c r="AB58" i="12"/>
  <c r="CB58" i="1"/>
  <c r="P58" i="12"/>
  <c r="CC58" i="1" s="1"/>
  <c r="FA58" i="1" s="1"/>
  <c r="BE83" i="6"/>
  <c r="AM83" i="6"/>
  <c r="E83" i="6" s="1"/>
  <c r="AB31" i="14"/>
  <c r="O31" i="14" s="1"/>
  <c r="P31" i="14" s="1"/>
  <c r="CU31" i="1" s="1"/>
  <c r="FC31" i="1" s="1"/>
  <c r="CT31" i="1"/>
  <c r="BA31" i="16"/>
  <c r="H31" i="16"/>
  <c r="AU31" i="16"/>
  <c r="AI31" i="16" a="1"/>
  <c r="AD83" i="6" l="1"/>
  <c r="F83" i="6"/>
  <c r="BA84" i="6" s="1"/>
  <c r="L83" i="6"/>
  <c r="AE59" i="12"/>
  <c r="Q58" i="12"/>
  <c r="V59" i="12"/>
  <c r="AI31" i="16"/>
  <c r="D31" i="18" s="1"/>
  <c r="AV31" i="16"/>
  <c r="I31" i="16"/>
  <c r="BB31" i="16"/>
  <c r="V32" i="14"/>
  <c r="Q31" i="14"/>
  <c r="CR31" i="16" l="1"/>
  <c r="AW31" i="16" s="1"/>
  <c r="CS31" i="16"/>
  <c r="BC31" i="16" s="1"/>
  <c r="CM31" i="16"/>
  <c r="J31" i="16" s="1"/>
  <c r="AJ31" i="16"/>
  <c r="Y59" i="12"/>
  <c r="BB59" i="12"/>
  <c r="BD59" i="12"/>
  <c r="AF83" i="6"/>
  <c r="B83" i="6" s="1"/>
  <c r="M83" i="6"/>
  <c r="BC84" i="6" s="1"/>
  <c r="W85" i="6"/>
  <c r="Z83" i="6"/>
  <c r="Z84" i="6" s="1"/>
  <c r="BB32" i="14"/>
  <c r="BD32" i="14"/>
  <c r="Y32" i="14"/>
  <c r="BD31" i="16"/>
  <c r="EB31" i="16" s="1"/>
  <c r="K31" i="16"/>
  <c r="DV31" i="16" s="1"/>
  <c r="AX31" i="16"/>
  <c r="EA31" i="16" s="1"/>
  <c r="E31" i="18" l="1"/>
  <c r="K83" i="1"/>
  <c r="BS83" i="16" s="1"/>
  <c r="CC83" i="16" s="1"/>
  <c r="R83" i="6"/>
  <c r="S83" i="6" s="1"/>
  <c r="X85" i="6"/>
  <c r="AA83" i="6"/>
  <c r="AA84" i="6" s="1"/>
  <c r="AS84" i="6"/>
  <c r="AR84" i="6"/>
  <c r="BF59" i="12"/>
  <c r="AO59" i="12"/>
  <c r="BE59" i="12"/>
  <c r="AM59" i="12"/>
  <c r="E59" i="12" s="1"/>
  <c r="AH32" i="14"/>
  <c r="L32" i="14" s="1"/>
  <c r="BF32" i="14"/>
  <c r="Z32" i="14"/>
  <c r="BE32" i="14"/>
  <c r="D32" i="14"/>
  <c r="J84" i="6" l="1"/>
  <c r="M84" i="1" s="1"/>
  <c r="AD59" i="12"/>
  <c r="F59" i="12"/>
  <c r="BA60" i="12" s="1"/>
  <c r="L59" i="12"/>
  <c r="U83" i="6"/>
  <c r="T83" i="6" s="1"/>
  <c r="N83" i="1"/>
  <c r="N83" i="6"/>
  <c r="AO83" i="16"/>
  <c r="Z83" i="16"/>
  <c r="AL84" i="6"/>
  <c r="D84" i="6" s="1"/>
  <c r="AN84" i="6"/>
  <c r="AG84" i="6" s="1"/>
  <c r="C84" i="6"/>
  <c r="L84" i="1" s="1"/>
  <c r="BA33" i="14"/>
  <c r="K32" i="14"/>
  <c r="AC32" i="14"/>
  <c r="M32" i="14"/>
  <c r="AF32" i="14"/>
  <c r="AC84" i="6" l="1"/>
  <c r="K84" i="6"/>
  <c r="AP83" i="16"/>
  <c r="CQ83" i="16" s="1"/>
  <c r="AQ83" i="16" s="1"/>
  <c r="AA83" i="16"/>
  <c r="CP83" i="16" s="1"/>
  <c r="AB83" i="16" s="1"/>
  <c r="AB83" i="6"/>
  <c r="P83" i="1"/>
  <c r="O83" i="6"/>
  <c r="P83" i="6" s="1"/>
  <c r="Q83" i="1" s="1"/>
  <c r="EU83" i="1" s="1"/>
  <c r="O83" i="1"/>
  <c r="W61" i="12"/>
  <c r="Z59" i="12"/>
  <c r="Z60" i="12" s="1"/>
  <c r="AF59" i="12"/>
  <c r="B59" i="12" s="1"/>
  <c r="M59" i="12"/>
  <c r="BC60" i="12" s="1"/>
  <c r="AA32" i="14"/>
  <c r="X34" i="14"/>
  <c r="R32" i="14"/>
  <c r="S32" i="14" s="1"/>
  <c r="B32" i="14"/>
  <c r="AE32" i="14"/>
  <c r="BC33" i="14"/>
  <c r="BW59" i="1" l="1"/>
  <c r="AC83" i="16"/>
  <c r="DY83" i="16" s="1"/>
  <c r="AR83" i="16"/>
  <c r="DZ83" i="16" s="1"/>
  <c r="AE84" i="6"/>
  <c r="R59" i="12"/>
  <c r="S59" i="12" s="1"/>
  <c r="AA59" i="12"/>
  <c r="AA60" i="12" s="1"/>
  <c r="X61" i="12"/>
  <c r="AR60" i="12"/>
  <c r="AS60" i="12"/>
  <c r="Q83" i="6"/>
  <c r="V84" i="6"/>
  <c r="CO32" i="1"/>
  <c r="CA32" i="16" s="1"/>
  <c r="CK32" i="16" s="1"/>
  <c r="P32" i="14"/>
  <c r="CU32" i="1" s="1"/>
  <c r="FC32" i="1" s="1"/>
  <c r="U32" i="14"/>
  <c r="T32" i="14" s="1"/>
  <c r="CS32" i="1" s="1"/>
  <c r="CR32" i="1"/>
  <c r="N32" i="14"/>
  <c r="BM59" i="16" l="1"/>
  <c r="BY59" i="16"/>
  <c r="CI59" i="16" s="1"/>
  <c r="U59" i="12"/>
  <c r="T59" i="12" s="1"/>
  <c r="BZ59" i="1"/>
  <c r="N59" i="12"/>
  <c r="Y84" i="6"/>
  <c r="O84" i="6"/>
  <c r="BB84" i="6"/>
  <c r="BD84" i="6"/>
  <c r="J60" i="12"/>
  <c r="BY60" i="1" s="1"/>
  <c r="AN60" i="12"/>
  <c r="AL60" i="12"/>
  <c r="D60" i="12" s="1"/>
  <c r="C60" i="12"/>
  <c r="BX60" i="1" s="1"/>
  <c r="BN59" i="16"/>
  <c r="AB32" i="14"/>
  <c r="CT32" i="1"/>
  <c r="BA32" i="16"/>
  <c r="AU32" i="16"/>
  <c r="H32" i="16"/>
  <c r="AI32" i="16" a="1"/>
  <c r="BO59" i="16" l="1"/>
  <c r="CU59" i="16"/>
  <c r="AC60" i="12"/>
  <c r="K60" i="12"/>
  <c r="BF84" i="6"/>
  <c r="AO84" i="6"/>
  <c r="AH84" i="6" s="1"/>
  <c r="BP59" i="16"/>
  <c r="BE84" i="6"/>
  <c r="AM84" i="6"/>
  <c r="E84" i="6" s="1"/>
  <c r="AB59" i="12"/>
  <c r="CB59" i="1"/>
  <c r="O59" i="12"/>
  <c r="P59" i="12" s="1"/>
  <c r="CA59" i="1"/>
  <c r="AI32" i="16"/>
  <c r="D32" i="18" s="1"/>
  <c r="AV32" i="16"/>
  <c r="AX32" i="16"/>
  <c r="EA32" i="16" s="1"/>
  <c r="BB32" i="16"/>
  <c r="I32" i="16"/>
  <c r="O32" i="14"/>
  <c r="V33" i="14"/>
  <c r="Q32" i="14"/>
  <c r="CR32" i="16" l="1"/>
  <c r="AW32" i="16" s="1"/>
  <c r="ED59" i="16"/>
  <c r="DF59" i="16"/>
  <c r="CM32" i="16"/>
  <c r="J32" i="16" s="1"/>
  <c r="CS32" i="16"/>
  <c r="BC32" i="16" s="1"/>
  <c r="BD32" i="16"/>
  <c r="EB32" i="16" s="1"/>
  <c r="AJ32" i="16"/>
  <c r="AD84" i="6"/>
  <c r="F84" i="6"/>
  <c r="BA85" i="6" s="1"/>
  <c r="L84" i="6"/>
  <c r="CC59" i="1"/>
  <c r="AE60" i="12"/>
  <c r="Q59" i="12"/>
  <c r="V60" i="12"/>
  <c r="BB33" i="14"/>
  <c r="Y33" i="14"/>
  <c r="BD33" i="14"/>
  <c r="K32" i="16"/>
  <c r="DV32" i="16" s="1"/>
  <c r="DD59" i="1" l="1"/>
  <c r="FA59" i="1"/>
  <c r="E32" i="18"/>
  <c r="AF84" i="6"/>
  <c r="M84" i="6"/>
  <c r="BC85" i="6" s="1"/>
  <c r="Y60" i="12"/>
  <c r="O60" i="12"/>
  <c r="BB60" i="12"/>
  <c r="BD60" i="12"/>
  <c r="B84" i="6"/>
  <c r="W86" i="6"/>
  <c r="BF33" i="14"/>
  <c r="AH33" i="14"/>
  <c r="L33" i="14" s="1"/>
  <c r="BE33" i="14"/>
  <c r="D33" i="14"/>
  <c r="F33" i="14" s="1"/>
  <c r="W35" i="14" s="1"/>
  <c r="Z33" i="14" l="1"/>
  <c r="R84" i="6"/>
  <c r="S84" i="6" s="1"/>
  <c r="X86" i="6"/>
  <c r="AS85" i="6"/>
  <c r="AR85" i="6"/>
  <c r="K84" i="1"/>
  <c r="BS84" i="16" s="1"/>
  <c r="CC84" i="16" s="1"/>
  <c r="BF60" i="12"/>
  <c r="AO60" i="12"/>
  <c r="BE60" i="12"/>
  <c r="AM60" i="12"/>
  <c r="E60" i="12" s="1"/>
  <c r="BA34" i="14"/>
  <c r="AC33" i="14"/>
  <c r="K33" i="14"/>
  <c r="M33" i="14" s="1"/>
  <c r="AF33" i="14"/>
  <c r="AL85" i="6" l="1"/>
  <c r="D85" i="6" s="1"/>
  <c r="AN85" i="6"/>
  <c r="AG85" i="6" s="1"/>
  <c r="C85" i="6"/>
  <c r="L85" i="1" s="1"/>
  <c r="J85" i="6"/>
  <c r="M85" i="1" s="1"/>
  <c r="AD60" i="12"/>
  <c r="L60" i="12"/>
  <c r="F60" i="12"/>
  <c r="BA61" i="12" s="1"/>
  <c r="AO84" i="16"/>
  <c r="Z84" i="16"/>
  <c r="U84" i="6"/>
  <c r="T84" i="6" s="1"/>
  <c r="N84" i="1"/>
  <c r="N84" i="6"/>
  <c r="AA33" i="14"/>
  <c r="X35" i="14"/>
  <c r="R33" i="14"/>
  <c r="S33" i="14" s="1"/>
  <c r="B33" i="14"/>
  <c r="CO33" i="1" s="1"/>
  <c r="CA33" i="16" s="1"/>
  <c r="CK33" i="16" s="1"/>
  <c r="AE33" i="14"/>
  <c r="BC34" i="14"/>
  <c r="AC85" i="6" l="1"/>
  <c r="K85" i="6"/>
  <c r="AF60" i="12"/>
  <c r="M60" i="12"/>
  <c r="BC61" i="12" s="1"/>
  <c r="AP84" i="16"/>
  <c r="CQ84" i="16" s="1"/>
  <c r="AQ84" i="16" s="1"/>
  <c r="AA84" i="16"/>
  <c r="CP84" i="16" s="1"/>
  <c r="AB84" i="16" s="1"/>
  <c r="O84" i="1"/>
  <c r="W62" i="12"/>
  <c r="AB84" i="6"/>
  <c r="P84" i="1"/>
  <c r="P84" i="6"/>
  <c r="B60" i="12"/>
  <c r="H33" i="16"/>
  <c r="AU33" i="16"/>
  <c r="BA33" i="16"/>
  <c r="U33" i="14"/>
  <c r="T33" i="14" s="1"/>
  <c r="CS33" i="1" s="1"/>
  <c r="N33" i="14"/>
  <c r="CR33" i="1"/>
  <c r="AI33" i="16" a="1"/>
  <c r="AR84" i="16" l="1"/>
  <c r="R60" i="12"/>
  <c r="S60" i="12" s="1"/>
  <c r="X62" i="12"/>
  <c r="AR61" i="12"/>
  <c r="AS61" i="12"/>
  <c r="BW60" i="1"/>
  <c r="Q84" i="1"/>
  <c r="AE85" i="6"/>
  <c r="Q84" i="6"/>
  <c r="V85" i="6"/>
  <c r="AC84" i="16"/>
  <c r="AI33" i="16"/>
  <c r="D33" i="18" s="1"/>
  <c r="AB33" i="14"/>
  <c r="CT33" i="1"/>
  <c r="BB33" i="16"/>
  <c r="AV33" i="16"/>
  <c r="I33" i="16"/>
  <c r="CX84" i="1" l="1"/>
  <c r="EU84" i="1"/>
  <c r="BM60" i="16"/>
  <c r="BY60" i="16"/>
  <c r="CI60" i="16" s="1"/>
  <c r="CR33" i="16"/>
  <c r="AW33" i="16" s="1"/>
  <c r="CS33" i="16"/>
  <c r="BC33" i="16" s="1"/>
  <c r="CM33" i="16"/>
  <c r="J33" i="16" s="1"/>
  <c r="K33" i="16"/>
  <c r="DV33" i="16" s="1"/>
  <c r="DA84" i="16"/>
  <c r="DY84" i="16"/>
  <c r="DB84" i="16"/>
  <c r="DZ84" i="16"/>
  <c r="AJ33" i="16"/>
  <c r="Y85" i="6"/>
  <c r="BB85" i="6"/>
  <c r="BD85" i="6"/>
  <c r="J61" i="12"/>
  <c r="BY61" i="1" s="1"/>
  <c r="AN61" i="12"/>
  <c r="AL61" i="12"/>
  <c r="D61" i="12" s="1"/>
  <c r="C61" i="12"/>
  <c r="BX61" i="1" s="1"/>
  <c r="BP60" i="16"/>
  <c r="ED60" i="16" s="1"/>
  <c r="BN60" i="16"/>
  <c r="U60" i="12"/>
  <c r="T60" i="12" s="1"/>
  <c r="BZ60" i="1"/>
  <c r="N60" i="12"/>
  <c r="AX33" i="16"/>
  <c r="EA33" i="16" s="1"/>
  <c r="BD33" i="16"/>
  <c r="EB33" i="16" s="1"/>
  <c r="Q33" i="14"/>
  <c r="V34" i="14"/>
  <c r="O33" i="14"/>
  <c r="P33" i="14" s="1"/>
  <c r="CU33" i="1" s="1"/>
  <c r="FC33" i="1" s="1"/>
  <c r="BO60" i="16" l="1"/>
  <c r="CU60" i="16"/>
  <c r="E33" i="18"/>
  <c r="AC61" i="12"/>
  <c r="K61" i="12"/>
  <c r="AB60" i="12"/>
  <c r="CB60" i="1"/>
  <c r="P60" i="12"/>
  <c r="CC60" i="1" s="1"/>
  <c r="FA60" i="1" s="1"/>
  <c r="BF85" i="6"/>
  <c r="AO85" i="6"/>
  <c r="AH85" i="6" s="1"/>
  <c r="BE85" i="6"/>
  <c r="AM85" i="6"/>
  <c r="E85" i="6" s="1"/>
  <c r="CA60" i="1"/>
  <c r="BD34" i="14"/>
  <c r="BB34" i="14"/>
  <c r="Y34" i="14"/>
  <c r="Q60" i="12" l="1"/>
  <c r="V61" i="12"/>
  <c r="AD85" i="6"/>
  <c r="F85" i="6"/>
  <c r="L85" i="6"/>
  <c r="AE61" i="12"/>
  <c r="D34" i="14"/>
  <c r="BE34" i="14"/>
  <c r="BF34" i="14"/>
  <c r="AH34" i="14"/>
  <c r="L34" i="14" s="1"/>
  <c r="AF34" i="14" s="1"/>
  <c r="AF85" i="6" l="1"/>
  <c r="B85" i="6" s="1"/>
  <c r="M85" i="6"/>
  <c r="BC86" i="6" s="1"/>
  <c r="Z85" i="6"/>
  <c r="Z86" i="6" s="1"/>
  <c r="W87" i="6"/>
  <c r="BA86" i="6"/>
  <c r="Y61" i="12"/>
  <c r="BB61" i="12"/>
  <c r="BD61" i="12"/>
  <c r="F34" i="14"/>
  <c r="BA35" i="14" s="1"/>
  <c r="AC34" i="14"/>
  <c r="K34" i="14"/>
  <c r="K85" i="1" l="1"/>
  <c r="BS85" i="16" s="1"/>
  <c r="CC85" i="16" s="1"/>
  <c r="BF61" i="12"/>
  <c r="AO61" i="12"/>
  <c r="BE61" i="12"/>
  <c r="AM61" i="12"/>
  <c r="E61" i="12" s="1"/>
  <c r="R85" i="6"/>
  <c r="S85" i="6" s="1"/>
  <c r="X87" i="6"/>
  <c r="AA85" i="6"/>
  <c r="AA86" i="6" s="1"/>
  <c r="AS86" i="6"/>
  <c r="AR86" i="6"/>
  <c r="M34" i="14"/>
  <c r="AE34" i="14"/>
  <c r="B34" i="14"/>
  <c r="CO34" i="1" s="1"/>
  <c r="CA34" i="16" s="1"/>
  <c r="CK34" i="16" s="1"/>
  <c r="W36" i="14"/>
  <c r="Z34" i="14"/>
  <c r="U85" i="6" l="1"/>
  <c r="T85" i="6" s="1"/>
  <c r="N85" i="1"/>
  <c r="N85" i="6"/>
  <c r="AD61" i="12"/>
  <c r="L61" i="12"/>
  <c r="F61" i="12"/>
  <c r="BA62" i="12" s="1"/>
  <c r="AN86" i="6"/>
  <c r="AG86" i="6" s="1"/>
  <c r="AL86" i="6"/>
  <c r="D86" i="6" s="1"/>
  <c r="C86" i="6"/>
  <c r="L86" i="1" s="1"/>
  <c r="Z85" i="16"/>
  <c r="AO85" i="16"/>
  <c r="J86" i="6"/>
  <c r="M86" i="1" s="1"/>
  <c r="BC35" i="14"/>
  <c r="AA34" i="14"/>
  <c r="AU34" i="16"/>
  <c r="H34" i="16"/>
  <c r="BA34" i="16"/>
  <c r="X36" i="14"/>
  <c r="R34" i="14"/>
  <c r="S34" i="14" s="1"/>
  <c r="AI34" i="16" a="1"/>
  <c r="AC86" i="6" l="1"/>
  <c r="K86" i="6"/>
  <c r="Z61" i="12"/>
  <c r="Z62" i="12" s="1"/>
  <c r="W63" i="12"/>
  <c r="AF61" i="12"/>
  <c r="B61" i="12" s="1"/>
  <c r="M61" i="12"/>
  <c r="BC62" i="12" s="1"/>
  <c r="AA85" i="16"/>
  <c r="CP85" i="16" s="1"/>
  <c r="AB85" i="16" s="1"/>
  <c r="AB85" i="6"/>
  <c r="P85" i="1"/>
  <c r="O85" i="6"/>
  <c r="P85" i="6" s="1"/>
  <c r="Q85" i="1" s="1"/>
  <c r="EU85" i="1" s="1"/>
  <c r="AR85" i="16"/>
  <c r="DZ85" i="16" s="1"/>
  <c r="AP85" i="16"/>
  <c r="CQ85" i="16" s="1"/>
  <c r="AQ85" i="16" s="1"/>
  <c r="O85" i="1"/>
  <c r="AI34" i="16"/>
  <c r="D34" i="18" s="1"/>
  <c r="BB34" i="16"/>
  <c r="I34" i="16"/>
  <c r="AV34" i="16"/>
  <c r="CR34" i="1"/>
  <c r="N34" i="14"/>
  <c r="U34" i="14"/>
  <c r="T34" i="14" s="1"/>
  <c r="CS34" i="1" s="1"/>
  <c r="CM34" i="16" l="1"/>
  <c r="J34" i="16" s="1"/>
  <c r="CS34" i="16"/>
  <c r="BC34" i="16" s="1"/>
  <c r="CR34" i="16"/>
  <c r="AW34" i="16" s="1"/>
  <c r="AJ34" i="16"/>
  <c r="BW61" i="1"/>
  <c r="Q85" i="6"/>
  <c r="V86" i="6"/>
  <c r="AC85" i="16"/>
  <c r="DY85" i="16" s="1"/>
  <c r="AE86" i="6"/>
  <c r="R61" i="12"/>
  <c r="S61" i="12" s="1"/>
  <c r="X63" i="12"/>
  <c r="AA61" i="12"/>
  <c r="AA62" i="12" s="1"/>
  <c r="AR62" i="12"/>
  <c r="AS62" i="12"/>
  <c r="AX34" i="16"/>
  <c r="K34" i="16"/>
  <c r="AB34" i="14"/>
  <c r="CT34" i="1"/>
  <c r="BD34" i="16"/>
  <c r="BM61" i="16" l="1"/>
  <c r="BY61" i="16"/>
  <c r="CI61" i="16" s="1"/>
  <c r="E34" i="18"/>
  <c r="EB34" i="16"/>
  <c r="DD34" i="16"/>
  <c r="DV34" i="16"/>
  <c r="CX34" i="16"/>
  <c r="EA34" i="16"/>
  <c r="DC34" i="16"/>
  <c r="AN62" i="12"/>
  <c r="AL62" i="12"/>
  <c r="D62" i="12" s="1"/>
  <c r="C62" i="12"/>
  <c r="BX62" i="1" s="1"/>
  <c r="O86" i="6"/>
  <c r="Y86" i="6"/>
  <c r="BB86" i="6"/>
  <c r="BD86" i="6"/>
  <c r="J62" i="12"/>
  <c r="BY62" i="1" s="1"/>
  <c r="BN61" i="16"/>
  <c r="U61" i="12"/>
  <c r="T61" i="12" s="1"/>
  <c r="BZ61" i="1"/>
  <c r="N61" i="12"/>
  <c r="O34" i="14"/>
  <c r="P34" i="14" s="1"/>
  <c r="CU34" i="1" s="1"/>
  <c r="V35" i="14"/>
  <c r="Q34" i="14"/>
  <c r="DF34" i="1" l="1"/>
  <c r="DG34" i="1" s="1"/>
  <c r="FC34" i="1"/>
  <c r="BO61" i="16"/>
  <c r="CU61" i="16"/>
  <c r="DL34" i="16" a="1"/>
  <c r="DL34" i="16" s="1"/>
  <c r="DG34" i="16"/>
  <c r="DM34" i="16" a="1"/>
  <c r="DM34" i="16" s="1"/>
  <c r="DJ34" i="16" a="1"/>
  <c r="DJ34" i="16" s="1"/>
  <c r="DK34" i="16" a="1"/>
  <c r="DK34" i="16" s="1"/>
  <c r="AC62" i="12"/>
  <c r="K62" i="12"/>
  <c r="AB61" i="12"/>
  <c r="CB61" i="1"/>
  <c r="O61" i="12"/>
  <c r="P61" i="12" s="1"/>
  <c r="CC61" i="1" s="1"/>
  <c r="FA61" i="1" s="1"/>
  <c r="BF86" i="6"/>
  <c r="AO86" i="6"/>
  <c r="AH86" i="6" s="1"/>
  <c r="BE86" i="6"/>
  <c r="AM86" i="6"/>
  <c r="E86" i="6" s="1"/>
  <c r="BP61" i="16"/>
  <c r="ED61" i="16" s="1"/>
  <c r="CA61" i="1"/>
  <c r="DJ34" i="1" a="1"/>
  <c r="DJ34" i="1" s="1"/>
  <c r="DJ32" i="1" s="1"/>
  <c r="DL34" i="1" a="1"/>
  <c r="DL34" i="1" s="1"/>
  <c r="DL32" i="1" s="1"/>
  <c r="DM34" i="1" a="1"/>
  <c r="DM34" i="1" s="1"/>
  <c r="DM32" i="1" s="1"/>
  <c r="DK34" i="1" a="1"/>
  <c r="DK34" i="1" s="1"/>
  <c r="DK32" i="1" s="1"/>
  <c r="Y35" i="14"/>
  <c r="BB35" i="14"/>
  <c r="AM35" i="14" s="1"/>
  <c r="E35" i="14" s="1"/>
  <c r="AD35" i="14" s="1"/>
  <c r="BD35" i="14"/>
  <c r="AO35" i="14" s="1"/>
  <c r="DG33" i="1"/>
  <c r="DG30" i="1"/>
  <c r="DI32" i="1"/>
  <c r="DI30" i="1"/>
  <c r="DG31" i="1"/>
  <c r="DI31" i="1"/>
  <c r="DI33" i="1"/>
  <c r="DG32" i="1"/>
  <c r="DI34" i="1"/>
  <c r="DJ32" i="16" l="1"/>
  <c r="DM32" i="16"/>
  <c r="DM33" i="16"/>
  <c r="DI30" i="16"/>
  <c r="DG32" i="16"/>
  <c r="DG30" i="16"/>
  <c r="DI32" i="16"/>
  <c r="DG33" i="16"/>
  <c r="DI33" i="16"/>
  <c r="DG31" i="16"/>
  <c r="DI31" i="16"/>
  <c r="DI34" i="16"/>
  <c r="DL32" i="16"/>
  <c r="DL33" i="16"/>
  <c r="DK32" i="16"/>
  <c r="DK33" i="16"/>
  <c r="Q61" i="12"/>
  <c r="V62" i="12"/>
  <c r="AD86" i="6"/>
  <c r="F86" i="6"/>
  <c r="BA87" i="6" s="1"/>
  <c r="L86" i="6"/>
  <c r="AE62" i="12"/>
  <c r="DM33" i="1"/>
  <c r="DK33" i="1"/>
  <c r="DL33" i="1"/>
  <c r="BF35" i="14"/>
  <c r="AH35" i="14"/>
  <c r="L35" i="14" s="1"/>
  <c r="D35" i="14"/>
  <c r="BE35" i="14"/>
  <c r="DJ33" i="1"/>
  <c r="DJ33" i="16"/>
  <c r="DN32" i="16" l="1"/>
  <c r="DN31" i="16" s="1"/>
  <c r="DN33" i="16" a="1"/>
  <c r="DN33" i="16" s="1"/>
  <c r="DQ33" i="16" s="1" a="1"/>
  <c r="DQ33" i="16" s="1"/>
  <c r="AF86" i="6"/>
  <c r="B86" i="6" s="1"/>
  <c r="M86" i="6"/>
  <c r="BC87" i="6" s="1"/>
  <c r="W88" i="6"/>
  <c r="O62" i="12"/>
  <c r="Y62" i="12"/>
  <c r="BB62" i="12"/>
  <c r="BD62" i="12"/>
  <c r="DN32" i="1"/>
  <c r="DN31" i="1" s="1"/>
  <c r="DR34" i="1" s="1"/>
  <c r="AV35" i="1" s="1"/>
  <c r="DN33" i="1" a="1"/>
  <c r="DN33" i="1" s="1"/>
  <c r="DP33" i="1" s="1" a="1"/>
  <c r="DP33" i="1" s="1"/>
  <c r="F35" i="14"/>
  <c r="BA36" i="14" s="1"/>
  <c r="AC35" i="14"/>
  <c r="K35" i="14"/>
  <c r="AF35" i="14"/>
  <c r="DP33" i="16" l="1" a="1"/>
  <c r="DP33" i="16" s="1"/>
  <c r="DO33" i="16" a="1"/>
  <c r="DO33" i="16" s="1"/>
  <c r="DN34" i="16" s="1"/>
  <c r="DR33" i="16" a="1"/>
  <c r="DR33" i="16" s="1"/>
  <c r="DR34" i="16"/>
  <c r="AG35" i="16" s="1"/>
  <c r="K86" i="1"/>
  <c r="BS86" i="16" s="1"/>
  <c r="CC86" i="16" s="1"/>
  <c r="BF62" i="12"/>
  <c r="AO62" i="12"/>
  <c r="BE62" i="12"/>
  <c r="AM62" i="12"/>
  <c r="E62" i="12" s="1"/>
  <c r="R86" i="6"/>
  <c r="S86" i="6" s="1"/>
  <c r="X88" i="6"/>
  <c r="AR87" i="6"/>
  <c r="AS87" i="6"/>
  <c r="DQ33" i="1" a="1"/>
  <c r="DQ33" i="1" s="1"/>
  <c r="DO33" i="1" a="1"/>
  <c r="DO33" i="1" s="1"/>
  <c r="DN34" i="1" s="1"/>
  <c r="DS38" i="1" s="1"/>
  <c r="DR33" i="1" a="1"/>
  <c r="DR33" i="1" s="1"/>
  <c r="AE35" i="14"/>
  <c r="M35" i="14"/>
  <c r="B35" i="14"/>
  <c r="CO35" i="1" s="1"/>
  <c r="CA35" i="16" s="1"/>
  <c r="CK35" i="16" s="1"/>
  <c r="W37" i="14"/>
  <c r="Z35" i="14"/>
  <c r="AX39" i="1" a="1"/>
  <c r="DN30" i="16" l="1"/>
  <c r="DS37" i="16"/>
  <c r="DS36" i="16"/>
  <c r="DS35" i="16"/>
  <c r="DS34" i="16"/>
  <c r="DS38" i="16"/>
  <c r="U86" i="6"/>
  <c r="T86" i="6" s="1"/>
  <c r="N86" i="1"/>
  <c r="N86" i="6"/>
  <c r="AD62" i="12"/>
  <c r="L62" i="12"/>
  <c r="F62" i="12"/>
  <c r="BA63" i="12" s="1"/>
  <c r="J87" i="6"/>
  <c r="M87" i="1" s="1"/>
  <c r="AL87" i="6"/>
  <c r="D87" i="6" s="1"/>
  <c r="AN87" i="6"/>
  <c r="AG87" i="6" s="1"/>
  <c r="C87" i="6"/>
  <c r="L87" i="1" s="1"/>
  <c r="Z86" i="16"/>
  <c r="AO86" i="16"/>
  <c r="AR36" i="14"/>
  <c r="AS36" i="14"/>
  <c r="DN30" i="1"/>
  <c r="DS34" i="1"/>
  <c r="DS37" i="1"/>
  <c r="DS36" i="1"/>
  <c r="DS35" i="1"/>
  <c r="AW35" i="1" s="1"/>
  <c r="AX39" i="1"/>
  <c r="M39" i="18" s="1"/>
  <c r="X37" i="14"/>
  <c r="AA35" i="14"/>
  <c r="R35" i="14"/>
  <c r="S35" i="14" s="1"/>
  <c r="BC36" i="14"/>
  <c r="AU35" i="16"/>
  <c r="H35" i="16"/>
  <c r="BA35" i="16"/>
  <c r="AX37" i="1" a="1"/>
  <c r="AX35" i="1" a="1"/>
  <c r="AX36" i="1" a="1"/>
  <c r="AX38" i="1" a="1"/>
  <c r="AC87" i="6" l="1"/>
  <c r="K87" i="6"/>
  <c r="W64" i="12"/>
  <c r="AA86" i="16"/>
  <c r="CP86" i="16" s="1"/>
  <c r="AB86" i="16" s="1"/>
  <c r="AF62" i="12"/>
  <c r="B62" i="12" s="1"/>
  <c r="M62" i="12"/>
  <c r="BC63" i="12" s="1"/>
  <c r="AB86" i="6"/>
  <c r="P86" i="1"/>
  <c r="P86" i="6"/>
  <c r="Q86" i="1" s="1"/>
  <c r="EU86" i="1" s="1"/>
  <c r="AP86" i="16"/>
  <c r="CQ86" i="16" s="1"/>
  <c r="AQ86" i="16" s="1"/>
  <c r="O86" i="1"/>
  <c r="AX36" i="1"/>
  <c r="AX37" i="1"/>
  <c r="M37" i="18" s="1"/>
  <c r="AX38" i="1"/>
  <c r="AX35" i="1"/>
  <c r="L35" i="18"/>
  <c r="K35" i="18"/>
  <c r="J36" i="14"/>
  <c r="CQ36" i="1" s="1"/>
  <c r="AN36" i="14"/>
  <c r="AG36" i="14" s="1"/>
  <c r="C36" i="14"/>
  <c r="CP36" i="1" s="1"/>
  <c r="AL36" i="14"/>
  <c r="AY39" i="1"/>
  <c r="N39" i="18" s="1"/>
  <c r="AV35" i="16"/>
  <c r="I35" i="16"/>
  <c r="BB35" i="16"/>
  <c r="U35" i="14"/>
  <c r="T35" i="14" s="1"/>
  <c r="CS35" i="1" s="1"/>
  <c r="CR35" i="1"/>
  <c r="N35" i="14"/>
  <c r="CR35" i="16" l="1"/>
  <c r="AW35" i="16" s="1"/>
  <c r="CM35" i="16"/>
  <c r="J35" i="16" s="1"/>
  <c r="CS35" i="16"/>
  <c r="BC35" i="16" s="1"/>
  <c r="AY37" i="1"/>
  <c r="N37" i="18" s="1"/>
  <c r="AY35" i="1"/>
  <c r="N35" i="18" s="1"/>
  <c r="M35" i="18"/>
  <c r="AY36" i="1"/>
  <c r="N36" i="18" s="1"/>
  <c r="M36" i="18"/>
  <c r="AY38" i="1"/>
  <c r="N38" i="18" s="1"/>
  <c r="M38" i="18"/>
  <c r="BW62" i="1"/>
  <c r="Q86" i="6"/>
  <c r="V87" i="6"/>
  <c r="R62" i="12"/>
  <c r="S62" i="12" s="1"/>
  <c r="X64" i="12"/>
  <c r="AS63" i="12"/>
  <c r="AR63" i="12"/>
  <c r="AE87" i="6"/>
  <c r="AR86" i="16"/>
  <c r="DZ86" i="16" s="1"/>
  <c r="AC86" i="16"/>
  <c r="DY86" i="16" s="1"/>
  <c r="BD35" i="16"/>
  <c r="EB35" i="16" s="1"/>
  <c r="K35" i="16"/>
  <c r="DV35" i="16" s="1"/>
  <c r="AB35" i="14"/>
  <c r="CT35" i="1"/>
  <c r="AX35" i="16"/>
  <c r="EA35" i="16" s="1"/>
  <c r="BM62" i="16" l="1"/>
  <c r="BY62" i="16"/>
  <c r="CI62" i="16" s="1"/>
  <c r="U62" i="12"/>
  <c r="T62" i="12" s="1"/>
  <c r="BZ62" i="1"/>
  <c r="N62" i="12"/>
  <c r="Y87" i="6"/>
  <c r="BB87" i="6"/>
  <c r="BD87" i="6"/>
  <c r="AL63" i="12"/>
  <c r="D63" i="12"/>
  <c r="AN63" i="12"/>
  <c r="C63" i="12"/>
  <c r="BX63" i="1" s="1"/>
  <c r="BP62" i="16"/>
  <c r="ED62" i="16" s="1"/>
  <c r="BN62" i="16"/>
  <c r="J63" i="12"/>
  <c r="BY63" i="1" s="1"/>
  <c r="O35" i="14"/>
  <c r="P35" i="14" s="1"/>
  <c r="CU35" i="1" s="1"/>
  <c r="FC35" i="1" s="1"/>
  <c r="V36" i="14"/>
  <c r="Q35" i="14"/>
  <c r="BO62" i="16" l="1"/>
  <c r="CU62" i="16"/>
  <c r="AC63" i="12"/>
  <c r="K63" i="12"/>
  <c r="BF87" i="6"/>
  <c r="AO87" i="6"/>
  <c r="AH87" i="6" s="1"/>
  <c r="BE87" i="6"/>
  <c r="AM87" i="6"/>
  <c r="E87" i="6" s="1"/>
  <c r="AB62" i="12"/>
  <c r="CB62" i="1"/>
  <c r="P62" i="12"/>
  <c r="CC62" i="1" s="1"/>
  <c r="FA62" i="1" s="1"/>
  <c r="CA62" i="1"/>
  <c r="Y36" i="14"/>
  <c r="BB36" i="14"/>
  <c r="AM36" i="14" s="1"/>
  <c r="E36" i="14" s="1"/>
  <c r="BD36" i="14"/>
  <c r="AO36" i="14" s="1"/>
  <c r="AD87" i="6" l="1"/>
  <c r="F87" i="6"/>
  <c r="BA88" i="6" s="1"/>
  <c r="L87" i="6"/>
  <c r="Q62" i="12"/>
  <c r="V63" i="12"/>
  <c r="AE63" i="12"/>
  <c r="AD36" i="14"/>
  <c r="F36" i="14"/>
  <c r="BF36" i="14"/>
  <c r="AH36" i="14"/>
  <c r="L36" i="14" s="1"/>
  <c r="BE36" i="14"/>
  <c r="D36" i="14"/>
  <c r="AF87" i="6" l="1"/>
  <c r="M87" i="6"/>
  <c r="BC88" i="6" s="1"/>
  <c r="Y63" i="12"/>
  <c r="BB63" i="12"/>
  <c r="BD63" i="12"/>
  <c r="W89" i="6"/>
  <c r="Z87" i="6"/>
  <c r="Z88" i="6" s="1"/>
  <c r="B87" i="6"/>
  <c r="W38" i="14"/>
  <c r="Z36" i="14"/>
  <c r="AC36" i="14"/>
  <c r="K36" i="14"/>
  <c r="AE36" i="14" s="1"/>
  <c r="BA37" i="14"/>
  <c r="AF36" i="14"/>
  <c r="M36" i="14"/>
  <c r="BF63" i="12" l="1"/>
  <c r="AO63" i="12"/>
  <c r="BE63" i="12"/>
  <c r="AM63" i="12"/>
  <c r="E63" i="12" s="1"/>
  <c r="K87" i="1"/>
  <c r="BS87" i="16" s="1"/>
  <c r="CC87" i="16" s="1"/>
  <c r="R87" i="6"/>
  <c r="S87" i="6" s="1"/>
  <c r="X89" i="6"/>
  <c r="AA87" i="6"/>
  <c r="AA88" i="6" s="1"/>
  <c r="AS88" i="6"/>
  <c r="AR88" i="6"/>
  <c r="B36" i="14"/>
  <c r="CO36" i="1" s="1"/>
  <c r="AS37" i="14"/>
  <c r="AR37" i="14"/>
  <c r="BC37" i="14"/>
  <c r="R36" i="14"/>
  <c r="S36" i="14" s="1"/>
  <c r="X38" i="14"/>
  <c r="AA36" i="14"/>
  <c r="CA36" i="16" l="1"/>
  <c r="CK36" i="16" s="1"/>
  <c r="BA36" i="16" s="1"/>
  <c r="BB36" i="16" s="1"/>
  <c r="Z87" i="16"/>
  <c r="AO87" i="16"/>
  <c r="J88" i="6"/>
  <c r="M88" i="1" s="1"/>
  <c r="AN88" i="6"/>
  <c r="AG88" i="6" s="1"/>
  <c r="AL88" i="6"/>
  <c r="D88" i="6" s="1"/>
  <c r="C88" i="6"/>
  <c r="L88" i="1" s="1"/>
  <c r="AD63" i="12"/>
  <c r="L63" i="12"/>
  <c r="F63" i="12"/>
  <c r="BA64" i="12" s="1"/>
  <c r="U87" i="6"/>
  <c r="T87" i="6" s="1"/>
  <c r="N87" i="1"/>
  <c r="N87" i="6"/>
  <c r="H36" i="16"/>
  <c r="I36" i="16" s="1"/>
  <c r="AU36" i="16"/>
  <c r="AV36" i="16" s="1"/>
  <c r="AL37" i="14"/>
  <c r="AN37" i="14"/>
  <c r="AG37" i="14" s="1"/>
  <c r="C37" i="14"/>
  <c r="CP37" i="1" s="1"/>
  <c r="J37" i="14"/>
  <c r="CQ37" i="1" s="1"/>
  <c r="CR36" i="1"/>
  <c r="U36" i="14"/>
  <c r="T36" i="14" s="1"/>
  <c r="CS36" i="1" s="1"/>
  <c r="N36" i="14"/>
  <c r="CR36" i="16" l="1"/>
  <c r="AW36" i="16" s="1"/>
  <c r="CM36" i="16"/>
  <c r="J36" i="16" s="1"/>
  <c r="CS36" i="16"/>
  <c r="BC36" i="16" s="1"/>
  <c r="AC88" i="6"/>
  <c r="K88" i="6"/>
  <c r="O87" i="1"/>
  <c r="Z63" i="12"/>
  <c r="Z64" i="12" s="1"/>
  <c r="W65" i="12"/>
  <c r="AF63" i="12"/>
  <c r="B63" i="12" s="1"/>
  <c r="M63" i="12"/>
  <c r="BC64" i="12" s="1"/>
  <c r="AR87" i="16"/>
  <c r="DZ87" i="16" s="1"/>
  <c r="AP87" i="16"/>
  <c r="CQ87" i="16" s="1"/>
  <c r="AQ87" i="16" s="1"/>
  <c r="AA87" i="16"/>
  <c r="CP87" i="16" s="1"/>
  <c r="AB87" i="16" s="1"/>
  <c r="AB87" i="6"/>
  <c r="P87" i="1"/>
  <c r="O87" i="6"/>
  <c r="P87" i="6" s="1"/>
  <c r="Q87" i="1" s="1"/>
  <c r="EU87" i="1" s="1"/>
  <c r="BD36" i="16"/>
  <c r="EB36" i="16" s="1"/>
  <c r="K36" i="16"/>
  <c r="DV36" i="16" s="1"/>
  <c r="AX36" i="16"/>
  <c r="EA36" i="16" s="1"/>
  <c r="CT36" i="1"/>
  <c r="AB36" i="14"/>
  <c r="BW63" i="1" l="1"/>
  <c r="R63" i="12"/>
  <c r="S63" i="12" s="1"/>
  <c r="AA63" i="12"/>
  <c r="AA64" i="12" s="1"/>
  <c r="X65" i="12"/>
  <c r="AS64" i="12"/>
  <c r="AR64" i="12"/>
  <c r="AE88" i="6"/>
  <c r="AC87" i="16"/>
  <c r="DY87" i="16" s="1"/>
  <c r="Q87" i="6"/>
  <c r="V88" i="6"/>
  <c r="O36" i="14"/>
  <c r="P36" i="14" s="1"/>
  <c r="CU36" i="1" s="1"/>
  <c r="FC36" i="1" s="1"/>
  <c r="Q36" i="14"/>
  <c r="V37" i="14"/>
  <c r="BM63" i="16" l="1"/>
  <c r="BY63" i="16"/>
  <c r="CI63" i="16" s="1"/>
  <c r="J64" i="12"/>
  <c r="BY64" i="1" s="1"/>
  <c r="O88" i="6"/>
  <c r="Y88" i="6"/>
  <c r="BB88" i="6"/>
  <c r="BD88" i="6"/>
  <c r="U63" i="12"/>
  <c r="T63" i="12" s="1"/>
  <c r="BZ63" i="1"/>
  <c r="N63" i="12"/>
  <c r="BN63" i="16"/>
  <c r="AN64" i="12"/>
  <c r="AL64" i="12"/>
  <c r="D64" i="12" s="1"/>
  <c r="C64" i="12"/>
  <c r="BX64" i="1" s="1"/>
  <c r="BB37" i="14"/>
  <c r="AM37" i="14" s="1"/>
  <c r="E37" i="14" s="1"/>
  <c r="Y37" i="14"/>
  <c r="BD37" i="14"/>
  <c r="AO37" i="14" s="1"/>
  <c r="BO63" i="16" l="1"/>
  <c r="CU63" i="16"/>
  <c r="AC64" i="12"/>
  <c r="K64" i="12"/>
  <c r="BP63" i="16"/>
  <c r="ED63" i="16" s="1"/>
  <c r="AB63" i="12"/>
  <c r="CB63" i="1"/>
  <c r="O63" i="12"/>
  <c r="P63" i="12" s="1"/>
  <c r="CC63" i="1" s="1"/>
  <c r="FA63" i="1" s="1"/>
  <c r="CA63" i="1"/>
  <c r="BE88" i="6"/>
  <c r="AM88" i="6"/>
  <c r="E88" i="6" s="1"/>
  <c r="BF88" i="6"/>
  <c r="AO88" i="6"/>
  <c r="AH88" i="6" s="1"/>
  <c r="AD37" i="14"/>
  <c r="F37" i="14"/>
  <c r="AH37" i="14"/>
  <c r="L37" i="14" s="1"/>
  <c r="BF37" i="14"/>
  <c r="BE37" i="14"/>
  <c r="D37" i="14"/>
  <c r="Q63" i="12" l="1"/>
  <c r="V64" i="12"/>
  <c r="AD88" i="6"/>
  <c r="F88" i="6"/>
  <c r="L88" i="6"/>
  <c r="AE64" i="12"/>
  <c r="W39" i="14"/>
  <c r="Z37" i="14"/>
  <c r="K37" i="14"/>
  <c r="AC37" i="14"/>
  <c r="BA38" i="14"/>
  <c r="AF37" i="14"/>
  <c r="M37" i="14"/>
  <c r="W90" i="6" l="1"/>
  <c r="AF88" i="6"/>
  <c r="B88" i="6" s="1"/>
  <c r="M88" i="6"/>
  <c r="O64" i="12"/>
  <c r="Y64" i="12"/>
  <c r="BB64" i="12"/>
  <c r="BD64" i="12"/>
  <c r="BA89" i="6"/>
  <c r="AS38" i="14"/>
  <c r="AR38" i="14"/>
  <c r="B37" i="14"/>
  <c r="CO37" i="1" s="1"/>
  <c r="CA37" i="16" s="1"/>
  <c r="CK37" i="16" s="1"/>
  <c r="AA37" i="14"/>
  <c r="R37" i="14"/>
  <c r="S37" i="14" s="1"/>
  <c r="X39" i="14"/>
  <c r="AE37" i="14"/>
  <c r="BC38" i="14"/>
  <c r="K88" i="1" l="1"/>
  <c r="BS88" i="16" s="1"/>
  <c r="CC88" i="16" s="1"/>
  <c r="R88" i="6"/>
  <c r="S88" i="6" s="1"/>
  <c r="X90" i="6"/>
  <c r="AR89" i="6"/>
  <c r="AS89" i="6"/>
  <c r="BF64" i="12"/>
  <c r="AO64" i="12"/>
  <c r="BC89" i="6"/>
  <c r="BE64" i="12"/>
  <c r="AM64" i="12"/>
  <c r="E64" i="12" s="1"/>
  <c r="AN38" i="14"/>
  <c r="AG38" i="14" s="1"/>
  <c r="AL38" i="14"/>
  <c r="C38" i="14"/>
  <c r="CP38" i="1" s="1"/>
  <c r="J38" i="14"/>
  <c r="CQ38" i="1" s="1"/>
  <c r="H37" i="16"/>
  <c r="BA37" i="16"/>
  <c r="AU37" i="16"/>
  <c r="U37" i="14"/>
  <c r="T37" i="14" s="1"/>
  <c r="CS37" i="1" s="1"/>
  <c r="N37" i="14"/>
  <c r="CR37" i="1"/>
  <c r="AL89" i="6" l="1"/>
  <c r="D89" i="6" s="1"/>
  <c r="AN89" i="6"/>
  <c r="AG89" i="6" s="1"/>
  <c r="C89" i="6"/>
  <c r="L89" i="1" s="1"/>
  <c r="J89" i="6"/>
  <c r="M89" i="1" s="1"/>
  <c r="AD64" i="12"/>
  <c r="F64" i="12"/>
  <c r="L64" i="12"/>
  <c r="U88" i="6"/>
  <c r="T88" i="6" s="1"/>
  <c r="N88" i="1"/>
  <c r="N88" i="6"/>
  <c r="AO88" i="16"/>
  <c r="Z88" i="16"/>
  <c r="CT37" i="1"/>
  <c r="AB37" i="14"/>
  <c r="O37" i="14" s="1"/>
  <c r="P37" i="14" s="1"/>
  <c r="CU37" i="1" s="1"/>
  <c r="FC37" i="1" s="1"/>
  <c r="AV37" i="16"/>
  <c r="BB37" i="16"/>
  <c r="I37" i="16"/>
  <c r="CS37" i="16" l="1"/>
  <c r="BC37" i="16" s="1"/>
  <c r="CR37" i="16"/>
  <c r="AW37" i="16" s="1"/>
  <c r="CM37" i="16"/>
  <c r="J37" i="16" s="1"/>
  <c r="AC89" i="6"/>
  <c r="K89" i="6"/>
  <c r="W66" i="12"/>
  <c r="O88" i="1"/>
  <c r="AP88" i="16"/>
  <c r="CQ88" i="16" s="1"/>
  <c r="AQ88" i="16" s="1"/>
  <c r="BA65" i="12"/>
  <c r="AB88" i="6"/>
  <c r="P88" i="1"/>
  <c r="P88" i="6"/>
  <c r="Q88" i="1" s="1"/>
  <c r="EU88" i="1" s="1"/>
  <c r="AA88" i="16"/>
  <c r="CP88" i="16" s="1"/>
  <c r="AB88" i="16" s="1"/>
  <c r="AF64" i="12"/>
  <c r="B64" i="12" s="1"/>
  <c r="M64" i="12"/>
  <c r="BC65" i="12" s="1"/>
  <c r="AX37" i="16"/>
  <c r="EA37" i="16" s="1"/>
  <c r="K37" i="16"/>
  <c r="DV37" i="16" s="1"/>
  <c r="BD37" i="16"/>
  <c r="EB37" i="16" s="1"/>
  <c r="Q37" i="14"/>
  <c r="V38" i="14"/>
  <c r="BW64" i="1" l="1"/>
  <c r="Q88" i="6"/>
  <c r="V89" i="6"/>
  <c r="AE89" i="6"/>
  <c r="R64" i="12"/>
  <c r="S64" i="12" s="1"/>
  <c r="X66" i="12"/>
  <c r="AR65" i="12"/>
  <c r="AS65" i="12"/>
  <c r="AR88" i="16"/>
  <c r="DZ88" i="16" s="1"/>
  <c r="AC88" i="16"/>
  <c r="DY88" i="16" s="1"/>
  <c r="BD38" i="14"/>
  <c r="AO38" i="14" s="1"/>
  <c r="BB38" i="14"/>
  <c r="AM38" i="14" s="1"/>
  <c r="E38" i="14" s="1"/>
  <c r="AD38" i="14" s="1"/>
  <c r="Y38" i="14"/>
  <c r="BM64" i="16" l="1"/>
  <c r="BY64" i="16"/>
  <c r="CI64" i="16" s="1"/>
  <c r="U64" i="12"/>
  <c r="T64" i="12" s="1"/>
  <c r="BZ64" i="1"/>
  <c r="N64" i="12"/>
  <c r="AN65" i="12"/>
  <c r="AL65" i="12"/>
  <c r="D65" i="12" s="1"/>
  <c r="C65" i="12"/>
  <c r="BX65" i="1" s="1"/>
  <c r="Y89" i="6"/>
  <c r="BB89" i="6"/>
  <c r="BD89" i="6"/>
  <c r="J65" i="12"/>
  <c r="BY65" i="1" s="1"/>
  <c r="BN64" i="16"/>
  <c r="BE38" i="14"/>
  <c r="D38" i="14"/>
  <c r="BF38" i="14"/>
  <c r="AH38" i="14"/>
  <c r="L38" i="14" s="1"/>
  <c r="BO64" i="16" l="1"/>
  <c r="CU64" i="16"/>
  <c r="AC65" i="12"/>
  <c r="K65" i="12"/>
  <c r="BE89" i="6"/>
  <c r="AM89" i="6"/>
  <c r="E89" i="6" s="1"/>
  <c r="BF89" i="6"/>
  <c r="AO89" i="6"/>
  <c r="AH89" i="6" s="1"/>
  <c r="BP64" i="16"/>
  <c r="AB64" i="12"/>
  <c r="CB64" i="1"/>
  <c r="P64" i="12"/>
  <c r="CC64" i="1" s="1"/>
  <c r="CA64" i="1"/>
  <c r="AF38" i="14"/>
  <c r="F38" i="14"/>
  <c r="BA39" i="14" s="1"/>
  <c r="AC38" i="14"/>
  <c r="K38" i="14"/>
  <c r="DD64" i="1" l="1"/>
  <c r="FA64" i="1"/>
  <c r="ED64" i="16"/>
  <c r="DF64" i="16"/>
  <c r="AD89" i="6"/>
  <c r="L89" i="6"/>
  <c r="F89" i="6"/>
  <c r="BA90" i="6" s="1"/>
  <c r="AE65" i="12"/>
  <c r="Q64" i="12"/>
  <c r="V65" i="12"/>
  <c r="M38" i="14"/>
  <c r="AE38" i="14"/>
  <c r="W40" i="14"/>
  <c r="Z38" i="14"/>
  <c r="B38" i="14"/>
  <c r="CO38" i="1" s="1"/>
  <c r="CA38" i="16" s="1"/>
  <c r="CK38" i="16" s="1"/>
  <c r="Y65" i="12" l="1"/>
  <c r="BB65" i="12"/>
  <c r="BD65" i="12"/>
  <c r="W91" i="6"/>
  <c r="Z89" i="6"/>
  <c r="Z90" i="6" s="1"/>
  <c r="AF89" i="6"/>
  <c r="B89" i="6" s="1"/>
  <c r="M89" i="6"/>
  <c r="BC90" i="6" s="1"/>
  <c r="BC39" i="14"/>
  <c r="AS39" i="14"/>
  <c r="AR39" i="14"/>
  <c r="R38" i="14"/>
  <c r="S38" i="14" s="1"/>
  <c r="X40" i="14"/>
  <c r="AA38" i="14"/>
  <c r="H38" i="16"/>
  <c r="I38" i="16" s="1"/>
  <c r="CM38" i="16" s="1"/>
  <c r="AU38" i="16"/>
  <c r="BA38" i="16"/>
  <c r="K89" i="1" l="1"/>
  <c r="BS89" i="16" s="1"/>
  <c r="CC89" i="16" s="1"/>
  <c r="BF65" i="12"/>
  <c r="AO65" i="12"/>
  <c r="BE65" i="12"/>
  <c r="AM65" i="12"/>
  <c r="E65" i="12" s="1"/>
  <c r="R89" i="6"/>
  <c r="S89" i="6" s="1"/>
  <c r="AA89" i="6"/>
  <c r="AA90" i="6" s="1"/>
  <c r="X91" i="6"/>
  <c r="AS90" i="6"/>
  <c r="AR90" i="6"/>
  <c r="AL39" i="14"/>
  <c r="AN39" i="14"/>
  <c r="AG39" i="14" s="1"/>
  <c r="C39" i="14"/>
  <c r="CP39" i="1" s="1"/>
  <c r="J39" i="14"/>
  <c r="CQ39" i="1" s="1"/>
  <c r="K38" i="16"/>
  <c r="DV38" i="16" s="1"/>
  <c r="J38" i="16"/>
  <c r="N38" i="14"/>
  <c r="U38" i="14"/>
  <c r="T38" i="14" s="1"/>
  <c r="CS38" i="1" s="1"/>
  <c r="CR38" i="1"/>
  <c r="BB38" i="16"/>
  <c r="AV38" i="16"/>
  <c r="CR38" i="16" l="1"/>
  <c r="AW38" i="16" s="1"/>
  <c r="CS38" i="16"/>
  <c r="BC38" i="16" s="1"/>
  <c r="U89" i="6"/>
  <c r="T89" i="6" s="1"/>
  <c r="N89" i="1"/>
  <c r="N89" i="6"/>
  <c r="AD65" i="12"/>
  <c r="L65" i="12"/>
  <c r="F65" i="12"/>
  <c r="BA66" i="12" s="1"/>
  <c r="D90" i="6"/>
  <c r="AN90" i="6"/>
  <c r="AG90" i="6" s="1"/>
  <c r="AL90" i="6"/>
  <c r="C90" i="6"/>
  <c r="L90" i="1" s="1"/>
  <c r="J90" i="6"/>
  <c r="M90" i="1" s="1"/>
  <c r="AO89" i="16"/>
  <c r="Z89" i="16"/>
  <c r="BD38" i="16"/>
  <c r="EB38" i="16" s="1"/>
  <c r="AX38" i="16"/>
  <c r="EA38" i="16" s="1"/>
  <c r="CT38" i="1"/>
  <c r="AB38" i="14"/>
  <c r="AP89" i="16" l="1"/>
  <c r="CQ89" i="16" s="1"/>
  <c r="AQ89" i="16" s="1"/>
  <c r="Z65" i="12"/>
  <c r="Z66" i="12" s="1"/>
  <c r="W67" i="12"/>
  <c r="AF65" i="12"/>
  <c r="B65" i="12" s="1"/>
  <c r="M65" i="12"/>
  <c r="AC89" i="16"/>
  <c r="AA89" i="16"/>
  <c r="CP89" i="16" s="1"/>
  <c r="AB89" i="16" s="1"/>
  <c r="AB89" i="6"/>
  <c r="P89" i="1"/>
  <c r="O89" i="6"/>
  <c r="P89" i="6" s="1"/>
  <c r="Q89" i="1" s="1"/>
  <c r="AC90" i="6"/>
  <c r="K90" i="6"/>
  <c r="O89" i="1"/>
  <c r="O38" i="14"/>
  <c r="P38" i="14" s="1"/>
  <c r="CU38" i="1" s="1"/>
  <c r="FC38" i="1" s="1"/>
  <c r="Q38" i="14"/>
  <c r="V39" i="14"/>
  <c r="CX89" i="1" l="1"/>
  <c r="EU89" i="1"/>
  <c r="DA89" i="16"/>
  <c r="DY89" i="16"/>
  <c r="BW65" i="1"/>
  <c r="R65" i="12"/>
  <c r="S65" i="12" s="1"/>
  <c r="X67" i="12"/>
  <c r="AA65" i="12"/>
  <c r="AA66" i="12" s="1"/>
  <c r="AS66" i="12"/>
  <c r="AR66" i="12"/>
  <c r="Q89" i="6"/>
  <c r="V90" i="6"/>
  <c r="AE90" i="6"/>
  <c r="BC66" i="12"/>
  <c r="AR89" i="16"/>
  <c r="Y39" i="14"/>
  <c r="BB39" i="14"/>
  <c r="AM39" i="14" s="1"/>
  <c r="E39" i="14" s="1"/>
  <c r="AD39" i="14" s="1"/>
  <c r="BD39" i="14"/>
  <c r="AO39" i="14" s="1"/>
  <c r="BM65" i="16" l="1"/>
  <c r="BY65" i="16"/>
  <c r="CI65" i="16" s="1"/>
  <c r="DB89" i="16"/>
  <c r="DZ89" i="16"/>
  <c r="J66" i="12"/>
  <c r="BY66" i="1" s="1"/>
  <c r="O90" i="6"/>
  <c r="Y90" i="6"/>
  <c r="BB90" i="6"/>
  <c r="BD90" i="6"/>
  <c r="U65" i="12"/>
  <c r="T65" i="12" s="1"/>
  <c r="BZ65" i="1"/>
  <c r="N65" i="12"/>
  <c r="BN65" i="16"/>
  <c r="AL66" i="12"/>
  <c r="D66" i="12" s="1"/>
  <c r="AN66" i="12"/>
  <c r="C66" i="12"/>
  <c r="BX66" i="1" s="1"/>
  <c r="AH39" i="14"/>
  <c r="L39" i="14" s="1"/>
  <c r="AF39" i="14" s="1"/>
  <c r="BF39" i="14"/>
  <c r="D39" i="14"/>
  <c r="BE39" i="14"/>
  <c r="BO65" i="16" l="1"/>
  <c r="CU65" i="16"/>
  <c r="AC66" i="12"/>
  <c r="K66" i="12"/>
  <c r="BP65" i="16"/>
  <c r="ED65" i="16" s="1"/>
  <c r="AB65" i="12"/>
  <c r="CB65" i="1"/>
  <c r="O65" i="12"/>
  <c r="P65" i="12" s="1"/>
  <c r="CC65" i="1" s="1"/>
  <c r="FA65" i="1" s="1"/>
  <c r="CA65" i="1"/>
  <c r="BF90" i="6"/>
  <c r="AO90" i="6"/>
  <c r="AH90" i="6" s="1"/>
  <c r="BE90" i="6"/>
  <c r="AM90" i="6"/>
  <c r="E90" i="6" s="1"/>
  <c r="F39" i="14"/>
  <c r="BA40" i="14" s="1"/>
  <c r="K39" i="14"/>
  <c r="B39" i="14" s="1"/>
  <c r="CO39" i="1" s="1"/>
  <c r="CA39" i="16" s="1"/>
  <c r="CK39" i="16" s="1"/>
  <c r="AC39" i="14"/>
  <c r="AV17" i="1" l="1"/>
  <c r="K17" i="18" s="1"/>
  <c r="AG20" i="16"/>
  <c r="AD90" i="6"/>
  <c r="F90" i="6"/>
  <c r="BA91" i="6" s="1"/>
  <c r="L90" i="6"/>
  <c r="Q65" i="12"/>
  <c r="V66" i="12"/>
  <c r="AE66" i="12"/>
  <c r="BA39" i="16"/>
  <c r="BB39" i="16" s="1"/>
  <c r="CS39" i="16" s="1"/>
  <c r="H39" i="16"/>
  <c r="I39" i="16" s="1"/>
  <c r="CM39" i="16" s="1"/>
  <c r="AU39" i="16"/>
  <c r="AV39" i="16" s="1"/>
  <c r="CR39" i="16" s="1"/>
  <c r="M39" i="14"/>
  <c r="R39" i="14" s="1"/>
  <c r="S39" i="14" s="1"/>
  <c r="AE39" i="14"/>
  <c r="W41" i="14"/>
  <c r="Z39" i="14"/>
  <c r="Z40" i="14" s="1"/>
  <c r="AH20" i="16"/>
  <c r="B25" i="18"/>
  <c r="AH25" i="16"/>
  <c r="AI29" i="16" a="1"/>
  <c r="AI28" i="16" a="1"/>
  <c r="AI27" i="16" a="1"/>
  <c r="AI22" i="16" a="1"/>
  <c r="AI24" i="16" a="1"/>
  <c r="AI23" i="16" a="1"/>
  <c r="B20" i="18" l="1"/>
  <c r="Y66" i="12"/>
  <c r="O66" i="12"/>
  <c r="BB66" i="12"/>
  <c r="BD66" i="12"/>
  <c r="AF90" i="6"/>
  <c r="M90" i="6"/>
  <c r="BC91" i="6" s="1"/>
  <c r="B90" i="6"/>
  <c r="W92" i="6"/>
  <c r="BC40" i="14"/>
  <c r="AR40" i="14"/>
  <c r="AS40" i="14"/>
  <c r="J40" i="14" s="1"/>
  <c r="CQ40" i="1" s="1"/>
  <c r="U39" i="14"/>
  <c r="T39" i="14" s="1"/>
  <c r="CS39" i="1" s="1"/>
  <c r="CR39" i="1"/>
  <c r="N39" i="14"/>
  <c r="X41" i="14"/>
  <c r="AA39" i="14"/>
  <c r="AX39" i="16"/>
  <c r="AW39" i="16"/>
  <c r="K39" i="16"/>
  <c r="J39" i="16"/>
  <c r="BD39" i="16"/>
  <c r="BC39" i="16"/>
  <c r="AI29" i="16"/>
  <c r="D29" i="18" s="1"/>
  <c r="AI28" i="16"/>
  <c r="D28" i="18" s="1"/>
  <c r="AI27" i="16"/>
  <c r="D27" i="18" s="1"/>
  <c r="C25" i="18"/>
  <c r="AV16" i="1"/>
  <c r="K16" i="18" s="1"/>
  <c r="AI23" i="16"/>
  <c r="D23" i="18" s="1"/>
  <c r="AI24" i="16"/>
  <c r="D24" i="18" s="1"/>
  <c r="AI22" i="16"/>
  <c r="D22" i="18" s="1"/>
  <c r="C20" i="18"/>
  <c r="AV19" i="1"/>
  <c r="K19" i="18" s="1"/>
  <c r="AI21" i="16" a="1"/>
  <c r="AI26" i="16" a="1"/>
  <c r="AI25" i="16" a="1"/>
  <c r="AI20" i="16" a="1"/>
  <c r="EB39" i="16" l="1"/>
  <c r="DD39" i="16"/>
  <c r="DV39" i="16"/>
  <c r="CX39" i="16"/>
  <c r="EA39" i="16"/>
  <c r="DC39" i="16"/>
  <c r="AI26" i="16"/>
  <c r="D26" i="18" s="1"/>
  <c r="AI21" i="16"/>
  <c r="D21" i="18" s="1"/>
  <c r="AJ24" i="16"/>
  <c r="AJ22" i="16"/>
  <c r="AJ29" i="16"/>
  <c r="AJ23" i="16"/>
  <c r="AJ27" i="16"/>
  <c r="AJ28" i="16"/>
  <c r="R90" i="6"/>
  <c r="S90" i="6" s="1"/>
  <c r="X92" i="6"/>
  <c r="AR91" i="6"/>
  <c r="AS91" i="6"/>
  <c r="BF66" i="12"/>
  <c r="AO66" i="12"/>
  <c r="BE66" i="12"/>
  <c r="AM66" i="12"/>
  <c r="E66" i="12" s="1"/>
  <c r="K90" i="1"/>
  <c r="BS90" i="16" s="1"/>
  <c r="CC90" i="16" s="1"/>
  <c r="AN40" i="14"/>
  <c r="AG40" i="14" s="1"/>
  <c r="AL40" i="14"/>
  <c r="C40" i="14"/>
  <c r="CP40" i="1" s="1"/>
  <c r="CT39" i="1"/>
  <c r="AB39" i="14"/>
  <c r="AI20" i="16"/>
  <c r="D20" i="18" s="1"/>
  <c r="AI25" i="16"/>
  <c r="D25" i="18" s="1"/>
  <c r="E27" i="18" l="1"/>
  <c r="E23" i="18"/>
  <c r="E28" i="18"/>
  <c r="E29" i="18"/>
  <c r="DG39" i="16"/>
  <c r="DM39" i="16" a="1"/>
  <c r="DM39" i="16" s="1"/>
  <c r="DJ39" i="16" a="1"/>
  <c r="DJ39" i="16" s="1"/>
  <c r="DL39" i="16" a="1"/>
  <c r="DL39" i="16" s="1"/>
  <c r="DK39" i="16" a="1"/>
  <c r="DK39" i="16" s="1"/>
  <c r="AJ21" i="16"/>
  <c r="E22" i="18"/>
  <c r="AJ26" i="16"/>
  <c r="E24" i="18"/>
  <c r="AJ25" i="16"/>
  <c r="AJ20" i="16"/>
  <c r="J91" i="6"/>
  <c r="M91" i="1" s="1"/>
  <c r="D91" i="6"/>
  <c r="AL91" i="6"/>
  <c r="AN91" i="6"/>
  <c r="AG91" i="6" s="1"/>
  <c r="C91" i="6"/>
  <c r="L91" i="1" s="1"/>
  <c r="AO90" i="16"/>
  <c r="Z90" i="16"/>
  <c r="AD66" i="12"/>
  <c r="L66" i="12"/>
  <c r="F66" i="12"/>
  <c r="BA67" i="12" s="1"/>
  <c r="U90" i="6"/>
  <c r="T90" i="6" s="1"/>
  <c r="N90" i="1"/>
  <c r="N90" i="6"/>
  <c r="O39" i="14"/>
  <c r="P39" i="14" s="1"/>
  <c r="CU39" i="1" s="1"/>
  <c r="Q39" i="14"/>
  <c r="V40" i="14"/>
  <c r="DG29" i="1"/>
  <c r="DJ29" i="1" a="1"/>
  <c r="DJ29" i="1" s="1"/>
  <c r="DJ27" i="1" s="1"/>
  <c r="DL29" i="1" a="1"/>
  <c r="DL29" i="1" s="1"/>
  <c r="DL27" i="1" s="1"/>
  <c r="DK29" i="1" a="1"/>
  <c r="DK29" i="1" s="1"/>
  <c r="DK27" i="1" s="1"/>
  <c r="DM29" i="1" a="1"/>
  <c r="DM29" i="1" s="1"/>
  <c r="DM27" i="1" s="1"/>
  <c r="DM24" i="1" a="1"/>
  <c r="DM24" i="1" s="1"/>
  <c r="DG24" i="1"/>
  <c r="DL24" i="1" a="1"/>
  <c r="DL24" i="1" s="1"/>
  <c r="DK24" i="1" a="1"/>
  <c r="DK24" i="1" s="1"/>
  <c r="DK22" i="1" s="1"/>
  <c r="DJ24" i="1" a="1"/>
  <c r="DJ24" i="1" s="1"/>
  <c r="DJ22" i="1" s="1"/>
  <c r="DF39" i="1" l="1"/>
  <c r="FC39" i="1"/>
  <c r="E21" i="18"/>
  <c r="DL37" i="16"/>
  <c r="DL38" i="16"/>
  <c r="DJ37" i="16"/>
  <c r="DM37" i="16"/>
  <c r="DM38" i="16"/>
  <c r="DK37" i="16"/>
  <c r="DK38" i="16"/>
  <c r="E26" i="18"/>
  <c r="DI36" i="16"/>
  <c r="DI38" i="16"/>
  <c r="DG35" i="16"/>
  <c r="DI35" i="16"/>
  <c r="DG36" i="16"/>
  <c r="DG38" i="16"/>
  <c r="DG37" i="16"/>
  <c r="DI37" i="16"/>
  <c r="DI39" i="16"/>
  <c r="E20" i="18"/>
  <c r="E25" i="18"/>
  <c r="O90" i="1"/>
  <c r="AP90" i="16"/>
  <c r="CQ90" i="16" s="1"/>
  <c r="AQ90" i="16" s="1"/>
  <c r="W68" i="12"/>
  <c r="AF66" i="12"/>
  <c r="M66" i="12"/>
  <c r="BC67" i="12" s="1"/>
  <c r="AC91" i="6"/>
  <c r="K91" i="6"/>
  <c r="B66" i="12"/>
  <c r="AB90" i="6"/>
  <c r="P90" i="1"/>
  <c r="P90" i="6"/>
  <c r="Q90" i="1" s="1"/>
  <c r="EU90" i="1" s="1"/>
  <c r="AA90" i="16"/>
  <c r="CP90" i="16" s="1"/>
  <c r="AB90" i="16" s="1"/>
  <c r="Y40" i="14"/>
  <c r="BB40" i="14"/>
  <c r="D40" i="14" s="1"/>
  <c r="BD40" i="14"/>
  <c r="DL22" i="1"/>
  <c r="DL23" i="1"/>
  <c r="DM22" i="1"/>
  <c r="DM23" i="1"/>
  <c r="DG21" i="1"/>
  <c r="DI23" i="1"/>
  <c r="DG23" i="1"/>
  <c r="DI22" i="1"/>
  <c r="DG22" i="1"/>
  <c r="DI20" i="1"/>
  <c r="DG20" i="1"/>
  <c r="DI24" i="1"/>
  <c r="DI21" i="1"/>
  <c r="DG27" i="1"/>
  <c r="DI25" i="1"/>
  <c r="DG25" i="1"/>
  <c r="DG26" i="1"/>
  <c r="DI29" i="1"/>
  <c r="DI26" i="1"/>
  <c r="DI28" i="1"/>
  <c r="DG28" i="1"/>
  <c r="DI27" i="1"/>
  <c r="CV20" i="1"/>
  <c r="AZ20" i="1" s="1"/>
  <c r="O20" i="18" s="1"/>
  <c r="DL28" i="1"/>
  <c r="DM28" i="1"/>
  <c r="DK23" i="1"/>
  <c r="DJ28" i="1"/>
  <c r="DK28" i="1"/>
  <c r="DJ38" i="16"/>
  <c r="DJ23" i="1"/>
  <c r="DN37" i="16" l="1"/>
  <c r="DN36" i="16" s="1"/>
  <c r="DQ38" i="16" a="1"/>
  <c r="DQ38" i="16" s="1"/>
  <c r="DP38" i="16" a="1"/>
  <c r="DP38" i="16" s="1"/>
  <c r="DN38" i="16" a="1"/>
  <c r="DN38" i="16" s="1"/>
  <c r="DO38" i="16" a="1"/>
  <c r="DO38" i="16" s="1"/>
  <c r="K40" i="14"/>
  <c r="AE40" i="14" s="1"/>
  <c r="AC40" i="14"/>
  <c r="BW66" i="1"/>
  <c r="AE91" i="6"/>
  <c r="AC90" i="16"/>
  <c r="DY90" i="16" s="1"/>
  <c r="AR90" i="16"/>
  <c r="DZ90" i="16" s="1"/>
  <c r="R66" i="12"/>
  <c r="S66" i="12" s="1"/>
  <c r="X68" i="12"/>
  <c r="AS67" i="12"/>
  <c r="AR67" i="12"/>
  <c r="Q90" i="6"/>
  <c r="V91" i="6"/>
  <c r="BE40" i="14"/>
  <c r="AM40" i="14"/>
  <c r="E40" i="14" s="1"/>
  <c r="AO40" i="14"/>
  <c r="AH40" i="14" s="1"/>
  <c r="BF40" i="14"/>
  <c r="CV21" i="1"/>
  <c r="AZ21" i="1" s="1"/>
  <c r="O21" i="18" s="1"/>
  <c r="DN28" i="1" a="1"/>
  <c r="DN28" i="1" s="1"/>
  <c r="DN27" i="1"/>
  <c r="DN26" i="1" s="1"/>
  <c r="DQ28" i="1" a="1"/>
  <c r="DQ28" i="1" s="1"/>
  <c r="DP28" i="1" a="1"/>
  <c r="DP28" i="1" s="1"/>
  <c r="DO28" i="1" a="1"/>
  <c r="DO28" i="1" s="1"/>
  <c r="DN22" i="1"/>
  <c r="BM66" i="16" l="1"/>
  <c r="BY66" i="16"/>
  <c r="CI66" i="16" s="1"/>
  <c r="L40" i="14"/>
  <c r="DN39" i="16"/>
  <c r="DS41" i="16" s="1"/>
  <c r="DN35" i="16"/>
  <c r="DR39" i="16"/>
  <c r="AG40" i="16" s="1"/>
  <c r="B40" i="18" s="1"/>
  <c r="Y91" i="6"/>
  <c r="BB91" i="6"/>
  <c r="BD91" i="6"/>
  <c r="U66" i="12"/>
  <c r="T66" i="12" s="1"/>
  <c r="BZ66" i="1"/>
  <c r="N66" i="12"/>
  <c r="AL67" i="12"/>
  <c r="D67" i="12" s="1"/>
  <c r="AN67" i="12"/>
  <c r="C67" i="12"/>
  <c r="BX67" i="1" s="1"/>
  <c r="J67" i="12"/>
  <c r="BY67" i="1" s="1"/>
  <c r="BN66" i="16"/>
  <c r="CV22" i="1"/>
  <c r="AZ22" i="1" s="1"/>
  <c r="M40" i="14"/>
  <c r="AF40" i="14"/>
  <c r="AD40" i="14"/>
  <c r="F40" i="14"/>
  <c r="DN21" i="1"/>
  <c r="DN20" i="1" s="1"/>
  <c r="DN24" i="1" s="1"/>
  <c r="DR24" i="1"/>
  <c r="DR29" i="1"/>
  <c r="AV30" i="1" s="1"/>
  <c r="DN25" i="1"/>
  <c r="DN29" i="1" s="1"/>
  <c r="DS32" i="1" s="1"/>
  <c r="AX33" i="1" a="1"/>
  <c r="DS26" i="1" l="1"/>
  <c r="DS25" i="1"/>
  <c r="AW25" i="1" s="1"/>
  <c r="L25" i="18" s="1"/>
  <c r="DS28" i="1"/>
  <c r="DS24" i="1"/>
  <c r="DS27" i="1"/>
  <c r="DS43" i="16"/>
  <c r="DS39" i="16"/>
  <c r="DS42" i="16"/>
  <c r="DS40" i="16"/>
  <c r="BO66" i="16"/>
  <c r="CU66" i="16"/>
  <c r="AV25" i="1"/>
  <c r="K25" i="18" s="1"/>
  <c r="CV23" i="1"/>
  <c r="AZ23" i="1" s="1"/>
  <c r="O23" i="18" s="1"/>
  <c r="O22" i="18"/>
  <c r="AC67" i="12"/>
  <c r="K67" i="12"/>
  <c r="AB66" i="12"/>
  <c r="CB66" i="1"/>
  <c r="P66" i="12"/>
  <c r="CC66" i="1" s="1"/>
  <c r="FA66" i="1" s="1"/>
  <c r="BP66" i="16"/>
  <c r="ED66" i="16" s="1"/>
  <c r="CA66" i="1"/>
  <c r="BF91" i="6"/>
  <c r="AO91" i="6"/>
  <c r="AH91" i="6" s="1"/>
  <c r="BE91" i="6"/>
  <c r="AM91" i="6"/>
  <c r="E91" i="6" s="1"/>
  <c r="B40" i="14"/>
  <c r="CO40" i="1" s="1"/>
  <c r="AX33" i="1"/>
  <c r="M33" i="18" s="1"/>
  <c r="BA41" i="14"/>
  <c r="W42" i="14"/>
  <c r="R40" i="14"/>
  <c r="S40" i="14" s="1"/>
  <c r="BC41" i="14"/>
  <c r="AS41" i="14"/>
  <c r="X42" i="14"/>
  <c r="AR41" i="14"/>
  <c r="AA40" i="14"/>
  <c r="DS29" i="1"/>
  <c r="K30" i="18" s="1"/>
  <c r="DS31" i="1"/>
  <c r="DS33" i="1"/>
  <c r="DS30" i="1"/>
  <c r="AW30" i="1" s="1"/>
  <c r="AX25" i="1" a="1"/>
  <c r="AI42" i="16" a="1"/>
  <c r="AI40" i="16" a="1"/>
  <c r="AI41" i="16" a="1"/>
  <c r="AI43" i="16" a="1"/>
  <c r="AI44" i="16" a="1"/>
  <c r="AX34" i="1" a="1"/>
  <c r="AX32" i="1" a="1"/>
  <c r="AX25" i="1" l="1"/>
  <c r="M25" i="18" s="1"/>
  <c r="CA40" i="16"/>
  <c r="CK40" i="16" s="1"/>
  <c r="BA40" i="16" s="1"/>
  <c r="AI40" i="16"/>
  <c r="D40" i="18" s="1"/>
  <c r="AI43" i="16"/>
  <c r="D43" i="18" s="1"/>
  <c r="AI41" i="16"/>
  <c r="D41" i="18" s="1"/>
  <c r="AH40" i="16"/>
  <c r="AI42" i="16"/>
  <c r="D42" i="18" s="1"/>
  <c r="AI44" i="16"/>
  <c r="D44" i="18" s="1"/>
  <c r="CV24" i="1"/>
  <c r="AZ24" i="1" s="1"/>
  <c r="O24" i="18" s="1"/>
  <c r="AD91" i="6"/>
  <c r="F91" i="6"/>
  <c r="BA92" i="6" s="1"/>
  <c r="L91" i="6"/>
  <c r="Q66" i="12"/>
  <c r="V67" i="12"/>
  <c r="AE67" i="12"/>
  <c r="AJ43" i="16"/>
  <c r="H40" i="16"/>
  <c r="I40" i="16" s="1"/>
  <c r="AU40" i="16"/>
  <c r="AV40" i="16" s="1"/>
  <c r="AX32" i="1"/>
  <c r="M32" i="18" s="1"/>
  <c r="AX34" i="1"/>
  <c r="M34" i="18" s="1"/>
  <c r="AY33" i="1"/>
  <c r="N33" i="18" s="1"/>
  <c r="C41" i="14"/>
  <c r="CP41" i="1" s="1"/>
  <c r="N40" i="14"/>
  <c r="U40" i="14"/>
  <c r="T40" i="14" s="1"/>
  <c r="CS40" i="1" s="1"/>
  <c r="CR40" i="1"/>
  <c r="J41" i="14"/>
  <c r="CQ41" i="1" s="1"/>
  <c r="L30" i="18"/>
  <c r="AX30" i="1" a="1"/>
  <c r="AX31" i="1" a="1"/>
  <c r="AJ40" i="16" l="1"/>
  <c r="E40" i="18" s="1"/>
  <c r="AJ42" i="16"/>
  <c r="E42" i="18" s="1"/>
  <c r="AJ41" i="16"/>
  <c r="E41" i="18" s="1"/>
  <c r="BB40" i="16"/>
  <c r="CS40" i="16" s="1"/>
  <c r="BC40" i="16" s="1"/>
  <c r="E43" i="18"/>
  <c r="CR40" i="16"/>
  <c r="AW40" i="16" s="1"/>
  <c r="CM40" i="16"/>
  <c r="J40" i="16" s="1"/>
  <c r="AJ44" i="16"/>
  <c r="AX31" i="1"/>
  <c r="M31" i="18" s="1"/>
  <c r="CV25" i="1"/>
  <c r="AZ25" i="1" s="1"/>
  <c r="O25" i="18" s="1"/>
  <c r="AX30" i="1"/>
  <c r="M30" i="18" s="1"/>
  <c r="AX40" i="16"/>
  <c r="EA40" i="16" s="1"/>
  <c r="Y67" i="12"/>
  <c r="BB67" i="12"/>
  <c r="BD67" i="12"/>
  <c r="AF91" i="6"/>
  <c r="B91" i="6" s="1"/>
  <c r="M91" i="6"/>
  <c r="BC92" i="6" s="1"/>
  <c r="W93" i="6"/>
  <c r="Z91" i="6"/>
  <c r="Z92" i="6" s="1"/>
  <c r="K40" i="16"/>
  <c r="DV40" i="16" s="1"/>
  <c r="AY34" i="1"/>
  <c r="N34" i="18" s="1"/>
  <c r="AY32" i="1"/>
  <c r="N32" i="18" s="1"/>
  <c r="CT40" i="1"/>
  <c r="AB40" i="14"/>
  <c r="BD40" i="16" l="1"/>
  <c r="EB40" i="16" s="1"/>
  <c r="AY31" i="1"/>
  <c r="N31" i="18" s="1"/>
  <c r="E44" i="18"/>
  <c r="AY30" i="1"/>
  <c r="BA30" i="1" s="1"/>
  <c r="CV26" i="1"/>
  <c r="AZ26" i="1" s="1"/>
  <c r="O26" i="18" s="1"/>
  <c r="K91" i="1"/>
  <c r="BS91" i="16" s="1"/>
  <c r="CC91" i="16" s="1"/>
  <c r="BF67" i="12"/>
  <c r="AO67" i="12"/>
  <c r="BE67" i="12"/>
  <c r="AM67" i="12"/>
  <c r="E67" i="12" s="1"/>
  <c r="R91" i="6"/>
  <c r="S91" i="6" s="1"/>
  <c r="X93" i="6"/>
  <c r="AA91" i="6"/>
  <c r="AA92" i="6" s="1"/>
  <c r="AR92" i="6"/>
  <c r="AS92" i="6"/>
  <c r="V41" i="14"/>
  <c r="Q40" i="14"/>
  <c r="O40" i="14"/>
  <c r="P40" i="14" s="1"/>
  <c r="N30" i="18" l="1"/>
  <c r="P30" i="18"/>
  <c r="CV27" i="1"/>
  <c r="AZ27" i="1" s="1"/>
  <c r="O27" i="18" s="1"/>
  <c r="BA31" i="1"/>
  <c r="P31" i="18" s="1"/>
  <c r="W31" i="18" s="1"/>
  <c r="U91" i="6"/>
  <c r="T91" i="6" s="1"/>
  <c r="N91" i="1"/>
  <c r="N91" i="6"/>
  <c r="AD67" i="12"/>
  <c r="F67" i="12"/>
  <c r="BA68" i="12" s="1"/>
  <c r="L67" i="12"/>
  <c r="J92" i="6"/>
  <c r="M92" i="1" s="1"/>
  <c r="D92" i="6"/>
  <c r="AN92" i="6"/>
  <c r="AG92" i="6" s="1"/>
  <c r="AL92" i="6"/>
  <c r="C92" i="6"/>
  <c r="L92" i="1" s="1"/>
  <c r="AO91" i="16"/>
  <c r="Z91" i="16"/>
  <c r="CU40" i="1"/>
  <c r="FC40" i="1" s="1"/>
  <c r="Y41" i="14"/>
  <c r="BD41" i="14"/>
  <c r="AN41" i="14" s="1"/>
  <c r="AG41" i="14" s="1"/>
  <c r="BB41" i="14"/>
  <c r="AL41" i="14" s="1"/>
  <c r="D41" i="14" s="1"/>
  <c r="U30" i="18" l="1"/>
  <c r="U31" i="18" s="1"/>
  <c r="W30" i="18"/>
  <c r="K41" i="14"/>
  <c r="AE41" i="14" s="1"/>
  <c r="AC41" i="14"/>
  <c r="CV28" i="1"/>
  <c r="AZ28" i="1" s="1"/>
  <c r="O28" i="18" s="1"/>
  <c r="BA32" i="1"/>
  <c r="P32" i="18" s="1"/>
  <c r="AF67" i="12"/>
  <c r="B67" i="12" s="1"/>
  <c r="M67" i="12"/>
  <c r="BC68" i="12" s="1"/>
  <c r="AP91" i="16"/>
  <c r="CQ91" i="16" s="1"/>
  <c r="AQ91" i="16" s="1"/>
  <c r="Z67" i="12"/>
  <c r="Z68" i="12" s="1"/>
  <c r="W69" i="12"/>
  <c r="AA91" i="16"/>
  <c r="CP91" i="16" s="1"/>
  <c r="AB91" i="16" s="1"/>
  <c r="AC92" i="6"/>
  <c r="K92" i="6"/>
  <c r="AB91" i="6"/>
  <c r="P91" i="1"/>
  <c r="O91" i="6"/>
  <c r="P91" i="6" s="1"/>
  <c r="Q91" i="1" s="1"/>
  <c r="EU91" i="1" s="1"/>
  <c r="O91" i="1"/>
  <c r="AM41" i="14"/>
  <c r="E41" i="14" s="1"/>
  <c r="BE41" i="14"/>
  <c r="AO41" i="14"/>
  <c r="AH41" i="14" s="1"/>
  <c r="BF41" i="14"/>
  <c r="U32" i="18" l="1"/>
  <c r="W32" i="18"/>
  <c r="CV29" i="1"/>
  <c r="AZ29" i="1" s="1"/>
  <c r="O29" i="18" s="1"/>
  <c r="BA33" i="1"/>
  <c r="P33" i="18" s="1"/>
  <c r="L41" i="14"/>
  <c r="M41" i="14" s="1"/>
  <c r="BW67" i="1"/>
  <c r="Q91" i="6"/>
  <c r="V92" i="6"/>
  <c r="AE92" i="6"/>
  <c r="AR91" i="16"/>
  <c r="DZ91" i="16" s="1"/>
  <c r="AC91" i="16"/>
  <c r="DY91" i="16" s="1"/>
  <c r="R67" i="12"/>
  <c r="S67" i="12" s="1"/>
  <c r="X69" i="12"/>
  <c r="AA67" i="12"/>
  <c r="AA68" i="12" s="1"/>
  <c r="AS68" i="12"/>
  <c r="AR68" i="12"/>
  <c r="F41" i="14"/>
  <c r="AD41" i="14"/>
  <c r="BM67" i="16" l="1"/>
  <c r="BY67" i="16"/>
  <c r="CI67" i="16" s="1"/>
  <c r="U33" i="18"/>
  <c r="W33" i="18"/>
  <c r="CV30" i="1"/>
  <c r="AZ30" i="1" s="1"/>
  <c r="O30" i="18" s="1"/>
  <c r="BA34" i="1"/>
  <c r="P34" i="18" s="1"/>
  <c r="AF41" i="14"/>
  <c r="B41" i="14" s="1"/>
  <c r="CO41" i="1" s="1"/>
  <c r="CA41" i="16" s="1"/>
  <c r="CK41" i="16" s="1"/>
  <c r="J68" i="12"/>
  <c r="BY68" i="1" s="1"/>
  <c r="Y92" i="6"/>
  <c r="O92" i="6"/>
  <c r="BB92" i="6"/>
  <c r="BD92" i="6"/>
  <c r="AN68" i="12"/>
  <c r="AL68" i="12"/>
  <c r="D68" i="12" s="1"/>
  <c r="C68" i="12"/>
  <c r="BX68" i="1" s="1"/>
  <c r="BN67" i="16"/>
  <c r="U67" i="12"/>
  <c r="T67" i="12" s="1"/>
  <c r="BZ67" i="1"/>
  <c r="N67" i="12"/>
  <c r="AR42" i="14"/>
  <c r="AS42" i="14"/>
  <c r="R41" i="14"/>
  <c r="S41" i="14" s="1"/>
  <c r="W43" i="14"/>
  <c r="Z41" i="14"/>
  <c r="BA42" i="14"/>
  <c r="X43" i="14"/>
  <c r="AA41" i="14"/>
  <c r="BC42" i="14"/>
  <c r="U34" i="18" l="1"/>
  <c r="W34" i="18"/>
  <c r="BO67" i="16"/>
  <c r="CU67" i="16"/>
  <c r="CV31" i="1"/>
  <c r="AZ31" i="1" s="1"/>
  <c r="O31" i="18" s="1"/>
  <c r="BA35" i="1"/>
  <c r="P35" i="18" s="1"/>
  <c r="BA41" i="16"/>
  <c r="BB41" i="16" s="1"/>
  <c r="AU41" i="16"/>
  <c r="AV41" i="16" s="1"/>
  <c r="H41" i="16"/>
  <c r="I41" i="16" s="1"/>
  <c r="AC68" i="12"/>
  <c r="K68" i="12"/>
  <c r="CA67" i="1"/>
  <c r="BP67" i="16"/>
  <c r="ED67" i="16" s="1"/>
  <c r="AB67" i="12"/>
  <c r="CB67" i="1"/>
  <c r="O67" i="12"/>
  <c r="P67" i="12" s="1"/>
  <c r="CC67" i="1" s="1"/>
  <c r="FA67" i="1" s="1"/>
  <c r="BF92" i="6"/>
  <c r="AO92" i="6"/>
  <c r="AH92" i="6" s="1"/>
  <c r="BE92" i="6"/>
  <c r="AM92" i="6"/>
  <c r="E92" i="6" s="1"/>
  <c r="J42" i="14"/>
  <c r="CQ42" i="1" s="1"/>
  <c r="C42" i="14"/>
  <c r="CP42" i="1" s="1"/>
  <c r="N41" i="14"/>
  <c r="CR41" i="1"/>
  <c r="U41" i="14"/>
  <c r="T41" i="14" s="1"/>
  <c r="CS41" i="1" s="1"/>
  <c r="C40" i="18"/>
  <c r="U35" i="18" l="1"/>
  <c r="W35" i="18"/>
  <c r="CM41" i="16"/>
  <c r="J41" i="16" s="1"/>
  <c r="CR41" i="16"/>
  <c r="AW41" i="16" s="1"/>
  <c r="CS41" i="16"/>
  <c r="BC41" i="16" s="1"/>
  <c r="CV32" i="1"/>
  <c r="AZ32" i="1" s="1"/>
  <c r="O32" i="18" s="1"/>
  <c r="K41" i="16"/>
  <c r="DV41" i="16" s="1"/>
  <c r="BA36" i="1"/>
  <c r="P36" i="18" s="1"/>
  <c r="AX41" i="16"/>
  <c r="EA41" i="16" s="1"/>
  <c r="BD41" i="16"/>
  <c r="EB41" i="16" s="1"/>
  <c r="Q67" i="12"/>
  <c r="V68" i="12"/>
  <c r="AD92" i="6"/>
  <c r="L92" i="6"/>
  <c r="F92" i="6"/>
  <c r="BA93" i="6" s="1"/>
  <c r="AE68" i="12"/>
  <c r="CT41" i="1"/>
  <c r="AB41" i="14"/>
  <c r="O41" i="14" s="1"/>
  <c r="P41" i="14" s="1"/>
  <c r="U36" i="18" l="1"/>
  <c r="W36" i="18"/>
  <c r="CV33" i="1"/>
  <c r="AZ33" i="1" s="1"/>
  <c r="O33" i="18" s="1"/>
  <c r="BA37" i="1"/>
  <c r="P37" i="18" s="1"/>
  <c r="W94" i="6"/>
  <c r="AF92" i="6"/>
  <c r="B92" i="6" s="1"/>
  <c r="M92" i="6"/>
  <c r="BC93" i="6" s="1"/>
  <c r="Y68" i="12"/>
  <c r="O68" i="12"/>
  <c r="BB68" i="12"/>
  <c r="BD68" i="12"/>
  <c r="Q41" i="14"/>
  <c r="V42" i="14"/>
  <c r="CU41" i="1"/>
  <c r="FC41" i="1" s="1"/>
  <c r="U37" i="18" l="1"/>
  <c r="W37" i="18"/>
  <c r="CV34" i="1"/>
  <c r="AZ34" i="1" s="1"/>
  <c r="O34" i="18" s="1"/>
  <c r="BA38" i="1"/>
  <c r="P38" i="18" s="1"/>
  <c r="K92" i="1"/>
  <c r="BS92" i="16" s="1"/>
  <c r="CC92" i="16" s="1"/>
  <c r="R92" i="6"/>
  <c r="S92" i="6" s="1"/>
  <c r="X94" i="6"/>
  <c r="AR93" i="6"/>
  <c r="AS93" i="6"/>
  <c r="BE68" i="12"/>
  <c r="AM68" i="12"/>
  <c r="E68" i="12" s="1"/>
  <c r="BF68" i="12"/>
  <c r="AO68" i="12"/>
  <c r="Y42" i="14"/>
  <c r="BD42" i="14"/>
  <c r="AO42" i="14" s="1"/>
  <c r="AH42" i="14" s="1"/>
  <c r="BB42" i="14"/>
  <c r="AM42" i="14" s="1"/>
  <c r="E42" i="14" s="1"/>
  <c r="U38" i="18" l="1"/>
  <c r="W38" i="18"/>
  <c r="BA39" i="1"/>
  <c r="AD68" i="12"/>
  <c r="F68" i="12"/>
  <c r="BA69" i="12" s="1"/>
  <c r="L68" i="12"/>
  <c r="U92" i="6"/>
  <c r="T92" i="6" s="1"/>
  <c r="N92" i="1"/>
  <c r="N92" i="6"/>
  <c r="AO92" i="16"/>
  <c r="Z92" i="16"/>
  <c r="D93" i="6"/>
  <c r="AN93" i="6"/>
  <c r="AL93" i="6"/>
  <c r="C93" i="6"/>
  <c r="L93" i="1" s="1"/>
  <c r="AG93" i="6"/>
  <c r="J93" i="6"/>
  <c r="M93" i="1" s="1"/>
  <c r="AD42" i="14"/>
  <c r="L42" i="14"/>
  <c r="AF42" i="14" s="1"/>
  <c r="BE42" i="14"/>
  <c r="AL42" i="14"/>
  <c r="D42" i="14" s="1"/>
  <c r="F42" i="14" s="1"/>
  <c r="BF42" i="14"/>
  <c r="AN42" i="14"/>
  <c r="AG42" i="14" s="1"/>
  <c r="P39" i="18" l="1"/>
  <c r="W44" i="14"/>
  <c r="Z42" i="14"/>
  <c r="K42" i="14"/>
  <c r="O92" i="1"/>
  <c r="AA92" i="16"/>
  <c r="CP92" i="16" s="1"/>
  <c r="AB92" i="16" s="1"/>
  <c r="AF68" i="12"/>
  <c r="M68" i="12"/>
  <c r="BC69" i="12" s="1"/>
  <c r="AB92" i="6"/>
  <c r="P92" i="1"/>
  <c r="P92" i="6"/>
  <c r="Q92" i="1" s="1"/>
  <c r="EU92" i="1" s="1"/>
  <c r="W70" i="12"/>
  <c r="AC93" i="6"/>
  <c r="K93" i="6"/>
  <c r="AR92" i="16"/>
  <c r="DZ92" i="16" s="1"/>
  <c r="AP92" i="16"/>
  <c r="CQ92" i="16" s="1"/>
  <c r="AQ92" i="16" s="1"/>
  <c r="B68" i="12"/>
  <c r="AC42" i="14"/>
  <c r="BA43" i="14"/>
  <c r="U39" i="18" l="1"/>
  <c r="W39" i="18"/>
  <c r="M42" i="14"/>
  <c r="AA42" i="14" s="1"/>
  <c r="AE42" i="14"/>
  <c r="B42" i="14"/>
  <c r="Q92" i="6"/>
  <c r="V93" i="6"/>
  <c r="BW68" i="1"/>
  <c r="AE93" i="6"/>
  <c r="R68" i="12"/>
  <c r="S68" i="12" s="1"/>
  <c r="X70" i="12"/>
  <c r="AR69" i="12"/>
  <c r="AS69" i="12"/>
  <c r="AC92" i="16"/>
  <c r="DY92" i="16" s="1"/>
  <c r="BM68" i="16" l="1"/>
  <c r="BY68" i="16"/>
  <c r="CI68" i="16" s="1"/>
  <c r="CO42" i="1"/>
  <c r="CA42" i="16" s="1"/>
  <c r="CK42" i="16" s="1"/>
  <c r="R42" i="14"/>
  <c r="S42" i="14" s="1"/>
  <c r="X44" i="14"/>
  <c r="AR43" i="14"/>
  <c r="AS43" i="14"/>
  <c r="J43" i="14" s="1"/>
  <c r="CQ43" i="1" s="1"/>
  <c r="BC43" i="14"/>
  <c r="BN68" i="16"/>
  <c r="Y93" i="6"/>
  <c r="BB93" i="6"/>
  <c r="BD93" i="6"/>
  <c r="D69" i="12"/>
  <c r="AN69" i="12"/>
  <c r="AL69" i="12"/>
  <c r="C69" i="12"/>
  <c r="BX69" i="1" s="1"/>
  <c r="J69" i="12"/>
  <c r="BY69" i="1" s="1"/>
  <c r="U68" i="12"/>
  <c r="T68" i="12" s="1"/>
  <c r="BZ68" i="1"/>
  <c r="N68" i="12"/>
  <c r="BO68" i="16" l="1"/>
  <c r="CU68" i="16"/>
  <c r="AL43" i="14"/>
  <c r="AN43" i="14"/>
  <c r="AG43" i="14" s="1"/>
  <c r="C43" i="14"/>
  <c r="CP43" i="1" s="1"/>
  <c r="AO43" i="14"/>
  <c r="AM43" i="14"/>
  <c r="E43" i="14" s="1"/>
  <c r="U42" i="14"/>
  <c r="T42" i="14" s="1"/>
  <c r="CS42" i="1" s="1"/>
  <c r="CR42" i="1"/>
  <c r="N42" i="14"/>
  <c r="BA42" i="16"/>
  <c r="BB42" i="16" s="1"/>
  <c r="CS42" i="16" s="1"/>
  <c r="AU42" i="16"/>
  <c r="AV42" i="16" s="1"/>
  <c r="CR42" i="16" s="1"/>
  <c r="H42" i="16"/>
  <c r="I42" i="16" s="1"/>
  <c r="CM42" i="16" s="1"/>
  <c r="BE93" i="6"/>
  <c r="AM93" i="6"/>
  <c r="E93" i="6" s="1"/>
  <c r="BF93" i="6"/>
  <c r="AO93" i="6"/>
  <c r="AH93" i="6" s="1"/>
  <c r="CB68" i="1"/>
  <c r="AB68" i="12"/>
  <c r="P68" i="12"/>
  <c r="CC68" i="1" s="1"/>
  <c r="FA68" i="1" s="1"/>
  <c r="AC69" i="12"/>
  <c r="K69" i="12"/>
  <c r="CA68" i="1"/>
  <c r="BP68" i="16"/>
  <c r="ED68" i="16" s="1"/>
  <c r="AD43" i="14" l="1"/>
  <c r="K42" i="16"/>
  <c r="DV42" i="16" s="1"/>
  <c r="J42" i="16"/>
  <c r="AX42" i="16"/>
  <c r="EA42" i="16" s="1"/>
  <c r="AW42" i="16"/>
  <c r="BD42" i="16"/>
  <c r="EB42" i="16" s="1"/>
  <c r="BC42" i="16"/>
  <c r="CT42" i="1"/>
  <c r="AB42" i="14"/>
  <c r="O42" i="14" s="1"/>
  <c r="P42" i="14" s="1"/>
  <c r="CU42" i="1" s="1"/>
  <c r="FC42" i="1" s="1"/>
  <c r="Q68" i="12"/>
  <c r="V69" i="12"/>
  <c r="AS44" i="14"/>
  <c r="AR44" i="14"/>
  <c r="AD93" i="6"/>
  <c r="L93" i="6"/>
  <c r="F93" i="6"/>
  <c r="BA94" i="6" s="1"/>
  <c r="AE69" i="12"/>
  <c r="Q42" i="14" l="1"/>
  <c r="V43" i="14"/>
  <c r="J44" i="14"/>
  <c r="CQ44" i="1" s="1"/>
  <c r="W95" i="6"/>
  <c r="Z93" i="6"/>
  <c r="Z94" i="6" s="1"/>
  <c r="AF93" i="6"/>
  <c r="B93" i="6" s="1"/>
  <c r="M93" i="6"/>
  <c r="BC94" i="6" s="1"/>
  <c r="Y69" i="12"/>
  <c r="BB69" i="12"/>
  <c r="BD69" i="12"/>
  <c r="AL44" i="14"/>
  <c r="AN44" i="14"/>
  <c r="AG44" i="14" s="1"/>
  <c r="C44" i="14"/>
  <c r="CP44" i="1" s="1"/>
  <c r="Y43" i="14" l="1"/>
  <c r="BB43" i="14"/>
  <c r="BD43" i="14"/>
  <c r="K93" i="1"/>
  <c r="BS93" i="16" s="1"/>
  <c r="CC93" i="16" s="1"/>
  <c r="BE69" i="12"/>
  <c r="AM69" i="12"/>
  <c r="E69" i="12" s="1"/>
  <c r="BF69" i="12"/>
  <c r="AO69" i="12"/>
  <c r="R93" i="6"/>
  <c r="S93" i="6" s="1"/>
  <c r="X95" i="6"/>
  <c r="AA93" i="6"/>
  <c r="AA94" i="6" s="1"/>
  <c r="AR94" i="6"/>
  <c r="AS94" i="6"/>
  <c r="BF43" i="14" l="1"/>
  <c r="AH43" i="14"/>
  <c r="L43" i="14" s="1"/>
  <c r="AF43" i="14" s="1"/>
  <c r="D43" i="14"/>
  <c r="BE43" i="14"/>
  <c r="U93" i="6"/>
  <c r="T93" i="6" s="1"/>
  <c r="N93" i="1"/>
  <c r="N93" i="6"/>
  <c r="Z93" i="16"/>
  <c r="AO93" i="16"/>
  <c r="J94" i="6"/>
  <c r="M94" i="1" s="1"/>
  <c r="AD69" i="12"/>
  <c r="L69" i="12"/>
  <c r="F69" i="12"/>
  <c r="AN94" i="6"/>
  <c r="AG94" i="6" s="1"/>
  <c r="AL94" i="6"/>
  <c r="D94" i="6" s="1"/>
  <c r="C94" i="6"/>
  <c r="L94" i="1" s="1"/>
  <c r="AC43" i="14" l="1"/>
  <c r="K43" i="14"/>
  <c r="F43" i="14"/>
  <c r="BA44" i="14" s="1"/>
  <c r="AC94" i="6"/>
  <c r="K94" i="6"/>
  <c r="AF69" i="12"/>
  <c r="B69" i="12" s="1"/>
  <c r="M69" i="12"/>
  <c r="BC70" i="12" s="1"/>
  <c r="AP93" i="16"/>
  <c r="CQ93" i="16" s="1"/>
  <c r="AQ93" i="16" s="1"/>
  <c r="AA93" i="16"/>
  <c r="CP93" i="16" s="1"/>
  <c r="AB93" i="16" s="1"/>
  <c r="AB93" i="6"/>
  <c r="P93" i="1"/>
  <c r="O93" i="6"/>
  <c r="P93" i="6" s="1"/>
  <c r="Q93" i="1" s="1"/>
  <c r="EU93" i="1" s="1"/>
  <c r="W71" i="12"/>
  <c r="Z69" i="12"/>
  <c r="Z70" i="12" s="1"/>
  <c r="BA70" i="12"/>
  <c r="O93" i="1"/>
  <c r="B43" i="14" l="1"/>
  <c r="CO43" i="1" s="1"/>
  <c r="CA43" i="16" s="1"/>
  <c r="CK43" i="16" s="1"/>
  <c r="H43" i="16" s="1"/>
  <c r="Z43" i="14"/>
  <c r="W45" i="14"/>
  <c r="AE43" i="14"/>
  <c r="M43" i="14"/>
  <c r="AO44" i="14"/>
  <c r="AM44" i="14"/>
  <c r="E44" i="14" s="1"/>
  <c r="R69" i="12"/>
  <c r="S69" i="12" s="1"/>
  <c r="AA69" i="12"/>
  <c r="AA70" i="12" s="1"/>
  <c r="X71" i="12"/>
  <c r="AS70" i="12"/>
  <c r="AR70" i="12"/>
  <c r="Q93" i="6"/>
  <c r="V94" i="6"/>
  <c r="BW69" i="1"/>
  <c r="AR93" i="16"/>
  <c r="DZ93" i="16" s="1"/>
  <c r="AE94" i="6"/>
  <c r="AC93" i="16"/>
  <c r="DY93" i="16" s="1"/>
  <c r="BA43" i="16" l="1"/>
  <c r="AU43" i="16"/>
  <c r="AV43" i="16" s="1"/>
  <c r="BM69" i="16"/>
  <c r="BY69" i="16"/>
  <c r="CI69" i="16" s="1"/>
  <c r="BC44" i="14"/>
  <c r="R43" i="14"/>
  <c r="S43" i="14" s="1"/>
  <c r="AA43" i="14"/>
  <c r="X45" i="14"/>
  <c r="BB43" i="16"/>
  <c r="AX43" i="16"/>
  <c r="EA43" i="16" s="1"/>
  <c r="I43" i="16"/>
  <c r="U69" i="12"/>
  <c r="T69" i="12" s="1"/>
  <c r="BZ69" i="1"/>
  <c r="N69" i="12"/>
  <c r="AD44" i="14"/>
  <c r="AN70" i="12"/>
  <c r="AL70" i="12"/>
  <c r="D70" i="12" s="1"/>
  <c r="C70" i="12"/>
  <c r="BX70" i="1" s="1"/>
  <c r="Y94" i="6"/>
  <c r="O94" i="6"/>
  <c r="BB94" i="6"/>
  <c r="BD94" i="6"/>
  <c r="J70" i="12"/>
  <c r="BY70" i="1" s="1"/>
  <c r="BN69" i="16"/>
  <c r="CM43" i="16" l="1"/>
  <c r="J43" i="16" s="1"/>
  <c r="CR43" i="16"/>
  <c r="AW43" i="16" s="1"/>
  <c r="BO69" i="16"/>
  <c r="CU69" i="16"/>
  <c r="CS43" i="16"/>
  <c r="BC43" i="16" s="1"/>
  <c r="BD43" i="16"/>
  <c r="EB43" i="16" s="1"/>
  <c r="K43" i="16"/>
  <c r="DV43" i="16" s="1"/>
  <c r="U43" i="14"/>
  <c r="T43" i="14" s="1"/>
  <c r="CS43" i="1" s="1"/>
  <c r="N43" i="14"/>
  <c r="CR43" i="1"/>
  <c r="AC70" i="12"/>
  <c r="K70" i="12"/>
  <c r="BE94" i="6"/>
  <c r="AM94" i="6"/>
  <c r="E94" i="6" s="1"/>
  <c r="BP69" i="16"/>
  <c r="AB69" i="12"/>
  <c r="CB69" i="1"/>
  <c r="O69" i="12"/>
  <c r="P69" i="12" s="1"/>
  <c r="CC69" i="1" s="1"/>
  <c r="BF94" i="6"/>
  <c r="AO94" i="6"/>
  <c r="AH94" i="6" s="1"/>
  <c r="CA69" i="1"/>
  <c r="DD69" i="1" l="1"/>
  <c r="FA69" i="1"/>
  <c r="DF69" i="16"/>
  <c r="ED69" i="16"/>
  <c r="CT43" i="1"/>
  <c r="AB43" i="14"/>
  <c r="Q69" i="12"/>
  <c r="V70" i="12"/>
  <c r="AR45" i="14"/>
  <c r="AS45" i="14"/>
  <c r="AE70" i="12"/>
  <c r="AD94" i="6"/>
  <c r="F94" i="6"/>
  <c r="L94" i="6"/>
  <c r="O43" i="14" l="1"/>
  <c r="P43" i="14" s="1"/>
  <c r="CU43" i="1" s="1"/>
  <c r="FC43" i="1" s="1"/>
  <c r="V44" i="14"/>
  <c r="Q43" i="14"/>
  <c r="AF94" i="6"/>
  <c r="M94" i="6"/>
  <c r="BC95" i="6" s="1"/>
  <c r="W96" i="6"/>
  <c r="Y70" i="12"/>
  <c r="O70" i="12"/>
  <c r="BB70" i="12"/>
  <c r="BD70" i="12"/>
  <c r="BA95" i="6"/>
  <c r="J45" i="14"/>
  <c r="CQ45" i="1" s="1"/>
  <c r="B94" i="6"/>
  <c r="AN45" i="14"/>
  <c r="AG45" i="14" s="1"/>
  <c r="AL45" i="14"/>
  <c r="C45" i="14"/>
  <c r="CP45" i="1" s="1"/>
  <c r="Y44" i="14" l="1"/>
  <c r="BB44" i="14"/>
  <c r="BD44" i="14"/>
  <c r="BE70" i="12"/>
  <c r="AM70" i="12"/>
  <c r="E70" i="12" s="1"/>
  <c r="K94" i="1"/>
  <c r="BS94" i="16" s="1"/>
  <c r="CC94" i="16" s="1"/>
  <c r="R94" i="6"/>
  <c r="S94" i="6" s="1"/>
  <c r="X96" i="6"/>
  <c r="AS95" i="6"/>
  <c r="AR95" i="6"/>
  <c r="BF70" i="12"/>
  <c r="AO70" i="12"/>
  <c r="BF44" i="14" l="1"/>
  <c r="AH44" i="14"/>
  <c r="L44" i="14" s="1"/>
  <c r="AF44" i="14" s="1"/>
  <c r="D44" i="14"/>
  <c r="BE44" i="14"/>
  <c r="AD70" i="12"/>
  <c r="F70" i="12"/>
  <c r="BA71" i="12" s="1"/>
  <c r="L70" i="12"/>
  <c r="AN95" i="6"/>
  <c r="AL95" i="6"/>
  <c r="D95" i="6" s="1"/>
  <c r="C95" i="6"/>
  <c r="L95" i="1" s="1"/>
  <c r="U94" i="6"/>
  <c r="T94" i="6" s="1"/>
  <c r="N94" i="1"/>
  <c r="N94" i="6"/>
  <c r="AG95" i="6"/>
  <c r="J95" i="6"/>
  <c r="M95" i="1" s="1"/>
  <c r="Z94" i="16"/>
  <c r="AO94" i="16"/>
  <c r="K44" i="14" l="1"/>
  <c r="B44" i="14" s="1"/>
  <c r="CO44" i="1" s="1"/>
  <c r="CA44" i="16" s="1"/>
  <c r="CK44" i="16" s="1"/>
  <c r="AC44" i="14"/>
  <c r="F44" i="14"/>
  <c r="BA45" i="14" s="1"/>
  <c r="AC95" i="6"/>
  <c r="K95" i="6"/>
  <c r="AB94" i="6"/>
  <c r="P94" i="1"/>
  <c r="P94" i="6"/>
  <c r="Q94" i="1" s="1"/>
  <c r="O94" i="1"/>
  <c r="AR94" i="16"/>
  <c r="AP94" i="16"/>
  <c r="CQ94" i="16" s="1"/>
  <c r="AQ94" i="16" s="1"/>
  <c r="AF70" i="12"/>
  <c r="M70" i="12"/>
  <c r="AC94" i="16"/>
  <c r="AA94" i="16"/>
  <c r="CP94" i="16" s="1"/>
  <c r="AB94" i="16" s="1"/>
  <c r="W72" i="12"/>
  <c r="B70" i="12"/>
  <c r="CX94" i="1" l="1"/>
  <c r="EU94" i="1"/>
  <c r="DA94" i="16"/>
  <c r="DY94" i="16"/>
  <c r="DB94" i="16"/>
  <c r="DZ94" i="16"/>
  <c r="BA44" i="16"/>
  <c r="H44" i="16"/>
  <c r="AU44" i="16"/>
  <c r="Z44" i="14"/>
  <c r="W46" i="14"/>
  <c r="AE44" i="14"/>
  <c r="M44" i="14"/>
  <c r="BC45" i="14" s="1"/>
  <c r="R70" i="12"/>
  <c r="S70" i="12" s="1"/>
  <c r="X72" i="12"/>
  <c r="AS71" i="12"/>
  <c r="AR71" i="12"/>
  <c r="BW70" i="1"/>
  <c r="Q94" i="6"/>
  <c r="V95" i="6"/>
  <c r="AM45" i="14"/>
  <c r="E45" i="14" s="1"/>
  <c r="AE95" i="6"/>
  <c r="BC71" i="12"/>
  <c r="AO45" i="14"/>
  <c r="BM70" i="16" l="1"/>
  <c r="BY70" i="16"/>
  <c r="CI70" i="16" s="1"/>
  <c r="X46" i="14"/>
  <c r="AA44" i="14"/>
  <c r="R44" i="14"/>
  <c r="S44" i="14" s="1"/>
  <c r="AV44" i="16"/>
  <c r="I44" i="16"/>
  <c r="BB44" i="16"/>
  <c r="U70" i="12"/>
  <c r="T70" i="12" s="1"/>
  <c r="BZ70" i="1"/>
  <c r="N70" i="12"/>
  <c r="Y95" i="6"/>
  <c r="BB95" i="6"/>
  <c r="BD95" i="6"/>
  <c r="AL71" i="12"/>
  <c r="D71" i="12" s="1"/>
  <c r="AN71" i="12"/>
  <c r="C71" i="12"/>
  <c r="BX71" i="1" s="1"/>
  <c r="AD45" i="14"/>
  <c r="J71" i="12"/>
  <c r="BY71" i="1" s="1"/>
  <c r="BN70" i="16"/>
  <c r="CR44" i="16" l="1"/>
  <c r="AW44" i="16" s="1"/>
  <c r="CM44" i="16"/>
  <c r="J44" i="16" s="1"/>
  <c r="CS44" i="16"/>
  <c r="BC44" i="16" s="1"/>
  <c r="BO70" i="16"/>
  <c r="CU70" i="16"/>
  <c r="BD44" i="16"/>
  <c r="K44" i="16"/>
  <c r="AX44" i="16"/>
  <c r="N44" i="14"/>
  <c r="CR44" i="1"/>
  <c r="U44" i="14"/>
  <c r="T44" i="14" s="1"/>
  <c r="CS44" i="1" s="1"/>
  <c r="AC71" i="12"/>
  <c r="K71" i="12"/>
  <c r="CA70" i="1"/>
  <c r="AB70" i="12"/>
  <c r="CB70" i="1"/>
  <c r="P70" i="12"/>
  <c r="CC70" i="1" s="1"/>
  <c r="FA70" i="1" s="1"/>
  <c r="BF95" i="6"/>
  <c r="AO95" i="6"/>
  <c r="AH95" i="6" s="1"/>
  <c r="BP70" i="16"/>
  <c r="ED70" i="16" s="1"/>
  <c r="BE95" i="6"/>
  <c r="AM95" i="6"/>
  <c r="E95" i="6" s="1"/>
  <c r="EA44" i="16" l="1"/>
  <c r="DC44" i="16"/>
  <c r="DV44" i="16"/>
  <c r="CX44" i="16"/>
  <c r="EB44" i="16"/>
  <c r="DD44" i="16"/>
  <c r="CT44" i="1"/>
  <c r="AB44" i="14"/>
  <c r="AR46" i="14"/>
  <c r="AS46" i="14"/>
  <c r="AD95" i="6"/>
  <c r="L95" i="6"/>
  <c r="F95" i="6"/>
  <c r="BA96" i="6" s="1"/>
  <c r="AE71" i="12"/>
  <c r="Q70" i="12"/>
  <c r="V71" i="12"/>
  <c r="DL44" i="16" l="1" a="1"/>
  <c r="DL44" i="16" s="1"/>
  <c r="DG44" i="16"/>
  <c r="DM44" i="16" a="1"/>
  <c r="DM44" i="16" s="1"/>
  <c r="DJ44" i="16" a="1"/>
  <c r="DJ44" i="16" s="1"/>
  <c r="DK44" i="16" a="1"/>
  <c r="DK44" i="16" s="1"/>
  <c r="O44" i="14"/>
  <c r="P44" i="14" s="1"/>
  <c r="CU44" i="1" s="1"/>
  <c r="V45" i="14"/>
  <c r="Q44" i="14"/>
  <c r="AF95" i="6"/>
  <c r="B95" i="6" s="1"/>
  <c r="M95" i="6"/>
  <c r="BC96" i="6" s="1"/>
  <c r="Y71" i="12"/>
  <c r="BB71" i="12"/>
  <c r="BD71" i="12"/>
  <c r="J46" i="14"/>
  <c r="CQ46" i="1" s="1"/>
  <c r="Z95" i="6"/>
  <c r="Z96" i="6" s="1"/>
  <c r="W97" i="6"/>
  <c r="AL46" i="14"/>
  <c r="AN46" i="14"/>
  <c r="AG46" i="14" s="1"/>
  <c r="C46" i="14"/>
  <c r="CP46" i="1" s="1"/>
  <c r="DF44" i="1" l="1"/>
  <c r="FC44" i="1"/>
  <c r="DK42" i="16"/>
  <c r="DK43" i="16"/>
  <c r="DJ42" i="16"/>
  <c r="DM42" i="16"/>
  <c r="DM43" i="16"/>
  <c r="DI40" i="16"/>
  <c r="DI42" i="16"/>
  <c r="DG40" i="16"/>
  <c r="DG42" i="16"/>
  <c r="DG43" i="16"/>
  <c r="DI43" i="16"/>
  <c r="DG41" i="16"/>
  <c r="DI41" i="16"/>
  <c r="DI44" i="16"/>
  <c r="DL42" i="16"/>
  <c r="DL43" i="16"/>
  <c r="Y45" i="14"/>
  <c r="BD45" i="14"/>
  <c r="BB45" i="14"/>
  <c r="DM44" i="1" a="1"/>
  <c r="DM44" i="1" s="1"/>
  <c r="DJ44" i="1" a="1"/>
  <c r="DJ44" i="1" s="1"/>
  <c r="DL44" i="1" a="1"/>
  <c r="DL44" i="1" s="1"/>
  <c r="DK44" i="1" a="1"/>
  <c r="DK44" i="1" s="1"/>
  <c r="DG44" i="1"/>
  <c r="BE71" i="12"/>
  <c r="AM71" i="12"/>
  <c r="E71" i="12" s="1"/>
  <c r="R95" i="6"/>
  <c r="S95" i="6" s="1"/>
  <c r="X97" i="6"/>
  <c r="AA95" i="6"/>
  <c r="AA96" i="6" s="1"/>
  <c r="AR96" i="6"/>
  <c r="AS96" i="6"/>
  <c r="BF71" i="12"/>
  <c r="AO71" i="12"/>
  <c r="K95" i="1"/>
  <c r="BS95" i="16" s="1"/>
  <c r="CC95" i="16" s="1"/>
  <c r="DJ43" i="16"/>
  <c r="DN42" i="16" l="1"/>
  <c r="DN41" i="16" s="1"/>
  <c r="DQ43" i="16" a="1"/>
  <c r="DQ43" i="16" s="1"/>
  <c r="DN43" i="16" a="1"/>
  <c r="DN43" i="16" s="1"/>
  <c r="DR43" i="16" s="1" a="1"/>
  <c r="DR43" i="16" s="1"/>
  <c r="DO43" i="16" a="1"/>
  <c r="DO43" i="16" s="1"/>
  <c r="DP43" i="16" a="1"/>
  <c r="DP43" i="16" s="1"/>
  <c r="D45" i="14"/>
  <c r="BE45" i="14"/>
  <c r="BF45" i="14"/>
  <c r="AH45" i="14"/>
  <c r="L45" i="14" s="1"/>
  <c r="AF45" i="14" s="1"/>
  <c r="DI40" i="1"/>
  <c r="DI42" i="1"/>
  <c r="DI44" i="1"/>
  <c r="DG42" i="1"/>
  <c r="DG41" i="1"/>
  <c r="DG40" i="1"/>
  <c r="DI41" i="1"/>
  <c r="DG43" i="1"/>
  <c r="DI43" i="1"/>
  <c r="DK42" i="1"/>
  <c r="DL42" i="1"/>
  <c r="DL43" i="1"/>
  <c r="DJ42" i="1"/>
  <c r="DM43" i="1"/>
  <c r="DM42" i="1"/>
  <c r="Z95" i="16"/>
  <c r="AO95" i="16"/>
  <c r="U95" i="6"/>
  <c r="T95" i="6" s="1"/>
  <c r="N95" i="1"/>
  <c r="N95" i="6"/>
  <c r="AD71" i="12"/>
  <c r="L71" i="12"/>
  <c r="F71" i="12"/>
  <c r="J96" i="6"/>
  <c r="M96" i="1" s="1"/>
  <c r="AL96" i="6"/>
  <c r="D96" i="6" s="1"/>
  <c r="AN96" i="6"/>
  <c r="AG96" i="6" s="1"/>
  <c r="C96" i="6"/>
  <c r="L96" i="1" s="1"/>
  <c r="DK43" i="1"/>
  <c r="DJ43" i="1"/>
  <c r="DN40" i="16" l="1"/>
  <c r="DN44" i="16" s="1"/>
  <c r="DR44" i="16"/>
  <c r="AG45" i="16" s="1"/>
  <c r="DN43" i="1" a="1"/>
  <c r="DN43" i="1" s="1"/>
  <c r="DR43" i="1" s="1" a="1"/>
  <c r="DR43" i="1" s="1"/>
  <c r="DP43" i="1" a="1"/>
  <c r="DP43" i="1" s="1"/>
  <c r="DO43" i="1" a="1"/>
  <c r="DO43" i="1" s="1"/>
  <c r="DN42" i="1"/>
  <c r="DN41" i="1" s="1"/>
  <c r="DQ43" i="1" a="1"/>
  <c r="DQ43" i="1" s="1"/>
  <c r="AC45" i="14"/>
  <c r="K45" i="14"/>
  <c r="F45" i="14"/>
  <c r="AC96" i="6"/>
  <c r="K96" i="6"/>
  <c r="AP95" i="16"/>
  <c r="CQ95" i="16" s="1"/>
  <c r="AQ95" i="16" s="1"/>
  <c r="AA95" i="16"/>
  <c r="CP95" i="16" s="1"/>
  <c r="AB95" i="16" s="1"/>
  <c r="P95" i="1"/>
  <c r="AB95" i="6"/>
  <c r="O95" i="6"/>
  <c r="P95" i="6" s="1"/>
  <c r="Q95" i="1" s="1"/>
  <c r="EU95" i="1" s="1"/>
  <c r="Z71" i="12"/>
  <c r="Z72" i="12" s="1"/>
  <c r="W73" i="12"/>
  <c r="BA72" i="12"/>
  <c r="O95" i="1"/>
  <c r="AF71" i="12"/>
  <c r="B71" i="12" s="1"/>
  <c r="M71" i="12"/>
  <c r="BC72" i="12" s="1"/>
  <c r="DS46" i="16" l="1"/>
  <c r="DS45" i="16"/>
  <c r="DS47" i="16"/>
  <c r="DS48" i="16"/>
  <c r="DS44" i="16"/>
  <c r="W47" i="14"/>
  <c r="Z45" i="14"/>
  <c r="B45" i="14"/>
  <c r="CO45" i="1" s="1"/>
  <c r="B45" i="18"/>
  <c r="BA46" i="14"/>
  <c r="AE45" i="14"/>
  <c r="M45" i="14"/>
  <c r="DR44" i="1"/>
  <c r="AV45" i="1" s="1"/>
  <c r="DN40" i="1"/>
  <c r="DN44" i="1" s="1"/>
  <c r="AM46" i="14"/>
  <c r="E46" i="14" s="1"/>
  <c r="R71" i="12"/>
  <c r="S71" i="12" s="1"/>
  <c r="X73" i="12"/>
  <c r="AA71" i="12"/>
  <c r="AA72" i="12" s="1"/>
  <c r="AR72" i="12"/>
  <c r="AS72" i="12"/>
  <c r="AO46" i="14"/>
  <c r="AR95" i="16"/>
  <c r="DZ95" i="16" s="1"/>
  <c r="BW71" i="1"/>
  <c r="AE96" i="6"/>
  <c r="Q95" i="6"/>
  <c r="V96" i="6"/>
  <c r="AC95" i="16"/>
  <c r="DY95" i="16" s="1"/>
  <c r="AI49" i="16" a="1"/>
  <c r="AI47" i="16" a="1"/>
  <c r="AI45" i="16" a="1"/>
  <c r="AI48" i="16" a="1"/>
  <c r="CA45" i="16" l="1"/>
  <c r="CK45" i="16" s="1"/>
  <c r="AU45" i="16" s="1"/>
  <c r="AV45" i="16" s="1"/>
  <c r="BM71" i="16"/>
  <c r="BY71" i="16"/>
  <c r="CI71" i="16" s="1"/>
  <c r="AI47" i="16"/>
  <c r="D47" i="18" s="1"/>
  <c r="AI49" i="16"/>
  <c r="AI48" i="16"/>
  <c r="AI45" i="16"/>
  <c r="D45" i="18" s="1"/>
  <c r="AH45" i="16"/>
  <c r="C45" i="18" s="1"/>
  <c r="BA45" i="16"/>
  <c r="BB45" i="16" s="1"/>
  <c r="R45" i="14"/>
  <c r="S45" i="14" s="1"/>
  <c r="X47" i="14"/>
  <c r="AA45" i="14"/>
  <c r="DS47" i="1"/>
  <c r="DS46" i="1"/>
  <c r="DS48" i="1"/>
  <c r="DS44" i="1"/>
  <c r="DS45" i="1"/>
  <c r="AW45" i="1" s="1"/>
  <c r="BC46" i="14"/>
  <c r="BN71" i="16"/>
  <c r="U71" i="12"/>
  <c r="T71" i="12" s="1"/>
  <c r="BZ71" i="1"/>
  <c r="N71" i="12"/>
  <c r="O96" i="6"/>
  <c r="Y96" i="6"/>
  <c r="BB96" i="6"/>
  <c r="BD96" i="6"/>
  <c r="AD46" i="14"/>
  <c r="D72" i="12"/>
  <c r="AL72" i="12"/>
  <c r="AN72" i="12"/>
  <c r="C72" i="12"/>
  <c r="BX72" i="1" s="1"/>
  <c r="J72" i="12"/>
  <c r="BY72" i="1" s="1"/>
  <c r="AX49" i="1" a="1"/>
  <c r="AI46" i="16" a="1"/>
  <c r="AX46" i="1" a="1"/>
  <c r="AX45" i="1" a="1"/>
  <c r="AX48" i="1" a="1"/>
  <c r="AX47" i="1" a="1"/>
  <c r="AJ47" i="16" l="1"/>
  <c r="E47" i="18" s="1"/>
  <c r="D49" i="18"/>
  <c r="AJ49" i="16"/>
  <c r="E49" i="18" s="1"/>
  <c r="AJ45" i="16"/>
  <c r="E45" i="18" s="1"/>
  <c r="H45" i="16"/>
  <c r="I45" i="16" s="1"/>
  <c r="CM45" i="16" s="1"/>
  <c r="J45" i="16" s="1"/>
  <c r="CS45" i="16"/>
  <c r="BC45" i="16" s="1"/>
  <c r="BO71" i="16"/>
  <c r="CU71" i="16"/>
  <c r="CR45" i="16"/>
  <c r="AW45" i="16" s="1"/>
  <c r="AX49" i="1"/>
  <c r="D48" i="18"/>
  <c r="AJ48" i="16"/>
  <c r="E48" i="18" s="1"/>
  <c r="AI46" i="16"/>
  <c r="AX45" i="16"/>
  <c r="EA45" i="16" s="1"/>
  <c r="AX48" i="1"/>
  <c r="AX46" i="1"/>
  <c r="AX45" i="1"/>
  <c r="AX47" i="1"/>
  <c r="K45" i="16"/>
  <c r="DV45" i="16" s="1"/>
  <c r="BD45" i="16"/>
  <c r="EB45" i="16" s="1"/>
  <c r="L45" i="18"/>
  <c r="K45" i="18"/>
  <c r="U45" i="14"/>
  <c r="T45" i="14" s="1"/>
  <c r="CS45" i="1" s="1"/>
  <c r="CR45" i="1"/>
  <c r="N45" i="14"/>
  <c r="AB71" i="12"/>
  <c r="CB71" i="1"/>
  <c r="O71" i="12"/>
  <c r="P71" i="12" s="1"/>
  <c r="CC71" i="1" s="1"/>
  <c r="FA71" i="1" s="1"/>
  <c r="CA71" i="1"/>
  <c r="AC72" i="12"/>
  <c r="K72" i="12"/>
  <c r="BF96" i="6"/>
  <c r="AO96" i="6"/>
  <c r="AH96" i="6" s="1"/>
  <c r="BE96" i="6"/>
  <c r="AM96" i="6"/>
  <c r="E96" i="6" s="1"/>
  <c r="BP71" i="16"/>
  <c r="ED71" i="16" s="1"/>
  <c r="M49" i="18" l="1"/>
  <c r="AY49" i="1"/>
  <c r="N49" i="18" s="1"/>
  <c r="M48" i="18"/>
  <c r="AY48" i="1"/>
  <c r="N48" i="18" s="1"/>
  <c r="D46" i="18"/>
  <c r="AJ46" i="16"/>
  <c r="M47" i="18"/>
  <c r="AY47" i="1"/>
  <c r="N47" i="18" s="1"/>
  <c r="CT45" i="1"/>
  <c r="AB45" i="14"/>
  <c r="M45" i="18"/>
  <c r="AY45" i="1"/>
  <c r="N45" i="18" s="1"/>
  <c r="M46" i="18"/>
  <c r="AY46" i="1"/>
  <c r="N46" i="18" s="1"/>
  <c r="Q71" i="12"/>
  <c r="V72" i="12"/>
  <c r="AD96" i="6"/>
  <c r="F96" i="6"/>
  <c r="BA97" i="6" s="1"/>
  <c r="L96" i="6"/>
  <c r="AS47" i="14"/>
  <c r="AR47" i="14"/>
  <c r="AE72" i="12"/>
  <c r="E46" i="18" l="1"/>
  <c r="O45" i="14"/>
  <c r="P45" i="14" s="1"/>
  <c r="CU45" i="1" s="1"/>
  <c r="FC45" i="1" s="1"/>
  <c r="Q45" i="14"/>
  <c r="V46" i="14"/>
  <c r="AF96" i="6"/>
  <c r="M96" i="6"/>
  <c r="BC97" i="6" s="1"/>
  <c r="B96" i="6"/>
  <c r="W98" i="6"/>
  <c r="C47" i="14"/>
  <c r="CP47" i="1" s="1"/>
  <c r="Y72" i="12"/>
  <c r="O72" i="12"/>
  <c r="BB72" i="12"/>
  <c r="BD72" i="12"/>
  <c r="J47" i="14"/>
  <c r="CQ47" i="1" s="1"/>
  <c r="Y46" i="14" l="1"/>
  <c r="BB46" i="14"/>
  <c r="BD46" i="14"/>
  <c r="BF72" i="12"/>
  <c r="AO72" i="12"/>
  <c r="BE72" i="12"/>
  <c r="AM72" i="12"/>
  <c r="E72" i="12" s="1"/>
  <c r="K96" i="1"/>
  <c r="BS96" i="16" s="1"/>
  <c r="CC96" i="16" s="1"/>
  <c r="R96" i="6"/>
  <c r="S96" i="6" s="1"/>
  <c r="X98" i="6"/>
  <c r="AR97" i="6"/>
  <c r="AS97" i="6"/>
  <c r="BF46" i="14" l="1"/>
  <c r="AH46" i="14"/>
  <c r="L46" i="14" s="1"/>
  <c r="AF46" i="14" s="1"/>
  <c r="D46" i="14"/>
  <c r="BE46" i="14"/>
  <c r="AN97" i="6"/>
  <c r="AL97" i="6"/>
  <c r="D97" i="6" s="1"/>
  <c r="C97" i="6"/>
  <c r="L97" i="1" s="1"/>
  <c r="AO96" i="16"/>
  <c r="Z96" i="16"/>
  <c r="AD72" i="12"/>
  <c r="F72" i="12"/>
  <c r="L72" i="12"/>
  <c r="U96" i="6"/>
  <c r="T96" i="6" s="1"/>
  <c r="N96" i="1"/>
  <c r="N96" i="6"/>
  <c r="AG97" i="6"/>
  <c r="J97" i="6"/>
  <c r="M97" i="1" s="1"/>
  <c r="K46" i="14" l="1"/>
  <c r="B46" i="14" s="1"/>
  <c r="CO46" i="1" s="1"/>
  <c r="CA46" i="16" s="1"/>
  <c r="CK46" i="16" s="1"/>
  <c r="AC46" i="14"/>
  <c r="F46" i="14"/>
  <c r="BA47" i="14" s="1"/>
  <c r="AC97" i="6"/>
  <c r="K97" i="6"/>
  <c r="AF72" i="12"/>
  <c r="M72" i="12"/>
  <c r="BC73" i="12" s="1"/>
  <c r="W74" i="12"/>
  <c r="AB96" i="6"/>
  <c r="P96" i="1"/>
  <c r="P96" i="6"/>
  <c r="Q96" i="1" s="1"/>
  <c r="EU96" i="1" s="1"/>
  <c r="B72" i="12"/>
  <c r="O96" i="1"/>
  <c r="AA96" i="16"/>
  <c r="CP96" i="16" s="1"/>
  <c r="AB96" i="16" s="1"/>
  <c r="AP96" i="16"/>
  <c r="CQ96" i="16" s="1"/>
  <c r="AQ96" i="16" s="1"/>
  <c r="BA73" i="12"/>
  <c r="H46" i="16" l="1"/>
  <c r="BA46" i="16"/>
  <c r="AU46" i="16"/>
  <c r="Z46" i="14"/>
  <c r="W48" i="14"/>
  <c r="AE46" i="14"/>
  <c r="M46" i="14"/>
  <c r="BC47" i="14" s="1"/>
  <c r="BW72" i="1"/>
  <c r="R72" i="12"/>
  <c r="S72" i="12" s="1"/>
  <c r="X74" i="12"/>
  <c r="AS73" i="12"/>
  <c r="AR73" i="12"/>
  <c r="AO47" i="14"/>
  <c r="AM47" i="14"/>
  <c r="E47" i="14" s="1"/>
  <c r="Q96" i="6"/>
  <c r="V97" i="6"/>
  <c r="AE97" i="6"/>
  <c r="AR96" i="16"/>
  <c r="DZ96" i="16" s="1"/>
  <c r="AC96" i="16"/>
  <c r="DY96" i="16" s="1"/>
  <c r="BM72" i="16" l="1"/>
  <c r="BY72" i="16"/>
  <c r="CI72" i="16" s="1"/>
  <c r="R46" i="14"/>
  <c r="S46" i="14" s="1"/>
  <c r="AA46" i="14"/>
  <c r="X48" i="14"/>
  <c r="AV46" i="16"/>
  <c r="BB46" i="16"/>
  <c r="I46" i="16"/>
  <c r="J73" i="12"/>
  <c r="BY73" i="1" s="1"/>
  <c r="AD47" i="14"/>
  <c r="Y97" i="6"/>
  <c r="BB97" i="6"/>
  <c r="BD97" i="6"/>
  <c r="U72" i="12"/>
  <c r="T72" i="12" s="1"/>
  <c r="BZ72" i="1"/>
  <c r="N72" i="12"/>
  <c r="BN72" i="16"/>
  <c r="AN73" i="12"/>
  <c r="AL73" i="12"/>
  <c r="D73" i="12" s="1"/>
  <c r="C73" i="12"/>
  <c r="BX73" i="1" s="1"/>
  <c r="BO72" i="16" l="1"/>
  <c r="CU72" i="16"/>
  <c r="CM46" i="16"/>
  <c r="J46" i="16" s="1"/>
  <c r="CS46" i="16"/>
  <c r="BC46" i="16" s="1"/>
  <c r="CR46" i="16"/>
  <c r="AW46" i="16" s="1"/>
  <c r="BD46" i="16"/>
  <c r="EB46" i="16" s="1"/>
  <c r="AX46" i="16"/>
  <c r="EA46" i="16" s="1"/>
  <c r="K46" i="16"/>
  <c r="DV46" i="16" s="1"/>
  <c r="N46" i="14"/>
  <c r="U46" i="14"/>
  <c r="T46" i="14" s="1"/>
  <c r="CS46" i="1" s="1"/>
  <c r="CR46" i="1"/>
  <c r="AC73" i="12"/>
  <c r="K73" i="12"/>
  <c r="CA72" i="1"/>
  <c r="BE97" i="6"/>
  <c r="AM97" i="6"/>
  <c r="E97" i="6" s="1"/>
  <c r="BF97" i="6"/>
  <c r="AO97" i="6"/>
  <c r="AH97" i="6" s="1"/>
  <c r="BP72" i="16"/>
  <c r="ED72" i="16" s="1"/>
  <c r="AB72" i="12"/>
  <c r="CB72" i="1"/>
  <c r="P72" i="12"/>
  <c r="CC72" i="1" s="1"/>
  <c r="FA72" i="1" s="1"/>
  <c r="AB46" i="14" l="1"/>
  <c r="CT46" i="1"/>
  <c r="Q72" i="12"/>
  <c r="V73" i="12"/>
  <c r="AD97" i="6"/>
  <c r="F97" i="6"/>
  <c r="BA98" i="6" s="1"/>
  <c r="L97" i="6"/>
  <c r="AE73" i="12"/>
  <c r="O46" i="14" l="1"/>
  <c r="P46" i="14" s="1"/>
  <c r="CU46" i="1" s="1"/>
  <c r="FC46" i="1" s="1"/>
  <c r="Q46" i="14"/>
  <c r="V47" i="14"/>
  <c r="AF97" i="6"/>
  <c r="B97" i="6" s="1"/>
  <c r="M97" i="6"/>
  <c r="Y73" i="12"/>
  <c r="BB73" i="12"/>
  <c r="BD73" i="12"/>
  <c r="Z97" i="6"/>
  <c r="Z98" i="6" s="1"/>
  <c r="W99" i="6"/>
  <c r="Y47" i="14" l="1"/>
  <c r="BD47" i="14"/>
  <c r="AH47" i="14" s="1"/>
  <c r="L47" i="14" s="1"/>
  <c r="AF47" i="14" s="1"/>
  <c r="BB47" i="14"/>
  <c r="K97" i="1"/>
  <c r="BS97" i="16" s="1"/>
  <c r="CC97" i="16" s="1"/>
  <c r="BF73" i="12"/>
  <c r="AO73" i="12"/>
  <c r="R97" i="6"/>
  <c r="S97" i="6" s="1"/>
  <c r="AA97" i="6"/>
  <c r="AA98" i="6" s="1"/>
  <c r="X99" i="6"/>
  <c r="AS98" i="6"/>
  <c r="AR98" i="6"/>
  <c r="BE73" i="12"/>
  <c r="AM73" i="12"/>
  <c r="E73" i="12" s="1"/>
  <c r="BC98" i="6"/>
  <c r="AL47" i="14" l="1"/>
  <c r="D47" i="14" s="1"/>
  <c r="F47" i="14" s="1"/>
  <c r="BE47" i="14"/>
  <c r="AN47" i="14"/>
  <c r="AG47" i="14" s="1"/>
  <c r="BF47" i="14"/>
  <c r="AD73" i="12"/>
  <c r="F73" i="12"/>
  <c r="BA74" i="12" s="1"/>
  <c r="L73" i="12"/>
  <c r="AN98" i="6"/>
  <c r="AL98" i="6"/>
  <c r="D98" i="6" s="1"/>
  <c r="C98" i="6"/>
  <c r="L98" i="1" s="1"/>
  <c r="AG98" i="6"/>
  <c r="J98" i="6"/>
  <c r="M98" i="1" s="1"/>
  <c r="AO97" i="16"/>
  <c r="Z97" i="16"/>
  <c r="U97" i="6"/>
  <c r="T97" i="6" s="1"/>
  <c r="N97" i="1"/>
  <c r="N97" i="6"/>
  <c r="W49" i="14" l="1"/>
  <c r="Z47" i="14"/>
  <c r="AC47" i="14"/>
  <c r="K47" i="14"/>
  <c r="M47" i="14" s="1"/>
  <c r="BA48" i="14"/>
  <c r="AC98" i="6"/>
  <c r="K98" i="6"/>
  <c r="AP97" i="16"/>
  <c r="CQ97" i="16" s="1"/>
  <c r="AQ97" i="16" s="1"/>
  <c r="AB97" i="6"/>
  <c r="P97" i="1"/>
  <c r="O97" i="6"/>
  <c r="P97" i="6" s="1"/>
  <c r="AF73" i="12"/>
  <c r="M73" i="12"/>
  <c r="BC74" i="12" s="1"/>
  <c r="O97" i="1"/>
  <c r="B73" i="12"/>
  <c r="Z73" i="12"/>
  <c r="Z74" i="12" s="1"/>
  <c r="W75" i="12"/>
  <c r="AA97" i="16"/>
  <c r="CP97" i="16" s="1"/>
  <c r="AB97" i="16" s="1"/>
  <c r="B35" i="18"/>
  <c r="AH35" i="16"/>
  <c r="AI39" i="16" a="1"/>
  <c r="AI38" i="16" a="1"/>
  <c r="AI37" i="16" a="1"/>
  <c r="AR48" i="14" l="1"/>
  <c r="C48" i="14" s="1"/>
  <c r="CP48" i="1" s="1"/>
  <c r="R47" i="14"/>
  <c r="S47" i="14" s="1"/>
  <c r="X49" i="14"/>
  <c r="AS48" i="14"/>
  <c r="J48" i="14" s="1"/>
  <c r="CQ48" i="1" s="1"/>
  <c r="AA47" i="14"/>
  <c r="AE47" i="14"/>
  <c r="BC48" i="14"/>
  <c r="B47" i="14"/>
  <c r="BW73" i="1"/>
  <c r="Q97" i="6"/>
  <c r="V98" i="6"/>
  <c r="AR97" i="16"/>
  <c r="DZ97" i="16" s="1"/>
  <c r="AC97" i="16"/>
  <c r="DY97" i="16" s="1"/>
  <c r="R73" i="12"/>
  <c r="S73" i="12" s="1"/>
  <c r="X75" i="12"/>
  <c r="AA73" i="12"/>
  <c r="AA74" i="12" s="1"/>
  <c r="AR74" i="12"/>
  <c r="AS74" i="12"/>
  <c r="AE98" i="6"/>
  <c r="Q97" i="1"/>
  <c r="EU97" i="1" s="1"/>
  <c r="AI37" i="16"/>
  <c r="D37" i="18" s="1"/>
  <c r="AI39" i="16"/>
  <c r="D39" i="18" s="1"/>
  <c r="AI38" i="16"/>
  <c r="D38" i="18" s="1"/>
  <c r="C35" i="18"/>
  <c r="AI36" i="16" a="1"/>
  <c r="AI35" i="16" a="1"/>
  <c r="BM73" i="16" l="1"/>
  <c r="BY73" i="16"/>
  <c r="CI73" i="16" s="1"/>
  <c r="AI36" i="16"/>
  <c r="D36" i="18" s="1"/>
  <c r="AO48" i="14"/>
  <c r="AM48" i="14"/>
  <c r="E48" i="14" s="1"/>
  <c r="U47" i="14"/>
  <c r="T47" i="14" s="1"/>
  <c r="CS47" i="1" s="1"/>
  <c r="CR47" i="1"/>
  <c r="N47" i="14"/>
  <c r="O47" i="14" s="1"/>
  <c r="P47" i="14" s="1"/>
  <c r="CU47" i="1" s="1"/>
  <c r="FC47" i="1" s="1"/>
  <c r="CO47" i="1"/>
  <c r="AJ38" i="16"/>
  <c r="AJ39" i="16"/>
  <c r="AJ37" i="16"/>
  <c r="AI35" i="16"/>
  <c r="D35" i="18" s="1"/>
  <c r="F48" i="14"/>
  <c r="AD48" i="14"/>
  <c r="U73" i="12"/>
  <c r="T73" i="12" s="1"/>
  <c r="BZ73" i="1"/>
  <c r="N73" i="12"/>
  <c r="O98" i="6"/>
  <c r="Y98" i="6"/>
  <c r="BB98" i="6"/>
  <c r="BD98" i="6"/>
  <c r="BP73" i="16"/>
  <c r="ED73" i="16" s="1"/>
  <c r="BN73" i="16"/>
  <c r="J74" i="12"/>
  <c r="BY74" i="1" s="1"/>
  <c r="AN74" i="12"/>
  <c r="D74" i="12"/>
  <c r="AL74" i="12"/>
  <c r="C74" i="12"/>
  <c r="BX74" i="1" s="1"/>
  <c r="CA47" i="16" l="1"/>
  <c r="CK47" i="16" s="1"/>
  <c r="H47" i="16" s="1"/>
  <c r="I47" i="16" s="1"/>
  <c r="E37" i="18"/>
  <c r="BO73" i="16"/>
  <c r="CU73" i="16"/>
  <c r="E39" i="18"/>
  <c r="E38" i="18"/>
  <c r="AJ36" i="16"/>
  <c r="CT47" i="1"/>
  <c r="AB47" i="14"/>
  <c r="AJ35" i="16"/>
  <c r="CA73" i="1"/>
  <c r="BF98" i="6"/>
  <c r="AO98" i="6"/>
  <c r="AH98" i="6" s="1"/>
  <c r="AC74" i="12"/>
  <c r="K74" i="12"/>
  <c r="BE98" i="6"/>
  <c r="AM98" i="6"/>
  <c r="E98" i="6" s="1"/>
  <c r="M48" i="14"/>
  <c r="AB73" i="12"/>
  <c r="CB73" i="1"/>
  <c r="O73" i="12"/>
  <c r="P73" i="12" s="1"/>
  <c r="CC73" i="1" s="1"/>
  <c r="FA73" i="1" s="1"/>
  <c r="W50" i="14"/>
  <c r="DJ39" i="1" a="1"/>
  <c r="DJ39" i="1" s="1"/>
  <c r="DJ37" i="1" s="1"/>
  <c r="DM39" i="1" a="1"/>
  <c r="DM39" i="1" s="1"/>
  <c r="DM37" i="1" s="1"/>
  <c r="DL39" i="1" a="1"/>
  <c r="DL39" i="1" s="1"/>
  <c r="DL37" i="1" s="1"/>
  <c r="DG39" i="1"/>
  <c r="DK39" i="1" a="1"/>
  <c r="DK39" i="1" s="1"/>
  <c r="DK37" i="1" s="1"/>
  <c r="CV35" i="1"/>
  <c r="AZ35" i="1" s="1"/>
  <c r="O35" i="18" s="1"/>
  <c r="AU47" i="16" l="1"/>
  <c r="BA47" i="16"/>
  <c r="CM47" i="16"/>
  <c r="J47" i="16" s="1"/>
  <c r="E36" i="18"/>
  <c r="E35" i="18"/>
  <c r="AV47" i="16"/>
  <c r="BB47" i="16"/>
  <c r="Q47" i="14"/>
  <c r="V48" i="14"/>
  <c r="K47" i="16"/>
  <c r="DV47" i="16" s="1"/>
  <c r="AE74" i="12"/>
  <c r="Q73" i="12"/>
  <c r="V74" i="12"/>
  <c r="R48" i="14"/>
  <c r="S48" i="14" s="1"/>
  <c r="X50" i="14"/>
  <c r="AR49" i="14"/>
  <c r="AS49" i="14"/>
  <c r="AD98" i="6"/>
  <c r="F98" i="6"/>
  <c r="BA99" i="6" s="1"/>
  <c r="L98" i="6"/>
  <c r="CV36" i="1"/>
  <c r="AZ36" i="1" s="1"/>
  <c r="O36" i="18" s="1"/>
  <c r="DG35" i="1"/>
  <c r="DG36" i="1"/>
  <c r="DI38" i="1"/>
  <c r="DI35" i="1"/>
  <c r="DI37" i="1"/>
  <c r="DG37" i="1"/>
  <c r="DI39" i="1"/>
  <c r="DI36" i="1"/>
  <c r="DG38" i="1"/>
  <c r="DL38" i="1"/>
  <c r="DM38" i="1"/>
  <c r="DK38" i="1"/>
  <c r="DJ38" i="1"/>
  <c r="CS47" i="16" l="1"/>
  <c r="BC47" i="16" s="1"/>
  <c r="CR47" i="16"/>
  <c r="AW47" i="16" s="1"/>
  <c r="AX47" i="16"/>
  <c r="EA47" i="16" s="1"/>
  <c r="BB48" i="14"/>
  <c r="Y48" i="14"/>
  <c r="BD48" i="14"/>
  <c r="AH48" i="14" s="1"/>
  <c r="L48" i="14" s="1"/>
  <c r="AF48" i="14" s="1"/>
  <c r="Z48" i="14"/>
  <c r="BD47" i="16"/>
  <c r="EB47" i="16" s="1"/>
  <c r="U48" i="14"/>
  <c r="T48" i="14" s="1"/>
  <c r="CR48" i="1"/>
  <c r="N48" i="14"/>
  <c r="O48" i="14" s="1"/>
  <c r="Y74" i="12"/>
  <c r="O74" i="12"/>
  <c r="BB74" i="12"/>
  <c r="BD74" i="12"/>
  <c r="J49" i="14"/>
  <c r="CQ49" i="1" s="1"/>
  <c r="W100" i="6"/>
  <c r="C49" i="14"/>
  <c r="CP49" i="1" s="1"/>
  <c r="AF98" i="6"/>
  <c r="B98" i="6" s="1"/>
  <c r="M98" i="6"/>
  <c r="BC99" i="6" s="1"/>
  <c r="DN37" i="1"/>
  <c r="DN36" i="1" s="1"/>
  <c r="DQ38" i="1" a="1"/>
  <c r="DQ38" i="1" s="1"/>
  <c r="DP38" i="1" a="1"/>
  <c r="DP38" i="1" s="1"/>
  <c r="DO38" i="1" a="1"/>
  <c r="DO38" i="1" s="1"/>
  <c r="DN38" i="1" a="1"/>
  <c r="DN38" i="1" s="1"/>
  <c r="CV37" i="1"/>
  <c r="AZ37" i="1" s="1"/>
  <c r="O37" i="18" s="1"/>
  <c r="AN48" i="14" l="1"/>
  <c r="AG48" i="14" s="1"/>
  <c r="BF48" i="14"/>
  <c r="AA48" i="14"/>
  <c r="AL48" i="14"/>
  <c r="D48" i="14" s="1"/>
  <c r="BE48" i="14"/>
  <c r="K98" i="1"/>
  <c r="BS98" i="16" s="1"/>
  <c r="CC98" i="16" s="1"/>
  <c r="BF74" i="12"/>
  <c r="AO74" i="12"/>
  <c r="R98" i="6"/>
  <c r="S98" i="6" s="1"/>
  <c r="X100" i="6"/>
  <c r="AR99" i="6"/>
  <c r="AS99" i="6"/>
  <c r="BE74" i="12"/>
  <c r="AM74" i="12"/>
  <c r="E74" i="12" s="1"/>
  <c r="AV48" i="16"/>
  <c r="AB48" i="14"/>
  <c r="CT48" i="1"/>
  <c r="P48" i="14"/>
  <c r="CU48" i="1" s="1"/>
  <c r="FC48" i="1" s="1"/>
  <c r="BB48" i="16"/>
  <c r="I48" i="16"/>
  <c r="CS48" i="1"/>
  <c r="DN39" i="1"/>
  <c r="DS42" i="1" s="1"/>
  <c r="DR39" i="1"/>
  <c r="AV40" i="1" s="1"/>
  <c r="DN35" i="1"/>
  <c r="CV38" i="1"/>
  <c r="AZ38" i="1" s="1"/>
  <c r="O38" i="18" s="1"/>
  <c r="AX43" i="1" a="1"/>
  <c r="CM48" i="16" l="1"/>
  <c r="J48" i="16" s="1"/>
  <c r="CR48" i="16"/>
  <c r="AW48" i="16" s="1"/>
  <c r="CS48" i="16"/>
  <c r="BC48" i="16" s="1"/>
  <c r="K48" i="16"/>
  <c r="DV48" i="16" s="1"/>
  <c r="AC48" i="14"/>
  <c r="BA49" i="14"/>
  <c r="K48" i="14"/>
  <c r="AX43" i="1"/>
  <c r="M43" i="18" s="1"/>
  <c r="U98" i="6"/>
  <c r="T98" i="6" s="1"/>
  <c r="N98" i="1"/>
  <c r="N98" i="6"/>
  <c r="BD48" i="16"/>
  <c r="EB48" i="16" s="1"/>
  <c r="J99" i="6"/>
  <c r="M99" i="1" s="1"/>
  <c r="AD74" i="12"/>
  <c r="L74" i="12"/>
  <c r="F74" i="12"/>
  <c r="BA75" i="12" s="1"/>
  <c r="D99" i="6"/>
  <c r="AN99" i="6"/>
  <c r="AG99" i="6" s="1"/>
  <c r="AL99" i="6"/>
  <c r="C99" i="6"/>
  <c r="L99" i="1" s="1"/>
  <c r="Q48" i="14"/>
  <c r="V49" i="14"/>
  <c r="AO98" i="16"/>
  <c r="Z98" i="16"/>
  <c r="AX48" i="16"/>
  <c r="EA48" i="16" s="1"/>
  <c r="DS39" i="1"/>
  <c r="K40" i="18" s="1"/>
  <c r="DS40" i="1"/>
  <c r="AW40" i="1" s="1"/>
  <c r="DS43" i="1"/>
  <c r="DS41" i="1"/>
  <c r="CV39" i="1"/>
  <c r="AZ39" i="1" s="1"/>
  <c r="O39" i="18" s="1"/>
  <c r="AX44" i="1" a="1"/>
  <c r="AX42" i="1" a="1"/>
  <c r="AE48" i="14" l="1"/>
  <c r="B48" i="14" s="1"/>
  <c r="CO48" i="1" s="1"/>
  <c r="CA48" i="16" s="1"/>
  <c r="CK48" i="16" s="1"/>
  <c r="BC49" i="14"/>
  <c r="BD49" i="14" s="1"/>
  <c r="AN49" i="14" s="1"/>
  <c r="AG49" i="14" s="1"/>
  <c r="AX44" i="1"/>
  <c r="M44" i="18" s="1"/>
  <c r="AA98" i="16"/>
  <c r="CP98" i="16" s="1"/>
  <c r="AB98" i="16" s="1"/>
  <c r="W76" i="12"/>
  <c r="AC99" i="6"/>
  <c r="K99" i="6"/>
  <c r="AF74" i="12"/>
  <c r="M74" i="12"/>
  <c r="BC75" i="12" s="1"/>
  <c r="AP98" i="16"/>
  <c r="CQ98" i="16" s="1"/>
  <c r="AQ98" i="16" s="1"/>
  <c r="B74" i="12"/>
  <c r="AB98" i="6"/>
  <c r="P98" i="1"/>
  <c r="P98" i="6"/>
  <c r="Q98" i="1" s="1"/>
  <c r="EU98" i="1" s="1"/>
  <c r="Y49" i="14"/>
  <c r="BB49" i="14"/>
  <c r="O98" i="1"/>
  <c r="AY43" i="1"/>
  <c r="N43" i="18" s="1"/>
  <c r="AX42" i="1"/>
  <c r="M42" i="18" s="1"/>
  <c r="L40" i="18"/>
  <c r="AX41" i="1" a="1"/>
  <c r="AX40" i="1" a="1"/>
  <c r="AL49" i="14" l="1"/>
  <c r="D49" i="14" s="1"/>
  <c r="AX41" i="1"/>
  <c r="M41" i="18" s="1"/>
  <c r="AU48" i="16"/>
  <c r="H48" i="16"/>
  <c r="BA48" i="16"/>
  <c r="AX40" i="1"/>
  <c r="BW74" i="1"/>
  <c r="BE49" i="14"/>
  <c r="AM49" i="14"/>
  <c r="E49" i="14" s="1"/>
  <c r="AR98" i="16"/>
  <c r="DZ98" i="16" s="1"/>
  <c r="BF49" i="14"/>
  <c r="AO49" i="14"/>
  <c r="AH49" i="14" s="1"/>
  <c r="AY42" i="1"/>
  <c r="N42" i="18" s="1"/>
  <c r="R74" i="12"/>
  <c r="S74" i="12" s="1"/>
  <c r="X76" i="12"/>
  <c r="AS75" i="12"/>
  <c r="AR75" i="12"/>
  <c r="AC98" i="16"/>
  <c r="DY98" i="16" s="1"/>
  <c r="Q98" i="6"/>
  <c r="V99" i="6"/>
  <c r="AE99" i="6"/>
  <c r="AY44" i="1"/>
  <c r="N44" i="18" s="1"/>
  <c r="K49" i="14" l="1"/>
  <c r="AE49" i="14" s="1"/>
  <c r="AC49" i="14"/>
  <c r="BM74" i="16"/>
  <c r="BY74" i="16"/>
  <c r="CI74" i="16" s="1"/>
  <c r="AY41" i="1"/>
  <c r="N41" i="18" s="1"/>
  <c r="AY40" i="1"/>
  <c r="CV40" i="1" s="1"/>
  <c r="AZ40" i="1" s="1"/>
  <c r="O40" i="18" s="1"/>
  <c r="M40" i="18"/>
  <c r="AL75" i="12"/>
  <c r="D75" i="12" s="1"/>
  <c r="AN75" i="12"/>
  <c r="C75" i="12"/>
  <c r="BX75" i="1" s="1"/>
  <c r="J75" i="12"/>
  <c r="BY75" i="1" s="1"/>
  <c r="AD49" i="14"/>
  <c r="F49" i="14"/>
  <c r="BA50" i="14" s="1"/>
  <c r="L49" i="14"/>
  <c r="Y99" i="6"/>
  <c r="BB99" i="6"/>
  <c r="BD99" i="6"/>
  <c r="U74" i="12"/>
  <c r="T74" i="12" s="1"/>
  <c r="BZ74" i="1"/>
  <c r="N74" i="12"/>
  <c r="BN74" i="16"/>
  <c r="BO74" i="16" l="1"/>
  <c r="CU74" i="16"/>
  <c r="BA40" i="1"/>
  <c r="P40" i="18" s="1"/>
  <c r="N40" i="18"/>
  <c r="AC75" i="12"/>
  <c r="K75" i="12"/>
  <c r="BP74" i="16"/>
  <c r="AB74" i="12"/>
  <c r="CB74" i="1"/>
  <c r="P74" i="12"/>
  <c r="CC74" i="1" s="1"/>
  <c r="BE99" i="6"/>
  <c r="AM99" i="6"/>
  <c r="E99" i="6" s="1"/>
  <c r="AF49" i="14"/>
  <c r="B49" i="14" s="1"/>
  <c r="M49" i="14"/>
  <c r="BC50" i="14" s="1"/>
  <c r="CA74" i="1"/>
  <c r="W51" i="14"/>
  <c r="Z49" i="14"/>
  <c r="BF99" i="6"/>
  <c r="AO99" i="6"/>
  <c r="AH99" i="6" s="1"/>
  <c r="CV41" i="1"/>
  <c r="AZ41" i="1" s="1"/>
  <c r="O41" i="18" s="1"/>
  <c r="DD74" i="1" l="1"/>
  <c r="FA74" i="1"/>
  <c r="U40" i="18"/>
  <c r="W40" i="18"/>
  <c r="ED74" i="16"/>
  <c r="DF74" i="16"/>
  <c r="BA41" i="1"/>
  <c r="P41" i="18" s="1"/>
  <c r="CO49" i="1"/>
  <c r="CA49" i="16" s="1"/>
  <c r="CK49" i="16" s="1"/>
  <c r="Q74" i="12"/>
  <c r="V75" i="12"/>
  <c r="R49" i="14"/>
  <c r="S49" i="14" s="1"/>
  <c r="X51" i="14"/>
  <c r="AA49" i="14"/>
  <c r="AS50" i="14"/>
  <c r="AR50" i="14"/>
  <c r="AE75" i="12"/>
  <c r="AD99" i="6"/>
  <c r="L99" i="6"/>
  <c r="F99" i="6"/>
  <c r="BA100" i="6" s="1"/>
  <c r="CV42" i="1"/>
  <c r="AZ42" i="1" s="1"/>
  <c r="O42" i="18" s="1"/>
  <c r="U41" i="18" l="1"/>
  <c r="W41" i="18"/>
  <c r="BA42" i="1"/>
  <c r="P42" i="18" s="1"/>
  <c r="J50" i="14"/>
  <c r="CQ50" i="1" s="1"/>
  <c r="Z99" i="6"/>
  <c r="Z100" i="6" s="1"/>
  <c r="W101" i="6"/>
  <c r="AF99" i="6"/>
  <c r="B99" i="6" s="1"/>
  <c r="M99" i="6"/>
  <c r="BC100" i="6" s="1"/>
  <c r="U49" i="14"/>
  <c r="T49" i="14" s="1"/>
  <c r="CR49" i="1"/>
  <c r="N49" i="14"/>
  <c r="H49" i="16"/>
  <c r="BA49" i="16"/>
  <c r="AU49" i="16"/>
  <c r="C50" i="14"/>
  <c r="CP50" i="1" s="1"/>
  <c r="Y75" i="12"/>
  <c r="BB75" i="12"/>
  <c r="BD75" i="12"/>
  <c r="CV43" i="1"/>
  <c r="AZ43" i="1" s="1"/>
  <c r="O43" i="18" s="1"/>
  <c r="U42" i="18" l="1"/>
  <c r="W42" i="18"/>
  <c r="BA43" i="1"/>
  <c r="P43" i="18" s="1"/>
  <c r="CS49" i="1"/>
  <c r="CT49" i="1"/>
  <c r="AB49" i="14"/>
  <c r="O49" i="14"/>
  <c r="P49" i="14" s="1"/>
  <c r="CU49" i="1" s="1"/>
  <c r="BE75" i="12"/>
  <c r="AM75" i="12"/>
  <c r="E75" i="12" s="1"/>
  <c r="R99" i="6"/>
  <c r="S99" i="6" s="1"/>
  <c r="X101" i="6"/>
  <c r="AA99" i="6"/>
  <c r="AA100" i="6" s="1"/>
  <c r="AS100" i="6"/>
  <c r="AR100" i="6"/>
  <c r="K99" i="1"/>
  <c r="BS99" i="16" s="1"/>
  <c r="CC99" i="16" s="1"/>
  <c r="BF75" i="12"/>
  <c r="AO75" i="12"/>
  <c r="AV49" i="16"/>
  <c r="BB49" i="16"/>
  <c r="I49" i="16"/>
  <c r="CV44" i="1"/>
  <c r="AZ44" i="1" s="1"/>
  <c r="O44" i="18" s="1"/>
  <c r="DF49" i="1" l="1"/>
  <c r="FC49" i="1"/>
  <c r="U43" i="18"/>
  <c r="W43" i="18"/>
  <c r="CM49" i="16"/>
  <c r="J49" i="16" s="1"/>
  <c r="CS49" i="16"/>
  <c r="BC49" i="16" s="1"/>
  <c r="CR49" i="16"/>
  <c r="AW49" i="16" s="1"/>
  <c r="BA44" i="1"/>
  <c r="P44" i="18" s="1"/>
  <c r="AX49" i="16"/>
  <c r="DJ49" i="1" a="1"/>
  <c r="DJ49" i="1" s="1"/>
  <c r="DM49" i="1" a="1"/>
  <c r="DM49" i="1" s="1"/>
  <c r="DK49" i="1" a="1"/>
  <c r="DK49" i="1" s="1"/>
  <c r="DL49" i="1" a="1"/>
  <c r="DL49" i="1" s="1"/>
  <c r="DG49" i="1"/>
  <c r="Q49" i="14"/>
  <c r="V50" i="14"/>
  <c r="AO99" i="16"/>
  <c r="Z99" i="16"/>
  <c r="U99" i="6"/>
  <c r="T99" i="6" s="1"/>
  <c r="N99" i="1"/>
  <c r="N99" i="6"/>
  <c r="K49" i="16"/>
  <c r="AD75" i="12"/>
  <c r="F75" i="12"/>
  <c r="BA76" i="12" s="1"/>
  <c r="L75" i="12"/>
  <c r="AL100" i="6"/>
  <c r="D100" i="6" s="1"/>
  <c r="AN100" i="6"/>
  <c r="AG100" i="6" s="1"/>
  <c r="C100" i="6"/>
  <c r="L100" i="1" s="1"/>
  <c r="BD49" i="16"/>
  <c r="J100" i="6"/>
  <c r="M100" i="1" s="1"/>
  <c r="CV45" i="1"/>
  <c r="AZ45" i="1" s="1"/>
  <c r="O45" i="18" s="1"/>
  <c r="U44" i="18" l="1"/>
  <c r="W44" i="18"/>
  <c r="EB49" i="16"/>
  <c r="DD49" i="16"/>
  <c r="DV49" i="16"/>
  <c r="CX49" i="16"/>
  <c r="DG49" i="16" s="1"/>
  <c r="EA49" i="16"/>
  <c r="DC49" i="16"/>
  <c r="BA45" i="1"/>
  <c r="P45" i="18" s="1"/>
  <c r="AC100" i="6"/>
  <c r="K100" i="6"/>
  <c r="AB99" i="6"/>
  <c r="P99" i="1"/>
  <c r="O99" i="6"/>
  <c r="P99" i="6" s="1"/>
  <c r="Q99" i="1" s="1"/>
  <c r="DL47" i="1"/>
  <c r="DL48" i="1"/>
  <c r="DK48" i="1"/>
  <c r="DK47" i="1"/>
  <c r="AA99" i="16"/>
  <c r="CP99" i="16" s="1"/>
  <c r="AB99" i="16" s="1"/>
  <c r="DM47" i="1"/>
  <c r="DM48" i="1"/>
  <c r="DJ47" i="1"/>
  <c r="AP99" i="16"/>
  <c r="CQ99" i="16" s="1"/>
  <c r="AQ99" i="16" s="1"/>
  <c r="W77" i="12"/>
  <c r="Z75" i="12"/>
  <c r="Z76" i="12" s="1"/>
  <c r="O99" i="1"/>
  <c r="O50" i="14"/>
  <c r="Y50" i="14"/>
  <c r="BD50" i="14"/>
  <c r="AN50" i="14" s="1"/>
  <c r="AG50" i="14" s="1"/>
  <c r="BB50" i="14"/>
  <c r="AL50" i="14" s="1"/>
  <c r="D50" i="14" s="1"/>
  <c r="DI45" i="1"/>
  <c r="DI49" i="1"/>
  <c r="DI46" i="1"/>
  <c r="DI47" i="1"/>
  <c r="DG46" i="1"/>
  <c r="DG45" i="1"/>
  <c r="DG48" i="1"/>
  <c r="DI48" i="1"/>
  <c r="DG47" i="1"/>
  <c r="AF75" i="12"/>
  <c r="B75" i="12" s="1"/>
  <c r="M75" i="12"/>
  <c r="CV46" i="1"/>
  <c r="AZ46" i="1" s="1"/>
  <c r="O46" i="18" s="1"/>
  <c r="DJ48" i="1"/>
  <c r="DI45" i="16" l="1"/>
  <c r="DG46" i="16"/>
  <c r="DI48" i="16"/>
  <c r="DI49" i="16"/>
  <c r="DG45" i="16"/>
  <c r="DG47" i="16"/>
  <c r="DI46" i="16"/>
  <c r="DI47" i="16"/>
  <c r="DG48" i="16"/>
  <c r="K50" i="14"/>
  <c r="AE50" i="14" s="1"/>
  <c r="AC50" i="14"/>
  <c r="CX99" i="1"/>
  <c r="EU99" i="1"/>
  <c r="U45" i="18"/>
  <c r="W45" i="18"/>
  <c r="DL49" i="16" a="1"/>
  <c r="DL49" i="16" s="1"/>
  <c r="DM49" i="16" a="1"/>
  <c r="DM49" i="16" s="1"/>
  <c r="DJ49" i="16" a="1"/>
  <c r="DJ49" i="16" s="1"/>
  <c r="DK49" i="16" a="1"/>
  <c r="DK49" i="16" s="1"/>
  <c r="BA46" i="1"/>
  <c r="P46" i="18" s="1"/>
  <c r="DO48" i="1" a="1"/>
  <c r="DO48" i="1" s="1"/>
  <c r="DN48" i="1" a="1"/>
  <c r="DN48" i="1" s="1"/>
  <c r="DN47" i="1"/>
  <c r="DN46" i="1" s="1"/>
  <c r="DP48" i="1" a="1"/>
  <c r="DP48" i="1" s="1"/>
  <c r="DQ48" i="1" a="1"/>
  <c r="DQ48" i="1" s="1"/>
  <c r="BW75" i="1"/>
  <c r="Q99" i="6"/>
  <c r="V100" i="6"/>
  <c r="BE50" i="14"/>
  <c r="AM50" i="14"/>
  <c r="E50" i="14" s="1"/>
  <c r="BF50" i="14"/>
  <c r="AO50" i="14"/>
  <c r="AH50" i="14" s="1"/>
  <c r="AC99" i="16"/>
  <c r="R75" i="12"/>
  <c r="S75" i="12" s="1"/>
  <c r="AA75" i="12"/>
  <c r="AA76" i="12" s="1"/>
  <c r="X77" i="12"/>
  <c r="AR76" i="12"/>
  <c r="AS76" i="12"/>
  <c r="AE100" i="6"/>
  <c r="AR99" i="16"/>
  <c r="BC76" i="12"/>
  <c r="CV47" i="1"/>
  <c r="AZ47" i="1" s="1"/>
  <c r="O47" i="18" s="1"/>
  <c r="BM75" i="16" l="1"/>
  <c r="BY75" i="16"/>
  <c r="CI75" i="16" s="1"/>
  <c r="U46" i="18"/>
  <c r="W46" i="18"/>
  <c r="DK47" i="16"/>
  <c r="DK48" i="16"/>
  <c r="DJ47" i="16"/>
  <c r="DM47" i="16"/>
  <c r="DM48" i="16"/>
  <c r="DL47" i="16"/>
  <c r="DL48" i="16"/>
  <c r="DB99" i="16"/>
  <c r="DZ99" i="16"/>
  <c r="DA99" i="16"/>
  <c r="DY99" i="16"/>
  <c r="BA47" i="1"/>
  <c r="P47" i="18" s="1"/>
  <c r="DN49" i="1"/>
  <c r="DS53" i="1" s="1"/>
  <c r="BN75" i="16"/>
  <c r="J76" i="12"/>
  <c r="BY76" i="1" s="1"/>
  <c r="D76" i="12"/>
  <c r="AL76" i="12"/>
  <c r="AN76" i="12"/>
  <c r="C76" i="12"/>
  <c r="BX76" i="1" s="1"/>
  <c r="L50" i="14"/>
  <c r="AD50" i="14"/>
  <c r="F50" i="14"/>
  <c r="DR49" i="1"/>
  <c r="AV50" i="1" s="1"/>
  <c r="DN45" i="1"/>
  <c r="O100" i="6"/>
  <c r="Y100" i="6"/>
  <c r="BB100" i="6"/>
  <c r="BD100" i="6"/>
  <c r="U75" i="12"/>
  <c r="T75" i="12" s="1"/>
  <c r="BZ75" i="1"/>
  <c r="N75" i="12"/>
  <c r="CV48" i="1"/>
  <c r="AZ48" i="1" s="1"/>
  <c r="O48" i="18" s="1"/>
  <c r="AX54" i="1" a="1"/>
  <c r="DJ48" i="16"/>
  <c r="U47" i="18" l="1"/>
  <c r="W47" i="18"/>
  <c r="BO75" i="16"/>
  <c r="CU75" i="16"/>
  <c r="DP48" i="16" a="1"/>
  <c r="DP48" i="16" s="1"/>
  <c r="DN47" i="16"/>
  <c r="DN46" i="16" s="1"/>
  <c r="DQ48" i="16" a="1"/>
  <c r="DQ48" i="16" s="1"/>
  <c r="DN48" i="16" a="1"/>
  <c r="DN48" i="16" s="1"/>
  <c r="DO48" i="16" a="1"/>
  <c r="DO48" i="16" s="1"/>
  <c r="BA51" i="14"/>
  <c r="Z50" i="14"/>
  <c r="DS49" i="1"/>
  <c r="DS50" i="1"/>
  <c r="BA48" i="1"/>
  <c r="P48" i="18" s="1"/>
  <c r="DS51" i="1"/>
  <c r="DS52" i="1"/>
  <c r="AX54" i="1"/>
  <c r="M54" i="18" s="1"/>
  <c r="M50" i="14"/>
  <c r="AF50" i="14"/>
  <c r="B50" i="14" s="1"/>
  <c r="BP75" i="16"/>
  <c r="ED75" i="16" s="1"/>
  <c r="AC76" i="12"/>
  <c r="K76" i="12"/>
  <c r="BE100" i="6"/>
  <c r="AM100" i="6"/>
  <c r="E100" i="6" s="1"/>
  <c r="K50" i="18"/>
  <c r="AB75" i="12"/>
  <c r="CB75" i="1"/>
  <c r="O75" i="12"/>
  <c r="P75" i="12" s="1"/>
  <c r="CC75" i="1" s="1"/>
  <c r="FA75" i="1" s="1"/>
  <c r="CA75" i="1"/>
  <c r="BF100" i="6"/>
  <c r="AO100" i="6"/>
  <c r="AH100" i="6" s="1"/>
  <c r="W52" i="14"/>
  <c r="CV49" i="1"/>
  <c r="AZ49" i="1" s="1"/>
  <c r="O49" i="18" s="1"/>
  <c r="AX53" i="1" a="1"/>
  <c r="AX52" i="1" a="1"/>
  <c r="AX51" i="1" a="1"/>
  <c r="AX50" i="1" a="1"/>
  <c r="AX53" i="1" l="1"/>
  <c r="M53" i="18" s="1"/>
  <c r="AX52" i="1"/>
  <c r="M52" i="18" s="1"/>
  <c r="U48" i="18"/>
  <c r="W48" i="18"/>
  <c r="DN49" i="16"/>
  <c r="DN45" i="16"/>
  <c r="DR49" i="16"/>
  <c r="AG50" i="16" s="1"/>
  <c r="BC51" i="14"/>
  <c r="AA50" i="14"/>
  <c r="AW50" i="1"/>
  <c r="L50" i="18" s="1"/>
  <c r="BA49" i="1"/>
  <c r="P49" i="18" s="1"/>
  <c r="AX51" i="1"/>
  <c r="M51" i="18" s="1"/>
  <c r="AX50" i="1"/>
  <c r="M50" i="18" s="1"/>
  <c r="CO50" i="1"/>
  <c r="CA50" i="16" s="1"/>
  <c r="CK50" i="16" s="1"/>
  <c r="AD100" i="6"/>
  <c r="F100" i="6"/>
  <c r="L100" i="6"/>
  <c r="R50" i="14"/>
  <c r="S50" i="14" s="1"/>
  <c r="X52" i="14"/>
  <c r="AR51" i="14"/>
  <c r="AS51" i="14"/>
  <c r="AE76" i="12"/>
  <c r="AY52" i="1"/>
  <c r="N52" i="18" s="1"/>
  <c r="Q75" i="12"/>
  <c r="V76" i="12"/>
  <c r="AY53" i="1"/>
  <c r="N53" i="18" s="1"/>
  <c r="AY54" i="1"/>
  <c r="N54" i="18" s="1"/>
  <c r="G15" i="18"/>
  <c r="CV11" i="16"/>
  <c r="AK15" i="16" s="1"/>
  <c r="U49" i="18" l="1"/>
  <c r="W49" i="18"/>
  <c r="T15" i="18"/>
  <c r="V15" i="18"/>
  <c r="F15" i="18"/>
  <c r="CV16" i="16"/>
  <c r="AK16" i="16" s="1"/>
  <c r="DS51" i="16"/>
  <c r="DS50" i="16"/>
  <c r="AH50" i="16" s="1"/>
  <c r="C50" i="18" s="1"/>
  <c r="DS52" i="16"/>
  <c r="DS53" i="16"/>
  <c r="DS49" i="16"/>
  <c r="G16" i="18"/>
  <c r="U50" i="14"/>
  <c r="T50" i="14" s="1"/>
  <c r="CR50" i="1"/>
  <c r="N50" i="14"/>
  <c r="AF100" i="6"/>
  <c r="B100" i="6" s="1"/>
  <c r="M100" i="6"/>
  <c r="BC101" i="6" s="1"/>
  <c r="B50" i="18"/>
  <c r="W102" i="6"/>
  <c r="J51" i="14"/>
  <c r="CQ51" i="1" s="1"/>
  <c r="H50" i="16"/>
  <c r="BA50" i="16"/>
  <c r="AU50" i="16"/>
  <c r="Y76" i="12"/>
  <c r="O76" i="12"/>
  <c r="BB76" i="12"/>
  <c r="BD76" i="12"/>
  <c r="AY50" i="1"/>
  <c r="BA50" i="1" s="1"/>
  <c r="P50" i="18" s="1"/>
  <c r="C51" i="14"/>
  <c r="CP51" i="1" s="1"/>
  <c r="BA101" i="6"/>
  <c r="AY51" i="1"/>
  <c r="AI54" i="16" a="1"/>
  <c r="AI53" i="16" a="1"/>
  <c r="AI52" i="16" a="1"/>
  <c r="AI50" i="16" a="1"/>
  <c r="AI54" i="16" l="1"/>
  <c r="D54" i="18" s="1"/>
  <c r="AI53" i="16"/>
  <c r="D53" i="18" s="1"/>
  <c r="AI52" i="16"/>
  <c r="D52" i="18" s="1"/>
  <c r="U50" i="18"/>
  <c r="W50" i="18"/>
  <c r="T16" i="18"/>
  <c r="V16" i="18"/>
  <c r="F16" i="18"/>
  <c r="CV17" i="16"/>
  <c r="AK17" i="16" s="1"/>
  <c r="BA51" i="1"/>
  <c r="P51" i="18" s="1"/>
  <c r="N51" i="18"/>
  <c r="CV50" i="1"/>
  <c r="AZ50" i="1" s="1"/>
  <c r="O50" i="18" s="1"/>
  <c r="N50" i="18"/>
  <c r="G17" i="18"/>
  <c r="AI50" i="16"/>
  <c r="D50" i="18" s="1"/>
  <c r="CS50" i="1"/>
  <c r="BF76" i="12"/>
  <c r="AO76" i="12"/>
  <c r="BB50" i="16"/>
  <c r="BE76" i="12"/>
  <c r="AM76" i="12"/>
  <c r="E76" i="12" s="1"/>
  <c r="I50" i="16"/>
  <c r="AJ53" i="16"/>
  <c r="E53" i="18" s="1"/>
  <c r="R100" i="6"/>
  <c r="S100" i="6" s="1"/>
  <c r="X102" i="6"/>
  <c r="AR101" i="6"/>
  <c r="AS101" i="6"/>
  <c r="AJ52" i="16"/>
  <c r="E52" i="18" s="1"/>
  <c r="CT50" i="1"/>
  <c r="AB50" i="14"/>
  <c r="P50" i="14"/>
  <c r="CU50" i="1" s="1"/>
  <c r="FC50" i="1" s="1"/>
  <c r="AV50" i="16"/>
  <c r="K100" i="1"/>
  <c r="BS100" i="16" s="1"/>
  <c r="CC100" i="16" s="1"/>
  <c r="AJ54" i="16"/>
  <c r="E54" i="18" s="1"/>
  <c r="AI51" i="16" a="1"/>
  <c r="AI51" i="16" l="1"/>
  <c r="D51" i="18" s="1"/>
  <c r="U51" i="18"/>
  <c r="W51" i="18"/>
  <c r="T17" i="18"/>
  <c r="V17" i="18"/>
  <c r="F17" i="18"/>
  <c r="CV18" i="16"/>
  <c r="AK18" i="16" s="1"/>
  <c r="AW50" i="16"/>
  <c r="CR50" i="16"/>
  <c r="CS50" i="16"/>
  <c r="BC50" i="16" s="1"/>
  <c r="CM50" i="16"/>
  <c r="J50" i="16" s="1"/>
  <c r="CV51" i="1"/>
  <c r="AZ51" i="1" s="1"/>
  <c r="BA52" i="1"/>
  <c r="P52" i="18" s="1"/>
  <c r="G18" i="18"/>
  <c r="J101" i="6"/>
  <c r="M101" i="1" s="1"/>
  <c r="AX50" i="16"/>
  <c r="EA50" i="16" s="1"/>
  <c r="D101" i="6"/>
  <c r="AL101" i="6"/>
  <c r="AN101" i="6"/>
  <c r="AG101" i="6" s="1"/>
  <c r="C101" i="6"/>
  <c r="L101" i="1" s="1"/>
  <c r="K50" i="16"/>
  <c r="DV50" i="16" s="1"/>
  <c r="AD76" i="12"/>
  <c r="F76" i="12"/>
  <c r="BA77" i="12" s="1"/>
  <c r="L76" i="12"/>
  <c r="Q50" i="14"/>
  <c r="V51" i="14"/>
  <c r="U100" i="6"/>
  <c r="T100" i="6" s="1"/>
  <c r="N100" i="1"/>
  <c r="N100" i="6"/>
  <c r="BD50" i="16"/>
  <c r="EB50" i="16" s="1"/>
  <c r="AJ51" i="16"/>
  <c r="E51" i="18" s="1"/>
  <c r="AO100" i="16"/>
  <c r="Z100" i="16"/>
  <c r="AJ50" i="16"/>
  <c r="U52" i="18" l="1"/>
  <c r="W52" i="18"/>
  <c r="T18" i="18"/>
  <c r="V18" i="18"/>
  <c r="F18" i="18"/>
  <c r="CV19" i="16"/>
  <c r="AK19" i="16" s="1"/>
  <c r="BA53" i="1"/>
  <c r="P53" i="18" s="1"/>
  <c r="O51" i="18"/>
  <c r="CV52" i="1"/>
  <c r="AZ52" i="1" s="1"/>
  <c r="E50" i="18"/>
  <c r="G19" i="18"/>
  <c r="AC101" i="6"/>
  <c r="K101" i="6"/>
  <c r="AB100" i="6"/>
  <c r="P100" i="1"/>
  <c r="P100" i="6"/>
  <c r="Q100" i="1" s="1"/>
  <c r="EU100" i="1" s="1"/>
  <c r="AF76" i="12"/>
  <c r="M76" i="12"/>
  <c r="BC77" i="12" s="1"/>
  <c r="AP100" i="16"/>
  <c r="CQ100" i="16" s="1"/>
  <c r="AQ100" i="16" s="1"/>
  <c r="B76" i="12"/>
  <c r="Y51" i="14"/>
  <c r="BD51" i="14"/>
  <c r="AN51" i="14" s="1"/>
  <c r="AG51" i="14" s="1"/>
  <c r="BB51" i="14"/>
  <c r="AL51" i="14" s="1"/>
  <c r="D51" i="14" s="1"/>
  <c r="AA100" i="16"/>
  <c r="CP100" i="16" s="1"/>
  <c r="AB100" i="16" s="1"/>
  <c r="W78" i="12"/>
  <c r="O100" i="1"/>
  <c r="AC51" i="14" l="1"/>
  <c r="K51" i="14"/>
  <c r="AE51" i="14" s="1"/>
  <c r="U53" i="18"/>
  <c r="W53" i="18"/>
  <c r="T19" i="18"/>
  <c r="V19" i="18"/>
  <c r="F19" i="18"/>
  <c r="CV20" i="16"/>
  <c r="AK20" i="16" s="1"/>
  <c r="O52" i="18"/>
  <c r="CV53" i="1"/>
  <c r="AZ53" i="1" s="1"/>
  <c r="BA54" i="1"/>
  <c r="P54" i="18" s="1"/>
  <c r="AL20" i="16"/>
  <c r="G20" i="18" s="1"/>
  <c r="AC100" i="16"/>
  <c r="DY100" i="16" s="1"/>
  <c r="AR100" i="16"/>
  <c r="DZ100" i="16" s="1"/>
  <c r="Q100" i="6"/>
  <c r="V101" i="6"/>
  <c r="BW76" i="1"/>
  <c r="BE51" i="14"/>
  <c r="AM51" i="14"/>
  <c r="E51" i="14" s="1"/>
  <c r="BF51" i="14"/>
  <c r="AO51" i="14"/>
  <c r="AH51" i="14" s="1"/>
  <c r="R76" i="12"/>
  <c r="S76" i="12" s="1"/>
  <c r="X78" i="12"/>
  <c r="AS77" i="12"/>
  <c r="AR77" i="12"/>
  <c r="AE101" i="6"/>
  <c r="BM76" i="16" l="1"/>
  <c r="BY76" i="16"/>
  <c r="CI76" i="16" s="1"/>
  <c r="U54" i="18"/>
  <c r="W54" i="18"/>
  <c r="T20" i="18"/>
  <c r="V20" i="18"/>
  <c r="F20" i="18"/>
  <c r="CV21" i="16"/>
  <c r="AK21" i="16" s="1"/>
  <c r="O53" i="18"/>
  <c r="CV54" i="1"/>
  <c r="AZ54" i="1" s="1"/>
  <c r="O54" i="18" s="1"/>
  <c r="AL21" i="16"/>
  <c r="G21" i="18" s="1"/>
  <c r="BN76" i="16"/>
  <c r="J77" i="12"/>
  <c r="BY77" i="1" s="1"/>
  <c r="Y101" i="6"/>
  <c r="BB101" i="6"/>
  <c r="BD101" i="6"/>
  <c r="AD51" i="14"/>
  <c r="L51" i="14"/>
  <c r="F51" i="14"/>
  <c r="BA52" i="14" s="1"/>
  <c r="U76" i="12"/>
  <c r="T76" i="12" s="1"/>
  <c r="BZ76" i="1"/>
  <c r="N76" i="12"/>
  <c r="AN77" i="12"/>
  <c r="AL77" i="12"/>
  <c r="D77" i="12" s="1"/>
  <c r="C77" i="12"/>
  <c r="BX77" i="1" s="1"/>
  <c r="T21" i="18" l="1"/>
  <c r="V21" i="18"/>
  <c r="BO76" i="16"/>
  <c r="CU76" i="16"/>
  <c r="F21" i="18"/>
  <c r="CV22" i="16"/>
  <c r="AK22" i="16" s="1"/>
  <c r="AL22" i="16"/>
  <c r="G22" i="18" s="1"/>
  <c r="AC77" i="12"/>
  <c r="K77" i="12"/>
  <c r="W53" i="14"/>
  <c r="Z51" i="14"/>
  <c r="AF51" i="14"/>
  <c r="B51" i="14" s="1"/>
  <c r="M51" i="14"/>
  <c r="BC52" i="14" s="1"/>
  <c r="AB76" i="12"/>
  <c r="CB76" i="1"/>
  <c r="P76" i="12"/>
  <c r="CC76" i="1" s="1"/>
  <c r="FA76" i="1" s="1"/>
  <c r="BF101" i="6"/>
  <c r="AO101" i="6"/>
  <c r="AH101" i="6" s="1"/>
  <c r="BE101" i="6"/>
  <c r="AM101" i="6"/>
  <c r="E101" i="6" s="1"/>
  <c r="CA76" i="1"/>
  <c r="BP76" i="16"/>
  <c r="ED76" i="16" s="1"/>
  <c r="T22" i="18" l="1"/>
  <c r="V22" i="18"/>
  <c r="F22" i="18"/>
  <c r="CV23" i="16"/>
  <c r="AK23" i="16" s="1"/>
  <c r="AL23" i="16"/>
  <c r="G23" i="18" s="1"/>
  <c r="CO51" i="1"/>
  <c r="CA51" i="16" s="1"/>
  <c r="CK51" i="16" s="1"/>
  <c r="Q76" i="12"/>
  <c r="V77" i="12"/>
  <c r="AE77" i="12"/>
  <c r="AD101" i="6"/>
  <c r="L101" i="6"/>
  <c r="F101" i="6"/>
  <c r="BA102" i="6" s="1"/>
  <c r="R51" i="14"/>
  <c r="S51" i="14" s="1"/>
  <c r="X53" i="14"/>
  <c r="AA51" i="14"/>
  <c r="AS52" i="14"/>
  <c r="AR52" i="14"/>
  <c r="T23" i="18" l="1"/>
  <c r="V23" i="18"/>
  <c r="F23" i="18"/>
  <c r="CV24" i="16"/>
  <c r="AK24" i="16" s="1"/>
  <c r="AL24" i="16"/>
  <c r="G24" i="18" s="1"/>
  <c r="U51" i="14"/>
  <c r="T51" i="14" s="1"/>
  <c r="CR51" i="1"/>
  <c r="N51" i="14"/>
  <c r="Y77" i="12"/>
  <c r="BB77" i="12"/>
  <c r="BD77" i="12"/>
  <c r="AL52" i="14"/>
  <c r="AN52" i="14"/>
  <c r="C52" i="14"/>
  <c r="CP52" i="1" s="1"/>
  <c r="Z101" i="6"/>
  <c r="Z102" i="6" s="1"/>
  <c r="W103" i="6"/>
  <c r="AG52" i="14"/>
  <c r="J52" i="14"/>
  <c r="CQ52" i="1" s="1"/>
  <c r="AF101" i="6"/>
  <c r="B101" i="6" s="1"/>
  <c r="M101" i="6"/>
  <c r="BC102" i="6" s="1"/>
  <c r="H51" i="16"/>
  <c r="BA51" i="16"/>
  <c r="AU51" i="16"/>
  <c r="T24" i="18" l="1"/>
  <c r="V24" i="18"/>
  <c r="F24" i="18"/>
  <c r="CV25" i="16"/>
  <c r="AK25" i="16" s="1"/>
  <c r="AL25" i="16"/>
  <c r="G25" i="18" s="1"/>
  <c r="K101" i="1"/>
  <c r="BS101" i="16" s="1"/>
  <c r="CC101" i="16" s="1"/>
  <c r="BB51" i="16"/>
  <c r="CS51" i="1"/>
  <c r="I51" i="16"/>
  <c r="BE77" i="12"/>
  <c r="AM77" i="12"/>
  <c r="E77" i="12" s="1"/>
  <c r="R101" i="6"/>
  <c r="S101" i="6" s="1"/>
  <c r="X103" i="6"/>
  <c r="AA101" i="6"/>
  <c r="AA102" i="6" s="1"/>
  <c r="AR102" i="6"/>
  <c r="AS102" i="6"/>
  <c r="AB51" i="14"/>
  <c r="CT51" i="1"/>
  <c r="O51" i="14"/>
  <c r="P51" i="14" s="1"/>
  <c r="CU51" i="1" s="1"/>
  <c r="FC51" i="1" s="1"/>
  <c r="AV51" i="16"/>
  <c r="BF77" i="12"/>
  <c r="AO77" i="12"/>
  <c r="T25" i="18" l="1"/>
  <c r="V25" i="18"/>
  <c r="F25" i="18"/>
  <c r="CV26" i="16"/>
  <c r="AK26" i="16" s="1"/>
  <c r="CR51" i="16"/>
  <c r="AW51" i="16" s="1"/>
  <c r="CS51" i="16"/>
  <c r="BC51" i="16" s="1"/>
  <c r="CM51" i="16"/>
  <c r="J51" i="16" s="1"/>
  <c r="AL26" i="16"/>
  <c r="G26" i="18" s="1"/>
  <c r="U101" i="6"/>
  <c r="T101" i="6" s="1"/>
  <c r="N101" i="1"/>
  <c r="N101" i="6"/>
  <c r="Q51" i="14"/>
  <c r="V52" i="14"/>
  <c r="AD77" i="12"/>
  <c r="L77" i="12"/>
  <c r="F77" i="12"/>
  <c r="BA78" i="12" s="1"/>
  <c r="BD51" i="16"/>
  <c r="EB51" i="16" s="1"/>
  <c r="J102" i="6"/>
  <c r="M102" i="1" s="1"/>
  <c r="Z101" i="16"/>
  <c r="AO101" i="16"/>
  <c r="AL102" i="6"/>
  <c r="D102" i="6" s="1"/>
  <c r="AN102" i="6"/>
  <c r="AG102" i="6" s="1"/>
  <c r="C102" i="6"/>
  <c r="L102" i="1" s="1"/>
  <c r="K51" i="16"/>
  <c r="DV51" i="16" s="1"/>
  <c r="AX51" i="16"/>
  <c r="EA51" i="16" s="1"/>
  <c r="T26" i="18" l="1"/>
  <c r="V26" i="18"/>
  <c r="F26" i="18"/>
  <c r="CV27" i="16"/>
  <c r="AK27" i="16" s="1"/>
  <c r="AL27" i="16"/>
  <c r="G27" i="18" s="1"/>
  <c r="AC102" i="6"/>
  <c r="K102" i="6"/>
  <c r="AF77" i="12"/>
  <c r="B77" i="12" s="1"/>
  <c r="M77" i="12"/>
  <c r="BC78" i="12" s="1"/>
  <c r="Y52" i="14"/>
  <c r="BB52" i="14"/>
  <c r="D52" i="14" s="1"/>
  <c r="BD52" i="14"/>
  <c r="AB101" i="6"/>
  <c r="P101" i="1"/>
  <c r="O101" i="6"/>
  <c r="P101" i="6" s="1"/>
  <c r="Q101" i="1" s="1"/>
  <c r="EU101" i="1" s="1"/>
  <c r="AP101" i="16"/>
  <c r="CQ101" i="16" s="1"/>
  <c r="AQ101" i="16" s="1"/>
  <c r="AA101" i="16"/>
  <c r="CP101" i="16" s="1"/>
  <c r="AB101" i="16" s="1"/>
  <c r="Z77" i="12"/>
  <c r="Z78" i="12" s="1"/>
  <c r="W79" i="12"/>
  <c r="O101" i="1"/>
  <c r="K52" i="14" l="1"/>
  <c r="AE52" i="14" s="1"/>
  <c r="AC52" i="14"/>
  <c r="T27" i="18"/>
  <c r="V27" i="18"/>
  <c r="F27" i="18"/>
  <c r="CV28" i="16"/>
  <c r="AK28" i="16" s="1"/>
  <c r="AL28" i="16"/>
  <c r="G28" i="18" s="1"/>
  <c r="BW77" i="1"/>
  <c r="AR101" i="16"/>
  <c r="DZ101" i="16" s="1"/>
  <c r="R77" i="12"/>
  <c r="S77" i="12" s="1"/>
  <c r="AA77" i="12"/>
  <c r="AA78" i="12" s="1"/>
  <c r="X79" i="12"/>
  <c r="AR78" i="12"/>
  <c r="AS78" i="12"/>
  <c r="Q101" i="6"/>
  <c r="V102" i="6"/>
  <c r="BF52" i="14"/>
  <c r="AO52" i="14"/>
  <c r="AH52" i="14" s="1"/>
  <c r="BE52" i="14"/>
  <c r="AM52" i="14"/>
  <c r="E52" i="14" s="1"/>
  <c r="AE102" i="6"/>
  <c r="AC101" i="16"/>
  <c r="DY101" i="16" s="1"/>
  <c r="BM77" i="16" l="1"/>
  <c r="BY77" i="16"/>
  <c r="CI77" i="16" s="1"/>
  <c r="T28" i="18"/>
  <c r="V28" i="18"/>
  <c r="F28" i="18"/>
  <c r="CV29" i="16"/>
  <c r="AK29" i="16" s="1"/>
  <c r="AL29" i="16"/>
  <c r="G29" i="18" s="1"/>
  <c r="O102" i="6"/>
  <c r="Y102" i="6"/>
  <c r="BB102" i="6"/>
  <c r="BD102" i="6"/>
  <c r="U77" i="12"/>
  <c r="T77" i="12" s="1"/>
  <c r="BZ77" i="1"/>
  <c r="N77" i="12"/>
  <c r="BN77" i="16"/>
  <c r="J78" i="12"/>
  <c r="BY78" i="1" s="1"/>
  <c r="AD52" i="14"/>
  <c r="F52" i="14"/>
  <c r="L52" i="14"/>
  <c r="D78" i="12"/>
  <c r="AN78" i="12"/>
  <c r="AL78" i="12"/>
  <c r="C78" i="12"/>
  <c r="BX78" i="1" s="1"/>
  <c r="BA53" i="14" l="1"/>
  <c r="Z52" i="14"/>
  <c r="T29" i="18"/>
  <c r="V29" i="18"/>
  <c r="F29" i="18"/>
  <c r="CV30" i="16"/>
  <c r="AK30" i="16" s="1"/>
  <c r="BO77" i="16"/>
  <c r="CU77" i="16"/>
  <c r="AL30" i="16"/>
  <c r="G30" i="18" s="1"/>
  <c r="AB77" i="12"/>
  <c r="CB77" i="1"/>
  <c r="O77" i="12"/>
  <c r="P77" i="12" s="1"/>
  <c r="CC77" i="1" s="1"/>
  <c r="FA77" i="1" s="1"/>
  <c r="CA77" i="1"/>
  <c r="AC78" i="12"/>
  <c r="K78" i="12"/>
  <c r="BF102" i="6"/>
  <c r="AO102" i="6"/>
  <c r="AH102" i="6" s="1"/>
  <c r="BE102" i="6"/>
  <c r="AM102" i="6"/>
  <c r="E102" i="6" s="1"/>
  <c r="AF52" i="14"/>
  <c r="B52" i="14" s="1"/>
  <c r="M52" i="14"/>
  <c r="W54" i="14"/>
  <c r="BP77" i="16"/>
  <c r="ED77" i="16" s="1"/>
  <c r="BC53" i="14" l="1"/>
  <c r="AA52" i="14"/>
  <c r="T30" i="18"/>
  <c r="V30" i="18"/>
  <c r="F30" i="18"/>
  <c r="CV31" i="16"/>
  <c r="AK31" i="16" s="1"/>
  <c r="AL31" i="16"/>
  <c r="G31" i="18" s="1"/>
  <c r="CO52" i="1"/>
  <c r="CA52" i="16" s="1"/>
  <c r="CK52" i="16" s="1"/>
  <c r="R52" i="14"/>
  <c r="S52" i="14" s="1"/>
  <c r="X54" i="14"/>
  <c r="AS53" i="14"/>
  <c r="AR53" i="14"/>
  <c r="AD102" i="6"/>
  <c r="L102" i="6"/>
  <c r="F102" i="6"/>
  <c r="AE78" i="12"/>
  <c r="Q77" i="12"/>
  <c r="V78" i="12"/>
  <c r="T31" i="18" l="1"/>
  <c r="V31" i="18"/>
  <c r="F31" i="18"/>
  <c r="CV32" i="16"/>
  <c r="AK32" i="16" s="1"/>
  <c r="AL32" i="16"/>
  <c r="G32" i="18" s="1"/>
  <c r="J53" i="14"/>
  <c r="CQ53" i="1" s="1"/>
  <c r="O78" i="12"/>
  <c r="Y78" i="12"/>
  <c r="BB78" i="12"/>
  <c r="BD78" i="12"/>
  <c r="W104" i="6"/>
  <c r="BA103" i="6"/>
  <c r="AF102" i="6"/>
  <c r="B102" i="6" s="1"/>
  <c r="M102" i="6"/>
  <c r="BC103" i="6" s="1"/>
  <c r="U52" i="14"/>
  <c r="T52" i="14" s="1"/>
  <c r="CR52" i="1"/>
  <c r="N52" i="14"/>
  <c r="H52" i="16"/>
  <c r="BA52" i="16"/>
  <c r="AU52" i="16"/>
  <c r="AL53" i="14"/>
  <c r="AN53" i="14"/>
  <c r="AG53" i="14" s="1"/>
  <c r="C53" i="14"/>
  <c r="CP53" i="1" s="1"/>
  <c r="T32" i="18" l="1"/>
  <c r="V32" i="18"/>
  <c r="F32" i="18"/>
  <c r="CV33" i="16"/>
  <c r="AK33" i="16" s="1"/>
  <c r="AL33" i="16"/>
  <c r="G33" i="18" s="1"/>
  <c r="K102" i="1"/>
  <c r="BS102" i="16" s="1"/>
  <c r="CC102" i="16" s="1"/>
  <c r="I52" i="16"/>
  <c r="CT52" i="1"/>
  <c r="AB52" i="14"/>
  <c r="O52" i="14" s="1"/>
  <c r="P52" i="14"/>
  <c r="CU52" i="1" s="1"/>
  <c r="FC52" i="1" s="1"/>
  <c r="CS52" i="1"/>
  <c r="AX52" i="16"/>
  <c r="EA52" i="16" s="1"/>
  <c r="AV52" i="16"/>
  <c r="BF78" i="12"/>
  <c r="AO78" i="12"/>
  <c r="BB52" i="16"/>
  <c r="R102" i="6"/>
  <c r="S102" i="6" s="1"/>
  <c r="X104" i="6"/>
  <c r="AS103" i="6"/>
  <c r="AR103" i="6"/>
  <c r="BE78" i="12"/>
  <c r="AM78" i="12"/>
  <c r="E78" i="12" s="1"/>
  <c r="T33" i="18" l="1"/>
  <c r="V33" i="18"/>
  <c r="F33" i="18"/>
  <c r="CV34" i="16"/>
  <c r="AK34" i="16" s="1"/>
  <c r="CR52" i="16"/>
  <c r="AW52" i="16" s="1"/>
  <c r="CM52" i="16"/>
  <c r="J52" i="16" s="1"/>
  <c r="BC52" i="16"/>
  <c r="CS52" i="16"/>
  <c r="AL34" i="16"/>
  <c r="G34" i="18" s="1"/>
  <c r="K52" i="16"/>
  <c r="DV52" i="16" s="1"/>
  <c r="Z102" i="16"/>
  <c r="AO102" i="16"/>
  <c r="AD78" i="12"/>
  <c r="L78" i="12"/>
  <c r="F78" i="12"/>
  <c r="U102" i="6"/>
  <c r="T102" i="6" s="1"/>
  <c r="N102" i="1"/>
  <c r="N102" i="6"/>
  <c r="J103" i="6"/>
  <c r="M103" i="1" s="1"/>
  <c r="D103" i="6"/>
  <c r="AN103" i="6"/>
  <c r="AG103" i="6" s="1"/>
  <c r="AL103" i="6"/>
  <c r="C103" i="6"/>
  <c r="L103" i="1" s="1"/>
  <c r="BD52" i="16"/>
  <c r="EB52" i="16" s="1"/>
  <c r="Q52" i="14"/>
  <c r="V53" i="14"/>
  <c r="T34" i="18" l="1"/>
  <c r="V34" i="18"/>
  <c r="F34" i="18"/>
  <c r="CV35" i="16"/>
  <c r="AK35" i="16" s="1"/>
  <c r="AL35" i="16"/>
  <c r="G35" i="18" s="1"/>
  <c r="W80" i="12"/>
  <c r="AF78" i="12"/>
  <c r="B78" i="12" s="1"/>
  <c r="M78" i="12"/>
  <c r="BC79" i="12" s="1"/>
  <c r="Y53" i="14"/>
  <c r="BB53" i="14"/>
  <c r="D53" i="14" s="1"/>
  <c r="BD53" i="14"/>
  <c r="AB102" i="6"/>
  <c r="P102" i="1"/>
  <c r="P102" i="6"/>
  <c r="Q102" i="1" s="1"/>
  <c r="EU102" i="1" s="1"/>
  <c r="AR102" i="16"/>
  <c r="DZ102" i="16" s="1"/>
  <c r="AP102" i="16"/>
  <c r="CQ102" i="16" s="1"/>
  <c r="AQ102" i="16" s="1"/>
  <c r="AC103" i="6"/>
  <c r="K103" i="6"/>
  <c r="AA102" i="16"/>
  <c r="CP102" i="16" s="1"/>
  <c r="AB102" i="16" s="1"/>
  <c r="O102" i="1"/>
  <c r="BA79" i="12"/>
  <c r="AC53" i="14" l="1"/>
  <c r="K53" i="14"/>
  <c r="AE53" i="14" s="1"/>
  <c r="T35" i="18"/>
  <c r="V35" i="18"/>
  <c r="F35" i="18"/>
  <c r="CV36" i="16"/>
  <c r="AK36" i="16" s="1"/>
  <c r="AL36" i="16"/>
  <c r="G36" i="18" s="1"/>
  <c r="BW78" i="1"/>
  <c r="R78" i="12"/>
  <c r="S78" i="12" s="1"/>
  <c r="X80" i="12"/>
  <c r="AR79" i="12"/>
  <c r="AS79" i="12"/>
  <c r="AC102" i="16"/>
  <c r="DY102" i="16" s="1"/>
  <c r="Q102" i="6"/>
  <c r="V103" i="6"/>
  <c r="BF53" i="14"/>
  <c r="AO53" i="14"/>
  <c r="AH53" i="14" s="1"/>
  <c r="BE53" i="14"/>
  <c r="AM53" i="14"/>
  <c r="E53" i="14" s="1"/>
  <c r="AE103" i="6"/>
  <c r="BM78" i="16" l="1"/>
  <c r="BY78" i="16"/>
  <c r="CI78" i="16" s="1"/>
  <c r="T36" i="18"/>
  <c r="V36" i="18"/>
  <c r="F36" i="18"/>
  <c r="CV37" i="16"/>
  <c r="AK37" i="16" s="1"/>
  <c r="AL37" i="16"/>
  <c r="G37" i="18" s="1"/>
  <c r="AL79" i="12"/>
  <c r="D79" i="12" s="1"/>
  <c r="AN79" i="12"/>
  <c r="C79" i="12"/>
  <c r="BX79" i="1" s="1"/>
  <c r="Y103" i="6"/>
  <c r="BB103" i="6"/>
  <c r="BD103" i="6"/>
  <c r="AD53" i="14"/>
  <c r="F53" i="14"/>
  <c r="L53" i="14"/>
  <c r="U78" i="12"/>
  <c r="T78" i="12" s="1"/>
  <c r="BZ78" i="1"/>
  <c r="N78" i="12"/>
  <c r="BN78" i="16"/>
  <c r="J79" i="12"/>
  <c r="BY79" i="1" s="1"/>
  <c r="T37" i="18" l="1"/>
  <c r="V37" i="18"/>
  <c r="F37" i="18"/>
  <c r="CV38" i="16"/>
  <c r="AK38" i="16" s="1"/>
  <c r="BO78" i="16"/>
  <c r="CU78" i="16"/>
  <c r="AL38" i="16"/>
  <c r="G38" i="18" s="1"/>
  <c r="AC79" i="12"/>
  <c r="K79" i="12"/>
  <c r="W55" i="14"/>
  <c r="Z53" i="14"/>
  <c r="BF103" i="6"/>
  <c r="AO103" i="6"/>
  <c r="AH103" i="6" s="1"/>
  <c r="BP78" i="16"/>
  <c r="ED78" i="16" s="1"/>
  <c r="BE103" i="6"/>
  <c r="AM103" i="6"/>
  <c r="E103" i="6" s="1"/>
  <c r="CA78" i="1"/>
  <c r="BA54" i="14"/>
  <c r="AB78" i="12"/>
  <c r="CB78" i="1"/>
  <c r="P78" i="12"/>
  <c r="CC78" i="1" s="1"/>
  <c r="FA78" i="1" s="1"/>
  <c r="M53" i="14"/>
  <c r="BC54" i="14" s="1"/>
  <c r="AF53" i="14"/>
  <c r="B53" i="14" s="1"/>
  <c r="T38" i="18" l="1"/>
  <c r="V38" i="18"/>
  <c r="F38" i="18"/>
  <c r="CV39" i="16"/>
  <c r="AK39" i="16" s="1"/>
  <c r="AL39" i="16"/>
  <c r="G39" i="18" s="1"/>
  <c r="Q78" i="12"/>
  <c r="V79" i="12"/>
  <c r="AD103" i="6"/>
  <c r="F103" i="6"/>
  <c r="BA104" i="6" s="1"/>
  <c r="L103" i="6"/>
  <c r="CO53" i="1"/>
  <c r="CA53" i="16" s="1"/>
  <c r="CK53" i="16" s="1"/>
  <c r="R53" i="14"/>
  <c r="S53" i="14" s="1"/>
  <c r="X55" i="14"/>
  <c r="AA53" i="14"/>
  <c r="AS54" i="14"/>
  <c r="AR54" i="14"/>
  <c r="AE79" i="12"/>
  <c r="T39" i="18" l="1"/>
  <c r="V39" i="18"/>
  <c r="F39" i="18"/>
  <c r="CV40" i="16"/>
  <c r="AK40" i="16" s="1"/>
  <c r="AL40" i="16"/>
  <c r="G40" i="18" s="1"/>
  <c r="AF103" i="6"/>
  <c r="B103" i="6" s="1"/>
  <c r="M103" i="6"/>
  <c r="BC104" i="6" s="1"/>
  <c r="W105" i="6"/>
  <c r="Z103" i="6"/>
  <c r="Z104" i="6" s="1"/>
  <c r="AN54" i="14"/>
  <c r="AL54" i="14"/>
  <c r="C54" i="14"/>
  <c r="CP54" i="1" s="1"/>
  <c r="AG54" i="14"/>
  <c r="J54" i="14"/>
  <c r="CQ54" i="1" s="1"/>
  <c r="U53" i="14"/>
  <c r="T53" i="14" s="1"/>
  <c r="CR53" i="1"/>
  <c r="N53" i="14"/>
  <c r="Y79" i="12"/>
  <c r="BB79" i="12"/>
  <c r="BD79" i="12"/>
  <c r="H53" i="16"/>
  <c r="BA53" i="16"/>
  <c r="AU53" i="16"/>
  <c r="T40" i="18" l="1"/>
  <c r="V40" i="18"/>
  <c r="F40" i="18"/>
  <c r="CV41" i="16"/>
  <c r="AK41" i="16" s="1"/>
  <c r="AL41" i="16"/>
  <c r="G41" i="18" s="1"/>
  <c r="K103" i="1"/>
  <c r="BS103" i="16" s="1"/>
  <c r="CC103" i="16" s="1"/>
  <c r="BF79" i="12"/>
  <c r="AO79" i="12"/>
  <c r="CS53" i="1"/>
  <c r="BE79" i="12"/>
  <c r="AM79" i="12"/>
  <c r="E79" i="12" s="1"/>
  <c r="BB53" i="16"/>
  <c r="I53" i="16"/>
  <c r="R103" i="6"/>
  <c r="S103" i="6" s="1"/>
  <c r="AA103" i="6"/>
  <c r="AA104" i="6" s="1"/>
  <c r="X105" i="6"/>
  <c r="AR104" i="6"/>
  <c r="AS104" i="6"/>
  <c r="CT53" i="1"/>
  <c r="AB53" i="14"/>
  <c r="O53" i="14"/>
  <c r="P53" i="14" s="1"/>
  <c r="CU53" i="1" s="1"/>
  <c r="FC53" i="1" s="1"/>
  <c r="AV53" i="16"/>
  <c r="AX53" i="16" s="1"/>
  <c r="EA53" i="16" s="1"/>
  <c r="T41" i="18" l="1"/>
  <c r="V41" i="18"/>
  <c r="F41" i="18"/>
  <c r="CV42" i="16"/>
  <c r="AK42" i="16" s="1"/>
  <c r="CV43" i="16" s="1"/>
  <c r="J53" i="16"/>
  <c r="CM53" i="16"/>
  <c r="CR53" i="16"/>
  <c r="AW53" i="16" s="1"/>
  <c r="BC53" i="16"/>
  <c r="CS53" i="16"/>
  <c r="AL42" i="16"/>
  <c r="G42" i="18" s="1"/>
  <c r="J104" i="6"/>
  <c r="M104" i="1" s="1"/>
  <c r="K53" i="16"/>
  <c r="DV53" i="16" s="1"/>
  <c r="D104" i="6"/>
  <c r="AL104" i="6"/>
  <c r="AN104" i="6"/>
  <c r="AG104" i="6" s="1"/>
  <c r="C104" i="6"/>
  <c r="L104" i="1" s="1"/>
  <c r="Z103" i="16"/>
  <c r="AO103" i="16"/>
  <c r="BD53" i="16"/>
  <c r="EB53" i="16" s="1"/>
  <c r="AD79" i="12"/>
  <c r="F79" i="12"/>
  <c r="BA80" i="12" s="1"/>
  <c r="L79" i="12"/>
  <c r="U103" i="6"/>
  <c r="T103" i="6" s="1"/>
  <c r="N103" i="1"/>
  <c r="N103" i="6"/>
  <c r="Q53" i="14"/>
  <c r="V54" i="14"/>
  <c r="T42" i="18" l="1"/>
  <c r="V42" i="18"/>
  <c r="AL43" i="16"/>
  <c r="G43" i="18" s="1"/>
  <c r="AK43" i="16"/>
  <c r="CV44" i="16" s="1"/>
  <c r="F42" i="18"/>
  <c r="AF79" i="12"/>
  <c r="B79" i="12" s="1"/>
  <c r="M79" i="12"/>
  <c r="BC80" i="12" s="1"/>
  <c r="AC104" i="6"/>
  <c r="K104" i="6"/>
  <c r="W81" i="12"/>
  <c r="Z79" i="12"/>
  <c r="Z80" i="12" s="1"/>
  <c r="Y54" i="14"/>
  <c r="BD54" i="14"/>
  <c r="BB54" i="14"/>
  <c r="D54" i="14" s="1"/>
  <c r="AB103" i="6"/>
  <c r="P103" i="1"/>
  <c r="O103" i="6"/>
  <c r="P103" i="6" s="1"/>
  <c r="AP103" i="16"/>
  <c r="CQ103" i="16" s="1"/>
  <c r="AQ103" i="16" s="1"/>
  <c r="O103" i="1"/>
  <c r="AC103" i="16"/>
  <c r="DY103" i="16" s="1"/>
  <c r="AA103" i="16"/>
  <c r="CP103" i="16" s="1"/>
  <c r="AB103" i="16" s="1"/>
  <c r="K54" i="14" l="1"/>
  <c r="AE54" i="14" s="1"/>
  <c r="AC54" i="14"/>
  <c r="T43" i="18"/>
  <c r="V43" i="18"/>
  <c r="AK44" i="16"/>
  <c r="CV45" i="16" s="1"/>
  <c r="F43" i="18"/>
  <c r="AL44" i="16"/>
  <c r="G44" i="18" s="1"/>
  <c r="BW79" i="1"/>
  <c r="Q103" i="6"/>
  <c r="V104" i="6"/>
  <c r="BE54" i="14"/>
  <c r="AM54" i="14"/>
  <c r="E54" i="14" s="1"/>
  <c r="AE104" i="6"/>
  <c r="BF54" i="14"/>
  <c r="AO54" i="14"/>
  <c r="AH54" i="14" s="1"/>
  <c r="AR103" i="16"/>
  <c r="DZ103" i="16" s="1"/>
  <c r="Q103" i="1"/>
  <c r="EU103" i="1" s="1"/>
  <c r="R79" i="12"/>
  <c r="S79" i="12" s="1"/>
  <c r="X81" i="12"/>
  <c r="AA79" i="12"/>
  <c r="AA80" i="12" s="1"/>
  <c r="AS80" i="12"/>
  <c r="AR80" i="12"/>
  <c r="BM79" i="16" l="1"/>
  <c r="BY79" i="16"/>
  <c r="CI79" i="16" s="1"/>
  <c r="T44" i="18"/>
  <c r="V44" i="18"/>
  <c r="AL45" i="16"/>
  <c r="G45" i="18" s="1"/>
  <c r="AK45" i="16"/>
  <c r="CV46" i="16" s="1"/>
  <c r="F44" i="18"/>
  <c r="U79" i="12"/>
  <c r="T79" i="12" s="1"/>
  <c r="BZ79" i="1"/>
  <c r="N79" i="12"/>
  <c r="AD54" i="14"/>
  <c r="F54" i="14"/>
  <c r="L54" i="14"/>
  <c r="D80" i="12"/>
  <c r="AL80" i="12"/>
  <c r="AN80" i="12"/>
  <c r="C80" i="12"/>
  <c r="BX80" i="1" s="1"/>
  <c r="J80" i="12"/>
  <c r="BY80" i="1" s="1"/>
  <c r="O104" i="6"/>
  <c r="Y104" i="6"/>
  <c r="BB104" i="6"/>
  <c r="BD104" i="6"/>
  <c r="BN79" i="16"/>
  <c r="BA55" i="14" l="1"/>
  <c r="Z54" i="14"/>
  <c r="T45" i="18"/>
  <c r="V45" i="18"/>
  <c r="BO79" i="16"/>
  <c r="CU79" i="16"/>
  <c r="AK46" i="16"/>
  <c r="CV47" i="16" s="1"/>
  <c r="F45" i="18"/>
  <c r="AL46" i="16"/>
  <c r="G46" i="18" s="1"/>
  <c r="AF54" i="14"/>
  <c r="M54" i="14"/>
  <c r="BE104" i="6"/>
  <c r="AM104" i="6"/>
  <c r="E104" i="6" s="1"/>
  <c r="W56" i="14"/>
  <c r="BP79" i="16"/>
  <c r="B54" i="14"/>
  <c r="AC80" i="12"/>
  <c r="K80" i="12"/>
  <c r="AB79" i="12"/>
  <c r="CB79" i="1"/>
  <c r="O79" i="12"/>
  <c r="P79" i="12" s="1"/>
  <c r="CC79" i="1" s="1"/>
  <c r="BF104" i="6"/>
  <c r="AO104" i="6"/>
  <c r="AH104" i="6" s="1"/>
  <c r="CA79" i="1"/>
  <c r="BC55" i="14" l="1"/>
  <c r="AA54" i="14"/>
  <c r="DD79" i="1"/>
  <c r="FA79" i="1"/>
  <c r="T46" i="18"/>
  <c r="V46" i="18"/>
  <c r="ED79" i="16"/>
  <c r="DF79" i="16"/>
  <c r="AL47" i="16"/>
  <c r="G47" i="18" s="1"/>
  <c r="AK47" i="16"/>
  <c r="CV48" i="16" s="1"/>
  <c r="F46" i="18"/>
  <c r="Q79" i="12"/>
  <c r="V80" i="12"/>
  <c r="AE80" i="12"/>
  <c r="AD104" i="6"/>
  <c r="L104" i="6"/>
  <c r="F104" i="6"/>
  <c r="CO54" i="1"/>
  <c r="CA54" i="16" s="1"/>
  <c r="CK54" i="16" s="1"/>
  <c r="R54" i="14"/>
  <c r="S54" i="14" s="1"/>
  <c r="X56" i="14"/>
  <c r="AR55" i="14"/>
  <c r="AS55" i="14"/>
  <c r="T47" i="18" l="1"/>
  <c r="V47" i="18"/>
  <c r="AK48" i="16"/>
  <c r="CV49" i="16" s="1"/>
  <c r="F47" i="18"/>
  <c r="AL48" i="16"/>
  <c r="G48" i="18" s="1"/>
  <c r="AF104" i="6"/>
  <c r="M104" i="6"/>
  <c r="BC105" i="6" s="1"/>
  <c r="B104" i="6"/>
  <c r="U54" i="14"/>
  <c r="T54" i="14" s="1"/>
  <c r="CR54" i="1"/>
  <c r="N54" i="14"/>
  <c r="AL55" i="14"/>
  <c r="AN55" i="14"/>
  <c r="C55" i="14"/>
  <c r="CP55" i="1" s="1"/>
  <c r="H54" i="16"/>
  <c r="BA54" i="16"/>
  <c r="AU54" i="16"/>
  <c r="Y80" i="12"/>
  <c r="O80" i="12"/>
  <c r="BB80" i="12"/>
  <c r="BD80" i="12"/>
  <c r="W106" i="6"/>
  <c r="AG55" i="14"/>
  <c r="J55" i="14"/>
  <c r="CQ55" i="1" s="1"/>
  <c r="BA105" i="6"/>
  <c r="T48" i="18" l="1"/>
  <c r="V48" i="18"/>
  <c r="AL49" i="16"/>
  <c r="AK49" i="16"/>
  <c r="CV50" i="16" s="1"/>
  <c r="F48" i="18"/>
  <c r="AB54" i="14"/>
  <c r="O54" i="14" s="1"/>
  <c r="CT54" i="1"/>
  <c r="P54" i="14"/>
  <c r="CU54" i="1" s="1"/>
  <c r="BE80" i="12"/>
  <c r="AM80" i="12"/>
  <c r="E80" i="12" s="1"/>
  <c r="CS54" i="1"/>
  <c r="K104" i="1"/>
  <c r="BS104" i="16" s="1"/>
  <c r="CC104" i="16" s="1"/>
  <c r="AX54" i="16"/>
  <c r="AV54" i="16"/>
  <c r="BF80" i="12"/>
  <c r="AO80" i="12"/>
  <c r="BB54" i="16"/>
  <c r="BD54" i="16" s="1"/>
  <c r="R104" i="6"/>
  <c r="S104" i="6" s="1"/>
  <c r="X106" i="6"/>
  <c r="AR105" i="6"/>
  <c r="AS105" i="6"/>
  <c r="I54" i="16"/>
  <c r="K54" i="16" s="1"/>
  <c r="G49" i="18" l="1"/>
  <c r="T49" i="18" s="1"/>
  <c r="AL50" i="16"/>
  <c r="DF54" i="1"/>
  <c r="FC54" i="1"/>
  <c r="DD54" i="16"/>
  <c r="EB54" i="16"/>
  <c r="DV54" i="16"/>
  <c r="CX54" i="16"/>
  <c r="DG54" i="16" s="1"/>
  <c r="CM54" i="16"/>
  <c r="J54" i="16" s="1"/>
  <c r="EA54" i="16"/>
  <c r="DC54" i="16"/>
  <c r="CR54" i="16"/>
  <c r="AW54" i="16" s="1"/>
  <c r="CS54" i="16"/>
  <c r="BC54" i="16" s="1"/>
  <c r="F49" i="18"/>
  <c r="AK50" i="16"/>
  <c r="CV51" i="16" s="1"/>
  <c r="AL105" i="6"/>
  <c r="D105" i="6" s="1"/>
  <c r="AN105" i="6"/>
  <c r="AG105" i="6" s="1"/>
  <c r="C105" i="6"/>
  <c r="L105" i="1" s="1"/>
  <c r="AD80" i="12"/>
  <c r="F80" i="12"/>
  <c r="BA81" i="12" s="1"/>
  <c r="L80" i="12"/>
  <c r="U104" i="6"/>
  <c r="T104" i="6" s="1"/>
  <c r="N104" i="1"/>
  <c r="N104" i="6"/>
  <c r="DJ54" i="1" a="1"/>
  <c r="DJ54" i="1" s="1"/>
  <c r="DM54" i="1" a="1"/>
  <c r="DM54" i="1" s="1"/>
  <c r="DL54" i="1" a="1"/>
  <c r="DL54" i="1" s="1"/>
  <c r="DK54" i="1" a="1"/>
  <c r="DK54" i="1" s="1"/>
  <c r="DG54" i="1"/>
  <c r="J105" i="6"/>
  <c r="M105" i="1" s="1"/>
  <c r="AO104" i="16"/>
  <c r="Z104" i="16"/>
  <c r="Q54" i="14"/>
  <c r="V55" i="14"/>
  <c r="DG51" i="16" l="1"/>
  <c r="DI52" i="16"/>
  <c r="DG53" i="16"/>
  <c r="DI51" i="16"/>
  <c r="DG52" i="16"/>
  <c r="DI54" i="16"/>
  <c r="DI50" i="16"/>
  <c r="DG50" i="16"/>
  <c r="DI53" i="16"/>
  <c r="V49" i="18"/>
  <c r="G50" i="18"/>
  <c r="V50" i="18" s="1"/>
  <c r="AL51" i="16"/>
  <c r="DL54" i="16" a="1"/>
  <c r="DL54" i="16" s="1"/>
  <c r="DJ54" i="16" a="1"/>
  <c r="DJ54" i="16" s="1"/>
  <c r="DM54" i="16" a="1"/>
  <c r="DM54" i="16" s="1"/>
  <c r="DK54" i="16" a="1"/>
  <c r="DK54" i="16" s="1"/>
  <c r="F50" i="18"/>
  <c r="AK51" i="16"/>
  <c r="CV52" i="16" s="1"/>
  <c r="AC105" i="6"/>
  <c r="K105" i="6"/>
  <c r="AP104" i="16"/>
  <c r="CQ104" i="16" s="1"/>
  <c r="AQ104" i="16" s="1"/>
  <c r="AF80" i="12"/>
  <c r="M80" i="12"/>
  <c r="BC81" i="12" s="1"/>
  <c r="Y55" i="14"/>
  <c r="BB55" i="14"/>
  <c r="D55" i="14" s="1"/>
  <c r="BD55" i="14"/>
  <c r="DK52" i="1"/>
  <c r="B80" i="12"/>
  <c r="AB104" i="6"/>
  <c r="P104" i="1"/>
  <c r="P104" i="6"/>
  <c r="Q104" i="1" s="1"/>
  <c r="EU104" i="1" s="1"/>
  <c r="DG53" i="1"/>
  <c r="DI54" i="1"/>
  <c r="DG52" i="1"/>
  <c r="DI52" i="1"/>
  <c r="DI53" i="1"/>
  <c r="DI50" i="1"/>
  <c r="DG51" i="1"/>
  <c r="DI51" i="1"/>
  <c r="DG50" i="1"/>
  <c r="O104" i="1"/>
  <c r="DL53" i="1"/>
  <c r="DL52" i="1"/>
  <c r="DM52" i="1"/>
  <c r="DM53" i="1"/>
  <c r="AA104" i="16"/>
  <c r="CP104" i="16" s="1"/>
  <c r="AB104" i="16" s="1"/>
  <c r="DJ52" i="1"/>
  <c r="W82" i="12"/>
  <c r="DK53" i="1"/>
  <c r="DJ53" i="1"/>
  <c r="K55" i="14" l="1"/>
  <c r="AE55" i="14" s="1"/>
  <c r="AC55" i="14"/>
  <c r="G51" i="18"/>
  <c r="V51" i="18" s="1"/>
  <c r="AL52" i="16"/>
  <c r="T50" i="18"/>
  <c r="T51" i="18" s="1"/>
  <c r="DK52" i="16"/>
  <c r="DM52" i="16"/>
  <c r="DM53" i="16"/>
  <c r="DJ52" i="16"/>
  <c r="DL52" i="16"/>
  <c r="DL53" i="16"/>
  <c r="AK52" i="16"/>
  <c r="CV53" i="16" s="1"/>
  <c r="F51" i="18"/>
  <c r="DN53" i="1" a="1"/>
  <c r="DN53" i="1" s="1"/>
  <c r="DQ53" i="1" a="1"/>
  <c r="DQ53" i="1" s="1"/>
  <c r="DN52" i="1"/>
  <c r="DN51" i="1" s="1"/>
  <c r="DP53" i="1" a="1"/>
  <c r="DP53" i="1" s="1"/>
  <c r="DO53" i="1" a="1"/>
  <c r="DO53" i="1" s="1"/>
  <c r="Q104" i="6"/>
  <c r="V105" i="6"/>
  <c r="BW80" i="1"/>
  <c r="R80" i="12"/>
  <c r="S80" i="12" s="1"/>
  <c r="X82" i="12"/>
  <c r="AS81" i="12"/>
  <c r="AR81" i="12"/>
  <c r="BF55" i="14"/>
  <c r="AO55" i="14"/>
  <c r="AH55" i="14" s="1"/>
  <c r="AR104" i="16"/>
  <c r="DZ104" i="16" s="1"/>
  <c r="BE55" i="14"/>
  <c r="AM55" i="14"/>
  <c r="E55" i="14" s="1"/>
  <c r="CX104" i="16"/>
  <c r="CX104" i="1"/>
  <c r="AE105" i="6"/>
  <c r="AC104" i="16"/>
  <c r="DY104" i="16" s="1"/>
  <c r="DJ53" i="16"/>
  <c r="DK53" i="16"/>
  <c r="G52" i="18" l="1"/>
  <c r="V52" i="18" s="1"/>
  <c r="AL53" i="16"/>
  <c r="BM80" i="16"/>
  <c r="BY80" i="16"/>
  <c r="CI80" i="16" s="1"/>
  <c r="DP53" i="16" a="1"/>
  <c r="DP53" i="16" s="1"/>
  <c r="DN52" i="16"/>
  <c r="DN51" i="16" s="1"/>
  <c r="DQ53" i="16" a="1"/>
  <c r="DQ53" i="16" s="1"/>
  <c r="DN53" i="16" a="1"/>
  <c r="DN53" i="16" s="1"/>
  <c r="DO53" i="16" a="1"/>
  <c r="DO53" i="16" s="1"/>
  <c r="AK53" i="16"/>
  <c r="CV54" i="16" s="1"/>
  <c r="F52" i="18"/>
  <c r="DN54" i="1"/>
  <c r="DS54" i="1" s="1"/>
  <c r="U80" i="12"/>
  <c r="T80" i="12" s="1"/>
  <c r="BZ80" i="1"/>
  <c r="N80" i="12"/>
  <c r="BN80" i="16"/>
  <c r="D81" i="12"/>
  <c r="AN81" i="12"/>
  <c r="AL81" i="12"/>
  <c r="C81" i="12"/>
  <c r="BX81" i="1" s="1"/>
  <c r="Y105" i="6"/>
  <c r="BB105" i="6"/>
  <c r="BD105" i="6"/>
  <c r="J81" i="12"/>
  <c r="BY81" i="1" s="1"/>
  <c r="DN50" i="1"/>
  <c r="DR54" i="1"/>
  <c r="AV55" i="1" s="1"/>
  <c r="AD55" i="14"/>
  <c r="L55" i="14"/>
  <c r="F55" i="14"/>
  <c r="BA56" i="14" s="1"/>
  <c r="AX59" i="1" a="1"/>
  <c r="AX58" i="1" a="1"/>
  <c r="AX57" i="1" a="1"/>
  <c r="T52" i="18" l="1"/>
  <c r="G53" i="18"/>
  <c r="V53" i="18" s="1"/>
  <c r="AL54" i="16"/>
  <c r="G54" i="18" s="1"/>
  <c r="V54" i="18" s="1"/>
  <c r="BO80" i="16"/>
  <c r="CU80" i="16"/>
  <c r="DN50" i="16"/>
  <c r="DN54" i="16" s="1"/>
  <c r="DS55" i="16" s="1"/>
  <c r="AH55" i="16" s="1"/>
  <c r="DR54" i="16"/>
  <c r="AG55" i="16" s="1"/>
  <c r="AK54" i="16"/>
  <c r="F53" i="18"/>
  <c r="DS55" i="1"/>
  <c r="DS58" i="1"/>
  <c r="DS57" i="1"/>
  <c r="DS56" i="1"/>
  <c r="AX57" i="1"/>
  <c r="M57" i="18" s="1"/>
  <c r="AX58" i="1"/>
  <c r="M58" i="18" s="1"/>
  <c r="AX59" i="1"/>
  <c r="M59" i="18" s="1"/>
  <c r="K55" i="18"/>
  <c r="Z55" i="14"/>
  <c r="W57" i="14"/>
  <c r="BF105" i="6"/>
  <c r="AO105" i="6"/>
  <c r="AH105" i="6" s="1"/>
  <c r="BP80" i="16"/>
  <c r="ED80" i="16" s="1"/>
  <c r="BE105" i="6"/>
  <c r="AM105" i="6"/>
  <c r="E105" i="6" s="1"/>
  <c r="AB80" i="12"/>
  <c r="CB80" i="1"/>
  <c r="P80" i="12"/>
  <c r="CC80" i="1" s="1"/>
  <c r="FA80" i="1" s="1"/>
  <c r="AC81" i="12"/>
  <c r="K81" i="12"/>
  <c r="AF55" i="14"/>
  <c r="B55" i="14" s="1"/>
  <c r="M55" i="14"/>
  <c r="BC56" i="14" s="1"/>
  <c r="CA80" i="1"/>
  <c r="AI57" i="16" a="1"/>
  <c r="AI58" i="16" a="1"/>
  <c r="AI59" i="16" a="1"/>
  <c r="AX56" i="1" a="1"/>
  <c r="AX55" i="1" a="1"/>
  <c r="AW55" i="1" l="1"/>
  <c r="L55" i="18" s="1"/>
  <c r="T53" i="18"/>
  <c r="T54" i="18" s="1"/>
  <c r="DS58" i="16"/>
  <c r="DS57" i="16"/>
  <c r="DS56" i="16"/>
  <c r="DS54" i="16"/>
  <c r="F54" i="18"/>
  <c r="AI59" i="16"/>
  <c r="D59" i="18" s="1"/>
  <c r="AX56" i="1"/>
  <c r="M56" i="18" s="1"/>
  <c r="AI58" i="16"/>
  <c r="D58" i="18" s="1"/>
  <c r="AX55" i="1"/>
  <c r="M55" i="18" s="1"/>
  <c r="AI57" i="16"/>
  <c r="D57" i="18" s="1"/>
  <c r="CO55" i="1"/>
  <c r="CA55" i="16" s="1"/>
  <c r="CK55" i="16" s="1"/>
  <c r="B55" i="18"/>
  <c r="R55" i="14"/>
  <c r="S55" i="14" s="1"/>
  <c r="AA55" i="14"/>
  <c r="X57" i="14"/>
  <c r="AS56" i="14"/>
  <c r="AR56" i="14"/>
  <c r="AD105" i="6"/>
  <c r="L105" i="6"/>
  <c r="F105" i="6"/>
  <c r="BA106" i="6" s="1"/>
  <c r="AY59" i="1"/>
  <c r="N59" i="18" s="1"/>
  <c r="C55" i="18"/>
  <c r="Q80" i="12"/>
  <c r="V81" i="12"/>
  <c r="AE81" i="12"/>
  <c r="AY58" i="1"/>
  <c r="N58" i="18" s="1"/>
  <c r="AY57" i="1"/>
  <c r="N57" i="18" s="1"/>
  <c r="H55" i="16" l="1"/>
  <c r="BA55" i="16"/>
  <c r="AU55" i="16"/>
  <c r="W107" i="6"/>
  <c r="Z105" i="6"/>
  <c r="Z106" i="6" s="1"/>
  <c r="AJ57" i="16"/>
  <c r="E57" i="18" s="1"/>
  <c r="AF105" i="6"/>
  <c r="M105" i="6"/>
  <c r="AY55" i="1"/>
  <c r="BA55" i="1" s="1"/>
  <c r="P55" i="18" s="1"/>
  <c r="J56" i="14"/>
  <c r="CQ56" i="1" s="1"/>
  <c r="Y81" i="12"/>
  <c r="BB81" i="12"/>
  <c r="BD81" i="12"/>
  <c r="B105" i="6"/>
  <c r="U55" i="14"/>
  <c r="T55" i="14" s="1"/>
  <c r="CR55" i="1"/>
  <c r="N55" i="14"/>
  <c r="AJ58" i="16"/>
  <c r="E58" i="18" s="1"/>
  <c r="AY56" i="1"/>
  <c r="N56" i="18" s="1"/>
  <c r="C56" i="14"/>
  <c r="CP56" i="1" s="1"/>
  <c r="AJ59" i="16"/>
  <c r="E59" i="18" s="1"/>
  <c r="AI55" i="16" a="1"/>
  <c r="AI55" i="16" l="1"/>
  <c r="D55" i="18" s="1"/>
  <c r="U55" i="18"/>
  <c r="W55" i="18"/>
  <c r="CV55" i="1"/>
  <c r="AZ55" i="1" s="1"/>
  <c r="O55" i="18" s="1"/>
  <c r="N55" i="18"/>
  <c r="R105" i="6"/>
  <c r="S105" i="6" s="1"/>
  <c r="X107" i="6"/>
  <c r="AA105" i="6"/>
  <c r="AA106" i="6" s="1"/>
  <c r="AR106" i="6"/>
  <c r="AS106" i="6"/>
  <c r="CS55" i="1"/>
  <c r="AV55" i="16"/>
  <c r="K105" i="1"/>
  <c r="BS105" i="16" s="1"/>
  <c r="CC105" i="16" s="1"/>
  <c r="BB55" i="16"/>
  <c r="BD55" i="16" s="1"/>
  <c r="EB55" i="16" s="1"/>
  <c r="BA56" i="1"/>
  <c r="P56" i="18" s="1"/>
  <c r="BF81" i="12"/>
  <c r="AO81" i="12"/>
  <c r="I55" i="16"/>
  <c r="BE81" i="12"/>
  <c r="AM81" i="12"/>
  <c r="E81" i="12" s="1"/>
  <c r="AJ55" i="16"/>
  <c r="CV55" i="16" s="1"/>
  <c r="CT55" i="1"/>
  <c r="AB55" i="14"/>
  <c r="O55" i="14"/>
  <c r="P55" i="14" s="1"/>
  <c r="CU55" i="1" s="1"/>
  <c r="FC55" i="1" s="1"/>
  <c r="BC106" i="6"/>
  <c r="AJ56" i="16"/>
  <c r="E56" i="18" s="1"/>
  <c r="U56" i="18" l="1"/>
  <c r="W56" i="18"/>
  <c r="CS55" i="16"/>
  <c r="BC55" i="16" s="1"/>
  <c r="CM55" i="16"/>
  <c r="J55" i="16" s="1"/>
  <c r="CR55" i="16"/>
  <c r="AW55" i="16" s="1"/>
  <c r="BA57" i="1"/>
  <c r="P57" i="18" s="1"/>
  <c r="CV56" i="1"/>
  <c r="AZ56" i="1" s="1"/>
  <c r="AK55" i="16"/>
  <c r="E55" i="18"/>
  <c r="J106" i="6"/>
  <c r="M106" i="1" s="1"/>
  <c r="AO105" i="16"/>
  <c r="Z105" i="16"/>
  <c r="AL106" i="6"/>
  <c r="D106" i="6" s="1"/>
  <c r="AN106" i="6"/>
  <c r="AG106" i="6" s="1"/>
  <c r="C106" i="6"/>
  <c r="L106" i="1" s="1"/>
  <c r="AD81" i="12"/>
  <c r="F81" i="12"/>
  <c r="L81" i="12"/>
  <c r="AX55" i="16"/>
  <c r="EA55" i="16" s="1"/>
  <c r="Q55" i="14"/>
  <c r="V56" i="14"/>
  <c r="U105" i="6"/>
  <c r="T105" i="6" s="1"/>
  <c r="N105" i="1"/>
  <c r="N105" i="6"/>
  <c r="AL55" i="16"/>
  <c r="G55" i="18" s="1"/>
  <c r="K55" i="16"/>
  <c r="DV55" i="16" s="1"/>
  <c r="T55" i="18" l="1"/>
  <c r="V55" i="18"/>
  <c r="U57" i="18"/>
  <c r="W57" i="18"/>
  <c r="F55" i="18"/>
  <c r="CV56" i="16"/>
  <c r="AK56" i="16"/>
  <c r="O56" i="18"/>
  <c r="CV57" i="1"/>
  <c r="AZ57" i="1" s="1"/>
  <c r="BA58" i="1"/>
  <c r="P58" i="18" s="1"/>
  <c r="AL56" i="16"/>
  <c r="G56" i="18" s="1"/>
  <c r="AC106" i="6"/>
  <c r="K106" i="6"/>
  <c r="AF81" i="12"/>
  <c r="M81" i="12"/>
  <c r="BC82" i="12" s="1"/>
  <c r="Z81" i="12"/>
  <c r="Z82" i="12" s="1"/>
  <c r="W83" i="12"/>
  <c r="AP105" i="16"/>
  <c r="CQ105" i="16" s="1"/>
  <c r="AQ105" i="16" s="1"/>
  <c r="O105" i="1"/>
  <c r="Y56" i="14"/>
  <c r="BB56" i="14"/>
  <c r="AL56" i="14" s="1"/>
  <c r="D56" i="14" s="1"/>
  <c r="BD56" i="14"/>
  <c r="AN56" i="14" s="1"/>
  <c r="AG56" i="14" s="1"/>
  <c r="AB105" i="6"/>
  <c r="P105" i="1"/>
  <c r="O105" i="6"/>
  <c r="P105" i="6" s="1"/>
  <c r="Q105" i="1" s="1"/>
  <c r="EU105" i="1" s="1"/>
  <c r="BA82" i="12"/>
  <c r="B81" i="12"/>
  <c r="AC105" i="16"/>
  <c r="DY105" i="16" s="1"/>
  <c r="AA105" i="16"/>
  <c r="CP105" i="16" s="1"/>
  <c r="AB105" i="16" s="1"/>
  <c r="K56" i="14" l="1"/>
  <c r="AE56" i="14" s="1"/>
  <c r="AC56" i="14"/>
  <c r="T56" i="18"/>
  <c r="V56" i="18"/>
  <c r="U58" i="18"/>
  <c r="W58" i="18"/>
  <c r="F56" i="18"/>
  <c r="CV57" i="16"/>
  <c r="AK57" i="16"/>
  <c r="BA59" i="1"/>
  <c r="P59" i="18" s="1"/>
  <c r="CV58" i="1"/>
  <c r="AZ58" i="1" s="1"/>
  <c r="O57" i="18"/>
  <c r="AL57" i="16"/>
  <c r="G57" i="18" s="1"/>
  <c r="BW81" i="1"/>
  <c r="R81" i="12"/>
  <c r="S81" i="12" s="1"/>
  <c r="X83" i="12"/>
  <c r="AA81" i="12"/>
  <c r="AA82" i="12" s="1"/>
  <c r="AS82" i="12"/>
  <c r="AR82" i="12"/>
  <c r="Q105" i="6"/>
  <c r="V106" i="6"/>
  <c r="AR105" i="16"/>
  <c r="DZ105" i="16" s="1"/>
  <c r="BF56" i="14"/>
  <c r="AO56" i="14"/>
  <c r="AH56" i="14" s="1"/>
  <c r="AE106" i="6"/>
  <c r="BE56" i="14"/>
  <c r="AM56" i="14"/>
  <c r="E56" i="14" s="1"/>
  <c r="U59" i="18" l="1"/>
  <c r="W59" i="18"/>
  <c r="BM81" i="16"/>
  <c r="BY81" i="16"/>
  <c r="CI81" i="16" s="1"/>
  <c r="T57" i="18"/>
  <c r="V57" i="18"/>
  <c r="AK58" i="16"/>
  <c r="CV59" i="16" s="1"/>
  <c r="CV58" i="16"/>
  <c r="F57" i="18"/>
  <c r="CV59" i="1"/>
  <c r="AZ59" i="1" s="1"/>
  <c r="O59" i="18" s="1"/>
  <c r="O58" i="18"/>
  <c r="AK59" i="16"/>
  <c r="AL58" i="16"/>
  <c r="G58" i="18" s="1"/>
  <c r="Y106" i="6"/>
  <c r="O106" i="6"/>
  <c r="BB106" i="6"/>
  <c r="BD106" i="6"/>
  <c r="U81" i="12"/>
  <c r="T81" i="12" s="1"/>
  <c r="BZ81" i="1"/>
  <c r="N81" i="12"/>
  <c r="BN81" i="16"/>
  <c r="AN82" i="12"/>
  <c r="AL82" i="12"/>
  <c r="D82" i="12" s="1"/>
  <c r="C82" i="12"/>
  <c r="BX82" i="1" s="1"/>
  <c r="AD56" i="14"/>
  <c r="L56" i="14"/>
  <c r="F56" i="14"/>
  <c r="J82" i="12"/>
  <c r="BY82" i="1" s="1"/>
  <c r="BA57" i="14" l="1"/>
  <c r="Z56" i="14"/>
  <c r="T58" i="18"/>
  <c r="V58" i="18"/>
  <c r="F58" i="18"/>
  <c r="BO81" i="16"/>
  <c r="CU81" i="16"/>
  <c r="F59" i="18"/>
  <c r="CV60" i="16"/>
  <c r="AL59" i="16"/>
  <c r="G59" i="18" s="1"/>
  <c r="AC82" i="12"/>
  <c r="K82" i="12"/>
  <c r="AB81" i="12"/>
  <c r="CB81" i="1"/>
  <c r="O81" i="12"/>
  <c r="P81" i="12" s="1"/>
  <c r="CC81" i="1" s="1"/>
  <c r="FA81" i="1" s="1"/>
  <c r="CA81" i="1"/>
  <c r="M56" i="14"/>
  <c r="AF56" i="14"/>
  <c r="BF106" i="6"/>
  <c r="AO106" i="6"/>
  <c r="AH106" i="6" s="1"/>
  <c r="BE106" i="6"/>
  <c r="AM106" i="6"/>
  <c r="E106" i="6" s="1"/>
  <c r="W58" i="14"/>
  <c r="B56" i="14"/>
  <c r="BP81" i="16"/>
  <c r="ED81" i="16" s="1"/>
  <c r="BC57" i="14" l="1"/>
  <c r="AA56" i="14"/>
  <c r="T59" i="18"/>
  <c r="V59" i="18"/>
  <c r="AD106" i="6"/>
  <c r="F106" i="6"/>
  <c r="BA107" i="6" s="1"/>
  <c r="L106" i="6"/>
  <c r="CO56" i="1"/>
  <c r="CA56" i="16" s="1"/>
  <c r="CK56" i="16" s="1"/>
  <c r="Q81" i="12"/>
  <c r="V82" i="12"/>
  <c r="AE82" i="12"/>
  <c r="R56" i="14"/>
  <c r="S56" i="14" s="1"/>
  <c r="X58" i="14"/>
  <c r="AS57" i="14"/>
  <c r="AR57" i="14"/>
  <c r="H56" i="16" l="1"/>
  <c r="BA56" i="16"/>
  <c r="AU56" i="16"/>
  <c r="AF106" i="6"/>
  <c r="M106" i="6"/>
  <c r="BC107" i="6" s="1"/>
  <c r="U56" i="14"/>
  <c r="T56" i="14" s="1"/>
  <c r="CR56" i="1"/>
  <c r="N56" i="14"/>
  <c r="O56" i="14" s="1"/>
  <c r="W108" i="6"/>
  <c r="D57" i="14"/>
  <c r="AL57" i="14"/>
  <c r="AN57" i="14"/>
  <c r="C57" i="14"/>
  <c r="CP57" i="1" s="1"/>
  <c r="B106" i="6"/>
  <c r="AG57" i="14"/>
  <c r="J57" i="14"/>
  <c r="CQ57" i="1" s="1"/>
  <c r="Y82" i="12"/>
  <c r="O82" i="12"/>
  <c r="BB82" i="12"/>
  <c r="BD82" i="12"/>
  <c r="AI56" i="16" a="1"/>
  <c r="AI56" i="16" l="1"/>
  <c r="D56" i="18" s="1"/>
  <c r="CS56" i="1"/>
  <c r="BF82" i="12"/>
  <c r="AO82" i="12"/>
  <c r="R106" i="6"/>
  <c r="S106" i="6" s="1"/>
  <c r="X108" i="6"/>
  <c r="AS107" i="6"/>
  <c r="AR107" i="6"/>
  <c r="AC57" i="14"/>
  <c r="K57" i="14"/>
  <c r="BE82" i="12"/>
  <c r="AM82" i="12"/>
  <c r="E82" i="12" s="1"/>
  <c r="AV56" i="16"/>
  <c r="K106" i="1"/>
  <c r="BS106" i="16" s="1"/>
  <c r="CC106" i="16" s="1"/>
  <c r="BD56" i="16"/>
  <c r="EB56" i="16" s="1"/>
  <c r="BB56" i="16"/>
  <c r="CT56" i="1"/>
  <c r="AB56" i="14"/>
  <c r="P56" i="14"/>
  <c r="CU56" i="1" s="1"/>
  <c r="FC56" i="1" s="1"/>
  <c r="I56" i="16"/>
  <c r="AW56" i="16" l="1"/>
  <c r="CR56" i="16"/>
  <c r="BC56" i="16"/>
  <c r="CS56" i="16"/>
  <c r="J56" i="16"/>
  <c r="CM56" i="16"/>
  <c r="Q56" i="14"/>
  <c r="V57" i="14"/>
  <c r="AD82" i="12"/>
  <c r="F82" i="12"/>
  <c r="BA83" i="12" s="1"/>
  <c r="L82" i="12"/>
  <c r="AE57" i="14"/>
  <c r="U106" i="6"/>
  <c r="T106" i="6" s="1"/>
  <c r="N106" i="1"/>
  <c r="N106" i="6"/>
  <c r="AO106" i="16"/>
  <c r="Z106" i="16"/>
  <c r="AN107" i="6"/>
  <c r="AG107" i="6" s="1"/>
  <c r="AL107" i="6"/>
  <c r="D107" i="6" s="1"/>
  <c r="C107" i="6"/>
  <c r="L107" i="1" s="1"/>
  <c r="J107" i="6"/>
  <c r="M107" i="1" s="1"/>
  <c r="K56" i="16"/>
  <c r="DV56" i="16" s="1"/>
  <c r="AX56" i="16"/>
  <c r="EA56" i="16" s="1"/>
  <c r="AC107" i="6" l="1"/>
  <c r="K107" i="6"/>
  <c r="AA106" i="16"/>
  <c r="CP106" i="16" s="1"/>
  <c r="AB106" i="16" s="1"/>
  <c r="AF82" i="12"/>
  <c r="M82" i="12"/>
  <c r="BC83" i="12" s="1"/>
  <c r="AP106" i="16"/>
  <c r="CQ106" i="16" s="1"/>
  <c r="AQ106" i="16" s="1"/>
  <c r="W84" i="12"/>
  <c r="AB106" i="6"/>
  <c r="P106" i="1"/>
  <c r="P106" i="6"/>
  <c r="B82" i="12"/>
  <c r="O106" i="1"/>
  <c r="Y57" i="14"/>
  <c r="BD57" i="14"/>
  <c r="BB57" i="14"/>
  <c r="BE57" i="14" l="1"/>
  <c r="AM57" i="14"/>
  <c r="E57" i="14" s="1"/>
  <c r="R82" i="12"/>
  <c r="S82" i="12" s="1"/>
  <c r="X84" i="12"/>
  <c r="AS83" i="12"/>
  <c r="AR83" i="12"/>
  <c r="BW82" i="1"/>
  <c r="BY82" i="16" s="1"/>
  <c r="CI82" i="16" s="1"/>
  <c r="BM82" i="16" s="1"/>
  <c r="Q106" i="6"/>
  <c r="V107" i="6"/>
  <c r="AC106" i="16"/>
  <c r="DY106" i="16" s="1"/>
  <c r="BF57" i="14"/>
  <c r="AO57" i="14"/>
  <c r="AH57" i="14" s="1"/>
  <c r="AE107" i="6"/>
  <c r="Q106" i="1"/>
  <c r="EU106" i="1" s="1"/>
  <c r="AR106" i="16"/>
  <c r="DZ106" i="16" s="1"/>
  <c r="J83" i="12" l="1"/>
  <c r="BY83" i="1" s="1"/>
  <c r="Y107" i="6"/>
  <c r="BB107" i="6"/>
  <c r="BD107" i="6"/>
  <c r="BN82" i="16"/>
  <c r="CU82" i="16" s="1"/>
  <c r="BO82" i="16" s="1"/>
  <c r="U82" i="12"/>
  <c r="T82" i="12" s="1"/>
  <c r="BZ82" i="1"/>
  <c r="N82" i="12"/>
  <c r="F57" i="14"/>
  <c r="AD57" i="14"/>
  <c r="L57" i="14"/>
  <c r="AL83" i="12"/>
  <c r="D83" i="12" s="1"/>
  <c r="AN83" i="12"/>
  <c r="C83" i="12"/>
  <c r="BX83" i="1" s="1"/>
  <c r="AC83" i="12" l="1"/>
  <c r="K83" i="12"/>
  <c r="BE107" i="6"/>
  <c r="AM107" i="6"/>
  <c r="E107" i="6" s="1"/>
  <c r="W59" i="14"/>
  <c r="Z57" i="14"/>
  <c r="Z58" i="14" s="1"/>
  <c r="AB82" i="12"/>
  <c r="CB82" i="1"/>
  <c r="P82" i="12"/>
  <c r="CC82" i="1" s="1"/>
  <c r="FA82" i="1" s="1"/>
  <c r="CA82" i="1"/>
  <c r="BA58" i="14"/>
  <c r="BP82" i="16"/>
  <c r="ED82" i="16" s="1"/>
  <c r="AF57" i="14"/>
  <c r="B57" i="14" s="1"/>
  <c r="M57" i="14"/>
  <c r="BC58" i="14" s="1"/>
  <c r="BF107" i="6"/>
  <c r="AO107" i="6"/>
  <c r="AH107" i="6" s="1"/>
  <c r="CO57" i="1" l="1"/>
  <c r="CA57" i="16" s="1"/>
  <c r="CK57" i="16" s="1"/>
  <c r="AD107" i="6"/>
  <c r="L107" i="6"/>
  <c r="F107" i="6"/>
  <c r="BA108" i="6" s="1"/>
  <c r="R57" i="14"/>
  <c r="S57" i="14" s="1"/>
  <c r="X59" i="14"/>
  <c r="AA57" i="14"/>
  <c r="AA58" i="14" s="1"/>
  <c r="AS58" i="14"/>
  <c r="AR58" i="14"/>
  <c r="Q82" i="12"/>
  <c r="V83" i="12"/>
  <c r="AE83" i="12"/>
  <c r="U57" i="14" l="1"/>
  <c r="T57" i="14" s="1"/>
  <c r="CR57" i="1"/>
  <c r="N57" i="14"/>
  <c r="Y83" i="12"/>
  <c r="BB83" i="12"/>
  <c r="BD83" i="12"/>
  <c r="D58" i="14"/>
  <c r="AL58" i="14"/>
  <c r="AN58" i="14"/>
  <c r="AG58" i="14" s="1"/>
  <c r="C58" i="14"/>
  <c r="CP58" i="1" s="1"/>
  <c r="W109" i="6"/>
  <c r="Z107" i="6"/>
  <c r="Z108" i="6" s="1"/>
  <c r="J58" i="14"/>
  <c r="CQ58" i="1" s="1"/>
  <c r="AF107" i="6"/>
  <c r="B107" i="6" s="1"/>
  <c r="M107" i="6"/>
  <c r="BC108" i="6" s="1"/>
  <c r="H57" i="16"/>
  <c r="BA57" i="16"/>
  <c r="AU57" i="16"/>
  <c r="K107" i="1" l="1"/>
  <c r="BS107" i="16" s="1"/>
  <c r="CC107" i="16" s="1"/>
  <c r="BF83" i="12"/>
  <c r="AO83" i="12"/>
  <c r="BE83" i="12"/>
  <c r="AM83" i="12"/>
  <c r="E83" i="12" s="1"/>
  <c r="AV57" i="16"/>
  <c r="I57" i="16"/>
  <c r="BB57" i="16"/>
  <c r="CT57" i="1"/>
  <c r="AB57" i="14"/>
  <c r="O57" i="14"/>
  <c r="P57" i="14" s="1"/>
  <c r="CU57" i="1" s="1"/>
  <c r="FC57" i="1" s="1"/>
  <c r="R107" i="6"/>
  <c r="S107" i="6" s="1"/>
  <c r="AA107" i="6"/>
  <c r="AA108" i="6" s="1"/>
  <c r="X109" i="6"/>
  <c r="AS108" i="6"/>
  <c r="AR108" i="6"/>
  <c r="CS57" i="1"/>
  <c r="AC58" i="14"/>
  <c r="K58" i="14"/>
  <c r="BC57" i="16" l="1"/>
  <c r="CS57" i="16"/>
  <c r="AW57" i="16"/>
  <c r="CR57" i="16"/>
  <c r="J57" i="16"/>
  <c r="CM57" i="16"/>
  <c r="AL108" i="6"/>
  <c r="D108" i="6" s="1"/>
  <c r="AN108" i="6"/>
  <c r="C108" i="6"/>
  <c r="L108" i="1" s="1"/>
  <c r="Q57" i="14"/>
  <c r="V58" i="14"/>
  <c r="AX57" i="16"/>
  <c r="EA57" i="16" s="1"/>
  <c r="AG108" i="6"/>
  <c r="J108" i="6"/>
  <c r="M108" i="1" s="1"/>
  <c r="AD83" i="12"/>
  <c r="F83" i="12"/>
  <c r="BA84" i="12" s="1"/>
  <c r="L83" i="12"/>
  <c r="BD57" i="16"/>
  <c r="EB57" i="16" s="1"/>
  <c r="AO107" i="16"/>
  <c r="Z107" i="16"/>
  <c r="AE58" i="14"/>
  <c r="U107" i="6"/>
  <c r="T107" i="6" s="1"/>
  <c r="N107" i="1"/>
  <c r="N107" i="6"/>
  <c r="K57" i="16"/>
  <c r="DV57" i="16" s="1"/>
  <c r="AC108" i="6" l="1"/>
  <c r="K108" i="6"/>
  <c r="AB107" i="6"/>
  <c r="P107" i="1"/>
  <c r="O107" i="6"/>
  <c r="P107" i="6" s="1"/>
  <c r="Q107" i="1" s="1"/>
  <c r="EU107" i="1" s="1"/>
  <c r="O107" i="1"/>
  <c r="AF83" i="12"/>
  <c r="B83" i="12" s="1"/>
  <c r="M83" i="12"/>
  <c r="BC84" i="12" s="1"/>
  <c r="AA107" i="16"/>
  <c r="CP107" i="16" s="1"/>
  <c r="AB107" i="16" s="1"/>
  <c r="W85" i="12"/>
  <c r="Z83" i="12"/>
  <c r="Z84" i="12" s="1"/>
  <c r="O58" i="14"/>
  <c r="Y58" i="14"/>
  <c r="BB58" i="14"/>
  <c r="BD58" i="14"/>
  <c r="AP107" i="16"/>
  <c r="CQ107" i="16" s="1"/>
  <c r="AQ107" i="16" s="1"/>
  <c r="BW83" i="1" l="1"/>
  <c r="BY83" i="16" s="1"/>
  <c r="CI83" i="16" s="1"/>
  <c r="BM83" i="16" s="1"/>
  <c r="BF58" i="14"/>
  <c r="AO58" i="14"/>
  <c r="AH58" i="14" s="1"/>
  <c r="AC107" i="16"/>
  <c r="DY107" i="16" s="1"/>
  <c r="Q107" i="6"/>
  <c r="V108" i="6"/>
  <c r="BE58" i="14"/>
  <c r="AM58" i="14"/>
  <c r="E58" i="14" s="1"/>
  <c r="AR107" i="16"/>
  <c r="DZ107" i="16" s="1"/>
  <c r="R83" i="12"/>
  <c r="S83" i="12" s="1"/>
  <c r="X85" i="12"/>
  <c r="AA83" i="12"/>
  <c r="AA84" i="12" s="1"/>
  <c r="AR84" i="12"/>
  <c r="AS84" i="12"/>
  <c r="AE108" i="6"/>
  <c r="AL84" i="12" l="1"/>
  <c r="D84" i="12" s="1"/>
  <c r="AN84" i="12"/>
  <c r="C84" i="12"/>
  <c r="BX84" i="1" s="1"/>
  <c r="Y108" i="6"/>
  <c r="O108" i="6"/>
  <c r="BB108" i="6"/>
  <c r="BD108" i="6"/>
  <c r="U83" i="12"/>
  <c r="T83" i="12" s="1"/>
  <c r="BZ83" i="1"/>
  <c r="N83" i="12"/>
  <c r="BN83" i="16"/>
  <c r="CU83" i="16" s="1"/>
  <c r="BO83" i="16" s="1"/>
  <c r="J84" i="12"/>
  <c r="BY84" i="1" s="1"/>
  <c r="F58" i="14"/>
  <c r="BA59" i="14" s="1"/>
  <c r="AD58" i="14"/>
  <c r="L58" i="14"/>
  <c r="AC84" i="12" l="1"/>
  <c r="K84" i="12"/>
  <c r="CA83" i="1"/>
  <c r="AB83" i="12"/>
  <c r="CB83" i="1"/>
  <c r="O83" i="12"/>
  <c r="P83" i="12" s="1"/>
  <c r="CC83" i="1" s="1"/>
  <c r="FA83" i="1" s="1"/>
  <c r="BF108" i="6"/>
  <c r="AO108" i="6"/>
  <c r="AH108" i="6" s="1"/>
  <c r="BE108" i="6"/>
  <c r="AM108" i="6"/>
  <c r="E108" i="6" s="1"/>
  <c r="M58" i="14"/>
  <c r="BC59" i="14" s="1"/>
  <c r="AF58" i="14"/>
  <c r="B58" i="14" s="1"/>
  <c r="W60" i="14"/>
  <c r="BP83" i="16"/>
  <c r="ED83" i="16" s="1"/>
  <c r="CO58" i="1" l="1"/>
  <c r="CA58" i="16" s="1"/>
  <c r="CK58" i="16" s="1"/>
  <c r="Q83" i="12"/>
  <c r="V84" i="12"/>
  <c r="R58" i="14"/>
  <c r="S58" i="14" s="1"/>
  <c r="X60" i="14"/>
  <c r="AS59" i="14"/>
  <c r="AR59" i="14"/>
  <c r="AD108" i="6"/>
  <c r="L108" i="6"/>
  <c r="F108" i="6"/>
  <c r="BA109" i="6" s="1"/>
  <c r="AE84" i="12"/>
  <c r="W110" i="6" l="1"/>
  <c r="AF108" i="6"/>
  <c r="B108" i="6" s="1"/>
  <c r="M108" i="6"/>
  <c r="BC109" i="6" s="1"/>
  <c r="U58" i="14"/>
  <c r="T58" i="14" s="1"/>
  <c r="CR58" i="1"/>
  <c r="N58" i="14"/>
  <c r="O84" i="12"/>
  <c r="Y84" i="12"/>
  <c r="BB84" i="12"/>
  <c r="BD84" i="12"/>
  <c r="AN59" i="14"/>
  <c r="AG59" i="14" s="1"/>
  <c r="D59" i="14"/>
  <c r="AL59" i="14"/>
  <c r="C59" i="14"/>
  <c r="CP59" i="1" s="1"/>
  <c r="J59" i="14"/>
  <c r="CQ59" i="1" s="1"/>
  <c r="H58" i="16"/>
  <c r="BA58" i="16"/>
  <c r="AU58" i="16"/>
  <c r="K108" i="1" l="1"/>
  <c r="BS108" i="16" s="1"/>
  <c r="CC108" i="16" s="1"/>
  <c r="BB58" i="16"/>
  <c r="BF84" i="12"/>
  <c r="AO84" i="12"/>
  <c r="R108" i="6"/>
  <c r="S108" i="6" s="1"/>
  <c r="X110" i="6"/>
  <c r="AR109" i="6"/>
  <c r="AS109" i="6"/>
  <c r="AC59" i="14"/>
  <c r="K59" i="14"/>
  <c r="I58" i="16"/>
  <c r="BE84" i="12"/>
  <c r="AM84" i="12"/>
  <c r="E84" i="12" s="1"/>
  <c r="AV58" i="16"/>
  <c r="CT58" i="1"/>
  <c r="AB58" i="14"/>
  <c r="P58" i="14"/>
  <c r="CU58" i="1" s="1"/>
  <c r="FC58" i="1" s="1"/>
  <c r="CS58" i="1"/>
  <c r="AW58" i="16" l="1"/>
  <c r="CR58" i="16"/>
  <c r="BC58" i="16"/>
  <c r="CS58" i="16"/>
  <c r="J58" i="16"/>
  <c r="CM58" i="16"/>
  <c r="AE59" i="14"/>
  <c r="U108" i="6"/>
  <c r="T108" i="6" s="1"/>
  <c r="N108" i="1"/>
  <c r="N108" i="6"/>
  <c r="AX58" i="16"/>
  <c r="EA58" i="16" s="1"/>
  <c r="J109" i="6"/>
  <c r="M109" i="1" s="1"/>
  <c r="Q58" i="14"/>
  <c r="V59" i="14"/>
  <c r="AD84" i="12"/>
  <c r="F84" i="12"/>
  <c r="BA85" i="12" s="1"/>
  <c r="L84" i="12"/>
  <c r="AL109" i="6"/>
  <c r="D109" i="6" s="1"/>
  <c r="AN109" i="6"/>
  <c r="AG109" i="6" s="1"/>
  <c r="C109" i="6"/>
  <c r="L109" i="1" s="1"/>
  <c r="BD58" i="16"/>
  <c r="EB58" i="16" s="1"/>
  <c r="AO108" i="16"/>
  <c r="Z108" i="16"/>
  <c r="K58" i="16"/>
  <c r="DV58" i="16" s="1"/>
  <c r="AC109" i="6" l="1"/>
  <c r="K109" i="6"/>
  <c r="AE109" i="6" s="1"/>
  <c r="B84" i="12"/>
  <c r="AF84" i="12"/>
  <c r="M84" i="12"/>
  <c r="BC85" i="12" s="1"/>
  <c r="W86" i="12"/>
  <c r="AB108" i="6"/>
  <c r="P108" i="1"/>
  <c r="P108" i="6"/>
  <c r="Q108" i="1" s="1"/>
  <c r="EU108" i="1" s="1"/>
  <c r="O108" i="1"/>
  <c r="AR108" i="16"/>
  <c r="DZ108" i="16" s="1"/>
  <c r="AP108" i="16"/>
  <c r="CQ108" i="16" s="1"/>
  <c r="AQ108" i="16" s="1"/>
  <c r="AA108" i="16"/>
  <c r="CP108" i="16" s="1"/>
  <c r="AB108" i="16" s="1"/>
  <c r="Y59" i="14"/>
  <c r="BD59" i="14"/>
  <c r="BB59" i="14"/>
  <c r="BE59" i="14" l="1"/>
  <c r="AM59" i="14"/>
  <c r="E59" i="14" s="1"/>
  <c r="BF59" i="14"/>
  <c r="AO59" i="14"/>
  <c r="AH59" i="14" s="1"/>
  <c r="R84" i="12"/>
  <c r="S84" i="12" s="1"/>
  <c r="X86" i="12"/>
  <c r="AS85" i="12"/>
  <c r="AR85" i="12"/>
  <c r="Q108" i="6"/>
  <c r="V109" i="6"/>
  <c r="BW84" i="1"/>
  <c r="BY84" i="16" s="1"/>
  <c r="CI84" i="16" s="1"/>
  <c r="BM84" i="16" s="1"/>
  <c r="AC108" i="16"/>
  <c r="DY108" i="16" s="1"/>
  <c r="BN84" i="16" l="1"/>
  <c r="CU84" i="16" s="1"/>
  <c r="BO84" i="16" s="1"/>
  <c r="Y109" i="6"/>
  <c r="BB109" i="6"/>
  <c r="BD109" i="6"/>
  <c r="U84" i="12"/>
  <c r="T84" i="12" s="1"/>
  <c r="BZ84" i="1"/>
  <c r="N84" i="12"/>
  <c r="AL85" i="12"/>
  <c r="D85" i="12" s="1"/>
  <c r="AN85" i="12"/>
  <c r="C85" i="12"/>
  <c r="BX85" i="1" s="1"/>
  <c r="J85" i="12"/>
  <c r="BY85" i="1" s="1"/>
  <c r="AD59" i="14"/>
  <c r="L59" i="14"/>
  <c r="F59" i="14"/>
  <c r="BA60" i="14" s="1"/>
  <c r="AC85" i="12" l="1"/>
  <c r="K85" i="12"/>
  <c r="CA84" i="1"/>
  <c r="BE109" i="6"/>
  <c r="AM109" i="6"/>
  <c r="E109" i="6" s="1"/>
  <c r="BF109" i="6"/>
  <c r="AO109" i="6"/>
  <c r="AH109" i="6" s="1"/>
  <c r="W61" i="14"/>
  <c r="Z59" i="14"/>
  <c r="Z60" i="14" s="1"/>
  <c r="AF59" i="14"/>
  <c r="B59" i="14" s="1"/>
  <c r="M59" i="14"/>
  <c r="AB84" i="12"/>
  <c r="CB84" i="1"/>
  <c r="P84" i="12"/>
  <c r="BP84" i="16"/>
  <c r="DF84" i="16" l="1"/>
  <c r="ED84" i="16"/>
  <c r="CO59" i="1"/>
  <c r="CA59" i="16" s="1"/>
  <c r="CK59" i="16" s="1"/>
  <c r="AD109" i="6"/>
  <c r="L109" i="6"/>
  <c r="F109" i="6"/>
  <c r="CC84" i="1"/>
  <c r="AE85" i="12"/>
  <c r="R59" i="14"/>
  <c r="S59" i="14" s="1"/>
  <c r="AA59" i="14"/>
  <c r="AA60" i="14" s="1"/>
  <c r="X61" i="14"/>
  <c r="AS60" i="14"/>
  <c r="AR60" i="14"/>
  <c r="Q84" i="12"/>
  <c r="V85" i="12"/>
  <c r="BC60" i="14"/>
  <c r="DD84" i="1" l="1"/>
  <c r="FA84" i="1"/>
  <c r="J60" i="14"/>
  <c r="CQ60" i="1" s="1"/>
  <c r="W113" i="6"/>
  <c r="W112" i="6"/>
  <c r="W111" i="6"/>
  <c r="Z109" i="6"/>
  <c r="Y85" i="12"/>
  <c r="BB85" i="12"/>
  <c r="BD85" i="12"/>
  <c r="U59" i="14"/>
  <c r="T59" i="14" s="1"/>
  <c r="CR59" i="1"/>
  <c r="N59" i="14"/>
  <c r="AF109" i="6"/>
  <c r="B109" i="6" s="1"/>
  <c r="M109" i="6"/>
  <c r="AL60" i="14"/>
  <c r="D60" i="14" s="1"/>
  <c r="AN60" i="14"/>
  <c r="AG60" i="14" s="1"/>
  <c r="C60" i="14"/>
  <c r="CP60" i="1" s="1"/>
  <c r="H59" i="16"/>
  <c r="BA59" i="16"/>
  <c r="AU59" i="16"/>
  <c r="K109" i="1" l="1"/>
  <c r="BS109" i="16" s="1"/>
  <c r="CC109" i="16" s="1"/>
  <c r="AC60" i="14"/>
  <c r="K60" i="14"/>
  <c r="AB59" i="14"/>
  <c r="CT59" i="1"/>
  <c r="O59" i="14"/>
  <c r="P59" i="14" s="1"/>
  <c r="CS59" i="1"/>
  <c r="BB59" i="16"/>
  <c r="BF85" i="12"/>
  <c r="AO85" i="12"/>
  <c r="BE85" i="12"/>
  <c r="AM85" i="12"/>
  <c r="E85" i="12" s="1"/>
  <c r="AV59" i="16"/>
  <c r="I59" i="16"/>
  <c r="X113" i="6"/>
  <c r="R109" i="6"/>
  <c r="S109" i="6" s="1"/>
  <c r="X111" i="6"/>
  <c r="AA109" i="6"/>
  <c r="X112" i="6"/>
  <c r="BC59" i="16" l="1"/>
  <c r="CS59" i="16"/>
  <c r="J59" i="16"/>
  <c r="CM59" i="16"/>
  <c r="AW59" i="16"/>
  <c r="CR59" i="16"/>
  <c r="L85" i="12"/>
  <c r="AD85" i="12"/>
  <c r="F85" i="12"/>
  <c r="BA86" i="12" s="1"/>
  <c r="CU59" i="1"/>
  <c r="Q59" i="14"/>
  <c r="V60" i="14"/>
  <c r="AE60" i="14"/>
  <c r="K59" i="16"/>
  <c r="BD59" i="16"/>
  <c r="U109" i="6"/>
  <c r="T109" i="6" s="1"/>
  <c r="O109" i="1" s="1"/>
  <c r="N109" i="1"/>
  <c r="N109" i="6"/>
  <c r="J115" i="6"/>
  <c r="J116" i="6"/>
  <c r="Z109" i="16"/>
  <c r="AO109" i="16"/>
  <c r="AX59" i="16"/>
  <c r="DF59" i="1" l="1"/>
  <c r="FC59" i="1"/>
  <c r="EB59" i="16"/>
  <c r="DD59" i="16"/>
  <c r="DV59" i="16"/>
  <c r="CX59" i="16"/>
  <c r="EA59" i="16"/>
  <c r="DC59" i="16"/>
  <c r="AB109" i="6"/>
  <c r="Q109" i="6" s="1"/>
  <c r="P109" i="1"/>
  <c r="O109" i="6"/>
  <c r="P109" i="6" s="1"/>
  <c r="DL59" i="1" a="1"/>
  <c r="DL59" i="1" s="1"/>
  <c r="DJ59" i="1" a="1"/>
  <c r="DJ59" i="1" s="1"/>
  <c r="DM59" i="1" a="1"/>
  <c r="DM59" i="1" s="1"/>
  <c r="DG59" i="1"/>
  <c r="DK59" i="1" a="1"/>
  <c r="DK59" i="1" s="1"/>
  <c r="AP109" i="16"/>
  <c r="CQ109" i="16" s="1"/>
  <c r="AQ109" i="16" s="1"/>
  <c r="AC109" i="16"/>
  <c r="DY109" i="16" s="1"/>
  <c r="AA109" i="16"/>
  <c r="CP109" i="16" s="1"/>
  <c r="AB109" i="16" s="1"/>
  <c r="Z85" i="12"/>
  <c r="Z86" i="12" s="1"/>
  <c r="W87" i="12"/>
  <c r="Y60" i="14"/>
  <c r="O60" i="14"/>
  <c r="BD60" i="14"/>
  <c r="BB60" i="14"/>
  <c r="AF85" i="12"/>
  <c r="B85" i="12" s="1"/>
  <c r="M85" i="12"/>
  <c r="BC86" i="12" s="1"/>
  <c r="DL59" i="16" l="1" a="1"/>
  <c r="DL59" i="16" s="1"/>
  <c r="DM59" i="16" a="1"/>
  <c r="DM59" i="16" s="1"/>
  <c r="DJ59" i="16" a="1"/>
  <c r="DJ59" i="16" s="1"/>
  <c r="DK59" i="16" a="1"/>
  <c r="DK59" i="16" s="1"/>
  <c r="BW85" i="1"/>
  <c r="BY85" i="16" s="1"/>
  <c r="CI85" i="16" s="1"/>
  <c r="BM85" i="16" s="1"/>
  <c r="DG55" i="1"/>
  <c r="DI56" i="1"/>
  <c r="DI55" i="1"/>
  <c r="DI58" i="1"/>
  <c r="DI57" i="1"/>
  <c r="DG56" i="1"/>
  <c r="DG58" i="1"/>
  <c r="DG57" i="1"/>
  <c r="DI59" i="1"/>
  <c r="DM57" i="1"/>
  <c r="DM58" i="1"/>
  <c r="DJ57" i="1"/>
  <c r="DL57" i="1"/>
  <c r="DL58" i="1"/>
  <c r="BF60" i="14"/>
  <c r="AO60" i="14"/>
  <c r="AH60" i="14" s="1"/>
  <c r="Q109" i="1"/>
  <c r="EU109" i="1" s="1"/>
  <c r="J114" i="6" a="1"/>
  <c r="J114" i="6" s="1"/>
  <c r="R85" i="12"/>
  <c r="S85" i="12" s="1"/>
  <c r="AA85" i="12"/>
  <c r="AA86" i="12" s="1"/>
  <c r="X87" i="12"/>
  <c r="AR86" i="12"/>
  <c r="AS86" i="12"/>
  <c r="BE60" i="14"/>
  <c r="AM60" i="14"/>
  <c r="E60" i="14" s="1"/>
  <c r="AR109" i="16"/>
  <c r="DZ109" i="16" s="1"/>
  <c r="DK57" i="1"/>
  <c r="DK58" i="1"/>
  <c r="DJ58" i="1"/>
  <c r="DK57" i="16" l="1"/>
  <c r="DK58" i="16"/>
  <c r="DJ58" i="16"/>
  <c r="DJ57" i="16"/>
  <c r="DM57" i="16"/>
  <c r="DM58" i="16"/>
  <c r="DL57" i="16"/>
  <c r="DL58" i="16"/>
  <c r="DN58" i="1" a="1"/>
  <c r="DN58" i="1" s="1"/>
  <c r="DP58" i="1" a="1"/>
  <c r="DP58" i="1" s="1"/>
  <c r="DO58" i="1" a="1"/>
  <c r="DO58" i="1" s="1"/>
  <c r="DQ58" i="1" a="1"/>
  <c r="DQ58" i="1" s="1"/>
  <c r="AD60" i="14"/>
  <c r="L60" i="14"/>
  <c r="F60" i="14"/>
  <c r="BA61" i="14" s="1"/>
  <c r="DN57" i="1"/>
  <c r="DN56" i="1" s="1"/>
  <c r="U85" i="12"/>
  <c r="T85" i="12" s="1"/>
  <c r="BZ85" i="1"/>
  <c r="N85" i="12"/>
  <c r="J86" i="12"/>
  <c r="BY86" i="1" s="1"/>
  <c r="BP85" i="16"/>
  <c r="ED85" i="16" s="1"/>
  <c r="BN85" i="16"/>
  <c r="CU85" i="16" s="1"/>
  <c r="BO85" i="16" s="1"/>
  <c r="AL86" i="12"/>
  <c r="D86" i="12"/>
  <c r="AN86" i="12"/>
  <c r="C86" i="12"/>
  <c r="BX86" i="1" s="1"/>
  <c r="CX109" i="16"/>
  <c r="CX109" i="1"/>
  <c r="DP58" i="16" l="1" a="1"/>
  <c r="DP58" i="16" s="1"/>
  <c r="DN57" i="16"/>
  <c r="DN56" i="16" s="1"/>
  <c r="DQ58" i="16" a="1"/>
  <c r="DQ58" i="16" s="1"/>
  <c r="DO58" i="16" a="1"/>
  <c r="DO58" i="16" s="1"/>
  <c r="DN58" i="16" a="1"/>
  <c r="DN58" i="16" s="1"/>
  <c r="DN59" i="1"/>
  <c r="DS60" i="1" s="1"/>
  <c r="DR59" i="1"/>
  <c r="DN55" i="1"/>
  <c r="AC86" i="12"/>
  <c r="K86" i="12"/>
  <c r="W62" i="14"/>
  <c r="AF60" i="14"/>
  <c r="B60" i="14" s="1"/>
  <c r="M60" i="14"/>
  <c r="BC61" i="14" s="1"/>
  <c r="AB85" i="12"/>
  <c r="CB85" i="1"/>
  <c r="O85" i="12"/>
  <c r="P85" i="12" s="1"/>
  <c r="CC85" i="1" s="1"/>
  <c r="FA85" i="1" s="1"/>
  <c r="CA85" i="1"/>
  <c r="AX63" i="1" a="1"/>
  <c r="AX64" i="1" a="1"/>
  <c r="AX62" i="1" a="1"/>
  <c r="DN59" i="16" l="1"/>
  <c r="DN55" i="16"/>
  <c r="DR59" i="16"/>
  <c r="DS61" i="1"/>
  <c r="DS59" i="1"/>
  <c r="K60" i="18" s="1"/>
  <c r="DS63" i="1"/>
  <c r="DS62" i="1"/>
  <c r="AX62" i="1"/>
  <c r="M62" i="18" s="1"/>
  <c r="AX64" i="1"/>
  <c r="M64" i="18" s="1"/>
  <c r="AX63" i="1"/>
  <c r="M63" i="18" s="1"/>
  <c r="CO60" i="1"/>
  <c r="CA60" i="16" s="1"/>
  <c r="CK60" i="16" s="1"/>
  <c r="R60" i="14"/>
  <c r="S60" i="14" s="1"/>
  <c r="X62" i="14"/>
  <c r="AR61" i="14"/>
  <c r="AS61" i="14"/>
  <c r="Q85" i="12"/>
  <c r="V86" i="12"/>
  <c r="AE86" i="12"/>
  <c r="L60" i="18"/>
  <c r="AX61" i="1" a="1"/>
  <c r="AI64" i="16" a="1"/>
  <c r="AX60" i="1" a="1"/>
  <c r="AI62" i="16" a="1"/>
  <c r="AI63" i="16" a="1"/>
  <c r="DS61" i="16" l="1"/>
  <c r="DS60" i="16"/>
  <c r="DS62" i="16"/>
  <c r="DS63" i="16"/>
  <c r="DS59" i="16"/>
  <c r="AI63" i="16"/>
  <c r="D63" i="18" s="1"/>
  <c r="AI62" i="16"/>
  <c r="D62" i="18" s="1"/>
  <c r="AX60" i="1"/>
  <c r="M60" i="18" s="1"/>
  <c r="AI64" i="16"/>
  <c r="D64" i="18" s="1"/>
  <c r="AX61" i="1"/>
  <c r="M61" i="18" s="1"/>
  <c r="C60" i="18"/>
  <c r="H60" i="16"/>
  <c r="BA60" i="16"/>
  <c r="AU60" i="16"/>
  <c r="U60" i="14"/>
  <c r="T60" i="14" s="1"/>
  <c r="CR60" i="1"/>
  <c r="N60" i="14"/>
  <c r="AY63" i="1"/>
  <c r="N63" i="18" s="1"/>
  <c r="J61" i="14"/>
  <c r="CQ61" i="1" s="1"/>
  <c r="AY64" i="1"/>
  <c r="N64" i="18" s="1"/>
  <c r="O86" i="12"/>
  <c r="Y86" i="12"/>
  <c r="BB86" i="12"/>
  <c r="BD86" i="12"/>
  <c r="D61" i="14"/>
  <c r="AN61" i="14"/>
  <c r="AG61" i="14" s="1"/>
  <c r="AL61" i="14"/>
  <c r="C61" i="14"/>
  <c r="CP61" i="1" s="1"/>
  <c r="B60" i="18"/>
  <c r="AY62" i="1"/>
  <c r="N62" i="18" s="1"/>
  <c r="AI60" i="16" a="1"/>
  <c r="AI61" i="16" a="1"/>
  <c r="AI61" i="16" l="1"/>
  <c r="D61" i="18" s="1"/>
  <c r="AI60" i="16"/>
  <c r="D60" i="18" s="1"/>
  <c r="AB60" i="14"/>
  <c r="CT60" i="1"/>
  <c r="P60" i="14"/>
  <c r="CU60" i="1" s="1"/>
  <c r="FC60" i="1" s="1"/>
  <c r="AY61" i="1"/>
  <c r="N61" i="18" s="1"/>
  <c r="I60" i="16"/>
  <c r="AJ64" i="16"/>
  <c r="E64" i="18" s="1"/>
  <c r="CS60" i="1"/>
  <c r="AY60" i="1"/>
  <c r="AC61" i="14"/>
  <c r="K61" i="14"/>
  <c r="BF86" i="12"/>
  <c r="AO86" i="12"/>
  <c r="AX60" i="16"/>
  <c r="EA60" i="16" s="1"/>
  <c r="AV60" i="16"/>
  <c r="AJ62" i="16"/>
  <c r="E62" i="18" s="1"/>
  <c r="BE86" i="12"/>
  <c r="AM86" i="12"/>
  <c r="E86" i="12" s="1"/>
  <c r="BD60" i="16"/>
  <c r="EB60" i="16" s="1"/>
  <c r="BB60" i="16"/>
  <c r="AJ63" i="16"/>
  <c r="E63" i="18" s="1"/>
  <c r="J60" i="16" l="1"/>
  <c r="CM60" i="16"/>
  <c r="AW60" i="16"/>
  <c r="CR60" i="16"/>
  <c r="BC60" i="16"/>
  <c r="CS60" i="16"/>
  <c r="CV60" i="1"/>
  <c r="AZ60" i="1" s="1"/>
  <c r="O60" i="18" s="1"/>
  <c r="N60" i="18"/>
  <c r="AD86" i="12"/>
  <c r="L86" i="12"/>
  <c r="F86" i="12"/>
  <c r="BA87" i="12" s="1"/>
  <c r="AE61" i="14"/>
  <c r="Q60" i="14"/>
  <c r="V61" i="14"/>
  <c r="BA60" i="1"/>
  <c r="P60" i="18" s="1"/>
  <c r="K60" i="16"/>
  <c r="DV60" i="16" s="1"/>
  <c r="AJ60" i="16"/>
  <c r="AL60" i="16"/>
  <c r="G60" i="18" s="1"/>
  <c r="AJ61" i="16"/>
  <c r="E61" i="18" s="1"/>
  <c r="U60" i="18" l="1"/>
  <c r="W60" i="18"/>
  <c r="T60" i="18"/>
  <c r="V60" i="18"/>
  <c r="BA61" i="1"/>
  <c r="P61" i="18" s="1"/>
  <c r="CV61" i="1"/>
  <c r="AZ61" i="1" s="1"/>
  <c r="AK60" i="16"/>
  <c r="E60" i="18"/>
  <c r="W88" i="12"/>
  <c r="AL61" i="16"/>
  <c r="G61" i="18" s="1"/>
  <c r="AF86" i="12"/>
  <c r="B86" i="12" s="1"/>
  <c r="M86" i="12"/>
  <c r="BC87" i="12" s="1"/>
  <c r="Y61" i="14"/>
  <c r="BB61" i="14"/>
  <c r="BD61" i="14"/>
  <c r="U61" i="18" l="1"/>
  <c r="W61" i="18"/>
  <c r="T61" i="18"/>
  <c r="V61" i="18"/>
  <c r="F60" i="18"/>
  <c r="CV61" i="16"/>
  <c r="CV62" i="1"/>
  <c r="AZ62" i="1" s="1"/>
  <c r="O61" i="18"/>
  <c r="BA62" i="1"/>
  <c r="P62" i="18" s="1"/>
  <c r="AL62" i="16"/>
  <c r="G62" i="18" s="1"/>
  <c r="AK61" i="16"/>
  <c r="CV62" i="16" s="1"/>
  <c r="BW86" i="1"/>
  <c r="BY86" i="16" s="1"/>
  <c r="CI86" i="16" s="1"/>
  <c r="BM86" i="16" s="1"/>
  <c r="BF61" i="14"/>
  <c r="AO61" i="14"/>
  <c r="AH61" i="14" s="1"/>
  <c r="BE61" i="14"/>
  <c r="AM61" i="14"/>
  <c r="E61" i="14" s="1"/>
  <c r="R86" i="12"/>
  <c r="S86" i="12" s="1"/>
  <c r="X88" i="12"/>
  <c r="AS87" i="12"/>
  <c r="AR87" i="12"/>
  <c r="T62" i="18" l="1"/>
  <c r="V62" i="18"/>
  <c r="U62" i="18"/>
  <c r="W62" i="18"/>
  <c r="BA63" i="1"/>
  <c r="P63" i="18" s="1"/>
  <c r="CV63" i="1"/>
  <c r="AZ63" i="1" s="1"/>
  <c r="O62" i="18"/>
  <c r="AK62" i="16"/>
  <c r="CV63" i="16" s="1"/>
  <c r="F61" i="18"/>
  <c r="AL63" i="16"/>
  <c r="G63" i="18" s="1"/>
  <c r="AD61" i="14"/>
  <c r="L61" i="14"/>
  <c r="F61" i="14"/>
  <c r="BA62" i="14" s="1"/>
  <c r="U86" i="12"/>
  <c r="T86" i="12" s="1"/>
  <c r="BZ86" i="1"/>
  <c r="N86" i="12"/>
  <c r="AN87" i="12"/>
  <c r="AL87" i="12"/>
  <c r="D87" i="12" s="1"/>
  <c r="C87" i="12"/>
  <c r="BX87" i="1" s="1"/>
  <c r="J87" i="12"/>
  <c r="BY87" i="1" s="1"/>
  <c r="BN86" i="16"/>
  <c r="CU86" i="16" s="1"/>
  <c r="BO86" i="16" s="1"/>
  <c r="U63" i="18" l="1"/>
  <c r="W63" i="18"/>
  <c r="T63" i="18"/>
  <c r="V63" i="18"/>
  <c r="CV64" i="1"/>
  <c r="AZ64" i="1" s="1"/>
  <c r="O64" i="18" s="1"/>
  <c r="O63" i="18"/>
  <c r="BA64" i="1"/>
  <c r="P64" i="18" s="1"/>
  <c r="AL64" i="16"/>
  <c r="G64" i="18" s="1"/>
  <c r="AK63" i="16"/>
  <c r="CV64" i="16" s="1"/>
  <c r="F62" i="18"/>
  <c r="AC87" i="12"/>
  <c r="K87" i="12"/>
  <c r="CA86" i="1"/>
  <c r="BP86" i="16"/>
  <c r="ED86" i="16" s="1"/>
  <c r="W63" i="14"/>
  <c r="Z61" i="14"/>
  <c r="Z62" i="14" s="1"/>
  <c r="AB86" i="12"/>
  <c r="CB86" i="1"/>
  <c r="P86" i="12"/>
  <c r="CC86" i="1" s="1"/>
  <c r="FA86" i="1" s="1"/>
  <c r="M61" i="14"/>
  <c r="AF61" i="14"/>
  <c r="B61" i="14" s="1"/>
  <c r="T64" i="18" l="1"/>
  <c r="V64" i="18"/>
  <c r="U64" i="18"/>
  <c r="W64" i="18"/>
  <c r="AK64" i="16"/>
  <c r="F63" i="18"/>
  <c r="CO61" i="1"/>
  <c r="CA61" i="16" s="1"/>
  <c r="CK61" i="16" s="1"/>
  <c r="R61" i="14"/>
  <c r="S61" i="14" s="1"/>
  <c r="AA61" i="14"/>
  <c r="AA62" i="14" s="1"/>
  <c r="X63" i="14"/>
  <c r="AS62" i="14"/>
  <c r="AR62" i="14"/>
  <c r="Q86" i="12"/>
  <c r="V87" i="12"/>
  <c r="AE87" i="12"/>
  <c r="BC62" i="14"/>
  <c r="F64" i="18" l="1"/>
  <c r="CV65" i="16"/>
  <c r="J62" i="14"/>
  <c r="CQ62" i="1" s="1"/>
  <c r="Y87" i="12"/>
  <c r="BB87" i="12"/>
  <c r="BD87" i="12"/>
  <c r="U61" i="14"/>
  <c r="T61" i="14" s="1"/>
  <c r="CR61" i="1"/>
  <c r="N61" i="14"/>
  <c r="H61" i="16"/>
  <c r="BA61" i="16"/>
  <c r="AU61" i="16"/>
  <c r="AL62" i="14"/>
  <c r="D62" i="14"/>
  <c r="AN62" i="14"/>
  <c r="AG62" i="14" s="1"/>
  <c r="C62" i="14"/>
  <c r="CP62" i="1" s="1"/>
  <c r="AV61" i="16" l="1"/>
  <c r="BB61" i="16"/>
  <c r="I61" i="16"/>
  <c r="CT61" i="1"/>
  <c r="AB61" i="14"/>
  <c r="O61" i="14"/>
  <c r="P61" i="14" s="1"/>
  <c r="CU61" i="1" s="1"/>
  <c r="FC61" i="1" s="1"/>
  <c r="CS61" i="1"/>
  <c r="AC62" i="14"/>
  <c r="K62" i="14"/>
  <c r="BF87" i="12"/>
  <c r="AO87" i="12"/>
  <c r="BE87" i="12"/>
  <c r="AM87" i="12"/>
  <c r="E87" i="12" s="1"/>
  <c r="J61" i="16" l="1"/>
  <c r="CM61" i="16"/>
  <c r="BC61" i="16"/>
  <c r="CS61" i="16"/>
  <c r="AW61" i="16"/>
  <c r="CR61" i="16"/>
  <c r="Q61" i="14"/>
  <c r="V62" i="14"/>
  <c r="AD87" i="12"/>
  <c r="L87" i="12"/>
  <c r="F87" i="12"/>
  <c r="BA88" i="12" s="1"/>
  <c r="AE62" i="14"/>
  <c r="K61" i="16"/>
  <c r="DV61" i="16" s="1"/>
  <c r="BD61" i="16"/>
  <c r="EB61" i="16" s="1"/>
  <c r="AX61" i="16"/>
  <c r="EA61" i="16" s="1"/>
  <c r="W89" i="12" l="1"/>
  <c r="Z87" i="12"/>
  <c r="Z88" i="12" s="1"/>
  <c r="AF87" i="12"/>
  <c r="B87" i="12" s="1"/>
  <c r="M87" i="12"/>
  <c r="O62" i="14"/>
  <c r="Y62" i="14"/>
  <c r="BB62" i="14"/>
  <c r="BD62" i="14"/>
  <c r="BW87" i="1" l="1"/>
  <c r="BY87" i="16" s="1"/>
  <c r="CI87" i="16" s="1"/>
  <c r="BM87" i="16" s="1"/>
  <c r="R87" i="12"/>
  <c r="S87" i="12" s="1"/>
  <c r="AA87" i="12"/>
  <c r="AA88" i="12" s="1"/>
  <c r="X89" i="12"/>
  <c r="AS88" i="12"/>
  <c r="AR88" i="12"/>
  <c r="BE62" i="14"/>
  <c r="AM62" i="14"/>
  <c r="E62" i="14" s="1"/>
  <c r="BF62" i="14"/>
  <c r="AO62" i="14"/>
  <c r="AH62" i="14" s="1"/>
  <c r="BC88" i="12"/>
  <c r="J88" i="12" l="1"/>
  <c r="BY88" i="1" s="1"/>
  <c r="AD62" i="14"/>
  <c r="L62" i="14"/>
  <c r="F62" i="14"/>
  <c r="BA63" i="14" s="1"/>
  <c r="U87" i="12"/>
  <c r="T87" i="12" s="1"/>
  <c r="BZ87" i="1"/>
  <c r="N87" i="12"/>
  <c r="BN87" i="16"/>
  <c r="CU87" i="16" s="1"/>
  <c r="BO87" i="16" s="1"/>
  <c r="AL88" i="12"/>
  <c r="D88" i="12" s="1"/>
  <c r="AN88" i="12"/>
  <c r="C88" i="12"/>
  <c r="BX88" i="1" s="1"/>
  <c r="AC88" i="12" l="1"/>
  <c r="K88" i="12"/>
  <c r="BP87" i="16"/>
  <c r="ED87" i="16" s="1"/>
  <c r="AF62" i="14"/>
  <c r="M62" i="14"/>
  <c r="BC63" i="14" s="1"/>
  <c r="CA87" i="1"/>
  <c r="AB87" i="12"/>
  <c r="CB87" i="1"/>
  <c r="O87" i="12"/>
  <c r="P87" i="12" s="1"/>
  <c r="CC87" i="1" s="1"/>
  <c r="FA87" i="1" s="1"/>
  <c r="B62" i="14"/>
  <c r="W64" i="14"/>
  <c r="R62" i="14" l="1"/>
  <c r="S62" i="14" s="1"/>
  <c r="X64" i="14"/>
  <c r="AS63" i="14"/>
  <c r="AR63" i="14"/>
  <c r="CO62" i="1"/>
  <c r="CA62" i="16" s="1"/>
  <c r="CK62" i="16" s="1"/>
  <c r="Q87" i="12"/>
  <c r="V88" i="12"/>
  <c r="AE88" i="12"/>
  <c r="H62" i="16" l="1"/>
  <c r="BA62" i="16"/>
  <c r="AU62" i="16"/>
  <c r="AN63" i="14"/>
  <c r="AG63" i="14" s="1"/>
  <c r="AL63" i="14"/>
  <c r="D63" i="14" s="1"/>
  <c r="C63" i="14"/>
  <c r="CP63" i="1" s="1"/>
  <c r="J63" i="14"/>
  <c r="CQ63" i="1" s="1"/>
  <c r="O88" i="12"/>
  <c r="Y88" i="12"/>
  <c r="BB88" i="12"/>
  <c r="BD88" i="12"/>
  <c r="U62" i="14"/>
  <c r="T62" i="14" s="1"/>
  <c r="CR62" i="1"/>
  <c r="N62" i="14"/>
  <c r="AC63" i="14" l="1"/>
  <c r="K63" i="14"/>
  <c r="BF88" i="12"/>
  <c r="AO88" i="12"/>
  <c r="AB62" i="14"/>
  <c r="CT62" i="1"/>
  <c r="P62" i="14"/>
  <c r="CU62" i="1" s="1"/>
  <c r="FC62" i="1" s="1"/>
  <c r="AV62" i="16"/>
  <c r="CS62" i="1"/>
  <c r="BB62" i="16"/>
  <c r="BE88" i="12"/>
  <c r="AM88" i="12"/>
  <c r="E88" i="12" s="1"/>
  <c r="I62" i="16"/>
  <c r="AW62" i="16" l="1"/>
  <c r="CR62" i="16"/>
  <c r="J62" i="16"/>
  <c r="CM62" i="16"/>
  <c r="BC62" i="16"/>
  <c r="CS62" i="16"/>
  <c r="AD88" i="12"/>
  <c r="L88" i="12"/>
  <c r="F88" i="12"/>
  <c r="BA89" i="12" s="1"/>
  <c r="Q62" i="14"/>
  <c r="V63" i="14"/>
  <c r="BD62" i="16"/>
  <c r="EB62" i="16" s="1"/>
  <c r="AE63" i="14"/>
  <c r="K62" i="16"/>
  <c r="DV62" i="16" s="1"/>
  <c r="AX62" i="16"/>
  <c r="EA62" i="16" s="1"/>
  <c r="Y63" i="14" l="1"/>
  <c r="BD63" i="14"/>
  <c r="BB63" i="14"/>
  <c r="W90" i="12"/>
  <c r="AF88" i="12"/>
  <c r="M88" i="12"/>
  <c r="B88" i="12"/>
  <c r="BE63" i="14" l="1"/>
  <c r="AM63" i="14"/>
  <c r="E63" i="14" s="1"/>
  <c r="BF63" i="14"/>
  <c r="AO63" i="14"/>
  <c r="AH63" i="14" s="1"/>
  <c r="R88" i="12"/>
  <c r="S88" i="12" s="1"/>
  <c r="X90" i="12"/>
  <c r="AR89" i="12"/>
  <c r="AS89" i="12"/>
  <c r="BW88" i="1"/>
  <c r="BY88" i="16" s="1"/>
  <c r="CI88" i="16" s="1"/>
  <c r="BM88" i="16" s="1"/>
  <c r="BC89" i="12"/>
  <c r="U88" i="12" l="1"/>
  <c r="T88" i="12" s="1"/>
  <c r="BZ88" i="1"/>
  <c r="N88" i="12"/>
  <c r="BN88" i="16"/>
  <c r="CU88" i="16" s="1"/>
  <c r="BO88" i="16" s="1"/>
  <c r="J89" i="12"/>
  <c r="BY89" i="1" s="1"/>
  <c r="AN89" i="12"/>
  <c r="AL89" i="12"/>
  <c r="D89" i="12" s="1"/>
  <c r="C89" i="12"/>
  <c r="BX89" i="1" s="1"/>
  <c r="AD63" i="14"/>
  <c r="F63" i="14"/>
  <c r="BA64" i="14" s="1"/>
  <c r="L63" i="14"/>
  <c r="AC89" i="12" l="1"/>
  <c r="K89" i="12"/>
  <c r="AF63" i="14"/>
  <c r="B63" i="14" s="1"/>
  <c r="M63" i="14"/>
  <c r="BC64" i="14" s="1"/>
  <c r="BP88" i="16"/>
  <c r="ED88" i="16" s="1"/>
  <c r="AB88" i="12"/>
  <c r="CB88" i="1"/>
  <c r="P88" i="12"/>
  <c r="CC88" i="1" s="1"/>
  <c r="FA88" i="1" s="1"/>
  <c r="Z63" i="14"/>
  <c r="Z64" i="14" s="1"/>
  <c r="W65" i="14"/>
  <c r="CA88" i="1"/>
  <c r="CO63" i="1" l="1"/>
  <c r="CA63" i="16" s="1"/>
  <c r="CK63" i="16" s="1"/>
  <c r="R63" i="14"/>
  <c r="S63" i="14" s="1"/>
  <c r="X65" i="14"/>
  <c r="AA63" i="14"/>
  <c r="AA64" i="14" s="1"/>
  <c r="AR64" i="14"/>
  <c r="AS64" i="14"/>
  <c r="AE89" i="12"/>
  <c r="Q88" i="12"/>
  <c r="V89" i="12"/>
  <c r="Y89" i="12" l="1"/>
  <c r="BB89" i="12"/>
  <c r="BD89" i="12"/>
  <c r="J64" i="14"/>
  <c r="CQ64" i="1" s="1"/>
  <c r="U63" i="14"/>
  <c r="T63" i="14" s="1"/>
  <c r="CR63" i="1"/>
  <c r="N63" i="14"/>
  <c r="AL64" i="14"/>
  <c r="D64" i="14" s="1"/>
  <c r="AN64" i="14"/>
  <c r="AG64" i="14" s="1"/>
  <c r="C64" i="14"/>
  <c r="CP64" i="1" s="1"/>
  <c r="H63" i="16"/>
  <c r="BA63" i="16"/>
  <c r="AU63" i="16"/>
  <c r="AC64" i="14" l="1"/>
  <c r="K64" i="14"/>
  <c r="I63" i="16"/>
  <c r="AB63" i="14"/>
  <c r="CT63" i="1"/>
  <c r="O63" i="14"/>
  <c r="P63" i="14" s="1"/>
  <c r="CU63" i="1" s="1"/>
  <c r="FC63" i="1" s="1"/>
  <c r="BF89" i="12"/>
  <c r="AO89" i="12"/>
  <c r="BB63" i="16"/>
  <c r="BE89" i="12"/>
  <c r="AM89" i="12"/>
  <c r="E89" i="12" s="1"/>
  <c r="CS63" i="1"/>
  <c r="AV63" i="16"/>
  <c r="J63" i="16" l="1"/>
  <c r="CM63" i="16"/>
  <c r="AW63" i="16"/>
  <c r="CR63" i="16"/>
  <c r="BC63" i="16"/>
  <c r="CS63" i="16"/>
  <c r="AD89" i="12"/>
  <c r="L89" i="12"/>
  <c r="F89" i="12"/>
  <c r="BA90" i="12" s="1"/>
  <c r="Q63" i="14"/>
  <c r="V64" i="14"/>
  <c r="K63" i="16"/>
  <c r="DV63" i="16" s="1"/>
  <c r="BD63" i="16"/>
  <c r="EB63" i="16" s="1"/>
  <c r="AE64" i="14"/>
  <c r="AX63" i="16"/>
  <c r="EA63" i="16" s="1"/>
  <c r="Y64" i="14" l="1"/>
  <c r="O64" i="14"/>
  <c r="BD64" i="14"/>
  <c r="BB64" i="14"/>
  <c r="W91" i="12"/>
  <c r="Z89" i="12"/>
  <c r="Z90" i="12" s="1"/>
  <c r="AF89" i="12"/>
  <c r="M89" i="12"/>
  <c r="BC90" i="12" s="1"/>
  <c r="B89" i="12"/>
  <c r="BE64" i="14" l="1"/>
  <c r="AM64" i="14"/>
  <c r="E64" i="14" s="1"/>
  <c r="BW89" i="1"/>
  <c r="BY89" i="16" s="1"/>
  <c r="CI89" i="16" s="1"/>
  <c r="BM89" i="16" s="1"/>
  <c r="BF64" i="14"/>
  <c r="AO64" i="14"/>
  <c r="AH64" i="14" s="1"/>
  <c r="R89" i="12"/>
  <c r="S89" i="12" s="1"/>
  <c r="AA89" i="12"/>
  <c r="AA90" i="12" s="1"/>
  <c r="X91" i="12"/>
  <c r="AS90" i="12"/>
  <c r="AR90" i="12"/>
  <c r="U89" i="12" l="1"/>
  <c r="T89" i="12" s="1"/>
  <c r="BZ89" i="1"/>
  <c r="N89" i="12"/>
  <c r="BN89" i="16"/>
  <c r="CU89" i="16" s="1"/>
  <c r="BO89" i="16" s="1"/>
  <c r="J90" i="12"/>
  <c r="BY90" i="1" s="1"/>
  <c r="AD64" i="14"/>
  <c r="F64" i="14"/>
  <c r="BA65" i="14" s="1"/>
  <c r="L64" i="14"/>
  <c r="D90" i="12"/>
  <c r="AL90" i="12"/>
  <c r="AN90" i="12"/>
  <c r="C90" i="12"/>
  <c r="BX90" i="1" s="1"/>
  <c r="AF64" i="14" l="1"/>
  <c r="B64" i="14" s="1"/>
  <c r="M64" i="14"/>
  <c r="BC65" i="14" s="1"/>
  <c r="W66" i="14"/>
  <c r="BP89" i="16"/>
  <c r="AB89" i="12"/>
  <c r="CB89" i="1"/>
  <c r="O89" i="12"/>
  <c r="P89" i="12" s="1"/>
  <c r="CC89" i="1" s="1"/>
  <c r="AC90" i="12"/>
  <c r="K90" i="12"/>
  <c r="CA89" i="1"/>
  <c r="DD89" i="1" l="1"/>
  <c r="FA89" i="1"/>
  <c r="DF89" i="16"/>
  <c r="ED89" i="16"/>
  <c r="CO64" i="1"/>
  <c r="CA64" i="16" s="1"/>
  <c r="CK64" i="16" s="1"/>
  <c r="AE90" i="12"/>
  <c r="R64" i="14"/>
  <c r="S64" i="14" s="1"/>
  <c r="X66" i="14"/>
  <c r="AS65" i="14"/>
  <c r="AR65" i="14"/>
  <c r="Q89" i="12"/>
  <c r="V90" i="12"/>
  <c r="J65" i="14" l="1"/>
  <c r="CQ65" i="1" s="1"/>
  <c r="AN65" i="14"/>
  <c r="AG65" i="14" s="1"/>
  <c r="D65" i="14"/>
  <c r="AL65" i="14"/>
  <c r="C65" i="14"/>
  <c r="CP65" i="1" s="1"/>
  <c r="H64" i="16"/>
  <c r="BA64" i="16"/>
  <c r="AU64" i="16"/>
  <c r="Y90" i="12"/>
  <c r="O90" i="12"/>
  <c r="BB90" i="12"/>
  <c r="BD90" i="12"/>
  <c r="U64" i="14"/>
  <c r="T64" i="14" s="1"/>
  <c r="CR64" i="1"/>
  <c r="N64" i="14"/>
  <c r="I64" i="16" l="1"/>
  <c r="AC65" i="14"/>
  <c r="K65" i="14"/>
  <c r="BE90" i="12"/>
  <c r="AM90" i="12"/>
  <c r="E90" i="12" s="1"/>
  <c r="BD64" i="16"/>
  <c r="BB64" i="16"/>
  <c r="BF90" i="12"/>
  <c r="AO90" i="12"/>
  <c r="AB64" i="14"/>
  <c r="CT64" i="1"/>
  <c r="P64" i="14"/>
  <c r="CU64" i="1" s="1"/>
  <c r="CS64" i="1"/>
  <c r="AV64" i="16"/>
  <c r="DF64" i="1" l="1"/>
  <c r="DL64" i="1" s="1" a="1"/>
  <c r="DL64" i="1" s="1"/>
  <c r="FC64" i="1"/>
  <c r="AW64" i="16"/>
  <c r="CR64" i="16"/>
  <c r="BC64" i="16"/>
  <c r="CS64" i="16"/>
  <c r="EB64" i="16"/>
  <c r="DD64" i="16"/>
  <c r="J64" i="16"/>
  <c r="CM64" i="16"/>
  <c r="AD90" i="12"/>
  <c r="F90" i="12"/>
  <c r="BA91" i="12" s="1"/>
  <c r="L90" i="12"/>
  <c r="AX64" i="16"/>
  <c r="DG64" i="1"/>
  <c r="DK64" i="1" a="1"/>
  <c r="DK64" i="1" s="1"/>
  <c r="DM64" i="1" a="1"/>
  <c r="DM64" i="1" s="1"/>
  <c r="Q64" i="14"/>
  <c r="V65" i="14"/>
  <c r="AE65" i="14"/>
  <c r="K64" i="16"/>
  <c r="DJ64" i="1" l="1" a="1"/>
  <c r="DJ64" i="1" s="1"/>
  <c r="DJ63" i="1" s="1"/>
  <c r="EA64" i="16"/>
  <c r="DC64" i="16"/>
  <c r="DV64" i="16"/>
  <c r="CX64" i="16"/>
  <c r="DI63" i="1"/>
  <c r="DG62" i="1"/>
  <c r="DI64" i="1"/>
  <c r="DG61" i="1"/>
  <c r="DI62" i="1"/>
  <c r="DI60" i="1"/>
  <c r="DI61" i="1"/>
  <c r="DG63" i="1"/>
  <c r="DG60" i="1"/>
  <c r="Y65" i="14"/>
  <c r="BD65" i="14"/>
  <c r="BB65" i="14"/>
  <c r="DL63" i="1"/>
  <c r="DL62" i="1"/>
  <c r="AF90" i="12"/>
  <c r="B90" i="12" s="1"/>
  <c r="M90" i="12"/>
  <c r="BC91" i="12" s="1"/>
  <c r="DM63" i="1"/>
  <c r="DM62" i="1"/>
  <c r="W92" i="12"/>
  <c r="DK62" i="1"/>
  <c r="DK63" i="1"/>
  <c r="DJ62" i="1" l="1"/>
  <c r="DL64" i="16" a="1"/>
  <c r="DL64" i="16" s="1"/>
  <c r="DM64" i="16" a="1"/>
  <c r="DM64" i="16" s="1"/>
  <c r="DK64" i="16" a="1"/>
  <c r="DK64" i="16" s="1"/>
  <c r="DJ64" i="16" a="1"/>
  <c r="DJ64" i="16" s="1"/>
  <c r="DQ68" i="1" a="1"/>
  <c r="DQ68" i="1" s="1"/>
  <c r="DO68" i="1" a="1"/>
  <c r="DO68" i="1" s="1"/>
  <c r="DP68" i="1" a="1"/>
  <c r="DP68" i="1" s="1"/>
  <c r="DQ63" i="1" a="1"/>
  <c r="DQ63" i="1" s="1"/>
  <c r="DO63" i="1" a="1"/>
  <c r="DO63" i="1" s="1"/>
  <c r="DN62" i="1"/>
  <c r="DN61" i="1" s="1"/>
  <c r="DP63" i="1" a="1"/>
  <c r="DP63" i="1" s="1"/>
  <c r="DN68" i="1" a="1"/>
  <c r="DN68" i="1" s="1"/>
  <c r="DN63" i="1" a="1"/>
  <c r="DN63" i="1" s="1"/>
  <c r="BW90" i="1"/>
  <c r="BY90" i="16" s="1"/>
  <c r="CI90" i="16" s="1"/>
  <c r="BM90" i="16" s="1"/>
  <c r="BE65" i="14"/>
  <c r="AM65" i="14"/>
  <c r="E65" i="14" s="1"/>
  <c r="BF65" i="14"/>
  <c r="AO65" i="14"/>
  <c r="AH65" i="14" s="1"/>
  <c r="R90" i="12"/>
  <c r="S90" i="12" s="1"/>
  <c r="X92" i="12"/>
  <c r="AS91" i="12"/>
  <c r="AR91" i="12"/>
  <c r="DJ62" i="16" l="1"/>
  <c r="DJ63" i="16"/>
  <c r="DK62" i="16"/>
  <c r="DK63" i="16"/>
  <c r="DM62" i="16"/>
  <c r="DM63" i="16"/>
  <c r="DL63" i="16"/>
  <c r="DL62" i="16"/>
  <c r="U90" i="12"/>
  <c r="T90" i="12" s="1"/>
  <c r="BZ90" i="1"/>
  <c r="N90" i="12"/>
  <c r="DR64" i="1"/>
  <c r="DN60" i="1"/>
  <c r="DN64" i="1"/>
  <c r="AL91" i="12"/>
  <c r="D91" i="12" s="1"/>
  <c r="AN91" i="12"/>
  <c r="C91" i="12"/>
  <c r="BX91" i="1" s="1"/>
  <c r="F65" i="14"/>
  <c r="BA66" i="14" s="1"/>
  <c r="AD65" i="14"/>
  <c r="L65" i="14"/>
  <c r="BP90" i="16"/>
  <c r="ED90" i="16" s="1"/>
  <c r="BN90" i="16"/>
  <c r="CU90" i="16" s="1"/>
  <c r="BO90" i="16" s="1"/>
  <c r="J91" i="12"/>
  <c r="BY91" i="1" s="1"/>
  <c r="DN69" i="1"/>
  <c r="DN62" i="16" l="1"/>
  <c r="DN61" i="16" s="1"/>
  <c r="DQ63" i="16" a="1"/>
  <c r="DQ63" i="16" s="1"/>
  <c r="DQ68" i="16" a="1"/>
  <c r="DQ68" i="16" s="1"/>
  <c r="DN63" i="16" a="1"/>
  <c r="DN63" i="16" s="1"/>
  <c r="DO63" i="16" a="1"/>
  <c r="DO63" i="16" s="1"/>
  <c r="DP63" i="16" a="1"/>
  <c r="DP63" i="16" s="1"/>
  <c r="DN68" i="16" a="1"/>
  <c r="DN68" i="16" s="1"/>
  <c r="DO68" i="16" a="1"/>
  <c r="DO68" i="16" s="1"/>
  <c r="DP68" i="16" a="1"/>
  <c r="DP68" i="16" s="1"/>
  <c r="AC91" i="12"/>
  <c r="K91" i="12"/>
  <c r="DS67" i="1"/>
  <c r="DS64" i="1"/>
  <c r="DS65" i="1"/>
  <c r="DS66" i="1"/>
  <c r="DS68" i="1"/>
  <c r="DS72" i="1"/>
  <c r="DS71" i="1"/>
  <c r="DS69" i="1"/>
  <c r="DS73" i="1"/>
  <c r="DS70" i="1"/>
  <c r="AB90" i="12"/>
  <c r="CB90" i="1"/>
  <c r="P90" i="12"/>
  <c r="CC90" i="1" s="1"/>
  <c r="FA90" i="1" s="1"/>
  <c r="AF65" i="14"/>
  <c r="B65" i="14" s="1"/>
  <c r="M65" i="14"/>
  <c r="BC66" i="14" s="1"/>
  <c r="CA90" i="1"/>
  <c r="W67" i="14"/>
  <c r="Z65" i="14"/>
  <c r="Z66" i="14" s="1"/>
  <c r="AX69" i="1" a="1"/>
  <c r="AX73" i="1" a="1"/>
  <c r="AX72" i="1" a="1"/>
  <c r="AX68" i="1" a="1"/>
  <c r="AX74" i="1" a="1"/>
  <c r="AX67" i="1" a="1"/>
  <c r="DN64" i="16" l="1"/>
  <c r="DS66" i="16" s="1"/>
  <c r="DN69" i="16"/>
  <c r="DS70" i="16" s="1"/>
  <c r="DN60" i="16"/>
  <c r="DR64" i="16"/>
  <c r="AX67" i="1"/>
  <c r="M67" i="18" s="1"/>
  <c r="AX74" i="1"/>
  <c r="M74" i="18" s="1"/>
  <c r="AX68" i="1"/>
  <c r="M68" i="18" s="1"/>
  <c r="AX72" i="1"/>
  <c r="M72" i="18" s="1"/>
  <c r="AX73" i="1"/>
  <c r="M73" i="18" s="1"/>
  <c r="AX69" i="1"/>
  <c r="M69" i="18" s="1"/>
  <c r="CO65" i="1"/>
  <c r="CA65" i="16" s="1"/>
  <c r="CK65" i="16" s="1"/>
  <c r="Q90" i="12"/>
  <c r="V91" i="12"/>
  <c r="L65" i="18"/>
  <c r="L70" i="18"/>
  <c r="K65" i="18"/>
  <c r="R65" i="14"/>
  <c r="S65" i="14" s="1"/>
  <c r="X67" i="14"/>
  <c r="AA65" i="14"/>
  <c r="AA66" i="14" s="1"/>
  <c r="AS66" i="14"/>
  <c r="AR66" i="14"/>
  <c r="AE91" i="12"/>
  <c r="AI69" i="16" a="1"/>
  <c r="AI68" i="16" a="1"/>
  <c r="AX66" i="1" a="1"/>
  <c r="AX65" i="1" a="1"/>
  <c r="AX70" i="1" a="1"/>
  <c r="AX71" i="1" a="1"/>
  <c r="AI67" i="16" a="1"/>
  <c r="DS69" i="16" l="1"/>
  <c r="DS72" i="16"/>
  <c r="DS71" i="16"/>
  <c r="DS68" i="16"/>
  <c r="DS67" i="16"/>
  <c r="DS65" i="16"/>
  <c r="DS64" i="16"/>
  <c r="DS73" i="16"/>
  <c r="AI67" i="16"/>
  <c r="D67" i="18" s="1"/>
  <c r="AX71" i="1"/>
  <c r="M71" i="18" s="1"/>
  <c r="AX70" i="1"/>
  <c r="M70" i="18" s="1"/>
  <c r="AX65" i="1"/>
  <c r="M65" i="18" s="1"/>
  <c r="AX66" i="1"/>
  <c r="M66" i="18" s="1"/>
  <c r="AI68" i="16"/>
  <c r="D68" i="18" s="1"/>
  <c r="AI69" i="16"/>
  <c r="D69" i="18" s="1"/>
  <c r="AN66" i="14"/>
  <c r="AG66" i="14" s="1"/>
  <c r="AL66" i="14"/>
  <c r="D66" i="14" s="1"/>
  <c r="C66" i="14"/>
  <c r="CP66" i="1" s="1"/>
  <c r="J66" i="14"/>
  <c r="CQ66" i="1" s="1"/>
  <c r="AY69" i="1"/>
  <c r="N69" i="18" s="1"/>
  <c r="C65" i="18"/>
  <c r="AY73" i="1"/>
  <c r="N73" i="18" s="1"/>
  <c r="B65" i="18"/>
  <c r="AY72" i="1"/>
  <c r="N72" i="18" s="1"/>
  <c r="H65" i="16"/>
  <c r="BA65" i="16"/>
  <c r="AU65" i="16"/>
  <c r="AY68" i="1"/>
  <c r="N68" i="18" s="1"/>
  <c r="Y91" i="12"/>
  <c r="BB91" i="12"/>
  <c r="BD91" i="12"/>
  <c r="AY74" i="1"/>
  <c r="N74" i="18" s="1"/>
  <c r="U65" i="14"/>
  <c r="T65" i="14" s="1"/>
  <c r="CR65" i="1"/>
  <c r="N65" i="14"/>
  <c r="AY67" i="1"/>
  <c r="N67" i="18" s="1"/>
  <c r="AI66" i="16" a="1"/>
  <c r="AI65" i="16" a="1"/>
  <c r="AI65" i="16" l="1"/>
  <c r="D65" i="18" s="1"/>
  <c r="AI66" i="16"/>
  <c r="D66" i="18" s="1"/>
  <c r="AC66" i="14"/>
  <c r="K66" i="14"/>
  <c r="AJ69" i="16"/>
  <c r="E69" i="18" s="1"/>
  <c r="CT65" i="1"/>
  <c r="AB65" i="14"/>
  <c r="O65" i="14"/>
  <c r="P65" i="14" s="1"/>
  <c r="CU65" i="1" s="1"/>
  <c r="FC65" i="1" s="1"/>
  <c r="AJ68" i="16"/>
  <c r="E68" i="18" s="1"/>
  <c r="AY66" i="1"/>
  <c r="N66" i="18" s="1"/>
  <c r="BE91" i="12"/>
  <c r="AM91" i="12"/>
  <c r="E91" i="12" s="1"/>
  <c r="AY65" i="1"/>
  <c r="AY70" i="1"/>
  <c r="N70" i="18" s="1"/>
  <c r="CS65" i="1"/>
  <c r="AV65" i="16"/>
  <c r="AY71" i="1"/>
  <c r="N71" i="18" s="1"/>
  <c r="I65" i="16"/>
  <c r="BF91" i="12"/>
  <c r="AO91" i="12"/>
  <c r="BB65" i="16"/>
  <c r="AJ67" i="16"/>
  <c r="E67" i="18" s="1"/>
  <c r="AW65" i="16" l="1"/>
  <c r="CR65" i="16"/>
  <c r="BC65" i="16"/>
  <c r="CS65" i="16"/>
  <c r="J65" i="16"/>
  <c r="CM65" i="16"/>
  <c r="CV65" i="1"/>
  <c r="AZ65" i="1" s="1"/>
  <c r="O65" i="18" s="1"/>
  <c r="N65" i="18"/>
  <c r="K65" i="16"/>
  <c r="DV65" i="16" s="1"/>
  <c r="BA65" i="1"/>
  <c r="P65" i="18" s="1"/>
  <c r="AD91" i="12"/>
  <c r="L91" i="12"/>
  <c r="F91" i="12"/>
  <c r="BA92" i="12" s="1"/>
  <c r="AE66" i="14"/>
  <c r="Q65" i="14"/>
  <c r="V66" i="14"/>
  <c r="BD65" i="16"/>
  <c r="EB65" i="16" s="1"/>
  <c r="AJ66" i="16"/>
  <c r="E66" i="18" s="1"/>
  <c r="AL66" i="16"/>
  <c r="G66" i="18" s="1"/>
  <c r="V66" i="18" s="1"/>
  <c r="AX65" i="16"/>
  <c r="EA65" i="16" s="1"/>
  <c r="AJ65" i="16"/>
  <c r="AL65" i="16"/>
  <c r="G65" i="18" s="1"/>
  <c r="T65" i="18" l="1"/>
  <c r="T66" i="18" s="1"/>
  <c r="V65" i="18"/>
  <c r="U65" i="18"/>
  <c r="W65" i="18"/>
  <c r="CV66" i="1"/>
  <c r="AZ66" i="1" s="1"/>
  <c r="CV67" i="1" s="1"/>
  <c r="AZ67" i="1" s="1"/>
  <c r="BA66" i="1"/>
  <c r="P66" i="18" s="1"/>
  <c r="AK65" i="16"/>
  <c r="E65" i="18"/>
  <c r="AL67" i="16"/>
  <c r="G67" i="18" s="1"/>
  <c r="W93" i="12"/>
  <c r="Z91" i="12"/>
  <c r="Z92" i="12" s="1"/>
  <c r="Y66" i="14"/>
  <c r="O66" i="14"/>
  <c r="BD66" i="14"/>
  <c r="BB66" i="14"/>
  <c r="AF91" i="12"/>
  <c r="B91" i="12" s="1"/>
  <c r="M91" i="12"/>
  <c r="U66" i="18" l="1"/>
  <c r="W66" i="18"/>
  <c r="T67" i="18"/>
  <c r="V67" i="18"/>
  <c r="F65" i="18"/>
  <c r="CV66" i="16"/>
  <c r="O66" i="18"/>
  <c r="BA67" i="1"/>
  <c r="P67" i="18" s="1"/>
  <c r="CV68" i="1"/>
  <c r="AZ68" i="1" s="1"/>
  <c r="O67" i="18"/>
  <c r="AK66" i="16"/>
  <c r="CV67" i="16" s="1"/>
  <c r="AL68" i="16"/>
  <c r="G68" i="18" s="1"/>
  <c r="BW91" i="1"/>
  <c r="BY91" i="16" s="1"/>
  <c r="CI91" i="16" s="1"/>
  <c r="BM91" i="16" s="1"/>
  <c r="R91" i="12"/>
  <c r="S91" i="12" s="1"/>
  <c r="X93" i="12"/>
  <c r="AA91" i="12"/>
  <c r="AA92" i="12" s="1"/>
  <c r="AS92" i="12"/>
  <c r="AR92" i="12"/>
  <c r="BF66" i="14"/>
  <c r="AO66" i="14"/>
  <c r="AH66" i="14" s="1"/>
  <c r="BC92" i="12"/>
  <c r="BE66" i="14"/>
  <c r="AM66" i="14"/>
  <c r="E66" i="14" s="1"/>
  <c r="U67" i="18" l="1"/>
  <c r="W67" i="18"/>
  <c r="T68" i="18"/>
  <c r="V68" i="18"/>
  <c r="CV69" i="1"/>
  <c r="AZ69" i="1" s="1"/>
  <c r="O68" i="18"/>
  <c r="BA68" i="1"/>
  <c r="P68" i="18" s="1"/>
  <c r="AL69" i="16"/>
  <c r="G69" i="18" s="1"/>
  <c r="F66" i="18"/>
  <c r="AK67" i="16"/>
  <c r="CV68" i="16" s="1"/>
  <c r="J92" i="12"/>
  <c r="BY92" i="1" s="1"/>
  <c r="AD66" i="14"/>
  <c r="F66" i="14"/>
  <c r="L66" i="14"/>
  <c r="U91" i="12"/>
  <c r="T91" i="12" s="1"/>
  <c r="BZ91" i="1"/>
  <c r="N91" i="12"/>
  <c r="BN91" i="16"/>
  <c r="CU91" i="16" s="1"/>
  <c r="BO91" i="16" s="1"/>
  <c r="AN92" i="12"/>
  <c r="AL92" i="12"/>
  <c r="D92" i="12" s="1"/>
  <c r="C92" i="12"/>
  <c r="BX92" i="1" s="1"/>
  <c r="T69" i="18" l="1"/>
  <c r="V69" i="18"/>
  <c r="U68" i="18"/>
  <c r="W68" i="18"/>
  <c r="BA69" i="1"/>
  <c r="P69" i="18" s="1"/>
  <c r="CV70" i="1"/>
  <c r="AZ70" i="1" s="1"/>
  <c r="O69" i="18"/>
  <c r="AK68" i="16"/>
  <c r="CV69" i="16" s="1"/>
  <c r="F67" i="18"/>
  <c r="AC92" i="12"/>
  <c r="K92" i="12"/>
  <c r="BP91" i="16"/>
  <c r="ED91" i="16" s="1"/>
  <c r="W68" i="14"/>
  <c r="AB91" i="12"/>
  <c r="CB91" i="1"/>
  <c r="O91" i="12"/>
  <c r="P91" i="12" s="1"/>
  <c r="CC91" i="1" s="1"/>
  <c r="FA91" i="1" s="1"/>
  <c r="CA91" i="1"/>
  <c r="BA67" i="14"/>
  <c r="AF66" i="14"/>
  <c r="B66" i="14" s="1"/>
  <c r="M66" i="14"/>
  <c r="BC67" i="14" s="1"/>
  <c r="U69" i="18" l="1"/>
  <c r="W69" i="18"/>
  <c r="CV71" i="1"/>
  <c r="AZ71" i="1" s="1"/>
  <c r="O70" i="18"/>
  <c r="BA70" i="1"/>
  <c r="P70" i="18" s="1"/>
  <c r="AK69" i="16"/>
  <c r="F68" i="18"/>
  <c r="CO66" i="1"/>
  <c r="CA66" i="16" s="1"/>
  <c r="CK66" i="16" s="1"/>
  <c r="AE92" i="12"/>
  <c r="Q91" i="12"/>
  <c r="V92" i="12"/>
  <c r="R66" i="14"/>
  <c r="S66" i="14" s="1"/>
  <c r="X68" i="14"/>
  <c r="AS67" i="14"/>
  <c r="AR67" i="14"/>
  <c r="U70" i="18" l="1"/>
  <c r="W70" i="18"/>
  <c r="F69" i="18"/>
  <c r="CV70" i="16"/>
  <c r="BA71" i="1"/>
  <c r="P71" i="18" s="1"/>
  <c r="CV72" i="1"/>
  <c r="AZ72" i="1" s="1"/>
  <c r="O71" i="18"/>
  <c r="J67" i="14"/>
  <c r="CQ67" i="1" s="1"/>
  <c r="U66" i="14"/>
  <c r="T66" i="14" s="1"/>
  <c r="CR66" i="1"/>
  <c r="N66" i="14"/>
  <c r="AN67" i="14"/>
  <c r="AG67" i="14" s="1"/>
  <c r="AL67" i="14"/>
  <c r="D67" i="14" s="1"/>
  <c r="C67" i="14"/>
  <c r="CP67" i="1" s="1"/>
  <c r="Y92" i="12"/>
  <c r="O92" i="12"/>
  <c r="BB92" i="12"/>
  <c r="BD92" i="12"/>
  <c r="H66" i="16"/>
  <c r="BA66" i="16"/>
  <c r="AU66" i="16"/>
  <c r="U71" i="18" l="1"/>
  <c r="W71" i="18"/>
  <c r="CV73" i="1"/>
  <c r="AZ73" i="1" s="1"/>
  <c r="O72" i="18"/>
  <c r="BA72" i="1"/>
  <c r="P72" i="18" s="1"/>
  <c r="K67" i="14"/>
  <c r="AC67" i="14"/>
  <c r="CS66" i="1"/>
  <c r="BD66" i="16"/>
  <c r="EB66" i="16" s="1"/>
  <c r="BB66" i="16"/>
  <c r="AV66" i="16"/>
  <c r="I66" i="16"/>
  <c r="CT66" i="1"/>
  <c r="AB66" i="14"/>
  <c r="P66" i="14"/>
  <c r="CU66" i="1" s="1"/>
  <c r="FC66" i="1" s="1"/>
  <c r="BF92" i="12"/>
  <c r="AO92" i="12"/>
  <c r="BE92" i="12"/>
  <c r="AM92" i="12"/>
  <c r="E92" i="12" s="1"/>
  <c r="U72" i="18" l="1"/>
  <c r="W72" i="18"/>
  <c r="J66" i="16"/>
  <c r="CM66" i="16"/>
  <c r="BC66" i="16"/>
  <c r="CS66" i="16"/>
  <c r="AW66" i="16"/>
  <c r="CR66" i="16"/>
  <c r="BA73" i="1"/>
  <c r="P73" i="18" s="1"/>
  <c r="CV74" i="1"/>
  <c r="AZ74" i="1" s="1"/>
  <c r="O74" i="18" s="1"/>
  <c r="O73" i="18"/>
  <c r="AX66" i="16"/>
  <c r="EA66" i="16" s="1"/>
  <c r="Q66" i="14"/>
  <c r="V67" i="14"/>
  <c r="AD92" i="12"/>
  <c r="F92" i="12"/>
  <c r="BA93" i="12" s="1"/>
  <c r="L92" i="12"/>
  <c r="K66" i="16"/>
  <c r="DV66" i="16" s="1"/>
  <c r="AE67" i="14"/>
  <c r="U73" i="18" l="1"/>
  <c r="W73" i="18"/>
  <c r="BA74" i="1"/>
  <c r="P74" i="18" s="1"/>
  <c r="AF92" i="12"/>
  <c r="M92" i="12"/>
  <c r="BC93" i="12" s="1"/>
  <c r="W94" i="12"/>
  <c r="B92" i="12"/>
  <c r="Y67" i="14"/>
  <c r="BB67" i="14"/>
  <c r="BD67" i="14"/>
  <c r="U74" i="18" l="1"/>
  <c r="W74" i="18"/>
  <c r="BW92" i="1"/>
  <c r="BY92" i="16" s="1"/>
  <c r="CI92" i="16" s="1"/>
  <c r="BM92" i="16" s="1"/>
  <c r="BF67" i="14"/>
  <c r="AO67" i="14"/>
  <c r="AH67" i="14" s="1"/>
  <c r="BE67" i="14"/>
  <c r="AM67" i="14"/>
  <c r="E67" i="14" s="1"/>
  <c r="R92" i="12"/>
  <c r="S92" i="12" s="1"/>
  <c r="X94" i="12"/>
  <c r="AS93" i="12"/>
  <c r="AR93" i="12"/>
  <c r="BN92" i="16" l="1"/>
  <c r="CU92" i="16" s="1"/>
  <c r="BO92" i="16" s="1"/>
  <c r="AL93" i="12"/>
  <c r="D93" i="12" s="1"/>
  <c r="AN93" i="12"/>
  <c r="C93" i="12"/>
  <c r="BX93" i="1" s="1"/>
  <c r="U92" i="12"/>
  <c r="T92" i="12" s="1"/>
  <c r="BZ92" i="1"/>
  <c r="N92" i="12"/>
  <c r="J93" i="12"/>
  <c r="BY93" i="1" s="1"/>
  <c r="L67" i="14"/>
  <c r="F67" i="14"/>
  <c r="BA68" i="14" s="1"/>
  <c r="AD67" i="14"/>
  <c r="AC93" i="12" l="1"/>
  <c r="K93" i="12"/>
  <c r="Z67" i="14"/>
  <c r="Z68" i="14" s="1"/>
  <c r="W69" i="14"/>
  <c r="CA92" i="1"/>
  <c r="CB92" i="1"/>
  <c r="AB92" i="12"/>
  <c r="P92" i="12"/>
  <c r="CC92" i="1" s="1"/>
  <c r="FA92" i="1" s="1"/>
  <c r="AF67" i="14"/>
  <c r="B67" i="14" s="1"/>
  <c r="M67" i="14"/>
  <c r="BC68" i="14" s="1"/>
  <c r="BP92" i="16"/>
  <c r="ED92" i="16" s="1"/>
  <c r="Q92" i="12" l="1"/>
  <c r="V93" i="12"/>
  <c r="R67" i="14"/>
  <c r="S67" i="14" s="1"/>
  <c r="X69" i="14"/>
  <c r="AA67" i="14"/>
  <c r="AA68" i="14" s="1"/>
  <c r="AR68" i="14"/>
  <c r="AS68" i="14"/>
  <c r="AE93" i="12"/>
  <c r="CO67" i="1"/>
  <c r="CA67" i="16" s="1"/>
  <c r="CK67" i="16" s="1"/>
  <c r="H67" i="16" l="1"/>
  <c r="BA67" i="16"/>
  <c r="AU67" i="16"/>
  <c r="U67" i="14"/>
  <c r="T67" i="14" s="1"/>
  <c r="CR67" i="1"/>
  <c r="N67" i="14"/>
  <c r="Y93" i="12"/>
  <c r="BB93" i="12"/>
  <c r="BD93" i="12"/>
  <c r="J68" i="14"/>
  <c r="CQ68" i="1" s="1"/>
  <c r="AN68" i="14"/>
  <c r="AG68" i="14" s="1"/>
  <c r="AL68" i="14"/>
  <c r="D68" i="14" s="1"/>
  <c r="C68" i="14"/>
  <c r="CP68" i="1" s="1"/>
  <c r="AC68" i="14" l="1"/>
  <c r="K68" i="14"/>
  <c r="CS67" i="1"/>
  <c r="AB67" i="14"/>
  <c r="CT67" i="1"/>
  <c r="O67" i="14"/>
  <c r="P67" i="14" s="1"/>
  <c r="CU67" i="1" s="1"/>
  <c r="FC67" i="1" s="1"/>
  <c r="AX67" i="16"/>
  <c r="EA67" i="16" s="1"/>
  <c r="AV67" i="16"/>
  <c r="BF93" i="12"/>
  <c r="AO93" i="12"/>
  <c r="BB67" i="16"/>
  <c r="BE93" i="12"/>
  <c r="AM93" i="12"/>
  <c r="E93" i="12" s="1"/>
  <c r="K67" i="16"/>
  <c r="DV67" i="16" s="1"/>
  <c r="I67" i="16"/>
  <c r="AW67" i="16" l="1"/>
  <c r="CR67" i="16"/>
  <c r="J67" i="16"/>
  <c r="CM67" i="16"/>
  <c r="BC67" i="16"/>
  <c r="CS67" i="16"/>
  <c r="AD93" i="12"/>
  <c r="F93" i="12"/>
  <c r="BA94" i="12" s="1"/>
  <c r="L93" i="12"/>
  <c r="Q67" i="14"/>
  <c r="V68" i="14"/>
  <c r="BD67" i="16"/>
  <c r="EB67" i="16" s="1"/>
  <c r="AE68" i="14"/>
  <c r="AF93" i="12" l="1"/>
  <c r="M93" i="12"/>
  <c r="BC94" i="12" s="1"/>
  <c r="B93" i="12"/>
  <c r="O68" i="14"/>
  <c r="Y68" i="14"/>
  <c r="BB68" i="14"/>
  <c r="BD68" i="14"/>
  <c r="Z93" i="12"/>
  <c r="Z94" i="12" s="1"/>
  <c r="W95" i="12"/>
  <c r="BE68" i="14" l="1"/>
  <c r="AM68" i="14"/>
  <c r="E68" i="14" s="1"/>
  <c r="BW93" i="1"/>
  <c r="BY93" i="16" s="1"/>
  <c r="CI93" i="16" s="1"/>
  <c r="BM93" i="16" s="1"/>
  <c r="R93" i="12"/>
  <c r="S93" i="12" s="1"/>
  <c r="AA93" i="12"/>
  <c r="AA94" i="12" s="1"/>
  <c r="X95" i="12"/>
  <c r="AR94" i="12"/>
  <c r="AS94" i="12"/>
  <c r="BF68" i="14"/>
  <c r="AO68" i="14"/>
  <c r="AH68" i="14" s="1"/>
  <c r="U93" i="12" l="1"/>
  <c r="T93" i="12" s="1"/>
  <c r="BZ93" i="1"/>
  <c r="N93" i="12"/>
  <c r="BN93" i="16"/>
  <c r="CU93" i="16" s="1"/>
  <c r="BO93" i="16" s="1"/>
  <c r="AL94" i="12"/>
  <c r="D94" i="12"/>
  <c r="AN94" i="12"/>
  <c r="C94" i="12"/>
  <c r="BX94" i="1" s="1"/>
  <c r="F68" i="14"/>
  <c r="BA69" i="14" s="1"/>
  <c r="AD68" i="14"/>
  <c r="L68" i="14"/>
  <c r="J94" i="12"/>
  <c r="BY94" i="1" s="1"/>
  <c r="BP93" i="16" l="1"/>
  <c r="ED93" i="16" s="1"/>
  <c r="W70" i="14"/>
  <c r="AB93" i="12"/>
  <c r="CB93" i="1"/>
  <c r="O93" i="12"/>
  <c r="P93" i="12" s="1"/>
  <c r="CC93" i="1" s="1"/>
  <c r="FA93" i="1" s="1"/>
  <c r="AC94" i="12"/>
  <c r="K94" i="12"/>
  <c r="M68" i="14"/>
  <c r="BC69" i="14" s="1"/>
  <c r="AF68" i="14"/>
  <c r="B68" i="14"/>
  <c r="CA93" i="1"/>
  <c r="CO68" i="1" l="1"/>
  <c r="CA68" i="16" s="1"/>
  <c r="CK68" i="16" s="1"/>
  <c r="R68" i="14"/>
  <c r="S68" i="14" s="1"/>
  <c r="X70" i="14"/>
  <c r="AS69" i="14"/>
  <c r="AR69" i="14"/>
  <c r="Q93" i="12"/>
  <c r="V94" i="12"/>
  <c r="AE94" i="12"/>
  <c r="J69" i="14" l="1"/>
  <c r="CQ69" i="1" s="1"/>
  <c r="Y94" i="12"/>
  <c r="O94" i="12"/>
  <c r="BB94" i="12"/>
  <c r="BD94" i="12"/>
  <c r="U68" i="14"/>
  <c r="T68" i="14" s="1"/>
  <c r="CR68" i="1"/>
  <c r="N68" i="14"/>
  <c r="H68" i="16"/>
  <c r="BA68" i="16"/>
  <c r="AU68" i="16"/>
  <c r="AN69" i="14"/>
  <c r="AG69" i="14" s="1"/>
  <c r="AL69" i="14"/>
  <c r="D69" i="14" s="1"/>
  <c r="C69" i="14"/>
  <c r="CP69" i="1" s="1"/>
  <c r="AC69" i="14" l="1"/>
  <c r="K69" i="14"/>
  <c r="BE94" i="12"/>
  <c r="AM94" i="12"/>
  <c r="E94" i="12" s="1"/>
  <c r="AX68" i="16"/>
  <c r="EA68" i="16" s="1"/>
  <c r="AV68" i="16"/>
  <c r="AB68" i="14"/>
  <c r="CT68" i="1"/>
  <c r="P68" i="14"/>
  <c r="CU68" i="1" s="1"/>
  <c r="FC68" i="1" s="1"/>
  <c r="BB68" i="16"/>
  <c r="I68" i="16"/>
  <c r="CS68" i="1"/>
  <c r="BF94" i="12"/>
  <c r="AO94" i="12"/>
  <c r="J68" i="16" l="1"/>
  <c r="CM68" i="16"/>
  <c r="AW68" i="16"/>
  <c r="CR68" i="16"/>
  <c r="BC68" i="16"/>
  <c r="CS68" i="16"/>
  <c r="AD94" i="12"/>
  <c r="F94" i="12"/>
  <c r="BA95" i="12" s="1"/>
  <c r="L94" i="12"/>
  <c r="BD68" i="16"/>
  <c r="EB68" i="16" s="1"/>
  <c r="Q68" i="14"/>
  <c r="V69" i="14"/>
  <c r="K68" i="16"/>
  <c r="DV68" i="16" s="1"/>
  <c r="AE69" i="14"/>
  <c r="Y69" i="14" l="1"/>
  <c r="BB69" i="14"/>
  <c r="BD69" i="14"/>
  <c r="AF94" i="12"/>
  <c r="B94" i="12" s="1"/>
  <c r="M94" i="12"/>
  <c r="W96" i="12"/>
  <c r="BW94" i="1" l="1"/>
  <c r="BY94" i="16" s="1"/>
  <c r="CI94" i="16" s="1"/>
  <c r="BM94" i="16" s="1"/>
  <c r="R94" i="12"/>
  <c r="S94" i="12" s="1"/>
  <c r="X96" i="12"/>
  <c r="AR95" i="12"/>
  <c r="AS95" i="12"/>
  <c r="BF69" i="14"/>
  <c r="AO69" i="14"/>
  <c r="AH69" i="14" s="1"/>
  <c r="BE69" i="14"/>
  <c r="AM69" i="14"/>
  <c r="E69" i="14" s="1"/>
  <c r="BC95" i="12"/>
  <c r="AL95" i="12" l="1"/>
  <c r="D95" i="12" s="1"/>
  <c r="AN95" i="12"/>
  <c r="C95" i="12"/>
  <c r="BX95" i="1" s="1"/>
  <c r="AD69" i="14"/>
  <c r="L69" i="14"/>
  <c r="F69" i="14"/>
  <c r="BA70" i="14" s="1"/>
  <c r="U94" i="12"/>
  <c r="T94" i="12" s="1"/>
  <c r="BZ94" i="1"/>
  <c r="N94" i="12"/>
  <c r="BN94" i="16"/>
  <c r="CU94" i="16" s="1"/>
  <c r="BO94" i="16" s="1"/>
  <c r="J95" i="12"/>
  <c r="BY95" i="1" s="1"/>
  <c r="AC95" i="12" l="1"/>
  <c r="K95" i="12"/>
  <c r="CA94" i="1"/>
  <c r="Z69" i="14"/>
  <c r="Z70" i="14" s="1"/>
  <c r="W71" i="14"/>
  <c r="M69" i="14"/>
  <c r="BC70" i="14" s="1"/>
  <c r="AF69" i="14"/>
  <c r="B69" i="14" s="1"/>
  <c r="BP94" i="16"/>
  <c r="AB94" i="12"/>
  <c r="CB94" i="1"/>
  <c r="P94" i="12"/>
  <c r="CC94" i="1" s="1"/>
  <c r="DD94" i="1" l="1"/>
  <c r="FA94" i="1"/>
  <c r="DF94" i="16"/>
  <c r="ED94" i="16"/>
  <c r="CO69" i="1"/>
  <c r="CA69" i="16" s="1"/>
  <c r="CK69" i="16" s="1"/>
  <c r="R69" i="14"/>
  <c r="S69" i="14" s="1"/>
  <c r="X71" i="14"/>
  <c r="AA69" i="14"/>
  <c r="AA70" i="14" s="1"/>
  <c r="AS70" i="14"/>
  <c r="AR70" i="14"/>
  <c r="AE95" i="12"/>
  <c r="Q94" i="12"/>
  <c r="V95" i="12"/>
  <c r="H69" i="16" l="1"/>
  <c r="BA69" i="16"/>
  <c r="AU69" i="16"/>
  <c r="J70" i="14"/>
  <c r="CQ70" i="1" s="1"/>
  <c r="AN70" i="14"/>
  <c r="AG70" i="14" s="1"/>
  <c r="AL70" i="14"/>
  <c r="D70" i="14" s="1"/>
  <c r="C70" i="14"/>
  <c r="CP70" i="1" s="1"/>
  <c r="Y95" i="12"/>
  <c r="BB95" i="12"/>
  <c r="BD95" i="12"/>
  <c r="U69" i="14"/>
  <c r="T69" i="14" s="1"/>
  <c r="CR69" i="1"/>
  <c r="N69" i="14"/>
  <c r="K70" i="14" l="1"/>
  <c r="AC70" i="14"/>
  <c r="CS69" i="1"/>
  <c r="BF95" i="12"/>
  <c r="AO95" i="12"/>
  <c r="BE95" i="12"/>
  <c r="AM95" i="12"/>
  <c r="E95" i="12" s="1"/>
  <c r="AV69" i="16"/>
  <c r="BD69" i="16"/>
  <c r="BB69" i="16"/>
  <c r="AB69" i="14"/>
  <c r="CT69" i="1"/>
  <c r="O69" i="14"/>
  <c r="P69" i="14" s="1"/>
  <c r="CU69" i="1" s="1"/>
  <c r="K69" i="16"/>
  <c r="I69" i="16"/>
  <c r="DF69" i="1" l="1"/>
  <c r="DL69" i="1" s="1" a="1"/>
  <c r="DL69" i="1" s="1"/>
  <c r="FC69" i="1"/>
  <c r="J69" i="16"/>
  <c r="CM69" i="16"/>
  <c r="CX69" i="16"/>
  <c r="DV69" i="16"/>
  <c r="AW69" i="16"/>
  <c r="CR69" i="16"/>
  <c r="BC69" i="16"/>
  <c r="CS69" i="16"/>
  <c r="DD69" i="16"/>
  <c r="EB69" i="16"/>
  <c r="Q69" i="14"/>
  <c r="V70" i="14"/>
  <c r="AX69" i="16"/>
  <c r="DJ69" i="1" a="1"/>
  <c r="DJ69" i="1" s="1"/>
  <c r="DM69" i="1" a="1"/>
  <c r="DM69" i="1" s="1"/>
  <c r="DG69" i="1"/>
  <c r="DK69" i="1" a="1"/>
  <c r="DK69" i="1" s="1"/>
  <c r="AD95" i="12"/>
  <c r="L95" i="12"/>
  <c r="F95" i="12"/>
  <c r="BA96" i="12" s="1"/>
  <c r="AE70" i="14"/>
  <c r="EA69" i="16" l="1"/>
  <c r="DC69" i="16"/>
  <c r="DJ69" i="16" s="1" a="1"/>
  <c r="DJ69" i="16" s="1"/>
  <c r="DK69" i="16" a="1"/>
  <c r="DK69" i="16" s="1"/>
  <c r="DL69" i="16" a="1"/>
  <c r="DL69" i="16" s="1"/>
  <c r="DL67" i="1"/>
  <c r="DL68" i="1"/>
  <c r="DK67" i="1"/>
  <c r="DK68" i="1"/>
  <c r="DG65" i="1"/>
  <c r="DI66" i="1"/>
  <c r="DI69" i="1"/>
  <c r="DI67" i="1"/>
  <c r="DG67" i="1"/>
  <c r="DG66" i="1"/>
  <c r="DI68" i="1"/>
  <c r="DG68" i="1"/>
  <c r="DI65" i="1"/>
  <c r="AF95" i="12"/>
  <c r="B95" i="12" s="1"/>
  <c r="M95" i="12"/>
  <c r="BC96" i="12" s="1"/>
  <c r="DM68" i="1"/>
  <c r="DM67" i="1"/>
  <c r="DJ67" i="1"/>
  <c r="O70" i="14"/>
  <c r="Y70" i="14"/>
  <c r="BD70" i="14"/>
  <c r="BB70" i="14"/>
  <c r="Z95" i="12"/>
  <c r="Z96" i="12" s="1"/>
  <c r="W97" i="12"/>
  <c r="DJ68" i="1"/>
  <c r="DM69" i="16" l="1" a="1"/>
  <c r="DM69" i="16" s="1"/>
  <c r="DM67" i="16" s="1"/>
  <c r="DK68" i="16"/>
  <c r="DK67" i="16"/>
  <c r="DJ68" i="16"/>
  <c r="DJ67" i="16"/>
  <c r="DL68" i="16"/>
  <c r="DL67" i="16"/>
  <c r="DN67" i="1"/>
  <c r="DN66" i="1" s="1"/>
  <c r="BW95" i="1"/>
  <c r="BY95" i="16" s="1"/>
  <c r="CI95" i="16" s="1"/>
  <c r="BM95" i="16" s="1"/>
  <c r="BF70" i="14"/>
  <c r="AO70" i="14"/>
  <c r="AH70" i="14" s="1"/>
  <c r="BE70" i="14"/>
  <c r="AM70" i="14"/>
  <c r="E70" i="14" s="1"/>
  <c r="R95" i="12"/>
  <c r="S95" i="12" s="1"/>
  <c r="AA95" i="12"/>
  <c r="AA96" i="12" s="1"/>
  <c r="X97" i="12"/>
  <c r="AR96" i="12"/>
  <c r="AS96" i="12"/>
  <c r="DM68" i="16" l="1"/>
  <c r="DN67" i="16" s="1"/>
  <c r="DN66" i="16" s="1"/>
  <c r="DN65" i="16" s="1"/>
  <c r="AN96" i="12"/>
  <c r="AL96" i="12"/>
  <c r="D96" i="12" s="1"/>
  <c r="C96" i="12"/>
  <c r="BX96" i="1" s="1"/>
  <c r="J96" i="12"/>
  <c r="BY96" i="1" s="1"/>
  <c r="BN95" i="16"/>
  <c r="CU95" i="16" s="1"/>
  <c r="BO95" i="16" s="1"/>
  <c r="U95" i="12"/>
  <c r="T95" i="12" s="1"/>
  <c r="BZ95" i="1"/>
  <c r="N95" i="12"/>
  <c r="AD70" i="14"/>
  <c r="L70" i="14"/>
  <c r="F70" i="14"/>
  <c r="BA71" i="14" s="1"/>
  <c r="DR69" i="1"/>
  <c r="K70" i="18" s="1"/>
  <c r="DN65" i="1"/>
  <c r="DR69" i="16" l="1"/>
  <c r="AC96" i="12"/>
  <c r="K96" i="12"/>
  <c r="AF70" i="14"/>
  <c r="M70" i="14"/>
  <c r="BC71" i="14" s="1"/>
  <c r="BP95" i="16"/>
  <c r="ED95" i="16" s="1"/>
  <c r="AB95" i="12"/>
  <c r="CB95" i="1"/>
  <c r="O95" i="12"/>
  <c r="P95" i="12" s="1"/>
  <c r="CC95" i="1" s="1"/>
  <c r="FA95" i="1" s="1"/>
  <c r="CA95" i="1"/>
  <c r="W72" i="14"/>
  <c r="B70" i="14"/>
  <c r="AI72" i="16" a="1"/>
  <c r="AI73" i="16" a="1"/>
  <c r="AI74" i="16" a="1"/>
  <c r="AI74" i="16" l="1"/>
  <c r="D74" i="18" s="1"/>
  <c r="AI73" i="16"/>
  <c r="D73" i="18" s="1"/>
  <c r="AI72" i="16"/>
  <c r="D72" i="18" s="1"/>
  <c r="C70" i="18"/>
  <c r="CO70" i="1"/>
  <c r="CA70" i="16" s="1"/>
  <c r="CK70" i="16" s="1"/>
  <c r="Q95" i="12"/>
  <c r="V96" i="12"/>
  <c r="R70" i="14"/>
  <c r="S70" i="14" s="1"/>
  <c r="X72" i="14"/>
  <c r="AR71" i="14"/>
  <c r="AS71" i="14"/>
  <c r="B70" i="18"/>
  <c r="AE96" i="12"/>
  <c r="AI70" i="16" a="1"/>
  <c r="AI71" i="16" a="1"/>
  <c r="AI71" i="16" l="1"/>
  <c r="D71" i="18" s="1"/>
  <c r="AI70" i="16"/>
  <c r="D70" i="18" s="1"/>
  <c r="J71" i="14"/>
  <c r="CQ71" i="1" s="1"/>
  <c r="H70" i="16"/>
  <c r="BA70" i="16"/>
  <c r="AU70" i="16"/>
  <c r="AJ72" i="16"/>
  <c r="E72" i="18" s="1"/>
  <c r="AL71" i="14"/>
  <c r="D71" i="14"/>
  <c r="AN71" i="14"/>
  <c r="AG71" i="14" s="1"/>
  <c r="C71" i="14"/>
  <c r="CP71" i="1" s="1"/>
  <c r="U70" i="14"/>
  <c r="T70" i="14" s="1"/>
  <c r="CR70" i="1"/>
  <c r="N70" i="14"/>
  <c r="AJ73" i="16"/>
  <c r="E73" i="18" s="1"/>
  <c r="Y96" i="12"/>
  <c r="O96" i="12"/>
  <c r="BB96" i="12"/>
  <c r="BD96" i="12"/>
  <c r="AJ74" i="16"/>
  <c r="E74" i="18" s="1"/>
  <c r="AB70" i="14" l="1"/>
  <c r="CT70" i="1"/>
  <c r="P70" i="14"/>
  <c r="CU70" i="1" s="1"/>
  <c r="FC70" i="1" s="1"/>
  <c r="AC71" i="14"/>
  <c r="K71" i="14"/>
  <c r="I70" i="16"/>
  <c r="CS70" i="1"/>
  <c r="BE96" i="12"/>
  <c r="AM96" i="12"/>
  <c r="E96" i="12" s="1"/>
  <c r="BF96" i="12"/>
  <c r="AO96" i="12"/>
  <c r="AV70" i="16"/>
  <c r="AJ70" i="16"/>
  <c r="BB70" i="16"/>
  <c r="AJ71" i="16"/>
  <c r="E71" i="18" s="1"/>
  <c r="BC70" i="16" l="1"/>
  <c r="CS70" i="16"/>
  <c r="J70" i="16"/>
  <c r="CM70" i="16"/>
  <c r="AW70" i="16"/>
  <c r="CR70" i="16"/>
  <c r="AK70" i="16"/>
  <c r="E70" i="18"/>
  <c r="AL70" i="16"/>
  <c r="G70" i="18" s="1"/>
  <c r="AE71" i="14"/>
  <c r="AD96" i="12"/>
  <c r="L96" i="12"/>
  <c r="F96" i="12"/>
  <c r="AX70" i="16"/>
  <c r="EA70" i="16" s="1"/>
  <c r="Q70" i="14"/>
  <c r="V71" i="14"/>
  <c r="BD70" i="16"/>
  <c r="EB70" i="16" s="1"/>
  <c r="K70" i="16"/>
  <c r="DV70" i="16" s="1"/>
  <c r="T70" i="18" l="1"/>
  <c r="V70" i="18"/>
  <c r="F70" i="18"/>
  <c r="CV71" i="16"/>
  <c r="AK71" i="16"/>
  <c r="AL71" i="16"/>
  <c r="G71" i="18" s="1"/>
  <c r="W98" i="12"/>
  <c r="AF96" i="12"/>
  <c r="B96" i="12" s="1"/>
  <c r="M96" i="12"/>
  <c r="Y71" i="14"/>
  <c r="BB71" i="14"/>
  <c r="BD71" i="14"/>
  <c r="BA97" i="12"/>
  <c r="T71" i="18" l="1"/>
  <c r="V71" i="18"/>
  <c r="AK72" i="16"/>
  <c r="CV73" i="16" s="1"/>
  <c r="CV72" i="16"/>
  <c r="F71" i="18"/>
  <c r="AK73" i="16"/>
  <c r="CV74" i="16" s="1"/>
  <c r="AL72" i="16"/>
  <c r="G72" i="18" s="1"/>
  <c r="BW96" i="1"/>
  <c r="BY96" i="16" s="1"/>
  <c r="CI96" i="16" s="1"/>
  <c r="BM96" i="16" s="1"/>
  <c r="BF71" i="14"/>
  <c r="AO71" i="14"/>
  <c r="AH71" i="14" s="1"/>
  <c r="R96" i="12"/>
  <c r="S96" i="12" s="1"/>
  <c r="X98" i="12"/>
  <c r="AR97" i="12"/>
  <c r="AS97" i="12"/>
  <c r="BE71" i="14"/>
  <c r="AM71" i="14"/>
  <c r="E71" i="14" s="1"/>
  <c r="BC97" i="12"/>
  <c r="F72" i="18" l="1"/>
  <c r="T72" i="18"/>
  <c r="V72" i="18"/>
  <c r="AL73" i="16"/>
  <c r="G73" i="18" s="1"/>
  <c r="AK74" i="16"/>
  <c r="F73" i="18"/>
  <c r="L71" i="14"/>
  <c r="AD71" i="14"/>
  <c r="F71" i="14"/>
  <c r="BA72" i="14" s="1"/>
  <c r="U96" i="12"/>
  <c r="T96" i="12" s="1"/>
  <c r="BZ96" i="1"/>
  <c r="N96" i="12"/>
  <c r="J97" i="12"/>
  <c r="BY97" i="1" s="1"/>
  <c r="BN96" i="16"/>
  <c r="CU96" i="16" s="1"/>
  <c r="BO96" i="16" s="1"/>
  <c r="AL97" i="12"/>
  <c r="D97" i="12" s="1"/>
  <c r="AN97" i="12"/>
  <c r="C97" i="12"/>
  <c r="BX97" i="1" s="1"/>
  <c r="T73" i="18" l="1"/>
  <c r="V73" i="18"/>
  <c r="F74" i="18"/>
  <c r="CV75" i="16"/>
  <c r="AL74" i="16"/>
  <c r="G74" i="18" s="1"/>
  <c r="AC97" i="12"/>
  <c r="K97" i="12"/>
  <c r="AB96" i="12"/>
  <c r="CB96" i="1"/>
  <c r="P96" i="12"/>
  <c r="CC96" i="1" s="1"/>
  <c r="FA96" i="1" s="1"/>
  <c r="CA96" i="1"/>
  <c r="BP96" i="16"/>
  <c r="ED96" i="16" s="1"/>
  <c r="W73" i="14"/>
  <c r="Z71" i="14"/>
  <c r="Z72" i="14" s="1"/>
  <c r="AF71" i="14"/>
  <c r="B71" i="14" s="1"/>
  <c r="M71" i="14"/>
  <c r="T74" i="18" l="1"/>
  <c r="V74" i="18"/>
  <c r="CO71" i="1"/>
  <c r="CA71" i="16" s="1"/>
  <c r="CK71" i="16" s="1"/>
  <c r="Q96" i="12"/>
  <c r="V97" i="12"/>
  <c r="AE97" i="12"/>
  <c r="R71" i="14"/>
  <c r="S71" i="14" s="1"/>
  <c r="X73" i="14"/>
  <c r="AA71" i="14"/>
  <c r="AA72" i="14" s="1"/>
  <c r="AR72" i="14"/>
  <c r="AS72" i="14"/>
  <c r="BC72" i="14"/>
  <c r="U71" i="14" l="1"/>
  <c r="T71" i="14" s="1"/>
  <c r="CR71" i="1"/>
  <c r="N71" i="14"/>
  <c r="AL72" i="14"/>
  <c r="D72" i="14" s="1"/>
  <c r="AN72" i="14"/>
  <c r="C72" i="14"/>
  <c r="CP72" i="1" s="1"/>
  <c r="Y97" i="12"/>
  <c r="BB97" i="12"/>
  <c r="BD97" i="12"/>
  <c r="AG72" i="14"/>
  <c r="J72" i="14"/>
  <c r="CQ72" i="1" s="1"/>
  <c r="H71" i="16"/>
  <c r="BA71" i="16"/>
  <c r="AU71" i="16"/>
  <c r="AC72" i="14" l="1"/>
  <c r="K72" i="14"/>
  <c r="BF97" i="12"/>
  <c r="AO97" i="12"/>
  <c r="BE97" i="12"/>
  <c r="AM97" i="12"/>
  <c r="E97" i="12" s="1"/>
  <c r="AX71" i="16"/>
  <c r="EA71" i="16" s="1"/>
  <c r="AV71" i="16"/>
  <c r="K71" i="16"/>
  <c r="DV71" i="16" s="1"/>
  <c r="I71" i="16"/>
  <c r="AB71" i="14"/>
  <c r="CT71" i="1"/>
  <c r="O71" i="14"/>
  <c r="P71" i="14" s="1"/>
  <c r="CU71" i="1" s="1"/>
  <c r="FC71" i="1" s="1"/>
  <c r="BB71" i="16"/>
  <c r="CS71" i="1"/>
  <c r="BC71" i="16" l="1"/>
  <c r="CS71" i="16"/>
  <c r="AW71" i="16"/>
  <c r="CR71" i="16"/>
  <c r="J71" i="16"/>
  <c r="CM71" i="16"/>
  <c r="AD97" i="12"/>
  <c r="F97" i="12"/>
  <c r="BA98" i="12" s="1"/>
  <c r="L97" i="12"/>
  <c r="BD71" i="16"/>
  <c r="EB71" i="16" s="1"/>
  <c r="Q71" i="14"/>
  <c r="V72" i="14"/>
  <c r="AE72" i="14"/>
  <c r="AF97" i="12" l="1"/>
  <c r="B97" i="12" s="1"/>
  <c r="M97" i="12"/>
  <c r="BC98" i="12" s="1"/>
  <c r="Y72" i="14"/>
  <c r="O72" i="14"/>
  <c r="BD72" i="14"/>
  <c r="BB72" i="14"/>
  <c r="W99" i="12"/>
  <c r="Z97" i="12"/>
  <c r="Z98" i="12" s="1"/>
  <c r="BW97" i="1" l="1"/>
  <c r="BY97" i="16" s="1"/>
  <c r="CI97" i="16" s="1"/>
  <c r="BM97" i="16" s="1"/>
  <c r="BF72" i="14"/>
  <c r="AO72" i="14"/>
  <c r="AH72" i="14" s="1"/>
  <c r="BE72" i="14"/>
  <c r="AM72" i="14"/>
  <c r="E72" i="14" s="1"/>
  <c r="R97" i="12"/>
  <c r="S97" i="12" s="1"/>
  <c r="AA97" i="12"/>
  <c r="AA98" i="12" s="1"/>
  <c r="X99" i="12"/>
  <c r="AS98" i="12"/>
  <c r="AR98" i="12"/>
  <c r="U97" i="12" l="1"/>
  <c r="T97" i="12" s="1"/>
  <c r="BZ97" i="1"/>
  <c r="N97" i="12"/>
  <c r="AN98" i="12"/>
  <c r="AL98" i="12"/>
  <c r="D98" i="12" s="1"/>
  <c r="C98" i="12"/>
  <c r="BX98" i="1" s="1"/>
  <c r="J98" i="12"/>
  <c r="BY98" i="1" s="1"/>
  <c r="AD72" i="14"/>
  <c r="F72" i="14"/>
  <c r="BA73" i="14" s="1"/>
  <c r="L72" i="14"/>
  <c r="BN97" i="16"/>
  <c r="CU97" i="16" s="1"/>
  <c r="BO97" i="16" s="1"/>
  <c r="AC98" i="12" l="1"/>
  <c r="K98" i="12"/>
  <c r="B72" i="14"/>
  <c r="BP97" i="16"/>
  <c r="ED97" i="16" s="1"/>
  <c r="AF72" i="14"/>
  <c r="M72" i="14"/>
  <c r="BC73" i="14" s="1"/>
  <c r="AB97" i="12"/>
  <c r="CB97" i="1"/>
  <c r="O97" i="12"/>
  <c r="P97" i="12" s="1"/>
  <c r="W74" i="14"/>
  <c r="CA97" i="1"/>
  <c r="R72" i="14" l="1"/>
  <c r="S72" i="14" s="1"/>
  <c r="X74" i="14"/>
  <c r="AR73" i="14"/>
  <c r="AS73" i="14"/>
  <c r="CO72" i="1"/>
  <c r="CA72" i="16" s="1"/>
  <c r="CK72" i="16" s="1"/>
  <c r="CC97" i="1"/>
  <c r="FA97" i="1" s="1"/>
  <c r="AE98" i="12"/>
  <c r="Q97" i="12"/>
  <c r="V98" i="12"/>
  <c r="Y98" i="12" l="1"/>
  <c r="O98" i="12"/>
  <c r="BB98" i="12"/>
  <c r="BD98" i="12"/>
  <c r="J73" i="14"/>
  <c r="CQ73" i="1" s="1"/>
  <c r="AN73" i="14"/>
  <c r="AG73" i="14" s="1"/>
  <c r="AL73" i="14"/>
  <c r="D73" i="14" s="1"/>
  <c r="C73" i="14"/>
  <c r="CP73" i="1" s="1"/>
  <c r="H72" i="16"/>
  <c r="BA72" i="16"/>
  <c r="AU72" i="16"/>
  <c r="U72" i="14"/>
  <c r="T72" i="14" s="1"/>
  <c r="CR72" i="1"/>
  <c r="N72" i="14"/>
  <c r="AC73" i="14" l="1"/>
  <c r="K73" i="14"/>
  <c r="CS72" i="1"/>
  <c r="AV72" i="16"/>
  <c r="BF98" i="12"/>
  <c r="AO98" i="12"/>
  <c r="BD72" i="16"/>
  <c r="EB72" i="16" s="1"/>
  <c r="BB72" i="16"/>
  <c r="BE98" i="12"/>
  <c r="AM98" i="12"/>
  <c r="E98" i="12" s="1"/>
  <c r="I72" i="16"/>
  <c r="CT72" i="1"/>
  <c r="AB72" i="14"/>
  <c r="P72" i="14"/>
  <c r="CU72" i="1" s="1"/>
  <c r="FC72" i="1" s="1"/>
  <c r="BC72" i="16" l="1"/>
  <c r="CS72" i="16"/>
  <c r="AW72" i="16"/>
  <c r="CR72" i="16"/>
  <c r="J72" i="16"/>
  <c r="CM72" i="16"/>
  <c r="AX72" i="16"/>
  <c r="EA72" i="16" s="1"/>
  <c r="AD98" i="12"/>
  <c r="F98" i="12"/>
  <c r="BA99" i="12" s="1"/>
  <c r="L98" i="12"/>
  <c r="K72" i="16"/>
  <c r="DV72" i="16" s="1"/>
  <c r="AE73" i="14"/>
  <c r="Q72" i="14"/>
  <c r="V73" i="14"/>
  <c r="AF98" i="12" l="1"/>
  <c r="M98" i="12"/>
  <c r="BC99" i="12" s="1"/>
  <c r="W100" i="12"/>
  <c r="Y73" i="14"/>
  <c r="BB73" i="14"/>
  <c r="BD73" i="14"/>
  <c r="B98" i="12"/>
  <c r="BW98" i="1" l="1"/>
  <c r="BY98" i="16" s="1"/>
  <c r="CI98" i="16" s="1"/>
  <c r="BM98" i="16" s="1"/>
  <c r="BF73" i="14"/>
  <c r="AO73" i="14"/>
  <c r="AH73" i="14" s="1"/>
  <c r="BE73" i="14"/>
  <c r="AM73" i="14"/>
  <c r="E73" i="14" s="1"/>
  <c r="R98" i="12"/>
  <c r="S98" i="12" s="1"/>
  <c r="X100" i="12"/>
  <c r="AR99" i="12"/>
  <c r="AS99" i="12"/>
  <c r="AN99" i="12" l="1"/>
  <c r="AL99" i="12"/>
  <c r="D99" i="12" s="1"/>
  <c r="C99" i="12"/>
  <c r="BX99" i="1" s="1"/>
  <c r="U98" i="12"/>
  <c r="T98" i="12" s="1"/>
  <c r="BZ98" i="1"/>
  <c r="N98" i="12"/>
  <c r="AD73" i="14"/>
  <c r="L73" i="14"/>
  <c r="F73" i="14"/>
  <c r="J99" i="12"/>
  <c r="BY99" i="1" s="1"/>
  <c r="BN98" i="16"/>
  <c r="CU98" i="16" s="1"/>
  <c r="BO98" i="16" s="1"/>
  <c r="AC99" i="12" l="1"/>
  <c r="K99" i="12"/>
  <c r="W75" i="14"/>
  <c r="Z73" i="14"/>
  <c r="Z74" i="14" s="1"/>
  <c r="AF73" i="14"/>
  <c r="B73" i="14" s="1"/>
  <c r="M73" i="14"/>
  <c r="BC74" i="14" s="1"/>
  <c r="AB98" i="12"/>
  <c r="CB98" i="1"/>
  <c r="P98" i="12"/>
  <c r="CC98" i="1" s="1"/>
  <c r="FA98" i="1" s="1"/>
  <c r="CA98" i="1"/>
  <c r="BP98" i="16"/>
  <c r="ED98" i="16" s="1"/>
  <c r="BA74" i="14"/>
  <c r="CO73" i="1" l="1"/>
  <c r="CA73" i="16" s="1"/>
  <c r="CK73" i="16" s="1"/>
  <c r="Q98" i="12"/>
  <c r="V99" i="12"/>
  <c r="AE99" i="12"/>
  <c r="R73" i="14"/>
  <c r="S73" i="14" s="1"/>
  <c r="X75" i="14"/>
  <c r="AA73" i="14"/>
  <c r="AA74" i="14" s="1"/>
  <c r="AR74" i="14"/>
  <c r="AS74" i="14"/>
  <c r="U73" i="14" l="1"/>
  <c r="T73" i="14" s="1"/>
  <c r="CR73" i="1"/>
  <c r="N73" i="14"/>
  <c r="Y99" i="12"/>
  <c r="BB99" i="12"/>
  <c r="BD99" i="12"/>
  <c r="D74" i="14"/>
  <c r="AL74" i="14"/>
  <c r="AN74" i="14"/>
  <c r="C74" i="14"/>
  <c r="CP74" i="1" s="1"/>
  <c r="H73" i="16"/>
  <c r="BA73" i="16"/>
  <c r="AU73" i="16"/>
  <c r="AG74" i="14"/>
  <c r="J74" i="14"/>
  <c r="CQ74" i="1" s="1"/>
  <c r="BF99" i="12" l="1"/>
  <c r="AO99" i="12"/>
  <c r="BE99" i="12"/>
  <c r="AM99" i="12"/>
  <c r="E99" i="12" s="1"/>
  <c r="AC74" i="14"/>
  <c r="K74" i="14"/>
  <c r="AX73" i="16"/>
  <c r="EA73" i="16" s="1"/>
  <c r="AV73" i="16"/>
  <c r="BB73" i="16"/>
  <c r="AB73" i="14"/>
  <c r="CT73" i="1"/>
  <c r="O73" i="14"/>
  <c r="P73" i="14" s="1"/>
  <c r="CU73" i="1" s="1"/>
  <c r="FC73" i="1" s="1"/>
  <c r="I73" i="16"/>
  <c r="CS73" i="1"/>
  <c r="AW73" i="16" l="1"/>
  <c r="CR73" i="16"/>
  <c r="J73" i="16"/>
  <c r="CM73" i="16"/>
  <c r="BC73" i="16"/>
  <c r="CS73" i="16"/>
  <c r="K73" i="16"/>
  <c r="DV73" i="16" s="1"/>
  <c r="AE74" i="14"/>
  <c r="Q73" i="14"/>
  <c r="V74" i="14"/>
  <c r="AD99" i="12"/>
  <c r="F99" i="12"/>
  <c r="L99" i="12"/>
  <c r="BD73" i="16"/>
  <c r="EB73" i="16" s="1"/>
  <c r="Z99" i="12" l="1"/>
  <c r="Z100" i="12" s="1"/>
  <c r="W101" i="12"/>
  <c r="O74" i="14"/>
  <c r="Y74" i="14"/>
  <c r="BD74" i="14"/>
  <c r="BB74" i="14"/>
  <c r="BA100" i="12"/>
  <c r="AF99" i="12"/>
  <c r="B99" i="12" s="1"/>
  <c r="M99" i="12"/>
  <c r="BC100" i="12" s="1"/>
  <c r="BW99" i="1" l="1"/>
  <c r="BY99" i="16" s="1"/>
  <c r="CI99" i="16" s="1"/>
  <c r="BM99" i="16" s="1"/>
  <c r="BF74" i="14"/>
  <c r="AO74" i="14"/>
  <c r="AH74" i="14" s="1"/>
  <c r="R99" i="12"/>
  <c r="S99" i="12" s="1"/>
  <c r="X101" i="12"/>
  <c r="AA99" i="12"/>
  <c r="AA100" i="12" s="1"/>
  <c r="AS100" i="12"/>
  <c r="AR100" i="12"/>
  <c r="BE74" i="14"/>
  <c r="AM74" i="14"/>
  <c r="E74" i="14" s="1"/>
  <c r="F74" i="14" l="1"/>
  <c r="BA75" i="14" s="1"/>
  <c r="AD74" i="14"/>
  <c r="L74" i="14"/>
  <c r="U99" i="12"/>
  <c r="T99" i="12" s="1"/>
  <c r="BZ99" i="1"/>
  <c r="N99" i="12"/>
  <c r="AL100" i="12"/>
  <c r="D100" i="12"/>
  <c r="AN100" i="12"/>
  <c r="C100" i="12"/>
  <c r="BX100" i="1" s="1"/>
  <c r="BN99" i="16"/>
  <c r="CU99" i="16" s="1"/>
  <c r="BO99" i="16" s="1"/>
  <c r="J100" i="12"/>
  <c r="BY100" i="1" s="1"/>
  <c r="CA99" i="1" l="1"/>
  <c r="AF74" i="14"/>
  <c r="M74" i="14"/>
  <c r="BC75" i="14" s="1"/>
  <c r="B74" i="14"/>
  <c r="AC100" i="12"/>
  <c r="K100" i="12"/>
  <c r="BP99" i="16"/>
  <c r="W76" i="14"/>
  <c r="AB99" i="12"/>
  <c r="CB99" i="1"/>
  <c r="O99" i="12"/>
  <c r="P99" i="12" s="1"/>
  <c r="CC99" i="1" s="1"/>
  <c r="DD99" i="1" l="1"/>
  <c r="FA99" i="1"/>
  <c r="DF99" i="16"/>
  <c r="ED99" i="16"/>
  <c r="CO74" i="1"/>
  <c r="CA74" i="16" s="1"/>
  <c r="CK74" i="16" s="1"/>
  <c r="AE100" i="12"/>
  <c r="R74" i="14"/>
  <c r="S74" i="14" s="1"/>
  <c r="X76" i="14"/>
  <c r="AR75" i="14"/>
  <c r="AS75" i="14"/>
  <c r="Q99" i="12"/>
  <c r="V100" i="12"/>
  <c r="U74" i="14" l="1"/>
  <c r="T74" i="14" s="1"/>
  <c r="CR74" i="1"/>
  <c r="N74" i="14"/>
  <c r="Y100" i="12"/>
  <c r="O100" i="12"/>
  <c r="BB100" i="12"/>
  <c r="BD100" i="12"/>
  <c r="J75" i="14"/>
  <c r="CQ75" i="1" s="1"/>
  <c r="H74" i="16"/>
  <c r="BA74" i="16"/>
  <c r="AU74" i="16"/>
  <c r="AN75" i="14"/>
  <c r="AG75" i="14" s="1"/>
  <c r="AL75" i="14"/>
  <c r="D75" i="14" s="1"/>
  <c r="C75" i="14"/>
  <c r="CP75" i="1" s="1"/>
  <c r="AC75" i="14" l="1"/>
  <c r="K75" i="14"/>
  <c r="AV74" i="16"/>
  <c r="BF100" i="12"/>
  <c r="AO100" i="12"/>
  <c r="BD74" i="16"/>
  <c r="BB74" i="16"/>
  <c r="BE100" i="12"/>
  <c r="AM100" i="12"/>
  <c r="E100" i="12" s="1"/>
  <c r="I74" i="16"/>
  <c r="AB74" i="14"/>
  <c r="CT74" i="1"/>
  <c r="P74" i="14"/>
  <c r="CU74" i="1" s="1"/>
  <c r="CS74" i="1"/>
  <c r="DF74" i="1" l="1"/>
  <c r="FC74" i="1"/>
  <c r="BC74" i="16"/>
  <c r="CS74" i="16"/>
  <c r="AW74" i="16"/>
  <c r="CR74" i="16"/>
  <c r="EB74" i="16"/>
  <c r="DD74" i="16"/>
  <c r="J74" i="16"/>
  <c r="CM74" i="16"/>
  <c r="AX74" i="16"/>
  <c r="DL74" i="1" a="1"/>
  <c r="DL74" i="1" s="1"/>
  <c r="DG74" i="1"/>
  <c r="DK74" i="1" a="1"/>
  <c r="DK74" i="1" s="1"/>
  <c r="DJ74" i="1" a="1"/>
  <c r="DJ74" i="1" s="1"/>
  <c r="DM74" i="1" a="1"/>
  <c r="DM74" i="1" s="1"/>
  <c r="Q74" i="14"/>
  <c r="V75" i="14"/>
  <c r="K74" i="16"/>
  <c r="AD100" i="12"/>
  <c r="L100" i="12"/>
  <c r="F100" i="12"/>
  <c r="BA101" i="12" s="1"/>
  <c r="AE75" i="14"/>
  <c r="DV74" i="16" l="1"/>
  <c r="CX74" i="16"/>
  <c r="DC74" i="16"/>
  <c r="EA74" i="16"/>
  <c r="Y75" i="14"/>
  <c r="BD75" i="14"/>
  <c r="BB75" i="14"/>
  <c r="DM72" i="1"/>
  <c r="DM73" i="1"/>
  <c r="DJ72" i="1"/>
  <c r="DK72" i="1"/>
  <c r="DK73" i="1"/>
  <c r="AF100" i="12"/>
  <c r="B100" i="12" s="1"/>
  <c r="M100" i="12"/>
  <c r="BC101" i="12" s="1"/>
  <c r="DI73" i="1"/>
  <c r="DG71" i="1"/>
  <c r="DG72" i="1"/>
  <c r="DI71" i="1"/>
  <c r="DI70" i="1"/>
  <c r="DG73" i="1"/>
  <c r="DI72" i="1"/>
  <c r="DI74" i="1"/>
  <c r="DG70" i="1"/>
  <c r="DL73" i="1"/>
  <c r="DL72" i="1"/>
  <c r="W102" i="12"/>
  <c r="DJ73" i="1"/>
  <c r="DL74" i="16" l="1" a="1"/>
  <c r="DL74" i="16" s="1"/>
  <c r="DM74" i="16" a="1"/>
  <c r="DM74" i="16" s="1"/>
  <c r="DJ74" i="16" a="1"/>
  <c r="DJ74" i="16" s="1"/>
  <c r="DK74" i="16" a="1"/>
  <c r="DK74" i="16" s="1"/>
  <c r="DN73" i="1" a="1"/>
  <c r="DN73" i="1" s="1"/>
  <c r="DO73" i="1" a="1"/>
  <c r="DO73" i="1" s="1"/>
  <c r="DP73" i="1" a="1"/>
  <c r="DP73" i="1" s="1"/>
  <c r="DN72" i="1"/>
  <c r="DN71" i="1" s="1"/>
  <c r="DQ73" i="1" a="1"/>
  <c r="DQ73" i="1" s="1"/>
  <c r="R100" i="12"/>
  <c r="S100" i="12" s="1"/>
  <c r="X102" i="12"/>
  <c r="AS101" i="12"/>
  <c r="AR101" i="12"/>
  <c r="BE75" i="14"/>
  <c r="AM75" i="14"/>
  <c r="E75" i="14" s="1"/>
  <c r="BW100" i="1"/>
  <c r="BY100" i="16" s="1"/>
  <c r="CI100" i="16" s="1"/>
  <c r="BM100" i="16" s="1"/>
  <c r="BF75" i="14"/>
  <c r="AO75" i="14"/>
  <c r="AH75" i="14" s="1"/>
  <c r="DK72" i="16" l="1"/>
  <c r="DK73" i="16"/>
  <c r="DJ73" i="16"/>
  <c r="DJ72" i="16"/>
  <c r="DM72" i="16"/>
  <c r="DM73" i="16"/>
  <c r="DL72" i="16"/>
  <c r="DL73" i="16"/>
  <c r="AN101" i="12"/>
  <c r="AL101" i="12"/>
  <c r="D101" i="12" s="1"/>
  <c r="C101" i="12"/>
  <c r="BX101" i="1" s="1"/>
  <c r="J101" i="12"/>
  <c r="BY101" i="1" s="1"/>
  <c r="BN100" i="16"/>
  <c r="CU100" i="16" s="1"/>
  <c r="BO100" i="16" s="1"/>
  <c r="DR74" i="1"/>
  <c r="DN70" i="1"/>
  <c r="DN74" i="1"/>
  <c r="AD75" i="14"/>
  <c r="F75" i="14"/>
  <c r="BA76" i="14" s="1"/>
  <c r="L75" i="14"/>
  <c r="U100" i="12"/>
  <c r="T100" i="12" s="1"/>
  <c r="BZ100" i="1"/>
  <c r="N100" i="12"/>
  <c r="DP73" i="16" l="1" a="1"/>
  <c r="DP73" i="16" s="1"/>
  <c r="DN72" i="16"/>
  <c r="DN71" i="16" s="1"/>
  <c r="DQ73" i="16" a="1"/>
  <c r="DQ73" i="16" s="1"/>
  <c r="DN73" i="16" a="1"/>
  <c r="DN73" i="16" s="1"/>
  <c r="DO73" i="16" a="1"/>
  <c r="DO73" i="16" s="1"/>
  <c r="AC101" i="12"/>
  <c r="K101" i="12"/>
  <c r="AB100" i="12"/>
  <c r="CB100" i="1"/>
  <c r="P100" i="12"/>
  <c r="CC100" i="1" s="1"/>
  <c r="FA100" i="1" s="1"/>
  <c r="DS76" i="1"/>
  <c r="DS75" i="1"/>
  <c r="DS74" i="1"/>
  <c r="DS77" i="1"/>
  <c r="DS78" i="1"/>
  <c r="CA100" i="1"/>
  <c r="M75" i="14"/>
  <c r="BC76" i="14" s="1"/>
  <c r="AF75" i="14"/>
  <c r="B75" i="14" s="1"/>
  <c r="BP100" i="16"/>
  <c r="ED100" i="16" s="1"/>
  <c r="W77" i="14"/>
  <c r="Z75" i="14"/>
  <c r="Z76" i="14" s="1"/>
  <c r="AX78" i="1" a="1"/>
  <c r="AX79" i="1" a="1"/>
  <c r="AX77" i="1" a="1"/>
  <c r="DN74" i="16" l="1"/>
  <c r="DS76" i="16" s="1"/>
  <c r="DN70" i="16"/>
  <c r="DR74" i="16"/>
  <c r="AX77" i="1"/>
  <c r="M77" i="18" s="1"/>
  <c r="AX79" i="1"/>
  <c r="M79" i="18" s="1"/>
  <c r="AX78" i="1"/>
  <c r="M78" i="18" s="1"/>
  <c r="CO75" i="1"/>
  <c r="CA75" i="16" s="1"/>
  <c r="CK75" i="16" s="1"/>
  <c r="L75" i="18"/>
  <c r="R75" i="14"/>
  <c r="S75" i="14" s="1"/>
  <c r="X77" i="14"/>
  <c r="AA75" i="14"/>
  <c r="AA76" i="14" s="1"/>
  <c r="AS76" i="14"/>
  <c r="AR76" i="14"/>
  <c r="Q100" i="12"/>
  <c r="V101" i="12"/>
  <c r="AE101" i="12"/>
  <c r="K75" i="18"/>
  <c r="AX75" i="1" a="1"/>
  <c r="AI77" i="16" a="1"/>
  <c r="AX76" i="1" a="1"/>
  <c r="AI78" i="16" a="1"/>
  <c r="AI79" i="16" a="1"/>
  <c r="DS78" i="16" l="1"/>
  <c r="DS77" i="16"/>
  <c r="DS74" i="16"/>
  <c r="DS75" i="16"/>
  <c r="AI79" i="16"/>
  <c r="D79" i="18" s="1"/>
  <c r="AI78" i="16"/>
  <c r="D78" i="18" s="1"/>
  <c r="AX76" i="1"/>
  <c r="M76" i="18" s="1"/>
  <c r="AI77" i="16"/>
  <c r="D77" i="18" s="1"/>
  <c r="AX75" i="1"/>
  <c r="M75" i="18" s="1"/>
  <c r="B75" i="18"/>
  <c r="U75" i="14"/>
  <c r="T75" i="14" s="1"/>
  <c r="CR75" i="1"/>
  <c r="N75" i="14"/>
  <c r="Y101" i="12"/>
  <c r="BB101" i="12"/>
  <c r="BD101" i="12"/>
  <c r="AL76" i="14"/>
  <c r="D76" i="14"/>
  <c r="AN76" i="14"/>
  <c r="C76" i="14"/>
  <c r="CP76" i="1" s="1"/>
  <c r="H75" i="16"/>
  <c r="BA75" i="16"/>
  <c r="AU75" i="16"/>
  <c r="AY78" i="1"/>
  <c r="N78" i="18" s="1"/>
  <c r="AY79" i="1"/>
  <c r="N79" i="18" s="1"/>
  <c r="AG76" i="14"/>
  <c r="J76" i="14"/>
  <c r="CQ76" i="1" s="1"/>
  <c r="C75" i="18"/>
  <c r="AY77" i="1"/>
  <c r="N77" i="18" s="1"/>
  <c r="AI76" i="16" a="1"/>
  <c r="AI75" i="16" a="1"/>
  <c r="AI75" i="16" l="1"/>
  <c r="D75" i="18" s="1"/>
  <c r="AI76" i="16"/>
  <c r="D76" i="18" s="1"/>
  <c r="CS75" i="1"/>
  <c r="I75" i="16"/>
  <c r="BF101" i="12"/>
  <c r="AO101" i="12"/>
  <c r="BE101" i="12"/>
  <c r="AM101" i="12"/>
  <c r="E101" i="12" s="1"/>
  <c r="AY75" i="1"/>
  <c r="AJ77" i="16"/>
  <c r="E77" i="18" s="1"/>
  <c r="AY76" i="1"/>
  <c r="N76" i="18" s="1"/>
  <c r="AX75" i="16"/>
  <c r="EA75" i="16" s="1"/>
  <c r="AV75" i="16"/>
  <c r="AB75" i="14"/>
  <c r="CT75" i="1"/>
  <c r="O75" i="14"/>
  <c r="P75" i="14" s="1"/>
  <c r="CU75" i="1" s="1"/>
  <c r="FC75" i="1" s="1"/>
  <c r="AJ78" i="16"/>
  <c r="E78" i="18" s="1"/>
  <c r="AC76" i="14"/>
  <c r="K76" i="14"/>
  <c r="BD75" i="16"/>
  <c r="EB75" i="16" s="1"/>
  <c r="BB75" i="16"/>
  <c r="AJ79" i="16"/>
  <c r="E79" i="18" s="1"/>
  <c r="AW75" i="16" l="1"/>
  <c r="CR75" i="16"/>
  <c r="J75" i="16"/>
  <c r="CM75" i="16"/>
  <c r="BC75" i="16"/>
  <c r="CS75" i="16"/>
  <c r="CV75" i="1"/>
  <c r="AZ75" i="1" s="1"/>
  <c r="O75" i="18" s="1"/>
  <c r="N75" i="18"/>
  <c r="BA75" i="1"/>
  <c r="P75" i="18" s="1"/>
  <c r="K75" i="16"/>
  <c r="DV75" i="16" s="1"/>
  <c r="AE76" i="14"/>
  <c r="AD101" i="12"/>
  <c r="F101" i="12"/>
  <c r="BA102" i="12" s="1"/>
  <c r="L101" i="12"/>
  <c r="AJ76" i="16"/>
  <c r="Q75" i="14"/>
  <c r="V76" i="14"/>
  <c r="AJ75" i="16"/>
  <c r="U75" i="18" l="1"/>
  <c r="W75" i="18"/>
  <c r="BA76" i="1"/>
  <c r="P76" i="18" s="1"/>
  <c r="CV76" i="1"/>
  <c r="AZ76" i="1" s="1"/>
  <c r="E76" i="18"/>
  <c r="AK75" i="16"/>
  <c r="E75" i="18"/>
  <c r="O76" i="14"/>
  <c r="Y76" i="14"/>
  <c r="BD76" i="14"/>
  <c r="BB76" i="14"/>
  <c r="AF101" i="12"/>
  <c r="B101" i="12" s="1"/>
  <c r="M101" i="12"/>
  <c r="BC102" i="12" s="1"/>
  <c r="W103" i="12"/>
  <c r="Z101" i="12"/>
  <c r="Z102" i="12" s="1"/>
  <c r="AL75" i="16"/>
  <c r="G75" i="18" s="1"/>
  <c r="T75" i="18" l="1"/>
  <c r="V75" i="18"/>
  <c r="U76" i="18"/>
  <c r="W76" i="18"/>
  <c r="F75" i="18"/>
  <c r="CV76" i="16"/>
  <c r="CV77" i="1"/>
  <c r="AZ77" i="1" s="1"/>
  <c r="O76" i="18"/>
  <c r="BA77" i="1"/>
  <c r="P77" i="18" s="1"/>
  <c r="AL76" i="16"/>
  <c r="G76" i="18" s="1"/>
  <c r="AK76" i="16"/>
  <c r="CV77" i="16" s="1"/>
  <c r="BW101" i="1"/>
  <c r="BY101" i="16" s="1"/>
  <c r="CI101" i="16" s="1"/>
  <c r="BM101" i="16" s="1"/>
  <c r="R101" i="12"/>
  <c r="S101" i="12" s="1"/>
  <c r="X103" i="12"/>
  <c r="AA101" i="12"/>
  <c r="AA102" i="12" s="1"/>
  <c r="AS102" i="12"/>
  <c r="AR102" i="12"/>
  <c r="BE76" i="14"/>
  <c r="AM76" i="14"/>
  <c r="E76" i="14" s="1"/>
  <c r="BF76" i="14"/>
  <c r="AO76" i="14"/>
  <c r="AH76" i="14" s="1"/>
  <c r="T76" i="18" l="1"/>
  <c r="V76" i="18"/>
  <c r="U77" i="18"/>
  <c r="W77" i="18"/>
  <c r="BA78" i="1"/>
  <c r="P78" i="18" s="1"/>
  <c r="CV78" i="1"/>
  <c r="AZ78" i="1" s="1"/>
  <c r="O77" i="18"/>
  <c r="AK77" i="16"/>
  <c r="CV78" i="16" s="1"/>
  <c r="F76" i="18"/>
  <c r="AL77" i="16"/>
  <c r="G77" i="18" s="1"/>
  <c r="J102" i="12"/>
  <c r="BY102" i="1" s="1"/>
  <c r="L76" i="14"/>
  <c r="AD76" i="14"/>
  <c r="F76" i="14"/>
  <c r="BA77" i="14" s="1"/>
  <c r="U101" i="12"/>
  <c r="T101" i="12" s="1"/>
  <c r="BZ101" i="1"/>
  <c r="N101" i="12"/>
  <c r="BN101" i="16"/>
  <c r="CU101" i="16" s="1"/>
  <c r="BO101" i="16" s="1"/>
  <c r="AN102" i="12"/>
  <c r="AL102" i="12"/>
  <c r="D102" i="12" s="1"/>
  <c r="C102" i="12"/>
  <c r="BX102" i="1" s="1"/>
  <c r="U78" i="18" l="1"/>
  <c r="W78" i="18"/>
  <c r="T77" i="18"/>
  <c r="V77" i="18"/>
  <c r="CV79" i="1"/>
  <c r="AZ79" i="1" s="1"/>
  <c r="O79" i="18" s="1"/>
  <c r="O78" i="18"/>
  <c r="BA79" i="1"/>
  <c r="P79" i="18" s="1"/>
  <c r="AL78" i="16"/>
  <c r="G78" i="18" s="1"/>
  <c r="F77" i="18"/>
  <c r="AK78" i="16"/>
  <c r="CV79" i="16" s="1"/>
  <c r="AC102" i="12"/>
  <c r="K102" i="12"/>
  <c r="AF76" i="14"/>
  <c r="M76" i="14"/>
  <c r="BC77" i="14" s="1"/>
  <c r="BP101" i="16"/>
  <c r="ED101" i="16" s="1"/>
  <c r="B76" i="14"/>
  <c r="AB101" i="12"/>
  <c r="CB101" i="1"/>
  <c r="O101" i="12"/>
  <c r="P101" i="12" s="1"/>
  <c r="CC101" i="1" s="1"/>
  <c r="FA101" i="1" s="1"/>
  <c r="CA101" i="1"/>
  <c r="W78" i="14"/>
  <c r="U79" i="18" l="1"/>
  <c r="W79" i="18"/>
  <c r="T78" i="18"/>
  <c r="V78" i="18"/>
  <c r="AK79" i="16"/>
  <c r="F78" i="18"/>
  <c r="AL79" i="16"/>
  <c r="G79" i="18" s="1"/>
  <c r="CO76" i="1"/>
  <c r="CA76" i="16" s="1"/>
  <c r="CK76" i="16" s="1"/>
  <c r="R76" i="14"/>
  <c r="S76" i="14" s="1"/>
  <c r="X78" i="14"/>
  <c r="AS77" i="14"/>
  <c r="AR77" i="14"/>
  <c r="AE102" i="12"/>
  <c r="Q101" i="12"/>
  <c r="V102" i="12"/>
  <c r="T79" i="18" l="1"/>
  <c r="V79" i="18"/>
  <c r="F79" i="18"/>
  <c r="CV80" i="16"/>
  <c r="AL77" i="14"/>
  <c r="D77" i="14" s="1"/>
  <c r="AN77" i="14"/>
  <c r="AG77" i="14" s="1"/>
  <c r="C77" i="14"/>
  <c r="CP77" i="1" s="1"/>
  <c r="J77" i="14"/>
  <c r="CQ77" i="1" s="1"/>
  <c r="O102" i="12"/>
  <c r="Y102" i="12"/>
  <c r="BB102" i="12"/>
  <c r="BD102" i="12"/>
  <c r="U76" i="14"/>
  <c r="T76" i="14" s="1"/>
  <c r="CR76" i="1"/>
  <c r="N76" i="14"/>
  <c r="H76" i="16"/>
  <c r="BA76" i="16"/>
  <c r="AU76" i="16"/>
  <c r="AC77" i="14" l="1"/>
  <c r="K77" i="14"/>
  <c r="BB76" i="16"/>
  <c r="AB76" i="14"/>
  <c r="CT76" i="1"/>
  <c r="P76" i="14"/>
  <c r="CU76" i="1" s="1"/>
  <c r="FC76" i="1" s="1"/>
  <c r="CS76" i="1"/>
  <c r="AV76" i="16"/>
  <c r="BF102" i="12"/>
  <c r="AO102" i="12"/>
  <c r="I76" i="16"/>
  <c r="BE102" i="12"/>
  <c r="AM102" i="12"/>
  <c r="E102" i="12" s="1"/>
  <c r="AW76" i="16" l="1"/>
  <c r="CR76" i="16"/>
  <c r="J76" i="16"/>
  <c r="CM76" i="16"/>
  <c r="BC76" i="16"/>
  <c r="CS76" i="16"/>
  <c r="Q76" i="14"/>
  <c r="V77" i="14"/>
  <c r="BD76" i="16"/>
  <c r="EB76" i="16" s="1"/>
  <c r="K76" i="16"/>
  <c r="DV76" i="16" s="1"/>
  <c r="AX76" i="16"/>
  <c r="EA76" i="16" s="1"/>
  <c r="AE77" i="14"/>
  <c r="AD102" i="12"/>
  <c r="L102" i="12"/>
  <c r="F102" i="12"/>
  <c r="BA103" i="12" s="1"/>
  <c r="AF102" i="12" l="1"/>
  <c r="M102" i="12"/>
  <c r="BC103" i="12" s="1"/>
  <c r="Y77" i="14"/>
  <c r="BB77" i="14"/>
  <c r="BD77" i="14"/>
  <c r="W104" i="12"/>
  <c r="B102" i="12"/>
  <c r="BE77" i="14" l="1"/>
  <c r="AM77" i="14"/>
  <c r="E77" i="14" s="1"/>
  <c r="BW102" i="1"/>
  <c r="BY102" i="16" s="1"/>
  <c r="CI102" i="16" s="1"/>
  <c r="BM102" i="16" s="1"/>
  <c r="BF77" i="14"/>
  <c r="AO77" i="14"/>
  <c r="AH77" i="14" s="1"/>
  <c r="R102" i="12"/>
  <c r="S102" i="12" s="1"/>
  <c r="X104" i="12"/>
  <c r="AR103" i="12"/>
  <c r="AS103" i="12"/>
  <c r="U102" i="12" l="1"/>
  <c r="T102" i="12" s="1"/>
  <c r="BZ102" i="1"/>
  <c r="N102" i="12"/>
  <c r="BN102" i="16"/>
  <c r="CU102" i="16" s="1"/>
  <c r="BO102" i="16" s="1"/>
  <c r="J103" i="12"/>
  <c r="BY103" i="1" s="1"/>
  <c r="AN103" i="12"/>
  <c r="AL103" i="12"/>
  <c r="D103" i="12" s="1"/>
  <c r="C103" i="12"/>
  <c r="BX103" i="1" s="1"/>
  <c r="AD77" i="14"/>
  <c r="L77" i="14"/>
  <c r="F77" i="14"/>
  <c r="BA78" i="14" s="1"/>
  <c r="AC103" i="12" l="1"/>
  <c r="K103" i="12"/>
  <c r="Z77" i="14"/>
  <c r="Z78" i="14" s="1"/>
  <c r="W79" i="14"/>
  <c r="BP102" i="16"/>
  <c r="ED102" i="16" s="1"/>
  <c r="AB102" i="12"/>
  <c r="CB102" i="1"/>
  <c r="P102" i="12"/>
  <c r="CC102" i="1" s="1"/>
  <c r="FA102" i="1" s="1"/>
  <c r="AF77" i="14"/>
  <c r="B77" i="14" s="1"/>
  <c r="M77" i="14"/>
  <c r="BC78" i="14" s="1"/>
  <c r="CA102" i="1"/>
  <c r="CO77" i="1" l="1"/>
  <c r="CA77" i="16" s="1"/>
  <c r="CK77" i="16" s="1"/>
  <c r="R77" i="14"/>
  <c r="S77" i="14" s="1"/>
  <c r="X79" i="14"/>
  <c r="AA77" i="14"/>
  <c r="AA78" i="14" s="1"/>
  <c r="AS78" i="14"/>
  <c r="AR78" i="14"/>
  <c r="Q102" i="12"/>
  <c r="V103" i="12"/>
  <c r="AE103" i="12"/>
  <c r="U77" i="14" l="1"/>
  <c r="T77" i="14" s="1"/>
  <c r="CR77" i="1"/>
  <c r="N77" i="14"/>
  <c r="Y103" i="12"/>
  <c r="BB103" i="12"/>
  <c r="BD103" i="12"/>
  <c r="H77" i="16"/>
  <c r="BA77" i="16"/>
  <c r="AU77" i="16"/>
  <c r="D78" i="14"/>
  <c r="AN78" i="14"/>
  <c r="AG78" i="14" s="1"/>
  <c r="AL78" i="14"/>
  <c r="C78" i="14"/>
  <c r="CP78" i="1" s="1"/>
  <c r="J78" i="14"/>
  <c r="CQ78" i="1" s="1"/>
  <c r="BF103" i="12" l="1"/>
  <c r="AO103" i="12"/>
  <c r="BE103" i="12"/>
  <c r="AM103" i="12"/>
  <c r="E103" i="12" s="1"/>
  <c r="AC78" i="14"/>
  <c r="K78" i="14"/>
  <c r="CT77" i="1"/>
  <c r="AB77" i="14"/>
  <c r="O77" i="14"/>
  <c r="P77" i="14" s="1"/>
  <c r="CU77" i="1" s="1"/>
  <c r="FC77" i="1" s="1"/>
  <c r="AV77" i="16"/>
  <c r="CS77" i="1"/>
  <c r="BB77" i="16"/>
  <c r="I77" i="16"/>
  <c r="J77" i="16" l="1"/>
  <c r="CM77" i="16"/>
  <c r="BC77" i="16"/>
  <c r="CS77" i="16"/>
  <c r="AW77" i="16"/>
  <c r="CR77" i="16"/>
  <c r="BD77" i="16"/>
  <c r="EB77" i="16" s="1"/>
  <c r="AE78" i="14"/>
  <c r="AD103" i="12"/>
  <c r="F103" i="12"/>
  <c r="BA104" i="12" s="1"/>
  <c r="L103" i="12"/>
  <c r="AX77" i="16"/>
  <c r="EA77" i="16" s="1"/>
  <c r="K77" i="16"/>
  <c r="DV77" i="16" s="1"/>
  <c r="Q77" i="14"/>
  <c r="V78" i="14"/>
  <c r="AF103" i="12" l="1"/>
  <c r="B103" i="12" s="1"/>
  <c r="M103" i="12"/>
  <c r="BC104" i="12" s="1"/>
  <c r="W105" i="12"/>
  <c r="Z103" i="12"/>
  <c r="Z104" i="12" s="1"/>
  <c r="Y78" i="14"/>
  <c r="O78" i="14"/>
  <c r="BB78" i="14"/>
  <c r="BD78" i="14"/>
  <c r="BW103" i="1" l="1"/>
  <c r="BY103" i="16" s="1"/>
  <c r="CI103" i="16" s="1"/>
  <c r="BM103" i="16" s="1"/>
  <c r="BF78" i="14"/>
  <c r="AO78" i="14"/>
  <c r="AH78" i="14" s="1"/>
  <c r="BE78" i="14"/>
  <c r="AM78" i="14"/>
  <c r="E78" i="14" s="1"/>
  <c r="R103" i="12"/>
  <c r="S103" i="12" s="1"/>
  <c r="X105" i="12"/>
  <c r="AA103" i="12"/>
  <c r="AA104" i="12" s="1"/>
  <c r="AS104" i="12"/>
  <c r="AR104" i="12"/>
  <c r="U103" i="12" l="1"/>
  <c r="T103" i="12" s="1"/>
  <c r="BZ103" i="1"/>
  <c r="N103" i="12"/>
  <c r="F78" i="14"/>
  <c r="BA79" i="14" s="1"/>
  <c r="AD78" i="14"/>
  <c r="L78" i="14"/>
  <c r="AN104" i="12"/>
  <c r="AL104" i="12"/>
  <c r="D104" i="12" s="1"/>
  <c r="C104" i="12"/>
  <c r="BX104" i="1" s="1"/>
  <c r="BN103" i="16"/>
  <c r="CU103" i="16" s="1"/>
  <c r="BO103" i="16" s="1"/>
  <c r="J104" i="12"/>
  <c r="BY104" i="1" s="1"/>
  <c r="AC104" i="12" l="1"/>
  <c r="K104" i="12"/>
  <c r="AF78" i="14"/>
  <c r="M78" i="14"/>
  <c r="BC79" i="14" s="1"/>
  <c r="B78" i="14"/>
  <c r="W80" i="14"/>
  <c r="AB103" i="12"/>
  <c r="CB103" i="1"/>
  <c r="O103" i="12"/>
  <c r="P103" i="12" s="1"/>
  <c r="BP103" i="16"/>
  <c r="ED103" i="16" s="1"/>
  <c r="CA103" i="1"/>
  <c r="CO78" i="1" l="1"/>
  <c r="CA78" i="16" s="1"/>
  <c r="CK78" i="16" s="1"/>
  <c r="R78" i="14"/>
  <c r="S78" i="14" s="1"/>
  <c r="X80" i="14"/>
  <c r="AR79" i="14"/>
  <c r="AS79" i="14"/>
  <c r="Q103" i="12"/>
  <c r="V104" i="12"/>
  <c r="AE104" i="12"/>
  <c r="CC103" i="1"/>
  <c r="FA103" i="1" s="1"/>
  <c r="AN79" i="14" l="1"/>
  <c r="AL79" i="14"/>
  <c r="D79" i="14" s="1"/>
  <c r="C79" i="14"/>
  <c r="CP79" i="1" s="1"/>
  <c r="O104" i="12"/>
  <c r="Y104" i="12"/>
  <c r="BB104" i="12"/>
  <c r="BD104" i="12"/>
  <c r="U78" i="14"/>
  <c r="T78" i="14" s="1"/>
  <c r="CR78" i="1"/>
  <c r="N78" i="14"/>
  <c r="H78" i="16"/>
  <c r="BA78" i="16"/>
  <c r="AU78" i="16"/>
  <c r="AG79" i="14"/>
  <c r="J79" i="14"/>
  <c r="CQ79" i="1" s="1"/>
  <c r="K79" i="14" l="1"/>
  <c r="AC79" i="14"/>
  <c r="CT78" i="1"/>
  <c r="AB78" i="14"/>
  <c r="P78" i="14"/>
  <c r="CU78" i="1" s="1"/>
  <c r="FC78" i="1" s="1"/>
  <c r="CS78" i="1"/>
  <c r="BF104" i="12"/>
  <c r="AO104" i="12"/>
  <c r="BE104" i="12"/>
  <c r="AM104" i="12"/>
  <c r="E104" i="12" s="1"/>
  <c r="AV78" i="16"/>
  <c r="BB78" i="16"/>
  <c r="I78" i="16"/>
  <c r="BC78" i="16" l="1"/>
  <c r="CS78" i="16"/>
  <c r="J78" i="16"/>
  <c r="CM78" i="16"/>
  <c r="AW78" i="16"/>
  <c r="CR78" i="16"/>
  <c r="BD78" i="16"/>
  <c r="EB78" i="16" s="1"/>
  <c r="Q78" i="14"/>
  <c r="V79" i="14"/>
  <c r="AD104" i="12"/>
  <c r="L104" i="12"/>
  <c r="F104" i="12"/>
  <c r="BA105" i="12" s="1"/>
  <c r="AX78" i="16"/>
  <c r="EA78" i="16" s="1"/>
  <c r="K78" i="16"/>
  <c r="DV78" i="16" s="1"/>
  <c r="AE79" i="14"/>
  <c r="W106" i="12" l="1"/>
  <c r="AF104" i="12"/>
  <c r="B104" i="12" s="1"/>
  <c r="M104" i="12"/>
  <c r="Y79" i="14"/>
  <c r="BB79" i="14"/>
  <c r="BD79" i="14"/>
  <c r="BW104" i="1" l="1"/>
  <c r="BY104" i="16" s="1"/>
  <c r="CI104" i="16" s="1"/>
  <c r="BM104" i="16" s="1"/>
  <c r="R104" i="12"/>
  <c r="S104" i="12" s="1"/>
  <c r="X106" i="12"/>
  <c r="AS105" i="12"/>
  <c r="AR105" i="12"/>
  <c r="BE79" i="14"/>
  <c r="AM79" i="14"/>
  <c r="E79" i="14" s="1"/>
  <c r="BF79" i="14"/>
  <c r="AO79" i="14"/>
  <c r="AH79" i="14" s="1"/>
  <c r="BC105" i="12"/>
  <c r="J105" i="12" l="1"/>
  <c r="BY105" i="1" s="1"/>
  <c r="AD79" i="14"/>
  <c r="L79" i="14"/>
  <c r="F79" i="14"/>
  <c r="BA80" i="14" s="1"/>
  <c r="U104" i="12"/>
  <c r="T104" i="12" s="1"/>
  <c r="BZ104" i="1"/>
  <c r="N104" i="12"/>
  <c r="BN104" i="16"/>
  <c r="CU104" i="16" s="1"/>
  <c r="BO104" i="16" s="1"/>
  <c r="AL105" i="12"/>
  <c r="D105" i="12" s="1"/>
  <c r="AN105" i="12"/>
  <c r="C105" i="12"/>
  <c r="BX105" i="1" s="1"/>
  <c r="AC105" i="12" l="1"/>
  <c r="K105" i="12"/>
  <c r="AF79" i="14"/>
  <c r="B79" i="14" s="1"/>
  <c r="M79" i="14"/>
  <c r="BC80" i="14" s="1"/>
  <c r="AB104" i="12"/>
  <c r="CB104" i="1"/>
  <c r="P104" i="12"/>
  <c r="CC104" i="1" s="1"/>
  <c r="FA104" i="1" s="1"/>
  <c r="BP104" i="16"/>
  <c r="ED104" i="16" s="1"/>
  <c r="CA104" i="1"/>
  <c r="W81" i="14"/>
  <c r="Z79" i="14"/>
  <c r="Z80" i="14" s="1"/>
  <c r="CO79" i="1" l="1"/>
  <c r="CA79" i="16" s="1"/>
  <c r="CK79" i="16" s="1"/>
  <c r="Q104" i="12"/>
  <c r="V105" i="12"/>
  <c r="R79" i="14"/>
  <c r="S79" i="14" s="1"/>
  <c r="X81" i="14"/>
  <c r="AA79" i="14"/>
  <c r="AA80" i="14" s="1"/>
  <c r="AS80" i="14"/>
  <c r="AR80" i="14"/>
  <c r="AE105" i="12"/>
  <c r="DD104" i="16"/>
  <c r="DD104" i="1"/>
  <c r="U79" i="14" l="1"/>
  <c r="T79" i="14" s="1"/>
  <c r="CR79" i="1"/>
  <c r="N79" i="14"/>
  <c r="Y105" i="12"/>
  <c r="BB105" i="12"/>
  <c r="BD105" i="12"/>
  <c r="AN80" i="14"/>
  <c r="AL80" i="14"/>
  <c r="D80" i="14" s="1"/>
  <c r="C80" i="14"/>
  <c r="CP80" i="1" s="1"/>
  <c r="AG80" i="14"/>
  <c r="J80" i="14"/>
  <c r="CQ80" i="1" s="1"/>
  <c r="H79" i="16"/>
  <c r="BA79" i="16"/>
  <c r="AU79" i="16"/>
  <c r="AC80" i="14" l="1"/>
  <c r="K80" i="14"/>
  <c r="AB79" i="14"/>
  <c r="CT79" i="1"/>
  <c r="O79" i="14"/>
  <c r="P79" i="14" s="1"/>
  <c r="CU79" i="1" s="1"/>
  <c r="BE105" i="12"/>
  <c r="AM105" i="12"/>
  <c r="E105" i="12" s="1"/>
  <c r="CS79" i="1"/>
  <c r="AV79" i="16"/>
  <c r="BB79" i="16"/>
  <c r="I79" i="16"/>
  <c r="BF105" i="12"/>
  <c r="AO105" i="12"/>
  <c r="DF79" i="1" l="1"/>
  <c r="DM79" i="1" s="1" a="1"/>
  <c r="DM79" i="1" s="1"/>
  <c r="FC79" i="1"/>
  <c r="J79" i="16"/>
  <c r="CM79" i="16"/>
  <c r="BC79" i="16"/>
  <c r="CS79" i="16"/>
  <c r="AW79" i="16"/>
  <c r="CR79" i="16"/>
  <c r="DL79" i="1" a="1"/>
  <c r="DL79" i="1" s="1"/>
  <c r="DG79" i="1"/>
  <c r="AD105" i="12"/>
  <c r="F105" i="12"/>
  <c r="BA106" i="12" s="1"/>
  <c r="L105" i="12"/>
  <c r="K79" i="16"/>
  <c r="BD79" i="16"/>
  <c r="Q79" i="14"/>
  <c r="V80" i="14"/>
  <c r="AX79" i="16"/>
  <c r="AE80" i="14"/>
  <c r="DJ79" i="1" l="1" a="1"/>
  <c r="DJ79" i="1" s="1"/>
  <c r="DJ77" i="1" s="1"/>
  <c r="DK79" i="1" a="1"/>
  <c r="DK79" i="1" s="1"/>
  <c r="DK77" i="1" s="1"/>
  <c r="EB79" i="16"/>
  <c r="DD79" i="16"/>
  <c r="DV79" i="16"/>
  <c r="CX79" i="16"/>
  <c r="DC79" i="16"/>
  <c r="EA79" i="16"/>
  <c r="W107" i="12"/>
  <c r="Z105" i="12"/>
  <c r="Z106" i="12" s="1"/>
  <c r="O80" i="14"/>
  <c r="Y80" i="14"/>
  <c r="BD80" i="14"/>
  <c r="BB80" i="14"/>
  <c r="DG78" i="1"/>
  <c r="DI79" i="1"/>
  <c r="DG77" i="1"/>
  <c r="DI78" i="1"/>
  <c r="DG76" i="1"/>
  <c r="DI76" i="1"/>
  <c r="DI75" i="1"/>
  <c r="DI77" i="1"/>
  <c r="DG75" i="1"/>
  <c r="DM77" i="1"/>
  <c r="DM78" i="1"/>
  <c r="AF105" i="12"/>
  <c r="B105" i="12" s="1"/>
  <c r="M105" i="12"/>
  <c r="BC106" i="12" s="1"/>
  <c r="DL78" i="1"/>
  <c r="DL77" i="1"/>
  <c r="DJ78" i="1" l="1"/>
  <c r="DK78" i="1"/>
  <c r="DO78" i="1" s="1" a="1"/>
  <c r="DO78" i="1" s="1"/>
  <c r="DL79" i="16" a="1"/>
  <c r="DL79" i="16" s="1"/>
  <c r="DM79" i="16" a="1"/>
  <c r="DM79" i="16" s="1"/>
  <c r="DJ79" i="16" a="1"/>
  <c r="DJ79" i="16" s="1"/>
  <c r="DK79" i="16" a="1"/>
  <c r="DK79" i="16" s="1"/>
  <c r="BW105" i="1"/>
  <c r="BY105" i="16" s="1"/>
  <c r="CI105" i="16" s="1"/>
  <c r="BM105" i="16" s="1"/>
  <c r="BF80" i="14"/>
  <c r="AO80" i="14"/>
  <c r="AH80" i="14" s="1"/>
  <c r="R105" i="12"/>
  <c r="S105" i="12" s="1"/>
  <c r="AA105" i="12"/>
  <c r="AA106" i="12" s="1"/>
  <c r="X107" i="12"/>
  <c r="AR106" i="12"/>
  <c r="AS106" i="12"/>
  <c r="BE80" i="14"/>
  <c r="AM80" i="14"/>
  <c r="E80" i="14" s="1"/>
  <c r="DQ78" i="1" l="1" a="1"/>
  <c r="DQ78" i="1" s="1"/>
  <c r="DN78" i="1" a="1"/>
  <c r="DN78" i="1" s="1"/>
  <c r="DN79" i="1" s="1"/>
  <c r="DP78" i="1" a="1"/>
  <c r="DP78" i="1" s="1"/>
  <c r="DN77" i="1"/>
  <c r="DN76" i="1" s="1"/>
  <c r="DR79" i="1" s="1"/>
  <c r="DK77" i="16"/>
  <c r="DK78" i="16"/>
  <c r="DJ78" i="16"/>
  <c r="DJ77" i="16"/>
  <c r="DM77" i="16"/>
  <c r="DM78" i="16"/>
  <c r="DL77" i="16"/>
  <c r="DL78" i="16"/>
  <c r="AD80" i="14"/>
  <c r="F80" i="14"/>
  <c r="BA81" i="14" s="1"/>
  <c r="L80" i="14"/>
  <c r="U105" i="12"/>
  <c r="T105" i="12" s="1"/>
  <c r="BZ105" i="1"/>
  <c r="N105" i="12"/>
  <c r="BN105" i="16"/>
  <c r="CU105" i="16" s="1"/>
  <c r="BO105" i="16" s="1"/>
  <c r="J106" i="12"/>
  <c r="BY106" i="1" s="1"/>
  <c r="AL106" i="12"/>
  <c r="D106" i="12" s="1"/>
  <c r="AN106" i="12"/>
  <c r="C106" i="12"/>
  <c r="BX106" i="1" s="1"/>
  <c r="DN75" i="1" l="1"/>
  <c r="DP78" i="16" a="1"/>
  <c r="DP78" i="16" s="1"/>
  <c r="DN77" i="16"/>
  <c r="DN76" i="16" s="1"/>
  <c r="DQ78" i="16" a="1"/>
  <c r="DQ78" i="16" s="1"/>
  <c r="DN78" i="16" a="1"/>
  <c r="DN78" i="16" s="1"/>
  <c r="DO78" i="16" a="1"/>
  <c r="DO78" i="16" s="1"/>
  <c r="AC106" i="12"/>
  <c r="K106" i="12"/>
  <c r="W82" i="14"/>
  <c r="BP105" i="16"/>
  <c r="ED105" i="16" s="1"/>
  <c r="AB105" i="12"/>
  <c r="CB105" i="1"/>
  <c r="O105" i="12"/>
  <c r="P105" i="12" s="1"/>
  <c r="CC105" i="1" s="1"/>
  <c r="FA105" i="1" s="1"/>
  <c r="CA105" i="1"/>
  <c r="DS83" i="1"/>
  <c r="DS81" i="1"/>
  <c r="DS82" i="1"/>
  <c r="DS79" i="1"/>
  <c r="DS80" i="1"/>
  <c r="M80" i="14"/>
  <c r="BC81" i="14" s="1"/>
  <c r="AF80" i="14"/>
  <c r="B80" i="14" s="1"/>
  <c r="AX83" i="1" a="1"/>
  <c r="AX84" i="1" a="1"/>
  <c r="AX82" i="1" a="1"/>
  <c r="DN79" i="16" l="1"/>
  <c r="DS81" i="16" s="1"/>
  <c r="DN75" i="16"/>
  <c r="DR79" i="16"/>
  <c r="AX82" i="1"/>
  <c r="M82" i="18" s="1"/>
  <c r="AX84" i="1"/>
  <c r="M84" i="18" s="1"/>
  <c r="AX83" i="1"/>
  <c r="M83" i="18" s="1"/>
  <c r="CO80" i="1"/>
  <c r="CA80" i="16" s="1"/>
  <c r="CK80" i="16" s="1"/>
  <c r="R80" i="14"/>
  <c r="S80" i="14" s="1"/>
  <c r="X82" i="14"/>
  <c r="AR81" i="14"/>
  <c r="AS81" i="14"/>
  <c r="AE106" i="12"/>
  <c r="L80" i="18"/>
  <c r="K80" i="18"/>
  <c r="Q105" i="12"/>
  <c r="V106" i="12"/>
  <c r="AX81" i="1" a="1"/>
  <c r="AI84" i="16" a="1"/>
  <c r="AI82" i="16" a="1"/>
  <c r="AX80" i="1" a="1"/>
  <c r="AI83" i="16" a="1"/>
  <c r="DS79" i="16" l="1"/>
  <c r="DS80" i="16"/>
  <c r="DS82" i="16"/>
  <c r="DS83" i="16"/>
  <c r="AI83" i="16"/>
  <c r="D83" i="18" s="1"/>
  <c r="AX80" i="1"/>
  <c r="M80" i="18" s="1"/>
  <c r="AI82" i="16"/>
  <c r="D82" i="18" s="1"/>
  <c r="AI84" i="16"/>
  <c r="D84" i="18" s="1"/>
  <c r="AX81" i="1"/>
  <c r="M81" i="18" s="1"/>
  <c r="B80" i="18"/>
  <c r="U80" i="14"/>
  <c r="T80" i="14" s="1"/>
  <c r="CR80" i="1"/>
  <c r="N80" i="14"/>
  <c r="H80" i="16"/>
  <c r="BA80" i="16"/>
  <c r="AU80" i="16"/>
  <c r="J81" i="14"/>
  <c r="CQ81" i="1" s="1"/>
  <c r="AY83" i="1"/>
  <c r="N83" i="18" s="1"/>
  <c r="AN81" i="14"/>
  <c r="AG81" i="14" s="1"/>
  <c r="AL81" i="14"/>
  <c r="D81" i="14" s="1"/>
  <c r="C81" i="14"/>
  <c r="CP81" i="1" s="1"/>
  <c r="AY84" i="1"/>
  <c r="N84" i="18" s="1"/>
  <c r="Y106" i="12"/>
  <c r="O106" i="12"/>
  <c r="BB106" i="12"/>
  <c r="BD106" i="12"/>
  <c r="C80" i="18"/>
  <c r="AY82" i="1"/>
  <c r="N82" i="18" s="1"/>
  <c r="AI81" i="16" a="1"/>
  <c r="AI80" i="16" a="1"/>
  <c r="AI80" i="16" l="1"/>
  <c r="D80" i="18" s="1"/>
  <c r="AI81" i="16"/>
  <c r="D81" i="18" s="1"/>
  <c r="AC81" i="14"/>
  <c r="K81" i="14"/>
  <c r="CS80" i="1"/>
  <c r="AX80" i="16"/>
  <c r="EA80" i="16" s="1"/>
  <c r="AV80" i="16"/>
  <c r="AY81" i="1"/>
  <c r="N81" i="18" s="1"/>
  <c r="BB80" i="16"/>
  <c r="AJ84" i="16"/>
  <c r="E84" i="18" s="1"/>
  <c r="I80" i="16"/>
  <c r="AJ82" i="16"/>
  <c r="E82" i="18" s="1"/>
  <c r="BF106" i="12"/>
  <c r="AO106" i="12"/>
  <c r="AB80" i="14"/>
  <c r="CT80" i="1"/>
  <c r="P80" i="14"/>
  <c r="CU80" i="1" s="1"/>
  <c r="FC80" i="1" s="1"/>
  <c r="AY80" i="1"/>
  <c r="BE106" i="12"/>
  <c r="AM106" i="12"/>
  <c r="E106" i="12" s="1"/>
  <c r="AJ83" i="16"/>
  <c r="E83" i="18" s="1"/>
  <c r="J80" i="16" l="1"/>
  <c r="CM80" i="16"/>
  <c r="AW80" i="16"/>
  <c r="CR80" i="16"/>
  <c r="BC80" i="16"/>
  <c r="CS80" i="16"/>
  <c r="CV80" i="1"/>
  <c r="AZ80" i="1" s="1"/>
  <c r="O80" i="18" s="1"/>
  <c r="N80" i="18"/>
  <c r="BA80" i="1"/>
  <c r="P80" i="18" s="1"/>
  <c r="K80" i="16"/>
  <c r="DV80" i="16" s="1"/>
  <c r="Q80" i="14"/>
  <c r="V81" i="14"/>
  <c r="AE81" i="14"/>
  <c r="AJ81" i="16"/>
  <c r="E81" i="18" s="1"/>
  <c r="F106" i="12"/>
  <c r="BA107" i="12" s="1"/>
  <c r="AD106" i="12"/>
  <c r="L106" i="12"/>
  <c r="BD80" i="16"/>
  <c r="EB80" i="16" s="1"/>
  <c r="AJ80" i="16"/>
  <c r="U80" i="18" l="1"/>
  <c r="W80" i="18"/>
  <c r="BA81" i="1"/>
  <c r="P81" i="18" s="1"/>
  <c r="CV81" i="1"/>
  <c r="AZ81" i="1" s="1"/>
  <c r="AK80" i="16"/>
  <c r="E80" i="18"/>
  <c r="W108" i="12"/>
  <c r="AF106" i="12"/>
  <c r="B106" i="12" s="1"/>
  <c r="M106" i="12"/>
  <c r="BC107" i="12" s="1"/>
  <c r="AL80" i="16"/>
  <c r="G80" i="18" s="1"/>
  <c r="Y81" i="14"/>
  <c r="BB81" i="14"/>
  <c r="BD81" i="14"/>
  <c r="U81" i="18" l="1"/>
  <c r="W81" i="18"/>
  <c r="T80" i="18"/>
  <c r="V80" i="18"/>
  <c r="F80" i="18"/>
  <c r="CV81" i="16"/>
  <c r="O81" i="18"/>
  <c r="CV82" i="1"/>
  <c r="AZ82" i="1" s="1"/>
  <c r="AK81" i="16"/>
  <c r="F81" i="18" s="1"/>
  <c r="BA82" i="1"/>
  <c r="P82" i="18" s="1"/>
  <c r="AL81" i="16"/>
  <c r="G81" i="18" s="1"/>
  <c r="BW106" i="1"/>
  <c r="BY106" i="16" s="1"/>
  <c r="CI106" i="16" s="1"/>
  <c r="BM106" i="16" s="1"/>
  <c r="BE81" i="14"/>
  <c r="AM81" i="14"/>
  <c r="E81" i="14" s="1"/>
  <c r="R106" i="12"/>
  <c r="S106" i="12" s="1"/>
  <c r="X108" i="12"/>
  <c r="AR107" i="12"/>
  <c r="AS107" i="12"/>
  <c r="BF81" i="14"/>
  <c r="AO81" i="14"/>
  <c r="AH81" i="14" s="1"/>
  <c r="T81" i="18" l="1"/>
  <c r="V81" i="18"/>
  <c r="U82" i="18"/>
  <c r="W82" i="18"/>
  <c r="CV82" i="16"/>
  <c r="AK82" i="16" s="1"/>
  <c r="F82" i="18" s="1"/>
  <c r="BA83" i="1"/>
  <c r="P83" i="18" s="1"/>
  <c r="CV83" i="1"/>
  <c r="AZ83" i="1" s="1"/>
  <c r="O82" i="18"/>
  <c r="AL82" i="16"/>
  <c r="G82" i="18" s="1"/>
  <c r="U106" i="12"/>
  <c r="T106" i="12" s="1"/>
  <c r="BZ106" i="1"/>
  <c r="N106" i="12"/>
  <c r="F81" i="14"/>
  <c r="BA82" i="14" s="1"/>
  <c r="L81" i="14"/>
  <c r="AD81" i="14"/>
  <c r="J107" i="12"/>
  <c r="BY107" i="1" s="1"/>
  <c r="BN106" i="16"/>
  <c r="CU106" i="16" s="1"/>
  <c r="BO106" i="16" s="1"/>
  <c r="AL107" i="12"/>
  <c r="D107" i="12" s="1"/>
  <c r="AN107" i="12"/>
  <c r="C107" i="12"/>
  <c r="BX107" i="1" s="1"/>
  <c r="U83" i="18" l="1"/>
  <c r="W83" i="18"/>
  <c r="T82" i="18"/>
  <c r="V82" i="18"/>
  <c r="CV83" i="16"/>
  <c r="AK83" i="16" s="1"/>
  <c r="CV84" i="16" s="1"/>
  <c r="AK84" i="16" s="1"/>
  <c r="F84" i="18" s="1"/>
  <c r="CV84" i="1"/>
  <c r="AZ84" i="1" s="1"/>
  <c r="O84" i="18" s="1"/>
  <c r="O83" i="18"/>
  <c r="BA84" i="1"/>
  <c r="P84" i="18" s="1"/>
  <c r="AL83" i="16"/>
  <c r="G83" i="18" s="1"/>
  <c r="AC107" i="12"/>
  <c r="K107" i="12"/>
  <c r="AF81" i="14"/>
  <c r="B81" i="14" s="1"/>
  <c r="M81" i="14"/>
  <c r="BC82" i="14" s="1"/>
  <c r="W83" i="14"/>
  <c r="Z81" i="14"/>
  <c r="Z82" i="14" s="1"/>
  <c r="BP106" i="16"/>
  <c r="ED106" i="16" s="1"/>
  <c r="AB106" i="12"/>
  <c r="CB106" i="1"/>
  <c r="P106" i="12"/>
  <c r="CA106" i="1"/>
  <c r="U84" i="18" l="1"/>
  <c r="W84" i="18"/>
  <c r="T83" i="18"/>
  <c r="V83" i="18"/>
  <c r="F83" i="18"/>
  <c r="AL84" i="16"/>
  <c r="G84" i="18" s="1"/>
  <c r="CO81" i="1"/>
  <c r="CA81" i="16" s="1"/>
  <c r="CK81" i="16" s="1"/>
  <c r="CC106" i="1"/>
  <c r="FA106" i="1" s="1"/>
  <c r="Q106" i="12"/>
  <c r="V107" i="12"/>
  <c r="R81" i="14"/>
  <c r="S81" i="14" s="1"/>
  <c r="AA81" i="14"/>
  <c r="AA82" i="14" s="1"/>
  <c r="X83" i="14"/>
  <c r="AR82" i="14"/>
  <c r="AS82" i="14"/>
  <c r="AE107" i="12"/>
  <c r="T84" i="18" l="1"/>
  <c r="V84" i="18"/>
  <c r="U81" i="14"/>
  <c r="T81" i="14" s="1"/>
  <c r="CR81" i="1"/>
  <c r="N81" i="14"/>
  <c r="Y107" i="12"/>
  <c r="BB107" i="12"/>
  <c r="BD107" i="12"/>
  <c r="J82" i="14"/>
  <c r="CQ82" i="1" s="1"/>
  <c r="D82" i="14"/>
  <c r="AN82" i="14"/>
  <c r="AG82" i="14" s="1"/>
  <c r="AL82" i="14"/>
  <c r="C82" i="14"/>
  <c r="CP82" i="1" s="1"/>
  <c r="H81" i="16"/>
  <c r="BA81" i="16"/>
  <c r="AU81" i="16"/>
  <c r="BB81" i="16" l="1"/>
  <c r="BF107" i="12"/>
  <c r="AO107" i="12"/>
  <c r="BE107" i="12"/>
  <c r="AM107" i="12"/>
  <c r="E107" i="12" s="1"/>
  <c r="AV81" i="16"/>
  <c r="I81" i="16"/>
  <c r="CT81" i="1"/>
  <c r="AB81" i="14"/>
  <c r="O81" i="14"/>
  <c r="P81" i="14" s="1"/>
  <c r="CU81" i="1" s="1"/>
  <c r="FC81" i="1" s="1"/>
  <c r="AC82" i="14"/>
  <c r="K82" i="14"/>
  <c r="CS81" i="1"/>
  <c r="J81" i="16" l="1"/>
  <c r="CM81" i="16"/>
  <c r="AW81" i="16"/>
  <c r="CR81" i="16"/>
  <c r="BC81" i="16"/>
  <c r="CS81" i="16"/>
  <c r="AE82" i="14"/>
  <c r="AX81" i="16"/>
  <c r="EA81" i="16" s="1"/>
  <c r="AD107" i="12"/>
  <c r="L107" i="12"/>
  <c r="F107" i="12"/>
  <c r="Q81" i="14"/>
  <c r="V82" i="14"/>
  <c r="K81" i="16"/>
  <c r="DV81" i="16" s="1"/>
  <c r="BD81" i="16"/>
  <c r="EB81" i="16" s="1"/>
  <c r="W109" i="12" l="1"/>
  <c r="Z107" i="12"/>
  <c r="Z108" i="12" s="1"/>
  <c r="AF107" i="12"/>
  <c r="B107" i="12" s="1"/>
  <c r="M107" i="12"/>
  <c r="BC108" i="12" s="1"/>
  <c r="BA108" i="12"/>
  <c r="O82" i="14"/>
  <c r="Y82" i="14"/>
  <c r="BB82" i="14"/>
  <c r="BD82" i="14"/>
  <c r="BW107" i="1" l="1"/>
  <c r="BY107" i="16" s="1"/>
  <c r="CI107" i="16" s="1"/>
  <c r="BM107" i="16" s="1"/>
  <c r="R107" i="12"/>
  <c r="S107" i="12" s="1"/>
  <c r="AA107" i="12"/>
  <c r="AA108" i="12" s="1"/>
  <c r="X109" i="12"/>
  <c r="AS108" i="12"/>
  <c r="AR108" i="12"/>
  <c r="BE82" i="14"/>
  <c r="AM82" i="14"/>
  <c r="E82" i="14" s="1"/>
  <c r="BF82" i="14"/>
  <c r="AO82" i="14"/>
  <c r="AH82" i="14" s="1"/>
  <c r="J108" i="12" l="1"/>
  <c r="BY108" i="1" s="1"/>
  <c r="AD82" i="14"/>
  <c r="F82" i="14"/>
  <c r="L82" i="14"/>
  <c r="AL108" i="12"/>
  <c r="D108" i="12" s="1"/>
  <c r="AN108" i="12"/>
  <c r="C108" i="12"/>
  <c r="BX108" i="1" s="1"/>
  <c r="U107" i="12"/>
  <c r="T107" i="12" s="1"/>
  <c r="BZ107" i="1"/>
  <c r="N107" i="12"/>
  <c r="BP107" i="16"/>
  <c r="ED107" i="16" s="1"/>
  <c r="BN107" i="16"/>
  <c r="CU107" i="16" s="1"/>
  <c r="BO107" i="16" s="1"/>
  <c r="AC108" i="12" l="1"/>
  <c r="K108" i="12"/>
  <c r="W84" i="14"/>
  <c r="CA107" i="1"/>
  <c r="BA83" i="14"/>
  <c r="AB107" i="12"/>
  <c r="CB107" i="1"/>
  <c r="O107" i="12"/>
  <c r="P107" i="12" s="1"/>
  <c r="CC107" i="1" s="1"/>
  <c r="FA107" i="1" s="1"/>
  <c r="AF82" i="14"/>
  <c r="B82" i="14" s="1"/>
  <c r="M82" i="14"/>
  <c r="BC83" i="14" s="1"/>
  <c r="CO82" i="1" l="1"/>
  <c r="CA82" i="16" s="1"/>
  <c r="CK82" i="16" s="1"/>
  <c r="Q107" i="12"/>
  <c r="V108" i="12"/>
  <c r="R82" i="14"/>
  <c r="S82" i="14" s="1"/>
  <c r="X84" i="14"/>
  <c r="AS83" i="14"/>
  <c r="AR83" i="14"/>
  <c r="AE108" i="12"/>
  <c r="U82" i="14" l="1"/>
  <c r="T82" i="14" s="1"/>
  <c r="CR82" i="1"/>
  <c r="N82" i="14"/>
  <c r="O108" i="12"/>
  <c r="Y108" i="12"/>
  <c r="BB108" i="12"/>
  <c r="BD108" i="12"/>
  <c r="AL83" i="14"/>
  <c r="D83" i="14" s="1"/>
  <c r="AN83" i="14"/>
  <c r="C83" i="14"/>
  <c r="CP83" i="1" s="1"/>
  <c r="H82" i="16"/>
  <c r="BA82" i="16"/>
  <c r="AU82" i="16"/>
  <c r="AG83" i="14"/>
  <c r="J83" i="14"/>
  <c r="CQ83" i="1" s="1"/>
  <c r="AC83" i="14" l="1"/>
  <c r="K83" i="14"/>
  <c r="BF108" i="12"/>
  <c r="AO108" i="12"/>
  <c r="I82" i="16"/>
  <c r="CM82" i="16" s="1"/>
  <c r="J82" i="16" s="1"/>
  <c r="BE108" i="12"/>
  <c r="AM108" i="12"/>
  <c r="E108" i="12" s="1"/>
  <c r="AX82" i="16"/>
  <c r="EA82" i="16" s="1"/>
  <c r="AV82" i="16"/>
  <c r="CR82" i="16" s="1"/>
  <c r="AW82" i="16" s="1"/>
  <c r="AB82" i="14"/>
  <c r="CT82" i="1"/>
  <c r="P82" i="14"/>
  <c r="CU82" i="1" s="1"/>
  <c r="FC82" i="1" s="1"/>
  <c r="BB82" i="16"/>
  <c r="CS82" i="16" s="1"/>
  <c r="BC82" i="16" s="1"/>
  <c r="CS82" i="1"/>
  <c r="K82" i="16" l="1"/>
  <c r="DV82" i="16" s="1"/>
  <c r="BD82" i="16"/>
  <c r="EB82" i="16" s="1"/>
  <c r="Q82" i="14"/>
  <c r="V83" i="14"/>
  <c r="AE83" i="14"/>
  <c r="F108" i="12"/>
  <c r="AD108" i="12"/>
  <c r="L108" i="12"/>
  <c r="W110" i="12" l="1"/>
  <c r="Y83" i="14"/>
  <c r="BD83" i="14"/>
  <c r="BB83" i="14"/>
  <c r="BA109" i="12"/>
  <c r="AF108" i="12"/>
  <c r="B108" i="12" s="1"/>
  <c r="M108" i="12"/>
  <c r="BC109" i="12" s="1"/>
  <c r="BW108" i="1" l="1"/>
  <c r="BY108" i="16" s="1"/>
  <c r="CI108" i="16" s="1"/>
  <c r="BM108" i="16" s="1"/>
  <c r="BF83" i="14"/>
  <c r="AO83" i="14"/>
  <c r="AH83" i="14" s="1"/>
  <c r="R108" i="12"/>
  <c r="S108" i="12" s="1"/>
  <c r="X110" i="12"/>
  <c r="AR109" i="12"/>
  <c r="AS109" i="12"/>
  <c r="BE83" i="14"/>
  <c r="AM83" i="14"/>
  <c r="E83" i="14" s="1"/>
  <c r="J109" i="12" l="1"/>
  <c r="BY109" i="1" s="1"/>
  <c r="U108" i="12"/>
  <c r="T108" i="12" s="1"/>
  <c r="BZ108" i="1"/>
  <c r="N108" i="12"/>
  <c r="F83" i="14"/>
  <c r="AD83" i="14"/>
  <c r="L83" i="14"/>
  <c r="BN108" i="16"/>
  <c r="CU108" i="16" s="1"/>
  <c r="BO108" i="16" s="1"/>
  <c r="AL109" i="12"/>
  <c r="D109" i="12" s="1"/>
  <c r="AN109" i="12"/>
  <c r="C109" i="12"/>
  <c r="BX109" i="1" s="1"/>
  <c r="AC109" i="12" l="1"/>
  <c r="K109" i="12"/>
  <c r="AE109" i="12" s="1"/>
  <c r="W85" i="14"/>
  <c r="Z83" i="14"/>
  <c r="Z84" i="14" s="1"/>
  <c r="AB108" i="12"/>
  <c r="CB108" i="1"/>
  <c r="P108" i="12"/>
  <c r="CC108" i="1" s="1"/>
  <c r="FA108" i="1" s="1"/>
  <c r="CA108" i="1"/>
  <c r="BP108" i="16"/>
  <c r="ED108" i="16" s="1"/>
  <c r="BA84" i="14"/>
  <c r="AF83" i="14"/>
  <c r="B83" i="14" s="1"/>
  <c r="M83" i="14"/>
  <c r="CO83" i="1" l="1"/>
  <c r="CA83" i="16" s="1"/>
  <c r="CK83" i="16" s="1"/>
  <c r="Q108" i="12"/>
  <c r="V109" i="12"/>
  <c r="R83" i="14"/>
  <c r="S83" i="14" s="1"/>
  <c r="AA83" i="14"/>
  <c r="AA84" i="14" s="1"/>
  <c r="X85" i="14"/>
  <c r="AS84" i="14"/>
  <c r="AR84" i="14"/>
  <c r="BC84" i="14"/>
  <c r="U83" i="14" l="1"/>
  <c r="T83" i="14" s="1"/>
  <c r="CR83" i="1"/>
  <c r="N83" i="14"/>
  <c r="AL84" i="14"/>
  <c r="D84" i="14" s="1"/>
  <c r="AN84" i="14"/>
  <c r="AG84" i="14" s="1"/>
  <c r="C84" i="14"/>
  <c r="CP84" i="1" s="1"/>
  <c r="Y109" i="12"/>
  <c r="BB109" i="12"/>
  <c r="BD109" i="12"/>
  <c r="J84" i="14"/>
  <c r="CQ84" i="1" s="1"/>
  <c r="H83" i="16"/>
  <c r="BA83" i="16"/>
  <c r="AU83" i="16"/>
  <c r="AC84" i="14" l="1"/>
  <c r="K84" i="14"/>
  <c r="BF109" i="12"/>
  <c r="AO109" i="12"/>
  <c r="BE109" i="12"/>
  <c r="AM109" i="12"/>
  <c r="E109" i="12" s="1"/>
  <c r="K83" i="16"/>
  <c r="DV83" i="16" s="1"/>
  <c r="I83" i="16"/>
  <c r="CM83" i="16" s="1"/>
  <c r="J83" i="16" s="1"/>
  <c r="AV83" i="16"/>
  <c r="CR83" i="16" s="1"/>
  <c r="AW83" i="16" s="1"/>
  <c r="BB83" i="16"/>
  <c r="CS83" i="16" s="1"/>
  <c r="BC83" i="16" s="1"/>
  <c r="CT83" i="1"/>
  <c r="AB83" i="14"/>
  <c r="O83" i="14"/>
  <c r="P83" i="14" s="1"/>
  <c r="CU83" i="1" s="1"/>
  <c r="FC83" i="1" s="1"/>
  <c r="CS83" i="1"/>
  <c r="AD109" i="12" l="1"/>
  <c r="F109" i="12"/>
  <c r="L109" i="12"/>
  <c r="Q83" i="14"/>
  <c r="V84" i="14"/>
  <c r="BD83" i="16"/>
  <c r="EB83" i="16" s="1"/>
  <c r="AX83" i="16"/>
  <c r="EA83" i="16" s="1"/>
  <c r="AE84" i="14"/>
  <c r="O84" i="14" l="1"/>
  <c r="Y84" i="14"/>
  <c r="BB84" i="14"/>
  <c r="BD84" i="14"/>
  <c r="AF109" i="12"/>
  <c r="B109" i="12" s="1"/>
  <c r="M109" i="12"/>
  <c r="W113" i="12"/>
  <c r="W112" i="12"/>
  <c r="W111" i="12"/>
  <c r="Z109" i="12"/>
  <c r="BW109" i="1" l="1"/>
  <c r="BY109" i="16" s="1"/>
  <c r="CI109" i="16" s="1"/>
  <c r="BM109" i="16" s="1"/>
  <c r="BF84" i="14"/>
  <c r="AO84" i="14"/>
  <c r="AH84" i="14" s="1"/>
  <c r="BE84" i="14"/>
  <c r="AM84" i="14"/>
  <c r="E84" i="14" s="1"/>
  <c r="X113" i="12"/>
  <c r="R109" i="12"/>
  <c r="S109" i="12" s="1"/>
  <c r="AA109" i="12"/>
  <c r="X112" i="12"/>
  <c r="X111" i="12"/>
  <c r="U109" i="12" l="1"/>
  <c r="T109" i="12" s="1"/>
  <c r="CA109" i="1" s="1"/>
  <c r="BZ109" i="1"/>
  <c r="N109" i="12"/>
  <c r="J116" i="12"/>
  <c r="J115" i="12"/>
  <c r="AD84" i="14"/>
  <c r="F84" i="14"/>
  <c r="L84" i="14"/>
  <c r="BN109" i="16"/>
  <c r="CU109" i="16" s="1"/>
  <c r="BO109" i="16" s="1"/>
  <c r="AF84" i="14" l="1"/>
  <c r="M84" i="14"/>
  <c r="BC85" i="14" s="1"/>
  <c r="W86" i="14"/>
  <c r="B84" i="14"/>
  <c r="AB109" i="12"/>
  <c r="Q109" i="12" s="1"/>
  <c r="CB109" i="1"/>
  <c r="O109" i="12"/>
  <c r="P109" i="12" s="1"/>
  <c r="BP109" i="16"/>
  <c r="ED109" i="16" s="1"/>
  <c r="BA85" i="14"/>
  <c r="CO84" i="1" l="1"/>
  <c r="CA84" i="16" s="1"/>
  <c r="CK84" i="16" s="1"/>
  <c r="CC109" i="1"/>
  <c r="FA109" i="1" s="1"/>
  <c r="J114" i="12" a="1"/>
  <c r="J114" i="12" s="1"/>
  <c r="R84" i="14"/>
  <c r="S84" i="14" s="1"/>
  <c r="X86" i="14"/>
  <c r="AR85" i="14"/>
  <c r="AS85" i="14"/>
  <c r="U84" i="14" l="1"/>
  <c r="T84" i="14" s="1"/>
  <c r="CR84" i="1"/>
  <c r="N84" i="14"/>
  <c r="J85" i="14"/>
  <c r="CQ85" i="1" s="1"/>
  <c r="DD109" i="16"/>
  <c r="DD109" i="1"/>
  <c r="H84" i="16"/>
  <c r="BA84" i="16"/>
  <c r="AU84" i="16"/>
  <c r="D85" i="14"/>
  <c r="AN85" i="14"/>
  <c r="AG85" i="14" s="1"/>
  <c r="AL85" i="14"/>
  <c r="C85" i="14"/>
  <c r="CP85" i="1" s="1"/>
  <c r="AC85" i="14" l="1"/>
  <c r="K85" i="14"/>
  <c r="AV84" i="16"/>
  <c r="CR84" i="16" s="1"/>
  <c r="AW84" i="16" s="1"/>
  <c r="BB84" i="16"/>
  <c r="CS84" i="16" s="1"/>
  <c r="BC84" i="16" s="1"/>
  <c r="I84" i="16"/>
  <c r="CM84" i="16" s="1"/>
  <c r="J84" i="16" s="1"/>
  <c r="AB84" i="14"/>
  <c r="CT84" i="1"/>
  <c r="P84" i="14"/>
  <c r="CS84" i="1"/>
  <c r="Q84" i="14" l="1"/>
  <c r="V85" i="14"/>
  <c r="K84" i="16"/>
  <c r="BD84" i="16"/>
  <c r="AE85" i="14"/>
  <c r="CU84" i="1"/>
  <c r="AX84" i="16"/>
  <c r="DF84" i="1" l="1"/>
  <c r="DM84" i="1" s="1" a="1"/>
  <c r="DM84" i="1" s="1"/>
  <c r="FC84" i="1"/>
  <c r="DD84" i="16"/>
  <c r="EB84" i="16"/>
  <c r="DC84" i="16"/>
  <c r="EA84" i="16"/>
  <c r="CX84" i="16"/>
  <c r="DV84" i="16"/>
  <c r="DK84" i="1" a="1"/>
  <c r="DK84" i="1" s="1"/>
  <c r="DG84" i="1"/>
  <c r="DL84" i="1" a="1"/>
  <c r="DL84" i="1" s="1"/>
  <c r="DG84" i="16"/>
  <c r="Y85" i="14"/>
  <c r="BB85" i="14"/>
  <c r="BD85" i="14"/>
  <c r="DJ84" i="1" l="1" a="1"/>
  <c r="DJ84" i="1" s="1"/>
  <c r="DJ82" i="1" s="1"/>
  <c r="DI81" i="16"/>
  <c r="DG80" i="16"/>
  <c r="DI80" i="16"/>
  <c r="DG81" i="16"/>
  <c r="DJ84" i="16" a="1"/>
  <c r="DJ84" i="16" s="1"/>
  <c r="DJ82" i="16" s="1"/>
  <c r="DM84" i="16" a="1"/>
  <c r="DM84" i="16" s="1"/>
  <c r="DM82" i="16" s="1"/>
  <c r="DL84" i="16" a="1"/>
  <c r="DL84" i="16" s="1"/>
  <c r="DL83" i="16" s="1"/>
  <c r="DK84" i="16" a="1"/>
  <c r="DK84" i="16" s="1"/>
  <c r="DK83" i="16" s="1"/>
  <c r="DG83" i="16"/>
  <c r="DI82" i="16"/>
  <c r="DI84" i="16"/>
  <c r="DI83" i="16"/>
  <c r="DG82" i="16"/>
  <c r="BF85" i="14"/>
  <c r="AO85" i="14"/>
  <c r="AH85" i="14" s="1"/>
  <c r="DL82" i="1"/>
  <c r="DL83" i="1"/>
  <c r="BE85" i="14"/>
  <c r="AM85" i="14"/>
  <c r="E85" i="14" s="1"/>
  <c r="DI81" i="1"/>
  <c r="DI84" i="1"/>
  <c r="DI80" i="1"/>
  <c r="DI83" i="1"/>
  <c r="DG83" i="1"/>
  <c r="DG80" i="1"/>
  <c r="DG81" i="1"/>
  <c r="DI82" i="1"/>
  <c r="DG82" i="1"/>
  <c r="DM82" i="1"/>
  <c r="DM83" i="1"/>
  <c r="DK82" i="1"/>
  <c r="DK83" i="1"/>
  <c r="DJ83" i="1" l="1"/>
  <c r="DQ83" i="1" s="1" a="1"/>
  <c r="DQ83" i="1" s="1"/>
  <c r="DJ83" i="16"/>
  <c r="DK82" i="16"/>
  <c r="DL82" i="16"/>
  <c r="DM83" i="16"/>
  <c r="DP83" i="1" a="1"/>
  <c r="DP83" i="1" s="1"/>
  <c r="AD85" i="14"/>
  <c r="F85" i="14"/>
  <c r="BA86" i="14" s="1"/>
  <c r="L85" i="14"/>
  <c r="DN83" i="1" l="1" a="1"/>
  <c r="DN83" i="1" s="1"/>
  <c r="DO83" i="1" a="1"/>
  <c r="DO83" i="1" s="1"/>
  <c r="DN84" i="1" s="1"/>
  <c r="DS84" i="1" s="1"/>
  <c r="DN82" i="1"/>
  <c r="DN81" i="1" s="1"/>
  <c r="DR84" i="1" s="1"/>
  <c r="DN83" i="16" a="1"/>
  <c r="DN83" i="16" s="1"/>
  <c r="DQ83" i="16" a="1"/>
  <c r="DQ83" i="16" s="1"/>
  <c r="DP83" i="16" a="1"/>
  <c r="DP83" i="16" s="1"/>
  <c r="DN82" i="16"/>
  <c r="DO83" i="16" a="1"/>
  <c r="DO83" i="16" s="1"/>
  <c r="AF85" i="14"/>
  <c r="B85" i="14" s="1"/>
  <c r="M85" i="14"/>
  <c r="BC86" i="14" s="1"/>
  <c r="Z85" i="14"/>
  <c r="Z86" i="14" s="1"/>
  <c r="W87" i="14"/>
  <c r="AX87" i="1" a="1"/>
  <c r="AX88" i="1" a="1"/>
  <c r="AX89" i="1" a="1"/>
  <c r="DN80" i="1" l="1"/>
  <c r="DN81" i="16"/>
  <c r="DN80" i="16" s="1"/>
  <c r="DN84" i="16"/>
  <c r="DS86" i="16" s="1"/>
  <c r="DS87" i="1"/>
  <c r="DS86" i="1"/>
  <c r="DS88" i="1"/>
  <c r="DS85" i="1"/>
  <c r="L85" i="18" s="1"/>
  <c r="AX89" i="1"/>
  <c r="M89" i="18" s="1"/>
  <c r="AX88" i="1"/>
  <c r="M88" i="18" s="1"/>
  <c r="AX87" i="1"/>
  <c r="M87" i="18" s="1"/>
  <c r="CO85" i="1"/>
  <c r="CA85" i="16" s="1"/>
  <c r="CK85" i="16" s="1"/>
  <c r="R85" i="14"/>
  <c r="S85" i="14" s="1"/>
  <c r="X87" i="14"/>
  <c r="AA85" i="14"/>
  <c r="AA86" i="14" s="1"/>
  <c r="AR86" i="14"/>
  <c r="AS86" i="14"/>
  <c r="K85" i="18"/>
  <c r="AX85" i="1" a="1"/>
  <c r="AI88" i="16" a="1"/>
  <c r="AI89" i="16" a="1"/>
  <c r="AI87" i="16" a="1"/>
  <c r="AX86" i="1" a="1"/>
  <c r="DR84" i="16" l="1"/>
  <c r="DS84" i="16"/>
  <c r="DS85" i="16"/>
  <c r="DS88" i="16"/>
  <c r="DS87" i="16"/>
  <c r="AX86" i="1"/>
  <c r="M86" i="18" s="1"/>
  <c r="AI87" i="16"/>
  <c r="D87" i="18" s="1"/>
  <c r="AI89" i="16"/>
  <c r="D89" i="18" s="1"/>
  <c r="AI88" i="16"/>
  <c r="D88" i="18" s="1"/>
  <c r="AX85" i="1"/>
  <c r="M85" i="18" s="1"/>
  <c r="AN86" i="14"/>
  <c r="AG86" i="14" s="1"/>
  <c r="AL86" i="14"/>
  <c r="D86" i="14" s="1"/>
  <c r="C86" i="14"/>
  <c r="CP86" i="1" s="1"/>
  <c r="H85" i="16"/>
  <c r="BA85" i="16"/>
  <c r="AU85" i="16"/>
  <c r="J86" i="14"/>
  <c r="CQ86" i="1" s="1"/>
  <c r="AY87" i="1"/>
  <c r="N87" i="18" s="1"/>
  <c r="B85" i="18"/>
  <c r="AY88" i="1"/>
  <c r="N88" i="18" s="1"/>
  <c r="C85" i="18"/>
  <c r="U85" i="14"/>
  <c r="T85" i="14" s="1"/>
  <c r="CR85" i="1"/>
  <c r="N85" i="14"/>
  <c r="AY89" i="1"/>
  <c r="N89" i="18" s="1"/>
  <c r="AI85" i="16" a="1"/>
  <c r="AI86" i="16" a="1"/>
  <c r="AI86" i="16" l="1"/>
  <c r="D86" i="18" s="1"/>
  <c r="AI85" i="16"/>
  <c r="D85" i="18" s="1"/>
  <c r="AC86" i="14"/>
  <c r="K86" i="14"/>
  <c r="BB85" i="16"/>
  <c r="CS85" i="16" s="1"/>
  <c r="BC85" i="16" s="1"/>
  <c r="I85" i="16"/>
  <c r="CM85" i="16" s="1"/>
  <c r="J85" i="16" s="1"/>
  <c r="BA85" i="1"/>
  <c r="P85" i="18" s="1"/>
  <c r="AY85" i="1"/>
  <c r="AJ88" i="16"/>
  <c r="E88" i="18" s="1"/>
  <c r="AJ89" i="16"/>
  <c r="E89" i="18" s="1"/>
  <c r="CS85" i="1"/>
  <c r="CT85" i="1"/>
  <c r="AB85" i="14"/>
  <c r="O85" i="14"/>
  <c r="P85" i="14" s="1"/>
  <c r="CU85" i="1" s="1"/>
  <c r="FC85" i="1" s="1"/>
  <c r="AJ87" i="16"/>
  <c r="E87" i="18" s="1"/>
  <c r="AV85" i="16"/>
  <c r="CR85" i="16" s="1"/>
  <c r="AW85" i="16" s="1"/>
  <c r="AY86" i="1"/>
  <c r="N86" i="18" s="1"/>
  <c r="U85" i="18" l="1"/>
  <c r="W85" i="18"/>
  <c r="CV85" i="1"/>
  <c r="AZ85" i="1" s="1"/>
  <c r="O85" i="18" s="1"/>
  <c r="N85" i="18"/>
  <c r="BA86" i="1"/>
  <c r="P86" i="18" s="1"/>
  <c r="BD85" i="16"/>
  <c r="EB85" i="16" s="1"/>
  <c r="AE86" i="14"/>
  <c r="AJ85" i="16"/>
  <c r="AL85" i="16"/>
  <c r="G85" i="18" s="1"/>
  <c r="AX85" i="16"/>
  <c r="EA85" i="16" s="1"/>
  <c r="Q85" i="14"/>
  <c r="V86" i="14"/>
  <c r="K85" i="16"/>
  <c r="DV85" i="16" s="1"/>
  <c r="AJ86" i="16"/>
  <c r="E86" i="18" s="1"/>
  <c r="U86" i="18" l="1"/>
  <c r="W86" i="18"/>
  <c r="T85" i="18"/>
  <c r="V85" i="18"/>
  <c r="BA87" i="1"/>
  <c r="P87" i="18" s="1"/>
  <c r="CV86" i="1"/>
  <c r="AZ86" i="1" s="1"/>
  <c r="CV85" i="16"/>
  <c r="AK85" i="16" s="1"/>
  <c r="F85" i="18" s="1"/>
  <c r="E85" i="18"/>
  <c r="AL86" i="16"/>
  <c r="G86" i="18" s="1"/>
  <c r="O86" i="14"/>
  <c r="Y86" i="14"/>
  <c r="BD86" i="14"/>
  <c r="BB86" i="14"/>
  <c r="U87" i="18" l="1"/>
  <c r="W87" i="18"/>
  <c r="T86" i="18"/>
  <c r="V86" i="18"/>
  <c r="CV87" i="1"/>
  <c r="AZ87" i="1" s="1"/>
  <c r="O86" i="18"/>
  <c r="BA88" i="1"/>
  <c r="P88" i="18" s="1"/>
  <c r="AL87" i="16"/>
  <c r="G87" i="18" s="1"/>
  <c r="CV86" i="16"/>
  <c r="AK86" i="16" s="1"/>
  <c r="BF86" i="14"/>
  <c r="AO86" i="14"/>
  <c r="AH86" i="14" s="1"/>
  <c r="BE86" i="14"/>
  <c r="AM86" i="14"/>
  <c r="E86" i="14" s="1"/>
  <c r="T87" i="18" l="1"/>
  <c r="V87" i="18"/>
  <c r="U88" i="18"/>
  <c r="W88" i="18"/>
  <c r="BA89" i="1"/>
  <c r="P89" i="18" s="1"/>
  <c r="CV88" i="1"/>
  <c r="AZ88" i="1" s="1"/>
  <c r="O87" i="18"/>
  <c r="CV87" i="16"/>
  <c r="AK87" i="16" s="1"/>
  <c r="F86" i="18"/>
  <c r="AL88" i="16"/>
  <c r="G88" i="18" s="1"/>
  <c r="AD86" i="14"/>
  <c r="L86" i="14"/>
  <c r="F86" i="14"/>
  <c r="BA87" i="14" s="1"/>
  <c r="U89" i="18" l="1"/>
  <c r="W89" i="18"/>
  <c r="T88" i="18"/>
  <c r="V88" i="18"/>
  <c r="CV89" i="1"/>
  <c r="AZ89" i="1" s="1"/>
  <c r="O89" i="18" s="1"/>
  <c r="O88" i="18"/>
  <c r="AL89" i="16"/>
  <c r="G89" i="18" s="1"/>
  <c r="CV88" i="16"/>
  <c r="AK88" i="16" s="1"/>
  <c r="F87" i="18"/>
  <c r="AF86" i="14"/>
  <c r="B86" i="14" s="1"/>
  <c r="M86" i="14"/>
  <c r="W88" i="14"/>
  <c r="T89" i="18" l="1"/>
  <c r="V89" i="18"/>
  <c r="CV89" i="16"/>
  <c r="AK89" i="16" s="1"/>
  <c r="F89" i="18" s="1"/>
  <c r="F88" i="18"/>
  <c r="CO86" i="1"/>
  <c r="CA86" i="16" s="1"/>
  <c r="CK86" i="16" s="1"/>
  <c r="R86" i="14"/>
  <c r="S86" i="14" s="1"/>
  <c r="X88" i="14"/>
  <c r="AR87" i="14"/>
  <c r="AS87" i="14"/>
  <c r="BC87" i="14"/>
  <c r="J87" i="14" l="1"/>
  <c r="CQ87" i="1" s="1"/>
  <c r="D87" i="14"/>
  <c r="AL87" i="14"/>
  <c r="AN87" i="14"/>
  <c r="AG87" i="14" s="1"/>
  <c r="C87" i="14"/>
  <c r="CP87" i="1" s="1"/>
  <c r="U86" i="14"/>
  <c r="T86" i="14" s="1"/>
  <c r="CR86" i="1"/>
  <c r="N86" i="14"/>
  <c r="H86" i="16"/>
  <c r="BA86" i="16"/>
  <c r="AU86" i="16"/>
  <c r="CS86" i="1" l="1"/>
  <c r="AC87" i="14"/>
  <c r="K87" i="14"/>
  <c r="AV86" i="16"/>
  <c r="CR86" i="16" s="1"/>
  <c r="AW86" i="16" s="1"/>
  <c r="BD86" i="16"/>
  <c r="EB86" i="16" s="1"/>
  <c r="BB86" i="16"/>
  <c r="CS86" i="16" s="1"/>
  <c r="BC86" i="16" s="1"/>
  <c r="I86" i="16"/>
  <c r="CM86" i="16" s="1"/>
  <c r="J86" i="16" s="1"/>
  <c r="AB86" i="14"/>
  <c r="CT86" i="1"/>
  <c r="P86" i="14"/>
  <c r="CU86" i="1" s="1"/>
  <c r="FC86" i="1" s="1"/>
  <c r="AX86" i="16" l="1"/>
  <c r="EA86" i="16" s="1"/>
  <c r="AE87" i="14"/>
  <c r="Q86" i="14"/>
  <c r="V87" i="14"/>
  <c r="K86" i="16"/>
  <c r="DV86" i="16" s="1"/>
  <c r="Y87" i="14" l="1"/>
  <c r="BD87" i="14"/>
  <c r="BB87" i="14"/>
  <c r="BE87" i="14" l="1"/>
  <c r="AM87" i="14"/>
  <c r="E87" i="14" s="1"/>
  <c r="BF87" i="14"/>
  <c r="AO87" i="14"/>
  <c r="AH87" i="14" s="1"/>
  <c r="AD87" i="14" l="1"/>
  <c r="L87" i="14"/>
  <c r="F87" i="14"/>
  <c r="BA88" i="14" s="1"/>
  <c r="AF87" i="14" l="1"/>
  <c r="M87" i="14"/>
  <c r="BC88" i="14" s="1"/>
  <c r="Z87" i="14"/>
  <c r="Z88" i="14" s="1"/>
  <c r="W89" i="14"/>
  <c r="B87" i="14"/>
  <c r="CO87" i="1" l="1"/>
  <c r="CA87" i="16" s="1"/>
  <c r="CK87" i="16" s="1"/>
  <c r="R87" i="14"/>
  <c r="S87" i="14" s="1"/>
  <c r="X89" i="14"/>
  <c r="AA87" i="14"/>
  <c r="AA88" i="14" s="1"/>
  <c r="AR88" i="14"/>
  <c r="AS88" i="14"/>
  <c r="J88" i="14" l="1"/>
  <c r="CQ88" i="1" s="1"/>
  <c r="U87" i="14"/>
  <c r="T87" i="14" s="1"/>
  <c r="CR87" i="1"/>
  <c r="N87" i="14"/>
  <c r="H87" i="16"/>
  <c r="BA87" i="16"/>
  <c r="AU87" i="16"/>
  <c r="D88" i="14"/>
  <c r="AN88" i="14"/>
  <c r="AG88" i="14" s="1"/>
  <c r="AL88" i="14"/>
  <c r="C88" i="14"/>
  <c r="CP88" i="1" s="1"/>
  <c r="CS87" i="1" l="1"/>
  <c r="AV87" i="16"/>
  <c r="CR87" i="16" s="1"/>
  <c r="AW87" i="16" s="1"/>
  <c r="BB87" i="16"/>
  <c r="CS87" i="16" s="1"/>
  <c r="BC87" i="16" s="1"/>
  <c r="I87" i="16"/>
  <c r="CM87" i="16" s="1"/>
  <c r="J87" i="16" s="1"/>
  <c r="AC88" i="14"/>
  <c r="K88" i="14"/>
  <c r="CT87" i="1"/>
  <c r="AB87" i="14"/>
  <c r="O87" i="14"/>
  <c r="P87" i="14" s="1"/>
  <c r="CU87" i="1" s="1"/>
  <c r="FC87" i="1" s="1"/>
  <c r="K87" i="16" l="1"/>
  <c r="DV87" i="16" s="1"/>
  <c r="BD87" i="16"/>
  <c r="EB87" i="16" s="1"/>
  <c r="Q87" i="14"/>
  <c r="V88" i="14"/>
  <c r="AX87" i="16"/>
  <c r="EA87" i="16" s="1"/>
  <c r="AE88" i="14"/>
  <c r="O88" i="14" l="1"/>
  <c r="Y88" i="14"/>
  <c r="BD88" i="14"/>
  <c r="BB88" i="14"/>
  <c r="BF88" i="14" l="1"/>
  <c r="AO88" i="14"/>
  <c r="AH88" i="14" s="1"/>
  <c r="BE88" i="14"/>
  <c r="AM88" i="14"/>
  <c r="E88" i="14" s="1"/>
  <c r="AD88" i="14" l="1"/>
  <c r="L88" i="14"/>
  <c r="F88" i="14"/>
  <c r="BA89" i="14" s="1"/>
  <c r="AF88" i="14" l="1"/>
  <c r="B88" i="14" s="1"/>
  <c r="M88" i="14"/>
  <c r="W90" i="14"/>
  <c r="CO88" i="1" l="1"/>
  <c r="CA88" i="16" s="1"/>
  <c r="CK88" i="16" s="1"/>
  <c r="R88" i="14"/>
  <c r="S88" i="14" s="1"/>
  <c r="X90" i="14"/>
  <c r="AR89" i="14"/>
  <c r="AS89" i="14"/>
  <c r="BC89" i="14"/>
  <c r="AL89" i="14" l="1"/>
  <c r="D89" i="14" s="1"/>
  <c r="AN89" i="14"/>
  <c r="AG89" i="14" s="1"/>
  <c r="C89" i="14"/>
  <c r="CP89" i="1" s="1"/>
  <c r="U88" i="14"/>
  <c r="T88" i="14" s="1"/>
  <c r="CR88" i="1"/>
  <c r="N88" i="14"/>
  <c r="H88" i="16"/>
  <c r="BA88" i="16"/>
  <c r="AU88" i="16"/>
  <c r="J89" i="14"/>
  <c r="CQ89" i="1" s="1"/>
  <c r="AC89" i="14" l="1"/>
  <c r="K89" i="14"/>
  <c r="AV88" i="16"/>
  <c r="CR88" i="16" s="1"/>
  <c r="AW88" i="16" s="1"/>
  <c r="BB88" i="16"/>
  <c r="CS88" i="16" s="1"/>
  <c r="BC88" i="16" s="1"/>
  <c r="K88" i="16"/>
  <c r="DV88" i="16" s="1"/>
  <c r="I88" i="16"/>
  <c r="CM88" i="16" s="1"/>
  <c r="J88" i="16" s="1"/>
  <c r="CT88" i="1"/>
  <c r="AB88" i="14"/>
  <c r="P88" i="14"/>
  <c r="CU88" i="1" s="1"/>
  <c r="FC88" i="1" s="1"/>
  <c r="CS88" i="1"/>
  <c r="BD88" i="16" l="1"/>
  <c r="EB88" i="16" s="1"/>
  <c r="AX88" i="16"/>
  <c r="EA88" i="16" s="1"/>
  <c r="Q88" i="14"/>
  <c r="V89" i="14"/>
  <c r="AE89" i="14"/>
  <c r="Y89" i="14" l="1"/>
  <c r="BB89" i="14"/>
  <c r="BD89" i="14"/>
  <c r="BF89" i="14" l="1"/>
  <c r="AO89" i="14"/>
  <c r="AH89" i="14" s="1"/>
  <c r="BE89" i="14"/>
  <c r="AM89" i="14"/>
  <c r="E89" i="14" s="1"/>
  <c r="AD89" i="14" l="1"/>
  <c r="L89" i="14"/>
  <c r="F89" i="14"/>
  <c r="W91" i="14" l="1"/>
  <c r="Z89" i="14"/>
  <c r="Z90" i="14" s="1"/>
  <c r="BA90" i="14"/>
  <c r="M89" i="14"/>
  <c r="AF89" i="14"/>
  <c r="B89" i="14" s="1"/>
  <c r="CO89" i="1" l="1"/>
  <c r="CA89" i="16" s="1"/>
  <c r="CK89" i="16" s="1"/>
  <c r="R89" i="14"/>
  <c r="S89" i="14" s="1"/>
  <c r="X91" i="14"/>
  <c r="AA89" i="14"/>
  <c r="AA90" i="14" s="1"/>
  <c r="AS90" i="14"/>
  <c r="AR90" i="14"/>
  <c r="BC90" i="14"/>
  <c r="J90" i="14" l="1"/>
  <c r="CQ90" i="1" s="1"/>
  <c r="U89" i="14"/>
  <c r="T89" i="14" s="1"/>
  <c r="CR89" i="1"/>
  <c r="N89" i="14"/>
  <c r="AL90" i="14"/>
  <c r="D90" i="14"/>
  <c r="AN90" i="14"/>
  <c r="AG90" i="14" s="1"/>
  <c r="C90" i="14"/>
  <c r="CP90" i="1" s="1"/>
  <c r="H89" i="16"/>
  <c r="BA89" i="16"/>
  <c r="AU89" i="16"/>
  <c r="CS89" i="1" l="1"/>
  <c r="AC90" i="14"/>
  <c r="K90" i="14"/>
  <c r="BB89" i="16"/>
  <c r="CS89" i="16" s="1"/>
  <c r="BC89" i="16" s="1"/>
  <c r="K89" i="16"/>
  <c r="I89" i="16"/>
  <c r="CM89" i="16" s="1"/>
  <c r="J89" i="16" s="1"/>
  <c r="AV89" i="16"/>
  <c r="CR89" i="16" s="1"/>
  <c r="AW89" i="16" s="1"/>
  <c r="AB89" i="14"/>
  <c r="CT89" i="1"/>
  <c r="O89" i="14"/>
  <c r="P89" i="14" s="1"/>
  <c r="CU89" i="1" s="1"/>
  <c r="DF89" i="1" l="1"/>
  <c r="FC89" i="1"/>
  <c r="CX89" i="16"/>
  <c r="DV89" i="16"/>
  <c r="DK89" i="1" a="1"/>
  <c r="DK89" i="1" s="1"/>
  <c r="DJ89" i="1" a="1"/>
  <c r="DJ89" i="1" s="1"/>
  <c r="DL89" i="1" a="1"/>
  <c r="DL89" i="1" s="1"/>
  <c r="DG89" i="1"/>
  <c r="DM89" i="1" a="1"/>
  <c r="DM89" i="1" s="1"/>
  <c r="BD89" i="16"/>
  <c r="AE90" i="14"/>
  <c r="Q89" i="14"/>
  <c r="V90" i="14"/>
  <c r="AX89" i="16"/>
  <c r="DD89" i="16" l="1"/>
  <c r="EB89" i="16"/>
  <c r="DC89" i="16"/>
  <c r="DG89" i="16" s="1"/>
  <c r="DI86" i="16" s="1"/>
  <c r="EA89" i="16"/>
  <c r="DL87" i="1"/>
  <c r="DL88" i="1"/>
  <c r="DJ87" i="1"/>
  <c r="DK88" i="1"/>
  <c r="DK87" i="1"/>
  <c r="O90" i="14"/>
  <c r="Y90" i="14"/>
  <c r="BD90" i="14"/>
  <c r="BB90" i="14"/>
  <c r="DM87" i="1"/>
  <c r="DM88" i="1"/>
  <c r="DI86" i="1"/>
  <c r="DI87" i="1"/>
  <c r="DI88" i="1"/>
  <c r="DG88" i="1"/>
  <c r="DI85" i="1"/>
  <c r="DG85" i="1"/>
  <c r="DI89" i="1"/>
  <c r="DG87" i="1"/>
  <c r="DG86" i="1"/>
  <c r="DJ88" i="1"/>
  <c r="DK89" i="16" l="1" a="1"/>
  <c r="DK89" i="16" s="1"/>
  <c r="DK87" i="16" s="1"/>
  <c r="DL89" i="16" a="1"/>
  <c r="DL89" i="16" s="1"/>
  <c r="DL88" i="16" s="1"/>
  <c r="DM89" i="16" a="1"/>
  <c r="DM89" i="16" s="1"/>
  <c r="DM88" i="16" s="1"/>
  <c r="DJ89" i="16" a="1"/>
  <c r="DJ89" i="16" s="1"/>
  <c r="DJ87" i="16" s="1"/>
  <c r="DG88" i="16"/>
  <c r="DI89" i="16"/>
  <c r="DI85" i="16"/>
  <c r="DG86" i="16"/>
  <c r="DG87" i="16"/>
  <c r="DI87" i="16"/>
  <c r="DI88" i="16"/>
  <c r="DG85" i="16"/>
  <c r="DP88" i="1" a="1"/>
  <c r="DP88" i="1" s="1"/>
  <c r="DQ88" i="1" a="1"/>
  <c r="DQ88" i="1" s="1"/>
  <c r="DN88" i="1" a="1"/>
  <c r="DN88" i="1" s="1"/>
  <c r="DN87" i="1"/>
  <c r="DN86" i="1" s="1"/>
  <c r="DO88" i="1" a="1"/>
  <c r="DO88" i="1" s="1"/>
  <c r="BE90" i="14"/>
  <c r="AM90" i="14"/>
  <c r="E90" i="14" s="1"/>
  <c r="BF90" i="14"/>
  <c r="AO90" i="14"/>
  <c r="AH90" i="14" s="1"/>
  <c r="DK88" i="16" l="1"/>
  <c r="DJ88" i="16"/>
  <c r="DL87" i="16"/>
  <c r="DM87" i="16"/>
  <c r="DN89" i="1"/>
  <c r="DS89" i="1" s="1"/>
  <c r="AD90" i="14"/>
  <c r="F90" i="14"/>
  <c r="L90" i="14"/>
  <c r="DR89" i="1"/>
  <c r="DN85" i="1"/>
  <c r="AX92" i="1" a="1"/>
  <c r="AX94" i="1" a="1"/>
  <c r="AX93" i="1" a="1"/>
  <c r="DP88" i="16" l="1" a="1"/>
  <c r="DP88" i="16" s="1"/>
  <c r="DO88" i="16" a="1"/>
  <c r="DO88" i="16" s="1"/>
  <c r="DN88" i="16" a="1"/>
  <c r="DN88" i="16" s="1"/>
  <c r="DN87" i="16"/>
  <c r="DN86" i="16" s="1"/>
  <c r="DR89" i="16" s="1"/>
  <c r="DQ88" i="16" a="1"/>
  <c r="DQ88" i="16" s="1"/>
  <c r="DS91" i="1"/>
  <c r="DS90" i="1"/>
  <c r="L90" i="18" s="1"/>
  <c r="DS92" i="1"/>
  <c r="DS93" i="1"/>
  <c r="AX93" i="1"/>
  <c r="M93" i="18" s="1"/>
  <c r="AX94" i="1"/>
  <c r="M94" i="18" s="1"/>
  <c r="AX92" i="1"/>
  <c r="M92" i="18" s="1"/>
  <c r="W92" i="14"/>
  <c r="BA91" i="14"/>
  <c r="AF90" i="14"/>
  <c r="M90" i="14"/>
  <c r="B90" i="14"/>
  <c r="K90" i="18"/>
  <c r="AX91" i="1" a="1"/>
  <c r="AX90" i="1" a="1"/>
  <c r="DN85" i="16" l="1"/>
  <c r="DN89" i="16" s="1"/>
  <c r="DS91" i="16" s="1"/>
  <c r="AX90" i="1"/>
  <c r="M90" i="18" s="1"/>
  <c r="AX91" i="1"/>
  <c r="M91" i="18" s="1"/>
  <c r="R90" i="14"/>
  <c r="S90" i="14" s="1"/>
  <c r="X92" i="14"/>
  <c r="AR91" i="14"/>
  <c r="AS91" i="14"/>
  <c r="CO90" i="1"/>
  <c r="CA90" i="16" s="1"/>
  <c r="CK90" i="16" s="1"/>
  <c r="AY92" i="1"/>
  <c r="N92" i="18" s="1"/>
  <c r="AY94" i="1"/>
  <c r="N94" i="18" s="1"/>
  <c r="BC91" i="14"/>
  <c r="AY93" i="1"/>
  <c r="N93" i="18" s="1"/>
  <c r="AI92" i="16" a="1"/>
  <c r="AI94" i="16" a="1"/>
  <c r="AI93" i="16" a="1"/>
  <c r="DS89" i="16" l="1"/>
  <c r="DS93" i="16"/>
  <c r="DS92" i="16"/>
  <c r="DS90" i="16"/>
  <c r="AI93" i="16"/>
  <c r="D93" i="18" s="1"/>
  <c r="AI94" i="16"/>
  <c r="D94" i="18" s="1"/>
  <c r="AI92" i="16"/>
  <c r="D92" i="18" s="1"/>
  <c r="J91" i="14"/>
  <c r="CQ91" i="1" s="1"/>
  <c r="AN91" i="14"/>
  <c r="AG91" i="14" s="1"/>
  <c r="AL91" i="14"/>
  <c r="D91" i="14" s="1"/>
  <c r="C91" i="14"/>
  <c r="CP91" i="1" s="1"/>
  <c r="U90" i="14"/>
  <c r="T90" i="14" s="1"/>
  <c r="CR90" i="1"/>
  <c r="N90" i="14"/>
  <c r="AY91" i="1"/>
  <c r="N91" i="18" s="1"/>
  <c r="H90" i="16"/>
  <c r="BA90" i="16"/>
  <c r="AU90" i="16"/>
  <c r="B90" i="18"/>
  <c r="C90" i="18"/>
  <c r="AY90" i="1"/>
  <c r="AI90" i="16" a="1"/>
  <c r="AI91" i="16" a="1"/>
  <c r="CV90" i="1" l="1"/>
  <c r="AZ90" i="1" s="1"/>
  <c r="O90" i="18" s="1"/>
  <c r="N90" i="18"/>
  <c r="AI91" i="16"/>
  <c r="D91" i="18" s="1"/>
  <c r="AI90" i="16"/>
  <c r="D90" i="18" s="1"/>
  <c r="K91" i="14"/>
  <c r="AC91" i="14"/>
  <c r="CS90" i="1"/>
  <c r="I90" i="16"/>
  <c r="CM90" i="16" s="1"/>
  <c r="J90" i="16" s="1"/>
  <c r="BA90" i="1"/>
  <c r="P90" i="18" s="1"/>
  <c r="BB90" i="16"/>
  <c r="CS90" i="16" s="1"/>
  <c r="BC90" i="16" s="1"/>
  <c r="AJ92" i="16"/>
  <c r="E92" i="18" s="1"/>
  <c r="AJ94" i="16"/>
  <c r="E94" i="18" s="1"/>
  <c r="AV90" i="16"/>
  <c r="CR90" i="16" s="1"/>
  <c r="AW90" i="16" s="1"/>
  <c r="CT90" i="1"/>
  <c r="AB90" i="14"/>
  <c r="P90" i="14"/>
  <c r="CU90" i="1" s="1"/>
  <c r="FC90" i="1" s="1"/>
  <c r="AJ93" i="16"/>
  <c r="E93" i="18" s="1"/>
  <c r="U90" i="18" l="1"/>
  <c r="W90" i="18"/>
  <c r="CV91" i="1"/>
  <c r="AZ91" i="1" s="1"/>
  <c r="CV92" i="1" s="1"/>
  <c r="AZ92" i="1" s="1"/>
  <c r="BA91" i="1"/>
  <c r="P91" i="18" s="1"/>
  <c r="AX90" i="16"/>
  <c r="EA90" i="16" s="1"/>
  <c r="BD90" i="16"/>
  <c r="EB90" i="16" s="1"/>
  <c r="AE91" i="14"/>
  <c r="AJ90" i="16"/>
  <c r="Q90" i="14"/>
  <c r="V91" i="14"/>
  <c r="K90" i="16"/>
  <c r="DV90" i="16" s="1"/>
  <c r="AJ91" i="16"/>
  <c r="E91" i="18" s="1"/>
  <c r="U91" i="18" l="1"/>
  <c r="W91" i="18"/>
  <c r="O91" i="18"/>
  <c r="BA92" i="1"/>
  <c r="P92" i="18" s="1"/>
  <c r="CV93" i="1"/>
  <c r="AZ93" i="1" s="1"/>
  <c r="O92" i="18"/>
  <c r="CV90" i="16"/>
  <c r="AK90" i="16" s="1"/>
  <c r="F90" i="18" s="1"/>
  <c r="E90" i="18"/>
  <c r="Y91" i="14"/>
  <c r="BD91" i="14"/>
  <c r="BB91" i="14"/>
  <c r="AL90" i="16"/>
  <c r="G90" i="18" s="1"/>
  <c r="U92" i="18" l="1"/>
  <c r="W92" i="18"/>
  <c r="T90" i="18"/>
  <c r="V90" i="18"/>
  <c r="CV94" i="1"/>
  <c r="AZ94" i="1" s="1"/>
  <c r="O94" i="18" s="1"/>
  <c r="O93" i="18"/>
  <c r="BA93" i="1"/>
  <c r="P93" i="18" s="1"/>
  <c r="AL91" i="16"/>
  <c r="G91" i="18" s="1"/>
  <c r="CV91" i="16"/>
  <c r="AK91" i="16" s="1"/>
  <c r="BF91" i="14"/>
  <c r="AO91" i="14"/>
  <c r="AH91" i="14" s="1"/>
  <c r="BE91" i="14"/>
  <c r="AM91" i="14"/>
  <c r="E91" i="14" s="1"/>
  <c r="T91" i="18" l="1"/>
  <c r="V91" i="18"/>
  <c r="U93" i="18"/>
  <c r="W93" i="18"/>
  <c r="BA94" i="1"/>
  <c r="P94" i="18" s="1"/>
  <c r="CV92" i="16"/>
  <c r="AK92" i="16" s="1"/>
  <c r="F91" i="18"/>
  <c r="AL92" i="16"/>
  <c r="G92" i="18" s="1"/>
  <c r="AD91" i="14"/>
  <c r="F91" i="14"/>
  <c r="BA92" i="14" s="1"/>
  <c r="L91" i="14"/>
  <c r="T92" i="18" l="1"/>
  <c r="V92" i="18"/>
  <c r="U94" i="18"/>
  <c r="W94" i="18"/>
  <c r="AL93" i="16"/>
  <c r="G93" i="18" s="1"/>
  <c r="CV93" i="16"/>
  <c r="AK93" i="16" s="1"/>
  <c r="F92" i="18"/>
  <c r="W93" i="14"/>
  <c r="Z91" i="14"/>
  <c r="Z92" i="14" s="1"/>
  <c r="AF91" i="14"/>
  <c r="M91" i="14"/>
  <c r="B91" i="14"/>
  <c r="T93" i="18" l="1"/>
  <c r="V93" i="18"/>
  <c r="CV94" i="16"/>
  <c r="AK94" i="16" s="1"/>
  <c r="F94" i="18" s="1"/>
  <c r="F93" i="18"/>
  <c r="AL94" i="16"/>
  <c r="G94" i="18" s="1"/>
  <c r="CO91" i="1"/>
  <c r="CA91" i="16" s="1"/>
  <c r="CK91" i="16" s="1"/>
  <c r="R91" i="14"/>
  <c r="S91" i="14" s="1"/>
  <c r="AA91" i="14"/>
  <c r="AA92" i="14" s="1"/>
  <c r="X93" i="14"/>
  <c r="AS92" i="14"/>
  <c r="AR92" i="14"/>
  <c r="BC92" i="14"/>
  <c r="T94" i="18" l="1"/>
  <c r="V94" i="18"/>
  <c r="J92" i="14"/>
  <c r="CQ92" i="1" s="1"/>
  <c r="U91" i="14"/>
  <c r="T91" i="14" s="1"/>
  <c r="CR91" i="1"/>
  <c r="N91" i="14"/>
  <c r="AL92" i="14"/>
  <c r="D92" i="14"/>
  <c r="AN92" i="14"/>
  <c r="AG92" i="14" s="1"/>
  <c r="C92" i="14"/>
  <c r="CP92" i="1" s="1"/>
  <c r="H91" i="16"/>
  <c r="BA91" i="16"/>
  <c r="AU91" i="16"/>
  <c r="CS91" i="1" l="1"/>
  <c r="AC92" i="14"/>
  <c r="K92" i="14"/>
  <c r="BB91" i="16"/>
  <c r="CS91" i="16" s="1"/>
  <c r="BC91" i="16" s="1"/>
  <c r="K91" i="16"/>
  <c r="DV91" i="16" s="1"/>
  <c r="I91" i="16"/>
  <c r="CM91" i="16" s="1"/>
  <c r="J91" i="16" s="1"/>
  <c r="AV91" i="16"/>
  <c r="CR91" i="16" s="1"/>
  <c r="AW91" i="16" s="1"/>
  <c r="CT91" i="1"/>
  <c r="AB91" i="14"/>
  <c r="O91" i="14"/>
  <c r="P91" i="14" s="1"/>
  <c r="CU91" i="1" s="1"/>
  <c r="FC91" i="1" s="1"/>
  <c r="BD91" i="16" l="1"/>
  <c r="EB91" i="16" s="1"/>
  <c r="Q91" i="14"/>
  <c r="V92" i="14"/>
  <c r="AE92" i="14"/>
  <c r="AX91" i="16"/>
  <c r="EA91" i="16" s="1"/>
  <c r="O92" i="14" l="1"/>
  <c r="Y92" i="14"/>
  <c r="BD92" i="14"/>
  <c r="BB92" i="14"/>
  <c r="BF92" i="14" l="1"/>
  <c r="AO92" i="14"/>
  <c r="AH92" i="14" s="1"/>
  <c r="BE92" i="14"/>
  <c r="AM92" i="14"/>
  <c r="E92" i="14" s="1"/>
  <c r="L92" i="14" l="1"/>
  <c r="AD92" i="14"/>
  <c r="F92" i="14"/>
  <c r="BA93" i="14" s="1"/>
  <c r="W94" i="14" l="1"/>
  <c r="AF92" i="14"/>
  <c r="B92" i="14" s="1"/>
  <c r="M92" i="14"/>
  <c r="CO92" i="1" l="1"/>
  <c r="CA92" i="16" s="1"/>
  <c r="CK92" i="16" s="1"/>
  <c r="R92" i="14"/>
  <c r="S92" i="14" s="1"/>
  <c r="X94" i="14"/>
  <c r="AS93" i="14"/>
  <c r="AR93" i="14"/>
  <c r="BC93" i="14"/>
  <c r="J93" i="14" l="1"/>
  <c r="CQ93" i="1" s="1"/>
  <c r="AN93" i="14"/>
  <c r="AG93" i="14" s="1"/>
  <c r="AL93" i="14"/>
  <c r="D93" i="14" s="1"/>
  <c r="C93" i="14"/>
  <c r="CP93" i="1" s="1"/>
  <c r="U92" i="14"/>
  <c r="T92" i="14" s="1"/>
  <c r="CR92" i="1"/>
  <c r="N92" i="14"/>
  <c r="H92" i="16"/>
  <c r="BA92" i="16"/>
  <c r="AU92" i="16"/>
  <c r="AC93" i="14" l="1"/>
  <c r="K93" i="14"/>
  <c r="CS92" i="1"/>
  <c r="AV92" i="16"/>
  <c r="CR92" i="16" s="1"/>
  <c r="AW92" i="16" s="1"/>
  <c r="BD92" i="16"/>
  <c r="EB92" i="16" s="1"/>
  <c r="BB92" i="16"/>
  <c r="CS92" i="16" s="1"/>
  <c r="BC92" i="16" s="1"/>
  <c r="I92" i="16"/>
  <c r="CM92" i="16" s="1"/>
  <c r="J92" i="16" s="1"/>
  <c r="AB92" i="14"/>
  <c r="CT92" i="1"/>
  <c r="P92" i="14"/>
  <c r="CU92" i="1" s="1"/>
  <c r="FC92" i="1" s="1"/>
  <c r="AX92" i="16" l="1"/>
  <c r="EA92" i="16" s="1"/>
  <c r="Q92" i="14"/>
  <c r="V93" i="14"/>
  <c r="K92" i="16"/>
  <c r="DV92" i="16" s="1"/>
  <c r="AE93" i="14"/>
  <c r="Y93" i="14" l="1"/>
  <c r="BB93" i="14"/>
  <c r="BD93" i="14"/>
  <c r="BF93" i="14" l="1"/>
  <c r="AO93" i="14"/>
  <c r="AH93" i="14" s="1"/>
  <c r="BE93" i="14"/>
  <c r="AM93" i="14"/>
  <c r="E93" i="14" s="1"/>
  <c r="F93" i="14" l="1"/>
  <c r="BA94" i="14" s="1"/>
  <c r="AD93" i="14"/>
  <c r="L93" i="14"/>
  <c r="AF93" i="14" l="1"/>
  <c r="B93" i="14" s="1"/>
  <c r="M93" i="14"/>
  <c r="W95" i="14"/>
  <c r="Z93" i="14"/>
  <c r="Z94" i="14" s="1"/>
  <c r="CO93" i="1" l="1"/>
  <c r="CA93" i="16" s="1"/>
  <c r="CK93" i="16" s="1"/>
  <c r="R93" i="14"/>
  <c r="S93" i="14" s="1"/>
  <c r="X95" i="14"/>
  <c r="AA93" i="14"/>
  <c r="AA94" i="14" s="1"/>
  <c r="AR94" i="14"/>
  <c r="AS94" i="14"/>
  <c r="BC94" i="14"/>
  <c r="U93" i="14" l="1"/>
  <c r="T93" i="14" s="1"/>
  <c r="CR93" i="1"/>
  <c r="N93" i="14"/>
  <c r="J94" i="14"/>
  <c r="CQ94" i="1" s="1"/>
  <c r="H93" i="16"/>
  <c r="BA93" i="16"/>
  <c r="AU93" i="16"/>
  <c r="AL94" i="14"/>
  <c r="D94" i="14" s="1"/>
  <c r="AN94" i="14"/>
  <c r="AG94" i="14" s="1"/>
  <c r="C94" i="14"/>
  <c r="CP94" i="1" s="1"/>
  <c r="AC94" i="14" l="1"/>
  <c r="K94" i="14"/>
  <c r="AV93" i="16"/>
  <c r="CR93" i="16" s="1"/>
  <c r="AW93" i="16" s="1"/>
  <c r="AB93" i="14"/>
  <c r="CT93" i="1"/>
  <c r="O93" i="14"/>
  <c r="P93" i="14" s="1"/>
  <c r="CU93" i="1" s="1"/>
  <c r="FC93" i="1" s="1"/>
  <c r="BB93" i="16"/>
  <c r="CS93" i="16" s="1"/>
  <c r="BC93" i="16" s="1"/>
  <c r="CS93" i="1"/>
  <c r="I93" i="16"/>
  <c r="CM93" i="16" s="1"/>
  <c r="J93" i="16" s="1"/>
  <c r="Q93" i="14" l="1"/>
  <c r="V94" i="14"/>
  <c r="AX93" i="16"/>
  <c r="EA93" i="16" s="1"/>
  <c r="K93" i="16"/>
  <c r="DV93" i="16" s="1"/>
  <c r="AE94" i="14"/>
  <c r="BD93" i="16"/>
  <c r="EB93" i="16" s="1"/>
  <c r="O94" i="14" l="1"/>
  <c r="Y94" i="14"/>
  <c r="BD94" i="14"/>
  <c r="BB94" i="14"/>
  <c r="BF94" i="14" l="1"/>
  <c r="AO94" i="14"/>
  <c r="AH94" i="14" s="1"/>
  <c r="BE94" i="14"/>
  <c r="AM94" i="14"/>
  <c r="E94" i="14" s="1"/>
  <c r="AD94" i="14" l="1"/>
  <c r="F94" i="14"/>
  <c r="BA95" i="14" s="1"/>
  <c r="L94" i="14"/>
  <c r="M94" i="14" l="1"/>
  <c r="BC95" i="14" s="1"/>
  <c r="AF94" i="14"/>
  <c r="B94" i="14"/>
  <c r="W96" i="14"/>
  <c r="CO94" i="1" l="1"/>
  <c r="CA94" i="16" s="1"/>
  <c r="CK94" i="16" s="1"/>
  <c r="R94" i="14"/>
  <c r="S94" i="14" s="1"/>
  <c r="X96" i="14"/>
  <c r="AR95" i="14"/>
  <c r="AS95" i="14"/>
  <c r="AN95" i="14" l="1"/>
  <c r="AL95" i="14"/>
  <c r="D95" i="14" s="1"/>
  <c r="C95" i="14"/>
  <c r="CP95" i="1" s="1"/>
  <c r="U94" i="14"/>
  <c r="T94" i="14" s="1"/>
  <c r="CR94" i="1"/>
  <c r="N94" i="14"/>
  <c r="H94" i="16"/>
  <c r="BA94" i="16"/>
  <c r="AU94" i="16"/>
  <c r="AG95" i="14"/>
  <c r="J95" i="14"/>
  <c r="CQ95" i="1" s="1"/>
  <c r="K95" i="14" l="1"/>
  <c r="AC95" i="14"/>
  <c r="I94" i="16"/>
  <c r="CM94" i="16" s="1"/>
  <c r="J94" i="16" s="1"/>
  <c r="CT94" i="1"/>
  <c r="AB94" i="14"/>
  <c r="P94" i="14"/>
  <c r="CU94" i="1" s="1"/>
  <c r="AV94" i="16"/>
  <c r="CR94" i="16" s="1"/>
  <c r="AW94" i="16" s="1"/>
  <c r="CS94" i="1"/>
  <c r="BB94" i="16"/>
  <c r="CS94" i="16" s="1"/>
  <c r="BC94" i="16" s="1"/>
  <c r="DF94" i="1" l="1"/>
  <c r="DJ94" i="1" s="1" a="1"/>
  <c r="DJ94" i="1" s="1"/>
  <c r="FC94" i="1"/>
  <c r="DG94" i="1"/>
  <c r="Q94" i="14"/>
  <c r="V95" i="14"/>
  <c r="K94" i="16"/>
  <c r="BD94" i="16"/>
  <c r="AX94" i="16"/>
  <c r="AE95" i="14"/>
  <c r="DM94" i="1" l="1" a="1"/>
  <c r="DM94" i="1" s="1"/>
  <c r="DM92" i="1" s="1"/>
  <c r="DK94" i="1" a="1"/>
  <c r="DK94" i="1" s="1"/>
  <c r="DK93" i="1" s="1"/>
  <c r="DL94" i="1" a="1"/>
  <c r="DL94" i="1" s="1"/>
  <c r="DL93" i="1" s="1"/>
  <c r="CX94" i="16"/>
  <c r="DV94" i="16"/>
  <c r="DD94" i="16"/>
  <c r="EB94" i="16"/>
  <c r="DC94" i="16"/>
  <c r="EA94" i="16"/>
  <c r="DG94" i="16"/>
  <c r="Y95" i="14"/>
  <c r="BB95" i="14"/>
  <c r="BD95" i="14"/>
  <c r="DG93" i="1"/>
  <c r="DI90" i="1"/>
  <c r="DG90" i="1"/>
  <c r="DI94" i="1"/>
  <c r="DI91" i="1"/>
  <c r="DI93" i="1"/>
  <c r="DG92" i="1"/>
  <c r="DG91" i="1"/>
  <c r="DI92" i="1"/>
  <c r="DJ92" i="1"/>
  <c r="DJ93" i="1"/>
  <c r="DL92" i="1" l="1"/>
  <c r="DM93" i="1"/>
  <c r="DN93" i="1" s="1" a="1"/>
  <c r="DN93" i="1" s="1"/>
  <c r="DK92" i="1"/>
  <c r="DL94" i="16" a="1"/>
  <c r="DL94" i="16" s="1"/>
  <c r="DL92" i="16" s="1"/>
  <c r="DM94" i="16" a="1"/>
  <c r="DM94" i="16" s="1"/>
  <c r="DM93" i="16" s="1"/>
  <c r="DK94" i="16" a="1"/>
  <c r="DK94" i="16" s="1"/>
  <c r="DK93" i="16" s="1"/>
  <c r="DJ94" i="16" a="1"/>
  <c r="DJ94" i="16" s="1"/>
  <c r="DJ93" i="16" s="1"/>
  <c r="DN92" i="1"/>
  <c r="DN91" i="1" s="1"/>
  <c r="BE95" i="14"/>
  <c r="AM95" i="14"/>
  <c r="E95" i="14" s="1"/>
  <c r="BF95" i="14"/>
  <c r="AO95" i="14"/>
  <c r="AH95" i="14" s="1"/>
  <c r="DG92" i="16"/>
  <c r="DG91" i="16"/>
  <c r="DI91" i="16"/>
  <c r="DI94" i="16"/>
  <c r="DI92" i="16"/>
  <c r="DG90" i="16"/>
  <c r="DG93" i="16"/>
  <c r="DI93" i="16"/>
  <c r="DI90" i="16"/>
  <c r="DP93" i="1" l="1" a="1"/>
  <c r="DP93" i="1" s="1"/>
  <c r="DQ93" i="1" a="1"/>
  <c r="DQ93" i="1" s="1"/>
  <c r="DO93" i="1" a="1"/>
  <c r="DO93" i="1" s="1"/>
  <c r="DN94" i="1" s="1"/>
  <c r="DS94" i="1" s="1"/>
  <c r="DJ92" i="16"/>
  <c r="DL93" i="16"/>
  <c r="DP93" i="16" s="1" a="1"/>
  <c r="DP93" i="16" s="1"/>
  <c r="DM92" i="16"/>
  <c r="DK92" i="16"/>
  <c r="AD95" i="14"/>
  <c r="F95" i="14"/>
  <c r="BA96" i="14" s="1"/>
  <c r="L95" i="14"/>
  <c r="DR94" i="1"/>
  <c r="AX98" i="1" a="1"/>
  <c r="AX97" i="1" a="1"/>
  <c r="AX99" i="1" a="1"/>
  <c r="DO93" i="16" l="1" a="1"/>
  <c r="DO93" i="16" s="1"/>
  <c r="DQ93" i="16" a="1"/>
  <c r="DQ93" i="16" s="1"/>
  <c r="DN90" i="1"/>
  <c r="DN92" i="16"/>
  <c r="DN91" i="16" s="1"/>
  <c r="DR94" i="16" s="1"/>
  <c r="DN93" i="16" a="1"/>
  <c r="DN93" i="16" s="1"/>
  <c r="DS98" i="1"/>
  <c r="DS95" i="1"/>
  <c r="L95" i="18" s="1"/>
  <c r="DS97" i="1"/>
  <c r="DS96" i="1"/>
  <c r="AX99" i="1"/>
  <c r="M99" i="18" s="1"/>
  <c r="AX97" i="1"/>
  <c r="M97" i="18" s="1"/>
  <c r="AX98" i="1"/>
  <c r="M98" i="18" s="1"/>
  <c r="K95" i="18"/>
  <c r="Z95" i="14"/>
  <c r="Z96" i="14" s="1"/>
  <c r="W97" i="14"/>
  <c r="AF95" i="14"/>
  <c r="B95" i="14" s="1"/>
  <c r="M95" i="14"/>
  <c r="BC96" i="14" s="1"/>
  <c r="AX96" i="1" a="1"/>
  <c r="AX95" i="1" a="1"/>
  <c r="DN90" i="16" l="1"/>
  <c r="DN94" i="16"/>
  <c r="DS97" i="16" s="1"/>
  <c r="AX95" i="1"/>
  <c r="M95" i="18" s="1"/>
  <c r="AX96" i="1"/>
  <c r="M96" i="18" s="1"/>
  <c r="CO95" i="1"/>
  <c r="CA95" i="16" s="1"/>
  <c r="CK95" i="16" s="1"/>
  <c r="R95" i="14"/>
  <c r="S95" i="14" s="1"/>
  <c r="X97" i="14"/>
  <c r="AA95" i="14"/>
  <c r="AA96" i="14" s="1"/>
  <c r="AS96" i="14"/>
  <c r="AR96" i="14"/>
  <c r="AY98" i="1"/>
  <c r="N98" i="18" s="1"/>
  <c r="AY97" i="1"/>
  <c r="N97" i="18" s="1"/>
  <c r="DS94" i="16"/>
  <c r="DS95" i="16"/>
  <c r="DS96" i="16"/>
  <c r="AY99" i="1"/>
  <c r="N99" i="18" s="1"/>
  <c r="AI99" i="16" a="1"/>
  <c r="AI97" i="16" a="1"/>
  <c r="AI98" i="16" a="1"/>
  <c r="DS98" i="16" l="1"/>
  <c r="AI98" i="16"/>
  <c r="D98" i="18" s="1"/>
  <c r="AI97" i="16"/>
  <c r="D97" i="18" s="1"/>
  <c r="AI99" i="16"/>
  <c r="D99" i="18" s="1"/>
  <c r="U95" i="14"/>
  <c r="T95" i="14" s="1"/>
  <c r="CR95" i="1"/>
  <c r="N95" i="14"/>
  <c r="H95" i="16"/>
  <c r="BA95" i="16"/>
  <c r="AU95" i="16"/>
  <c r="AN96" i="14"/>
  <c r="AL96" i="14"/>
  <c r="D96" i="14" s="1"/>
  <c r="C96" i="14"/>
  <c r="CP96" i="1" s="1"/>
  <c r="C95" i="18"/>
  <c r="B95" i="18"/>
  <c r="AG96" i="14"/>
  <c r="J96" i="14"/>
  <c r="CQ96" i="1" s="1"/>
  <c r="AY96" i="1"/>
  <c r="N96" i="18" s="1"/>
  <c r="AY95" i="1"/>
  <c r="AI96" i="16" a="1"/>
  <c r="AI95" i="16" a="1"/>
  <c r="CV95" i="1" l="1"/>
  <c r="AZ95" i="1" s="1"/>
  <c r="O95" i="18" s="1"/>
  <c r="N95" i="18"/>
  <c r="AI95" i="16"/>
  <c r="D95" i="18" s="1"/>
  <c r="AI96" i="16"/>
  <c r="D96" i="18" s="1"/>
  <c r="AC96" i="14"/>
  <c r="K96" i="14"/>
  <c r="AV95" i="16"/>
  <c r="CR95" i="16" s="1"/>
  <c r="AW95" i="16" s="1"/>
  <c r="BA95" i="1"/>
  <c r="P95" i="18" s="1"/>
  <c r="BB95" i="16"/>
  <c r="CS95" i="16" s="1"/>
  <c r="BC95" i="16" s="1"/>
  <c r="I95" i="16"/>
  <c r="CM95" i="16" s="1"/>
  <c r="J95" i="16" s="1"/>
  <c r="AB95" i="14"/>
  <c r="CT95" i="1"/>
  <c r="O95" i="14"/>
  <c r="P95" i="14" s="1"/>
  <c r="CU95" i="1" s="1"/>
  <c r="FC95" i="1" s="1"/>
  <c r="AJ99" i="16"/>
  <c r="E99" i="18" s="1"/>
  <c r="BA96" i="1"/>
  <c r="P96" i="18" s="1"/>
  <c r="W96" i="18" s="1"/>
  <c r="AJ97" i="16"/>
  <c r="E97" i="18" s="1"/>
  <c r="CS95" i="1"/>
  <c r="AJ98" i="16"/>
  <c r="E98" i="18" s="1"/>
  <c r="U95" i="18" l="1"/>
  <c r="U96" i="18" s="1"/>
  <c r="W95" i="18"/>
  <c r="CV96" i="1"/>
  <c r="AZ96" i="1" s="1"/>
  <c r="CV97" i="1" s="1"/>
  <c r="AZ97" i="1" s="1"/>
  <c r="BA97" i="1"/>
  <c r="P97" i="18" s="1"/>
  <c r="AX95" i="16"/>
  <c r="EA95" i="16" s="1"/>
  <c r="K95" i="16"/>
  <c r="DV95" i="16" s="1"/>
  <c r="AE96" i="14"/>
  <c r="Q95" i="14"/>
  <c r="V96" i="14"/>
  <c r="BD95" i="16"/>
  <c r="EB95" i="16" s="1"/>
  <c r="AJ96" i="16"/>
  <c r="E96" i="18" s="1"/>
  <c r="AJ95" i="16"/>
  <c r="U97" i="18" l="1"/>
  <c r="W97" i="18"/>
  <c r="O96" i="18"/>
  <c r="CV98" i="1"/>
  <c r="AZ98" i="1" s="1"/>
  <c r="O97" i="18"/>
  <c r="BA98" i="1"/>
  <c r="P98" i="18" s="1"/>
  <c r="CV95" i="16"/>
  <c r="AK95" i="16" s="1"/>
  <c r="F95" i="18" s="1"/>
  <c r="E95" i="18"/>
  <c r="Y96" i="14"/>
  <c r="O96" i="14"/>
  <c r="BD96" i="14"/>
  <c r="BB96" i="14"/>
  <c r="AL95" i="16"/>
  <c r="G95" i="18" s="1"/>
  <c r="U98" i="18" l="1"/>
  <c r="W98" i="18"/>
  <c r="T95" i="18"/>
  <c r="V95" i="18"/>
  <c r="CV96" i="16"/>
  <c r="AK96" i="16" s="1"/>
  <c r="F96" i="18" s="1"/>
  <c r="BA99" i="1"/>
  <c r="P99" i="18" s="1"/>
  <c r="CV99" i="1"/>
  <c r="AZ99" i="1" s="1"/>
  <c r="O99" i="18" s="1"/>
  <c r="O98" i="18"/>
  <c r="AL96" i="16"/>
  <c r="G96" i="18" s="1"/>
  <c r="BE96" i="14"/>
  <c r="AM96" i="14"/>
  <c r="E96" i="14" s="1"/>
  <c r="BF96" i="14"/>
  <c r="AO96" i="14"/>
  <c r="AH96" i="14" s="1"/>
  <c r="U99" i="18" l="1"/>
  <c r="W99" i="18"/>
  <c r="T96" i="18"/>
  <c r="V96" i="18"/>
  <c r="CV97" i="16"/>
  <c r="AK97" i="16" s="1"/>
  <c r="F97" i="18" s="1"/>
  <c r="AL97" i="16"/>
  <c r="G97" i="18" s="1"/>
  <c r="AD96" i="14"/>
  <c r="F96" i="14"/>
  <c r="BA97" i="14" s="1"/>
  <c r="L96" i="14"/>
  <c r="T97" i="18" l="1"/>
  <c r="V97" i="18"/>
  <c r="CV98" i="16"/>
  <c r="AK98" i="16" s="1"/>
  <c r="CV99" i="16" s="1"/>
  <c r="AK99" i="16" s="1"/>
  <c r="F99" i="18" s="1"/>
  <c r="AL98" i="16"/>
  <c r="G98" i="18" s="1"/>
  <c r="W98" i="14"/>
  <c r="AF96" i="14"/>
  <c r="B96" i="14" s="1"/>
  <c r="M96" i="14"/>
  <c r="BC97" i="14" s="1"/>
  <c r="T98" i="18" l="1"/>
  <c r="V98" i="18"/>
  <c r="F98" i="18"/>
  <c r="AL99" i="16"/>
  <c r="G99" i="18" s="1"/>
  <c r="CO96" i="1"/>
  <c r="CA96" i="16" s="1"/>
  <c r="CK96" i="16" s="1"/>
  <c r="R96" i="14"/>
  <c r="S96" i="14" s="1"/>
  <c r="X98" i="14"/>
  <c r="AR97" i="14"/>
  <c r="AS97" i="14"/>
  <c r="T99" i="18" l="1"/>
  <c r="V99" i="18"/>
  <c r="AL97" i="14"/>
  <c r="D97" i="14" s="1"/>
  <c r="AN97" i="14"/>
  <c r="AG97" i="14" s="1"/>
  <c r="C97" i="14"/>
  <c r="CP97" i="1" s="1"/>
  <c r="U96" i="14"/>
  <c r="T96" i="14" s="1"/>
  <c r="CR96" i="1"/>
  <c r="N96" i="14"/>
  <c r="H96" i="16"/>
  <c r="BA96" i="16"/>
  <c r="AU96" i="16"/>
  <c r="J97" i="14"/>
  <c r="CQ97" i="1" s="1"/>
  <c r="AC97" i="14" l="1"/>
  <c r="K97" i="14"/>
  <c r="AV96" i="16"/>
  <c r="CR96" i="16" s="1"/>
  <c r="AW96" i="16" s="1"/>
  <c r="BB96" i="16"/>
  <c r="CS96" i="16" s="1"/>
  <c r="BC96" i="16" s="1"/>
  <c r="K96" i="16"/>
  <c r="DV96" i="16" s="1"/>
  <c r="I96" i="16"/>
  <c r="CM96" i="16" s="1"/>
  <c r="J96" i="16" s="1"/>
  <c r="CT96" i="1"/>
  <c r="AB96" i="14"/>
  <c r="P96" i="14"/>
  <c r="CU96" i="1" s="1"/>
  <c r="FC96" i="1" s="1"/>
  <c r="CS96" i="1"/>
  <c r="BD96" i="16" l="1"/>
  <c r="EB96" i="16" s="1"/>
  <c r="AX96" i="16"/>
  <c r="EA96" i="16" s="1"/>
  <c r="Q96" i="14"/>
  <c r="V97" i="14"/>
  <c r="AE97" i="14"/>
  <c r="Y97" i="14" l="1"/>
  <c r="BB97" i="14"/>
  <c r="BD97" i="14"/>
  <c r="BF97" i="14" l="1"/>
  <c r="AO97" i="14"/>
  <c r="AH97" i="14" s="1"/>
  <c r="BE97" i="14"/>
  <c r="AM97" i="14"/>
  <c r="E97" i="14" s="1"/>
  <c r="F97" i="14" l="1"/>
  <c r="BA98" i="14" s="1"/>
  <c r="L97" i="14"/>
  <c r="AD97" i="14"/>
  <c r="AF97" i="14" l="1"/>
  <c r="M97" i="14"/>
  <c r="BC98" i="14" s="1"/>
  <c r="B97" i="14"/>
  <c r="W99" i="14"/>
  <c r="Z97" i="14"/>
  <c r="Z98" i="14" s="1"/>
  <c r="CO97" i="1" l="1"/>
  <c r="CA97" i="16" s="1"/>
  <c r="CK97" i="16" s="1"/>
  <c r="R97" i="14"/>
  <c r="S97" i="14" s="1"/>
  <c r="X99" i="14"/>
  <c r="AA97" i="14"/>
  <c r="AA98" i="14" s="1"/>
  <c r="AS98" i="14"/>
  <c r="AR98" i="14"/>
  <c r="AN98" i="14" l="1"/>
  <c r="AG98" i="14" s="1"/>
  <c r="AL98" i="14"/>
  <c r="D98" i="14" s="1"/>
  <c r="C98" i="14"/>
  <c r="CP98" i="1" s="1"/>
  <c r="J98" i="14"/>
  <c r="CQ98" i="1" s="1"/>
  <c r="U97" i="14"/>
  <c r="T97" i="14" s="1"/>
  <c r="CR97" i="1"/>
  <c r="N97" i="14"/>
  <c r="H97" i="16"/>
  <c r="BA97" i="16"/>
  <c r="AU97" i="16"/>
  <c r="AC98" i="14" l="1"/>
  <c r="K98" i="14"/>
  <c r="AV97" i="16"/>
  <c r="CR97" i="16" s="1"/>
  <c r="AW97" i="16" s="1"/>
  <c r="BB97" i="16"/>
  <c r="CS97" i="16" s="1"/>
  <c r="BC97" i="16" s="1"/>
  <c r="CS97" i="1"/>
  <c r="I97" i="16"/>
  <c r="CM97" i="16" s="1"/>
  <c r="J97" i="16" s="1"/>
  <c r="AB97" i="14"/>
  <c r="CT97" i="1"/>
  <c r="O97" i="14"/>
  <c r="P97" i="14" s="1"/>
  <c r="CU97" i="1" l="1"/>
  <c r="FC97" i="1" s="1"/>
  <c r="Q97" i="14"/>
  <c r="V98" i="14"/>
  <c r="AX97" i="16"/>
  <c r="EA97" i="16" s="1"/>
  <c r="AE98" i="14"/>
  <c r="BD97" i="16"/>
  <c r="EB97" i="16" s="1"/>
  <c r="K97" i="16"/>
  <c r="DV97" i="16" s="1"/>
  <c r="Y98" i="14" l="1"/>
  <c r="O98" i="14"/>
  <c r="BD98" i="14"/>
  <c r="BB98" i="14"/>
  <c r="BF98" i="14" l="1"/>
  <c r="AO98" i="14"/>
  <c r="AH98" i="14" s="1"/>
  <c r="BE98" i="14"/>
  <c r="AM98" i="14"/>
  <c r="E98" i="14" s="1"/>
  <c r="AD98" i="14" l="1"/>
  <c r="L98" i="14"/>
  <c r="F98" i="14"/>
  <c r="BA99" i="14" s="1"/>
  <c r="AF98" i="14" l="1"/>
  <c r="B98" i="14" s="1"/>
  <c r="M98" i="14"/>
  <c r="W100" i="14"/>
  <c r="CO98" i="1" l="1"/>
  <c r="CA98" i="16" s="1"/>
  <c r="CK98" i="16" s="1"/>
  <c r="R98" i="14"/>
  <c r="S98" i="14" s="1"/>
  <c r="X100" i="14"/>
  <c r="AS99" i="14"/>
  <c r="AR99" i="14"/>
  <c r="BC99" i="14"/>
  <c r="J99" i="14" l="1"/>
  <c r="CQ99" i="1" s="1"/>
  <c r="U98" i="14"/>
  <c r="T98" i="14" s="1"/>
  <c r="CR98" i="1"/>
  <c r="N98" i="14"/>
  <c r="H98" i="16"/>
  <c r="BA98" i="16"/>
  <c r="AU98" i="16"/>
  <c r="AN99" i="14"/>
  <c r="AG99" i="14" s="1"/>
  <c r="AL99" i="14"/>
  <c r="D99" i="14" s="1"/>
  <c r="C99" i="14"/>
  <c r="CP99" i="1" s="1"/>
  <c r="AC99" i="14" l="1"/>
  <c r="K99" i="14"/>
  <c r="AB98" i="14"/>
  <c r="CT98" i="1"/>
  <c r="P98" i="14"/>
  <c r="CU98" i="1" s="1"/>
  <c r="FC98" i="1" s="1"/>
  <c r="CS98" i="1"/>
  <c r="AV98" i="16"/>
  <c r="CR98" i="16" s="1"/>
  <c r="AW98" i="16" s="1"/>
  <c r="BB98" i="16"/>
  <c r="CS98" i="16" s="1"/>
  <c r="BC98" i="16" s="1"/>
  <c r="I98" i="16"/>
  <c r="CM98" i="16" s="1"/>
  <c r="J98" i="16" s="1"/>
  <c r="K98" i="16" l="1"/>
  <c r="DV98" i="16" s="1"/>
  <c r="Q98" i="14"/>
  <c r="V99" i="14"/>
  <c r="BD98" i="16"/>
  <c r="EB98" i="16" s="1"/>
  <c r="AE99" i="14"/>
  <c r="AX98" i="16"/>
  <c r="EA98" i="16" s="1"/>
  <c r="Y99" i="14" l="1"/>
  <c r="BD99" i="14"/>
  <c r="BB99" i="14"/>
  <c r="BF99" i="14" l="1"/>
  <c r="AO99" i="14"/>
  <c r="AH99" i="14" s="1"/>
  <c r="BE99" i="14"/>
  <c r="AM99" i="14"/>
  <c r="E99" i="14" s="1"/>
  <c r="AD99" i="14" l="1"/>
  <c r="F99" i="14"/>
  <c r="BA100" i="14" s="1"/>
  <c r="L99" i="14"/>
  <c r="Z99" i="14" l="1"/>
  <c r="Z100" i="14" s="1"/>
  <c r="W101" i="14"/>
  <c r="M99" i="14"/>
  <c r="BC100" i="14" s="1"/>
  <c r="AF99" i="14"/>
  <c r="B99" i="14" s="1"/>
  <c r="CO99" i="1" l="1"/>
  <c r="CA99" i="16" s="1"/>
  <c r="CK99" i="16" s="1"/>
  <c r="R99" i="14"/>
  <c r="S99" i="14" s="1"/>
  <c r="AA99" i="14"/>
  <c r="AA100" i="14" s="1"/>
  <c r="X101" i="14"/>
  <c r="AR100" i="14"/>
  <c r="AS100" i="14"/>
  <c r="AL100" i="14" l="1"/>
  <c r="AN100" i="14"/>
  <c r="AG100" i="14" s="1"/>
  <c r="D100" i="14"/>
  <c r="C100" i="14"/>
  <c r="CP100" i="1" s="1"/>
  <c r="U99" i="14"/>
  <c r="T99" i="14" s="1"/>
  <c r="CR99" i="1"/>
  <c r="N99" i="14"/>
  <c r="H99" i="16"/>
  <c r="BA99" i="16"/>
  <c r="AU99" i="16"/>
  <c r="J100" i="14"/>
  <c r="CQ100" i="1" s="1"/>
  <c r="I99" i="16" l="1"/>
  <c r="CM99" i="16" s="1"/>
  <c r="J99" i="16" s="1"/>
  <c r="AC100" i="14"/>
  <c r="K100" i="14"/>
  <c r="AB99" i="14"/>
  <c r="CT99" i="1"/>
  <c r="O99" i="14"/>
  <c r="P99" i="14" s="1"/>
  <c r="CU99" i="1" s="1"/>
  <c r="AV99" i="16"/>
  <c r="CR99" i="16" s="1"/>
  <c r="AW99" i="16" s="1"/>
  <c r="CS99" i="1"/>
  <c r="BB99" i="16"/>
  <c r="CS99" i="16" s="1"/>
  <c r="BC99" i="16" s="1"/>
  <c r="DF99" i="1" l="1"/>
  <c r="DK99" i="1" s="1" a="1"/>
  <c r="DK99" i="1" s="1"/>
  <c r="FC99" i="1"/>
  <c r="DG99" i="1"/>
  <c r="Q99" i="14"/>
  <c r="V100" i="14"/>
  <c r="BD99" i="16"/>
  <c r="AE100" i="14"/>
  <c r="AX99" i="16"/>
  <c r="K99" i="16"/>
  <c r="DJ99" i="1" l="1" a="1"/>
  <c r="DJ99" i="1" s="1"/>
  <c r="DJ97" i="1" s="1"/>
  <c r="DL99" i="1" a="1"/>
  <c r="DL99" i="1" s="1"/>
  <c r="DM99" i="1" a="1"/>
  <c r="DM99" i="1" s="1"/>
  <c r="DM98" i="1" s="1"/>
  <c r="DD99" i="16"/>
  <c r="EB99" i="16"/>
  <c r="CX99" i="16"/>
  <c r="DV99" i="16"/>
  <c r="DC99" i="16"/>
  <c r="EA99" i="16"/>
  <c r="Y100" i="14"/>
  <c r="O100" i="14"/>
  <c r="BB100" i="14"/>
  <c r="BD100" i="14"/>
  <c r="DG99" i="16"/>
  <c r="DL97" i="1"/>
  <c r="DL98" i="1"/>
  <c r="DK98" i="1"/>
  <c r="DK97" i="1"/>
  <c r="DI99" i="1"/>
  <c r="DG96" i="1"/>
  <c r="DI98" i="1"/>
  <c r="DG97" i="1"/>
  <c r="DG95" i="1"/>
  <c r="DI96" i="1"/>
  <c r="DI97" i="1"/>
  <c r="DI95" i="1"/>
  <c r="DG98" i="1"/>
  <c r="DJ98" i="1" l="1"/>
  <c r="DM97" i="1"/>
  <c r="DJ99" i="16" a="1"/>
  <c r="DJ99" i="16" s="1"/>
  <c r="DJ98" i="16" s="1"/>
  <c r="DK99" i="16" a="1"/>
  <c r="DK99" i="16" s="1"/>
  <c r="DK97" i="16" s="1"/>
  <c r="DM99" i="16" a="1"/>
  <c r="DM99" i="16" s="1"/>
  <c r="DM98" i="16" s="1"/>
  <c r="DL99" i="16" a="1"/>
  <c r="DL99" i="16" s="1"/>
  <c r="DL97" i="16" s="1"/>
  <c r="DN98" i="1" a="1"/>
  <c r="DN98" i="1" s="1"/>
  <c r="DQ98" i="1" a="1"/>
  <c r="DQ98" i="1" s="1"/>
  <c r="DO98" i="1" a="1"/>
  <c r="DO98" i="1" s="1"/>
  <c r="DN97" i="1"/>
  <c r="DN96" i="1" s="1"/>
  <c r="DP98" i="1" a="1"/>
  <c r="DP98" i="1" s="1"/>
  <c r="DG96" i="16"/>
  <c r="DI97" i="16"/>
  <c r="DI95" i="16"/>
  <c r="DG98" i="16"/>
  <c r="DI96" i="16"/>
  <c r="DG95" i="16"/>
  <c r="DI98" i="16"/>
  <c r="DI99" i="16"/>
  <c r="DG97" i="16"/>
  <c r="BF100" i="14"/>
  <c r="AO100" i="14"/>
  <c r="AH100" i="14" s="1"/>
  <c r="BE100" i="14"/>
  <c r="AM100" i="14"/>
  <c r="E100" i="14" s="1"/>
  <c r="DL98" i="16" l="1"/>
  <c r="DK98" i="16"/>
  <c r="DJ97" i="16"/>
  <c r="DM97" i="16"/>
  <c r="DN99" i="1"/>
  <c r="DS102" i="1" s="1"/>
  <c r="AD100" i="14"/>
  <c r="F100" i="14"/>
  <c r="BA101" i="14" s="1"/>
  <c r="L100" i="14"/>
  <c r="DR99" i="1"/>
  <c r="DN95" i="1"/>
  <c r="AX102" i="1" a="1"/>
  <c r="AX104" i="1" a="1"/>
  <c r="AX103" i="1" a="1"/>
  <c r="DP98" i="16" l="1" a="1"/>
  <c r="DP98" i="16" s="1"/>
  <c r="DO98" i="16" a="1"/>
  <c r="DO98" i="16" s="1"/>
  <c r="DQ98" i="16" a="1"/>
  <c r="DQ98" i="16" s="1"/>
  <c r="DN97" i="16"/>
  <c r="DN96" i="16" s="1"/>
  <c r="DR99" i="16" s="1"/>
  <c r="DN98" i="16" a="1"/>
  <c r="DN98" i="16" s="1"/>
  <c r="DS101" i="1"/>
  <c r="DS99" i="1"/>
  <c r="K100" i="18" s="1"/>
  <c r="DS100" i="1"/>
  <c r="L100" i="18" s="1"/>
  <c r="DS103" i="1"/>
  <c r="AX103" i="1"/>
  <c r="M103" i="18" s="1"/>
  <c r="AX104" i="1"/>
  <c r="M104" i="18" s="1"/>
  <c r="AX102" i="1"/>
  <c r="M102" i="18" s="1"/>
  <c r="AF100" i="14"/>
  <c r="M100" i="14"/>
  <c r="BC101" i="14" s="1"/>
  <c r="W102" i="14"/>
  <c r="B100" i="14"/>
  <c r="AX100" i="1" a="1"/>
  <c r="AX101" i="1" a="1"/>
  <c r="DN95" i="16" l="1"/>
  <c r="DN99" i="16" s="1"/>
  <c r="DS100" i="16" s="1"/>
  <c r="C100" i="18" s="1"/>
  <c r="AX101" i="1"/>
  <c r="M101" i="18" s="1"/>
  <c r="AX100" i="1"/>
  <c r="M100" i="18" s="1"/>
  <c r="R100" i="14"/>
  <c r="S100" i="14" s="1"/>
  <c r="X102" i="14"/>
  <c r="AR101" i="14"/>
  <c r="AS101" i="14"/>
  <c r="AY102" i="1"/>
  <c r="N102" i="18" s="1"/>
  <c r="AY104" i="1"/>
  <c r="N104" i="18" s="1"/>
  <c r="CO100" i="1"/>
  <c r="CA100" i="16" s="1"/>
  <c r="CK100" i="16" s="1"/>
  <c r="AY103" i="1"/>
  <c r="N103" i="18" s="1"/>
  <c r="AI102" i="16" a="1"/>
  <c r="AI103" i="16" a="1"/>
  <c r="AI104" i="16" a="1"/>
  <c r="DS101" i="16" l="1"/>
  <c r="DS103" i="16"/>
  <c r="DS99" i="16"/>
  <c r="DS102" i="16"/>
  <c r="AI104" i="16"/>
  <c r="D104" i="18" s="1"/>
  <c r="AI103" i="16"/>
  <c r="D103" i="18" s="1"/>
  <c r="AI102" i="16"/>
  <c r="D102" i="18" s="1"/>
  <c r="AN101" i="14"/>
  <c r="AL101" i="14"/>
  <c r="D101" i="14" s="1"/>
  <c r="C101" i="14"/>
  <c r="CP101" i="1" s="1"/>
  <c r="B100" i="18"/>
  <c r="U100" i="14"/>
  <c r="T100" i="14" s="1"/>
  <c r="CR100" i="1"/>
  <c r="N100" i="14"/>
  <c r="H100" i="16"/>
  <c r="BA100" i="16"/>
  <c r="AU100" i="16"/>
  <c r="AY100" i="1"/>
  <c r="AG101" i="14"/>
  <c r="J101" i="14"/>
  <c r="CQ101" i="1" s="1"/>
  <c r="AY101" i="1"/>
  <c r="N101" i="18" s="1"/>
  <c r="AI100" i="16" a="1"/>
  <c r="AI101" i="16" a="1"/>
  <c r="CV100" i="1" l="1"/>
  <c r="AZ100" i="1" s="1"/>
  <c r="O100" i="18" s="1"/>
  <c r="N100" i="18"/>
  <c r="AI101" i="16"/>
  <c r="D101" i="18" s="1"/>
  <c r="AI100" i="16"/>
  <c r="D100" i="18" s="1"/>
  <c r="AC101" i="14"/>
  <c r="K101" i="14"/>
  <c r="AV100" i="16"/>
  <c r="CR100" i="16" s="1"/>
  <c r="AW100" i="16" s="1"/>
  <c r="BB100" i="16"/>
  <c r="CS100" i="16" s="1"/>
  <c r="BC100" i="16" s="1"/>
  <c r="I100" i="16"/>
  <c r="CM100" i="16" s="1"/>
  <c r="J100" i="16" s="1"/>
  <c r="CT100" i="1"/>
  <c r="AB100" i="14"/>
  <c r="P100" i="14"/>
  <c r="CU100" i="1" s="1"/>
  <c r="FC100" i="1" s="1"/>
  <c r="AJ102" i="16"/>
  <c r="E102" i="18" s="1"/>
  <c r="CS100" i="1"/>
  <c r="AJ103" i="16"/>
  <c r="E103" i="18" s="1"/>
  <c r="BA100" i="1"/>
  <c r="P100" i="18" s="1"/>
  <c r="AJ104" i="16"/>
  <c r="E104" i="18" s="1"/>
  <c r="U100" i="18" l="1"/>
  <c r="W100" i="18"/>
  <c r="BA101" i="1"/>
  <c r="P101" i="18" s="1"/>
  <c r="CV101" i="1"/>
  <c r="AZ101" i="1" s="1"/>
  <c r="AX100" i="16"/>
  <c r="EA100" i="16" s="1"/>
  <c r="Q100" i="14"/>
  <c r="V101" i="14"/>
  <c r="AE101" i="14"/>
  <c r="K100" i="16"/>
  <c r="DV100" i="16" s="1"/>
  <c r="AJ100" i="16"/>
  <c r="BD100" i="16"/>
  <c r="EB100" i="16" s="1"/>
  <c r="AJ101" i="16"/>
  <c r="E101" i="18" s="1"/>
  <c r="U101" i="18" l="1"/>
  <c r="W101" i="18"/>
  <c r="O101" i="18"/>
  <c r="CV102" i="1"/>
  <c r="AZ102" i="1" s="1"/>
  <c r="BA102" i="1"/>
  <c r="P102" i="18" s="1"/>
  <c r="CV100" i="16"/>
  <c r="AK100" i="16" s="1"/>
  <c r="F100" i="18" s="1"/>
  <c r="E100" i="18"/>
  <c r="Y101" i="14"/>
  <c r="BB101" i="14"/>
  <c r="BD101" i="14"/>
  <c r="AL100" i="16"/>
  <c r="G100" i="18" s="1"/>
  <c r="U102" i="18" l="1"/>
  <c r="W102" i="18"/>
  <c r="T100" i="18"/>
  <c r="V100" i="18"/>
  <c r="BA103" i="1"/>
  <c r="P103" i="18" s="1"/>
  <c r="CV103" i="1"/>
  <c r="AZ103" i="1" s="1"/>
  <c r="O102" i="18"/>
  <c r="AL101" i="16"/>
  <c r="G101" i="18" s="1"/>
  <c r="CV101" i="16"/>
  <c r="AK101" i="16" s="1"/>
  <c r="BF101" i="14"/>
  <c r="AO101" i="14"/>
  <c r="AH101" i="14" s="1"/>
  <c r="BE101" i="14"/>
  <c r="AM101" i="14"/>
  <c r="E101" i="14" s="1"/>
  <c r="T101" i="18" l="1"/>
  <c r="V101" i="18"/>
  <c r="U103" i="18"/>
  <c r="W103" i="18"/>
  <c r="CV104" i="1"/>
  <c r="AZ104" i="1" s="1"/>
  <c r="O104" i="18" s="1"/>
  <c r="O103" i="18"/>
  <c r="BA104" i="1"/>
  <c r="P104" i="18" s="1"/>
  <c r="F101" i="18"/>
  <c r="CV102" i="16"/>
  <c r="AK102" i="16" s="1"/>
  <c r="AL102" i="16"/>
  <c r="G102" i="18" s="1"/>
  <c r="AD101" i="14"/>
  <c r="L101" i="14"/>
  <c r="F101" i="14"/>
  <c r="U104" i="18" l="1"/>
  <c r="W104" i="18"/>
  <c r="T102" i="18"/>
  <c r="V102" i="18"/>
  <c r="AL103" i="16"/>
  <c r="G103" i="18" s="1"/>
  <c r="CV103" i="16"/>
  <c r="AK103" i="16" s="1"/>
  <c r="F102" i="18"/>
  <c r="Z101" i="14"/>
  <c r="Z102" i="14" s="1"/>
  <c r="W103" i="14"/>
  <c r="BA102" i="14"/>
  <c r="AF101" i="14"/>
  <c r="B101" i="14" s="1"/>
  <c r="M101" i="14"/>
  <c r="T103" i="18" l="1"/>
  <c r="V103" i="18"/>
  <c r="CV104" i="16"/>
  <c r="AK104" i="16" s="1"/>
  <c r="F104" i="18" s="1"/>
  <c r="F103" i="18"/>
  <c r="AL104" i="16"/>
  <c r="G104" i="18" s="1"/>
  <c r="CO101" i="1"/>
  <c r="CA101" i="16" s="1"/>
  <c r="CK101" i="16" s="1"/>
  <c r="R101" i="14"/>
  <c r="S101" i="14" s="1"/>
  <c r="X103" i="14"/>
  <c r="AA101" i="14"/>
  <c r="AA102" i="14" s="1"/>
  <c r="AS102" i="14"/>
  <c r="AR102" i="14"/>
  <c r="BC102" i="14"/>
  <c r="T104" i="18" l="1"/>
  <c r="V104" i="18"/>
  <c r="AL102" i="14"/>
  <c r="D102" i="14" s="1"/>
  <c r="AN102" i="14"/>
  <c r="C102" i="14"/>
  <c r="CP102" i="1" s="1"/>
  <c r="U101" i="14"/>
  <c r="T101" i="14" s="1"/>
  <c r="CR101" i="1"/>
  <c r="N101" i="14"/>
  <c r="AG102" i="14"/>
  <c r="J102" i="14"/>
  <c r="CQ102" i="1" s="1"/>
  <c r="H101" i="16"/>
  <c r="BA101" i="16"/>
  <c r="AU101" i="16"/>
  <c r="AC102" i="14" l="1"/>
  <c r="K102" i="14"/>
  <c r="AB101" i="14"/>
  <c r="CT101" i="1"/>
  <c r="O101" i="14"/>
  <c r="P101" i="14" s="1"/>
  <c r="CU101" i="1" s="1"/>
  <c r="FC101" i="1" s="1"/>
  <c r="AV101" i="16"/>
  <c r="CR101" i="16" s="1"/>
  <c r="AW101" i="16" s="1"/>
  <c r="CS101" i="1"/>
  <c r="I101" i="16"/>
  <c r="CM101" i="16" s="1"/>
  <c r="J101" i="16" s="1"/>
  <c r="BB101" i="16"/>
  <c r="CS101" i="16" s="1"/>
  <c r="BC101" i="16" s="1"/>
  <c r="AX101" i="16" l="1"/>
  <c r="EA101" i="16" s="1"/>
  <c r="Q101" i="14"/>
  <c r="V102" i="14"/>
  <c r="K101" i="16"/>
  <c r="DV101" i="16" s="1"/>
  <c r="AE102" i="14"/>
  <c r="BD101" i="16"/>
  <c r="EB101" i="16" s="1"/>
  <c r="Y102" i="14" l="1"/>
  <c r="O102" i="14"/>
  <c r="BD102" i="14"/>
  <c r="BB102" i="14"/>
  <c r="BF102" i="14" l="1"/>
  <c r="AO102" i="14"/>
  <c r="AH102" i="14" s="1"/>
  <c r="BE102" i="14"/>
  <c r="AM102" i="14"/>
  <c r="E102" i="14" s="1"/>
  <c r="AD102" i="14" l="1"/>
  <c r="L102" i="14"/>
  <c r="F102" i="14"/>
  <c r="W104" i="14" l="1"/>
  <c r="AF102" i="14"/>
  <c r="B102" i="14" s="1"/>
  <c r="M102" i="14"/>
  <c r="BC103" i="14" s="1"/>
  <c r="BA103" i="14"/>
  <c r="CO102" i="1" l="1"/>
  <c r="CA102" i="16" s="1"/>
  <c r="CK102" i="16" s="1"/>
  <c r="R102" i="14"/>
  <c r="S102" i="14" s="1"/>
  <c r="X104" i="14"/>
  <c r="AS103" i="14"/>
  <c r="AR103" i="14"/>
  <c r="J103" i="14" l="1"/>
  <c r="CQ103" i="1" s="1"/>
  <c r="D103" i="14"/>
  <c r="AN103" i="14"/>
  <c r="AG103" i="14" s="1"/>
  <c r="AL103" i="14"/>
  <c r="C103" i="14"/>
  <c r="CP103" i="1" s="1"/>
  <c r="U102" i="14"/>
  <c r="T102" i="14" s="1"/>
  <c r="CR102" i="1"/>
  <c r="N102" i="14"/>
  <c r="H102" i="16"/>
  <c r="BA102" i="16"/>
  <c r="AU102" i="16"/>
  <c r="CS102" i="1" l="1"/>
  <c r="AC103" i="14"/>
  <c r="K103" i="14"/>
  <c r="AV102" i="16"/>
  <c r="CR102" i="16" s="1"/>
  <c r="AW102" i="16" s="1"/>
  <c r="BD102" i="16"/>
  <c r="EB102" i="16" s="1"/>
  <c r="BB102" i="16"/>
  <c r="CS102" i="16" s="1"/>
  <c r="BC102" i="16" s="1"/>
  <c r="I102" i="16"/>
  <c r="CM102" i="16" s="1"/>
  <c r="J102" i="16" s="1"/>
  <c r="CT102" i="1"/>
  <c r="AB102" i="14"/>
  <c r="P102" i="14"/>
  <c r="CU102" i="1" s="1"/>
  <c r="FC102" i="1" s="1"/>
  <c r="AX102" i="16" l="1"/>
  <c r="EA102" i="16" s="1"/>
  <c r="Q102" i="14"/>
  <c r="V103" i="14"/>
  <c r="AE103" i="14"/>
  <c r="K102" i="16"/>
  <c r="DV102" i="16" s="1"/>
  <c r="Y103" i="14" l="1"/>
  <c r="BB103" i="14"/>
  <c r="BD103" i="14"/>
  <c r="BF103" i="14" l="1"/>
  <c r="AO103" i="14"/>
  <c r="AH103" i="14" s="1"/>
  <c r="BE103" i="14"/>
  <c r="AM103" i="14"/>
  <c r="E103" i="14" s="1"/>
  <c r="AD103" i="14" l="1"/>
  <c r="F103" i="14"/>
  <c r="BA104" i="14" s="1"/>
  <c r="L103" i="14"/>
  <c r="AF103" i="14" l="1"/>
  <c r="M103" i="14"/>
  <c r="BC104" i="14" s="1"/>
  <c r="B103" i="14"/>
  <c r="W105" i="14"/>
  <c r="Z103" i="14"/>
  <c r="Z104" i="14" s="1"/>
  <c r="CO103" i="1" l="1"/>
  <c r="CA103" i="16" s="1"/>
  <c r="CK103" i="16" s="1"/>
  <c r="R103" i="14"/>
  <c r="S103" i="14" s="1"/>
  <c r="AA103" i="14"/>
  <c r="AA104" i="14" s="1"/>
  <c r="X105" i="14"/>
  <c r="AR104" i="14"/>
  <c r="AS104" i="14"/>
  <c r="U103" i="14" l="1"/>
  <c r="T103" i="14" s="1"/>
  <c r="CR103" i="1"/>
  <c r="N103" i="14"/>
  <c r="H103" i="16"/>
  <c r="BA103" i="16"/>
  <c r="AU103" i="16"/>
  <c r="AG104" i="14"/>
  <c r="J104" i="14"/>
  <c r="CQ104" i="1" s="1"/>
  <c r="AL104" i="14"/>
  <c r="D104" i="14"/>
  <c r="AN104" i="14"/>
  <c r="C104" i="14"/>
  <c r="CP104" i="1" s="1"/>
  <c r="AV103" i="16" l="1"/>
  <c r="CR103" i="16" s="1"/>
  <c r="AW103" i="16" s="1"/>
  <c r="BB103" i="16"/>
  <c r="CS103" i="16" s="1"/>
  <c r="BC103" i="16" s="1"/>
  <c r="I103" i="16"/>
  <c r="CM103" i="16" s="1"/>
  <c r="J103" i="16" s="1"/>
  <c r="AB103" i="14"/>
  <c r="CT103" i="1"/>
  <c r="O103" i="14"/>
  <c r="P103" i="14" s="1"/>
  <c r="AC104" i="14"/>
  <c r="K104" i="14"/>
  <c r="CS103" i="1"/>
  <c r="Q103" i="14" l="1"/>
  <c r="V104" i="14"/>
  <c r="K103" i="16"/>
  <c r="DV103" i="16" s="1"/>
  <c r="AE104" i="14"/>
  <c r="BD103" i="16"/>
  <c r="EB103" i="16" s="1"/>
  <c r="CU103" i="1"/>
  <c r="FC103" i="1" s="1"/>
  <c r="AX103" i="16"/>
  <c r="EA103" i="16" s="1"/>
  <c r="O104" i="14" l="1"/>
  <c r="Y104" i="14"/>
  <c r="BB104" i="14"/>
  <c r="BD104" i="14"/>
  <c r="BF104" i="14" l="1"/>
  <c r="AO104" i="14"/>
  <c r="AH104" i="14" s="1"/>
  <c r="BE104" i="14"/>
  <c r="AM104" i="14"/>
  <c r="E104" i="14" s="1"/>
  <c r="AD104" i="14" l="1"/>
  <c r="F104" i="14"/>
  <c r="BA105" i="14" s="1"/>
  <c r="L104" i="14"/>
  <c r="AF104" i="14" l="1"/>
  <c r="M104" i="14"/>
  <c r="BC105" i="14" s="1"/>
  <c r="B104" i="14"/>
  <c r="W106" i="14"/>
  <c r="R104" i="14" l="1"/>
  <c r="S104" i="14" s="1"/>
  <c r="X106" i="14"/>
  <c r="AS105" i="14"/>
  <c r="AR105" i="14"/>
  <c r="CO104" i="1"/>
  <c r="CA104" i="16" s="1"/>
  <c r="CK104" i="16" s="1"/>
  <c r="AL105" i="14" l="1"/>
  <c r="D105" i="14" s="1"/>
  <c r="AN105" i="14"/>
  <c r="C105" i="14"/>
  <c r="CP105" i="1" s="1"/>
  <c r="H104" i="16"/>
  <c r="BA104" i="16"/>
  <c r="AU104" i="16"/>
  <c r="AG105" i="14"/>
  <c r="J105" i="14"/>
  <c r="CQ105" i="1" s="1"/>
  <c r="U104" i="14"/>
  <c r="T104" i="14" s="1"/>
  <c r="CR104" i="1"/>
  <c r="N104" i="14"/>
  <c r="K105" i="14" l="1"/>
  <c r="AC105" i="14"/>
  <c r="CT104" i="1"/>
  <c r="AB104" i="14"/>
  <c r="P104" i="14"/>
  <c r="CU104" i="1" s="1"/>
  <c r="FC104" i="1" s="1"/>
  <c r="AV104" i="16"/>
  <c r="CR104" i="16" s="1"/>
  <c r="AW104" i="16" s="1"/>
  <c r="BB104" i="16"/>
  <c r="CS104" i="16" s="1"/>
  <c r="BC104" i="16" s="1"/>
  <c r="I104" i="16"/>
  <c r="CM104" i="16" s="1"/>
  <c r="J104" i="16" s="1"/>
  <c r="CS104" i="1"/>
  <c r="AX104" i="16" l="1"/>
  <c r="EA104" i="16" s="1"/>
  <c r="DF104" i="16"/>
  <c r="DF104" i="1"/>
  <c r="Q104" i="14"/>
  <c r="V105" i="14"/>
  <c r="K104" i="16"/>
  <c r="DV104" i="16" s="1"/>
  <c r="BD104" i="16"/>
  <c r="EB104" i="16" s="1"/>
  <c r="AE105" i="14"/>
  <c r="DL104" i="1" l="1" a="1"/>
  <c r="DL104" i="1" s="1"/>
  <c r="DK104" i="1" a="1"/>
  <c r="DK104" i="1" s="1"/>
  <c r="DJ104" i="1" a="1"/>
  <c r="DJ104" i="1" s="1"/>
  <c r="DG104" i="1"/>
  <c r="DM104" i="1" a="1"/>
  <c r="DM104" i="1" s="1"/>
  <c r="Y105" i="14"/>
  <c r="BD105" i="14"/>
  <c r="BB105" i="14"/>
  <c r="DM104" i="16" a="1"/>
  <c r="DM104" i="16" s="1"/>
  <c r="DG104" i="16"/>
  <c r="DL104" i="16" a="1"/>
  <c r="DL104" i="16" s="1"/>
  <c r="DK104" i="16" a="1"/>
  <c r="DK104" i="16" s="1"/>
  <c r="DJ104" i="16" a="1"/>
  <c r="DJ104" i="16" s="1"/>
  <c r="DM103" i="16" l="1"/>
  <c r="DM102" i="16"/>
  <c r="BF105" i="14"/>
  <c r="AO105" i="14"/>
  <c r="AH105" i="14" s="1"/>
  <c r="BE105" i="14"/>
  <c r="AM105" i="14"/>
  <c r="E105" i="14" s="1"/>
  <c r="DJ102" i="16"/>
  <c r="DM102" i="1"/>
  <c r="DM103" i="1"/>
  <c r="DL103" i="16"/>
  <c r="DL102" i="16"/>
  <c r="DG103" i="1"/>
  <c r="DG101" i="1"/>
  <c r="DG102" i="1"/>
  <c r="DG100" i="1"/>
  <c r="DG102" i="16"/>
  <c r="DG101" i="16"/>
  <c r="DG103" i="16"/>
  <c r="DG100" i="16"/>
  <c r="DJ102" i="1"/>
  <c r="DK103" i="1"/>
  <c r="DK102" i="1"/>
  <c r="DK103" i="16"/>
  <c r="DK102" i="16"/>
  <c r="DL103" i="1"/>
  <c r="DL102" i="1"/>
  <c r="DJ103" i="16"/>
  <c r="DJ103" i="1"/>
  <c r="DN103" i="1" l="1" a="1"/>
  <c r="DN103" i="1" s="1"/>
  <c r="DQ103" i="1" a="1"/>
  <c r="DQ103" i="1" s="1"/>
  <c r="DO103" i="1" a="1"/>
  <c r="DO103" i="1" s="1"/>
  <c r="DN102" i="1"/>
  <c r="DN101" i="1" s="1"/>
  <c r="DP103" i="1" a="1"/>
  <c r="DP103" i="1" s="1"/>
  <c r="DQ103" i="16" a="1"/>
  <c r="DQ103" i="16" s="1"/>
  <c r="DN103" i="16" a="1"/>
  <c r="DN103" i="16" s="1"/>
  <c r="DN102" i="16"/>
  <c r="DN101" i="16" s="1"/>
  <c r="DO103" i="16" a="1"/>
  <c r="DO103" i="16" s="1"/>
  <c r="DP103" i="16" a="1"/>
  <c r="DP103" i="16" s="1"/>
  <c r="AD105" i="14"/>
  <c r="F105" i="14"/>
  <c r="BA106" i="14" s="1"/>
  <c r="L105" i="14"/>
  <c r="DN104" i="1" l="1"/>
  <c r="DS108" i="1" s="1"/>
  <c r="AF105" i="14"/>
  <c r="M105" i="14"/>
  <c r="BC106" i="14" s="1"/>
  <c r="W107" i="14"/>
  <c r="Z105" i="14"/>
  <c r="Z106" i="14" s="1"/>
  <c r="DR104" i="16"/>
  <c r="DN100" i="16"/>
  <c r="DN104" i="16" s="1"/>
  <c r="DR104" i="1"/>
  <c r="DN100" i="1"/>
  <c r="B105" i="14"/>
  <c r="AX107" i="1" a="1"/>
  <c r="AX109" i="1" a="1"/>
  <c r="AX108" i="1" a="1"/>
  <c r="DS104" i="1" l="1"/>
  <c r="K105" i="18" s="1"/>
  <c r="DS106" i="1"/>
  <c r="DS107" i="1"/>
  <c r="DS105" i="1"/>
  <c r="L105" i="18" s="1"/>
  <c r="AX108" i="1"/>
  <c r="M108" i="18" s="1"/>
  <c r="AX109" i="1"/>
  <c r="M109" i="18" s="1"/>
  <c r="AX107" i="1"/>
  <c r="M107" i="18" s="1"/>
  <c r="R105" i="14"/>
  <c r="S105" i="14" s="1"/>
  <c r="X107" i="14"/>
  <c r="AA105" i="14"/>
  <c r="AA106" i="14" s="1"/>
  <c r="AR106" i="14"/>
  <c r="AS106" i="14"/>
  <c r="CO105" i="1"/>
  <c r="CA105" i="16" s="1"/>
  <c r="CK105" i="16" s="1"/>
  <c r="DS106" i="16"/>
  <c r="DS108" i="16"/>
  <c r="DS105" i="16"/>
  <c r="DS107" i="16"/>
  <c r="DS104" i="16"/>
  <c r="AI109" i="16" a="1"/>
  <c r="AI108" i="16" a="1"/>
  <c r="AX105" i="1" a="1"/>
  <c r="AX106" i="1" a="1"/>
  <c r="AI107" i="16" a="1"/>
  <c r="AI107" i="16" l="1"/>
  <c r="D107" i="18" s="1"/>
  <c r="AX106" i="1"/>
  <c r="M106" i="18" s="1"/>
  <c r="AX105" i="1"/>
  <c r="M105" i="18" s="1"/>
  <c r="AI108" i="16"/>
  <c r="D108" i="18" s="1"/>
  <c r="AI109" i="16"/>
  <c r="D109" i="18" s="1"/>
  <c r="U105" i="14"/>
  <c r="T105" i="14" s="1"/>
  <c r="CR105" i="1"/>
  <c r="N105" i="14"/>
  <c r="H105" i="16"/>
  <c r="BA105" i="16"/>
  <c r="AU105" i="16"/>
  <c r="AL106" i="14"/>
  <c r="D106" i="14" s="1"/>
  <c r="AN106" i="14"/>
  <c r="C106" i="14"/>
  <c r="CP106" i="1" s="1"/>
  <c r="AY107" i="1"/>
  <c r="N107" i="18" s="1"/>
  <c r="AG106" i="14"/>
  <c r="J106" i="14"/>
  <c r="CQ106" i="1" s="1"/>
  <c r="B105" i="18"/>
  <c r="AY109" i="1"/>
  <c r="N109" i="18" s="1"/>
  <c r="C105" i="18"/>
  <c r="AY108" i="1"/>
  <c r="N108" i="18" s="1"/>
  <c r="AI106" i="16" a="1"/>
  <c r="AI105" i="16" a="1"/>
  <c r="AI105" i="16" l="1"/>
  <c r="D105" i="18" s="1"/>
  <c r="AI106" i="16"/>
  <c r="D106" i="18" s="1"/>
  <c r="AC106" i="14"/>
  <c r="K106" i="14"/>
  <c r="AB105" i="14"/>
  <c r="CT105" i="1"/>
  <c r="O105" i="14"/>
  <c r="P105" i="14" s="1"/>
  <c r="CU105" i="1" s="1"/>
  <c r="FC105" i="1" s="1"/>
  <c r="CS105" i="1"/>
  <c r="AJ109" i="16"/>
  <c r="E109" i="18" s="1"/>
  <c r="AJ108" i="16"/>
  <c r="E108" i="18" s="1"/>
  <c r="AV105" i="16"/>
  <c r="CR105" i="16" s="1"/>
  <c r="AW105" i="16" s="1"/>
  <c r="AY105" i="1"/>
  <c r="BB105" i="16"/>
  <c r="CS105" i="16" s="1"/>
  <c r="BC105" i="16" s="1"/>
  <c r="AY106" i="1"/>
  <c r="N106" i="18" s="1"/>
  <c r="I105" i="16"/>
  <c r="CM105" i="16" s="1"/>
  <c r="J105" i="16" s="1"/>
  <c r="AJ107" i="16"/>
  <c r="E107" i="18" s="1"/>
  <c r="CV105" i="1" l="1"/>
  <c r="AZ105" i="1" s="1"/>
  <c r="O105" i="18" s="1"/>
  <c r="N105" i="18"/>
  <c r="Q105" i="14"/>
  <c r="V106" i="14"/>
  <c r="BA105" i="1"/>
  <c r="P105" i="18" s="1"/>
  <c r="AE106" i="14"/>
  <c r="BD105" i="16"/>
  <c r="EB105" i="16" s="1"/>
  <c r="K105" i="16"/>
  <c r="DV105" i="16" s="1"/>
  <c r="AX105" i="16"/>
  <c r="EA105" i="16" s="1"/>
  <c r="AJ106" i="16"/>
  <c r="E106" i="18" s="1"/>
  <c r="AJ105" i="16"/>
  <c r="U105" i="18" l="1"/>
  <c r="W105" i="18"/>
  <c r="BA106" i="1"/>
  <c r="P106" i="18" s="1"/>
  <c r="CV106" i="1"/>
  <c r="AZ106" i="1" s="1"/>
  <c r="CV105" i="16"/>
  <c r="AK105" i="16" s="1"/>
  <c r="F105" i="18" s="1"/>
  <c r="E105" i="18"/>
  <c r="Y106" i="14"/>
  <c r="O106" i="14"/>
  <c r="BD106" i="14"/>
  <c r="BB106" i="14"/>
  <c r="AL105" i="16"/>
  <c r="G105" i="18" s="1"/>
  <c r="T105" i="18" l="1"/>
  <c r="V105" i="18"/>
  <c r="U106" i="18"/>
  <c r="W106" i="18"/>
  <c r="CV107" i="1"/>
  <c r="AZ107" i="1" s="1"/>
  <c r="O106" i="18"/>
  <c r="CV106" i="16"/>
  <c r="AK106" i="16" s="1"/>
  <c r="CV107" i="16" s="1"/>
  <c r="AK107" i="16" s="1"/>
  <c r="BA107" i="1"/>
  <c r="P107" i="18" s="1"/>
  <c r="AL106" i="16"/>
  <c r="G106" i="18" s="1"/>
  <c r="BE106" i="14"/>
  <c r="AM106" i="14"/>
  <c r="E106" i="14" s="1"/>
  <c r="BF106" i="14"/>
  <c r="AO106" i="14"/>
  <c r="AH106" i="14" s="1"/>
  <c r="U107" i="18" l="1"/>
  <c r="W107" i="18"/>
  <c r="T106" i="18"/>
  <c r="V106" i="18"/>
  <c r="F106" i="18"/>
  <c r="BA108" i="1"/>
  <c r="P108" i="18" s="1"/>
  <c r="CV108" i="1"/>
  <c r="AZ108" i="1" s="1"/>
  <c r="O107" i="18"/>
  <c r="AL107" i="16"/>
  <c r="G107" i="18" s="1"/>
  <c r="CV108" i="16"/>
  <c r="AK108" i="16" s="1"/>
  <c r="F107" i="18"/>
  <c r="AD106" i="14"/>
  <c r="F106" i="14"/>
  <c r="BA107" i="14" s="1"/>
  <c r="L106" i="14"/>
  <c r="U108" i="18" l="1"/>
  <c r="W108" i="18"/>
  <c r="T107" i="18"/>
  <c r="V107" i="18"/>
  <c r="CV109" i="1"/>
  <c r="AZ109" i="1" s="1"/>
  <c r="O109" i="18" s="1"/>
  <c r="O108" i="18"/>
  <c r="BA109" i="1"/>
  <c r="P109" i="18" s="1"/>
  <c r="CV109" i="16"/>
  <c r="AK109" i="16" s="1"/>
  <c r="F108" i="18"/>
  <c r="AL108" i="16"/>
  <c r="G108" i="18" s="1"/>
  <c r="W108" i="14"/>
  <c r="AF106" i="14"/>
  <c r="B106" i="14" s="1"/>
  <c r="M106" i="14"/>
  <c r="U109" i="18" l="1"/>
  <c r="W109" i="18"/>
  <c r="T108" i="18"/>
  <c r="V108" i="18"/>
  <c r="AL109" i="16"/>
  <c r="G109" i="18" s="1"/>
  <c r="CV110" i="16"/>
  <c r="F109" i="18"/>
  <c r="CO106" i="1"/>
  <c r="CA106" i="16" s="1"/>
  <c r="CK106" i="16" s="1"/>
  <c r="R106" i="14"/>
  <c r="S106" i="14" s="1"/>
  <c r="X108" i="14"/>
  <c r="AR107" i="14"/>
  <c r="AS107" i="14"/>
  <c r="BC107" i="14"/>
  <c r="T109" i="18" l="1"/>
  <c r="V109" i="18"/>
  <c r="AL107" i="14"/>
  <c r="D107" i="14" s="1"/>
  <c r="AN107" i="14"/>
  <c r="AG107" i="14" s="1"/>
  <c r="C107" i="14"/>
  <c r="CP107" i="1" s="1"/>
  <c r="J107" i="14"/>
  <c r="CQ107" i="1" s="1"/>
  <c r="U106" i="14"/>
  <c r="T106" i="14" s="1"/>
  <c r="CR106" i="1"/>
  <c r="N106" i="14"/>
  <c r="H106" i="16"/>
  <c r="BA106" i="16"/>
  <c r="AU106" i="16"/>
  <c r="AC107" i="14" l="1"/>
  <c r="K107" i="14"/>
  <c r="CS106" i="1"/>
  <c r="AV106" i="16"/>
  <c r="CR106" i="16" s="1"/>
  <c r="AW106" i="16" s="1"/>
  <c r="BD106" i="16"/>
  <c r="EB106" i="16" s="1"/>
  <c r="BB106" i="16"/>
  <c r="CS106" i="16" s="1"/>
  <c r="BC106" i="16" s="1"/>
  <c r="I106" i="16"/>
  <c r="CM106" i="16" s="1"/>
  <c r="J106" i="16" s="1"/>
  <c r="CT106" i="1"/>
  <c r="AB106" i="14"/>
  <c r="P106" i="14"/>
  <c r="AX106" i="16" l="1"/>
  <c r="EA106" i="16" s="1"/>
  <c r="Q106" i="14"/>
  <c r="V107" i="14"/>
  <c r="CU106" i="1"/>
  <c r="FC106" i="1" s="1"/>
  <c r="K106" i="16"/>
  <c r="DV106" i="16" s="1"/>
  <c r="AE107" i="14"/>
  <c r="Y107" i="14" l="1"/>
  <c r="BB107" i="14"/>
  <c r="BD107" i="14"/>
  <c r="BF107" i="14" l="1"/>
  <c r="AO107" i="14"/>
  <c r="AH107" i="14" s="1"/>
  <c r="BE107" i="14"/>
  <c r="AM107" i="14"/>
  <c r="E107" i="14" s="1"/>
  <c r="AD107" i="14" l="1"/>
  <c r="L107" i="14"/>
  <c r="F107" i="14"/>
  <c r="BA108" i="14" s="1"/>
  <c r="W109" i="14" l="1"/>
  <c r="Z107" i="14"/>
  <c r="Z108" i="14" s="1"/>
  <c r="AF107" i="14"/>
  <c r="B107" i="14" s="1"/>
  <c r="M107" i="14"/>
  <c r="CO107" i="1" l="1"/>
  <c r="CA107" i="16" s="1"/>
  <c r="CK107" i="16" s="1"/>
  <c r="R107" i="14"/>
  <c r="S107" i="14" s="1"/>
  <c r="AA107" i="14"/>
  <c r="AA108" i="14" s="1"/>
  <c r="X109" i="14"/>
  <c r="AS108" i="14"/>
  <c r="AR108" i="14"/>
  <c r="BC108" i="14"/>
  <c r="J108" i="14" l="1"/>
  <c r="CQ108" i="1" s="1"/>
  <c r="U107" i="14"/>
  <c r="T107" i="14" s="1"/>
  <c r="CR107" i="1"/>
  <c r="N107" i="14"/>
  <c r="H107" i="16"/>
  <c r="BA107" i="16"/>
  <c r="AU107" i="16"/>
  <c r="AN108" i="14"/>
  <c r="AG108" i="14" s="1"/>
  <c r="D108" i="14"/>
  <c r="AL108" i="14"/>
  <c r="C108" i="14"/>
  <c r="CP108" i="1" s="1"/>
  <c r="CS107" i="1" l="1"/>
  <c r="AC108" i="14"/>
  <c r="K108" i="14"/>
  <c r="AV107" i="16"/>
  <c r="CR107" i="16" s="1"/>
  <c r="AW107" i="16" s="1"/>
  <c r="BD107" i="16"/>
  <c r="EB107" i="16" s="1"/>
  <c r="BB107" i="16"/>
  <c r="CS107" i="16" s="1"/>
  <c r="BC107" i="16" s="1"/>
  <c r="I107" i="16"/>
  <c r="CM107" i="16" s="1"/>
  <c r="J107" i="16" s="1"/>
  <c r="CT107" i="1"/>
  <c r="AB107" i="14"/>
  <c r="O107" i="14"/>
  <c r="P107" i="14" s="1"/>
  <c r="CU107" i="1" s="1"/>
  <c r="FC107" i="1" s="1"/>
  <c r="AX107" i="16" l="1"/>
  <c r="EA107" i="16" s="1"/>
  <c r="Q107" i="14"/>
  <c r="V108" i="14"/>
  <c r="AE108" i="14"/>
  <c r="K107" i="16"/>
  <c r="DV107" i="16" s="1"/>
  <c r="Y108" i="14" l="1"/>
  <c r="O108" i="14"/>
  <c r="BD108" i="14"/>
  <c r="BB108" i="14"/>
  <c r="BE108" i="14" l="1"/>
  <c r="AM108" i="14"/>
  <c r="E108" i="14" s="1"/>
  <c r="BF108" i="14"/>
  <c r="AO108" i="14"/>
  <c r="AH108" i="14" s="1"/>
  <c r="F108" i="14" l="1"/>
  <c r="BA109" i="14" s="1"/>
  <c r="L108" i="14"/>
  <c r="AD108" i="14"/>
  <c r="W110" i="14" l="1"/>
  <c r="AF108" i="14"/>
  <c r="M108" i="14"/>
  <c r="B108" i="14"/>
  <c r="CO108" i="1" l="1"/>
  <c r="CA108" i="16" s="1"/>
  <c r="CK108" i="16" s="1"/>
  <c r="R108" i="14"/>
  <c r="S108" i="14" s="1"/>
  <c r="X110" i="14"/>
  <c r="AR109" i="14"/>
  <c r="AS109" i="14"/>
  <c r="BC109" i="14"/>
  <c r="J109" i="14" l="1"/>
  <c r="CQ109" i="1" s="1"/>
  <c r="AL109" i="14"/>
  <c r="D109" i="14"/>
  <c r="AN109" i="14"/>
  <c r="AG109" i="14" s="1"/>
  <c r="C109" i="14"/>
  <c r="CP109" i="1" s="1"/>
  <c r="U108" i="14"/>
  <c r="T108" i="14" s="1"/>
  <c r="CR108" i="1"/>
  <c r="N108" i="14"/>
  <c r="H108" i="16"/>
  <c r="BA108" i="16"/>
  <c r="AU108" i="16"/>
  <c r="BB108" i="16" l="1"/>
  <c r="CS108" i="16" s="1"/>
  <c r="BC108" i="16" s="1"/>
  <c r="AV108" i="16"/>
  <c r="CR108" i="16" s="1"/>
  <c r="AW108" i="16" s="1"/>
  <c r="CT108" i="1"/>
  <c r="AB108" i="14"/>
  <c r="P108" i="14"/>
  <c r="CU108" i="1" s="1"/>
  <c r="FC108" i="1" s="1"/>
  <c r="K108" i="16"/>
  <c r="DV108" i="16" s="1"/>
  <c r="I108" i="16"/>
  <c r="CM108" i="16" s="1"/>
  <c r="J108" i="16" s="1"/>
  <c r="AC109" i="14"/>
  <c r="K109" i="14"/>
  <c r="AE109" i="14" s="1"/>
  <c r="CS108" i="1"/>
  <c r="Q108" i="14" l="1"/>
  <c r="V109" i="14"/>
  <c r="AX108" i="16"/>
  <c r="EA108" i="16" s="1"/>
  <c r="BD108" i="16"/>
  <c r="EB108" i="16" s="1"/>
  <c r="Y109" i="14" l="1"/>
  <c r="BB109" i="14"/>
  <c r="BD109" i="14"/>
  <c r="BE109" i="14" l="1"/>
  <c r="AM109" i="14"/>
  <c r="E109" i="14" s="1"/>
  <c r="BF109" i="14"/>
  <c r="AO109" i="14"/>
  <c r="AH109" i="14" s="1"/>
  <c r="AD109" i="14" l="1"/>
  <c r="L109" i="14"/>
  <c r="F109" i="14"/>
  <c r="AF109" i="14" l="1"/>
  <c r="M109" i="14"/>
  <c r="W113" i="14"/>
  <c r="W112" i="14"/>
  <c r="W111" i="14"/>
  <c r="Z109" i="14"/>
  <c r="B109" i="14"/>
  <c r="CO109" i="1" l="1"/>
  <c r="CA109" i="16" s="1"/>
  <c r="CK109" i="16" s="1"/>
  <c r="X113" i="14"/>
  <c r="R109" i="14"/>
  <c r="S109" i="14" s="1"/>
  <c r="X112" i="14"/>
  <c r="X111" i="14"/>
  <c r="AA109" i="14"/>
  <c r="U109" i="14" l="1"/>
  <c r="T109" i="14" s="1"/>
  <c r="CS109" i="1" s="1"/>
  <c r="CR109" i="1"/>
  <c r="N109" i="14"/>
  <c r="J116" i="14"/>
  <c r="J115" i="14"/>
  <c r="H109" i="16"/>
  <c r="BA109" i="16"/>
  <c r="AU109" i="16"/>
  <c r="I109" i="16" l="1"/>
  <c r="CM109" i="16" s="1"/>
  <c r="J109" i="16" s="1"/>
  <c r="BB109" i="16"/>
  <c r="CS109" i="16" s="1"/>
  <c r="BC109" i="16" s="1"/>
  <c r="AB109" i="14"/>
  <c r="Q109" i="14" s="1"/>
  <c r="CT109" i="1"/>
  <c r="O109" i="14"/>
  <c r="P109" i="14" s="1"/>
  <c r="AX109" i="16"/>
  <c r="EA109" i="16" s="1"/>
  <c r="AV109" i="16"/>
  <c r="CR109" i="16" s="1"/>
  <c r="AW109" i="16" s="1"/>
  <c r="CU109" i="1" l="1"/>
  <c r="FC109" i="1" s="1"/>
  <c r="J114" i="14" a="1"/>
  <c r="J114" i="14" s="1"/>
  <c r="BD109" i="16"/>
  <c r="EB109" i="16" s="1"/>
  <c r="K109" i="16"/>
  <c r="DV109" i="16" s="1"/>
  <c r="DF109" i="16" l="1"/>
  <c r="DF109" i="1"/>
  <c r="DJ109" i="1" l="1" a="1"/>
  <c r="DJ109" i="1" s="1"/>
  <c r="DM109" i="1" a="1"/>
  <c r="DM109" i="1" s="1"/>
  <c r="DQ108" i="1" s="1" a="1"/>
  <c r="DQ108" i="1" s="1"/>
  <c r="DG109" i="1"/>
  <c r="DK109" i="1" a="1"/>
  <c r="DK109" i="1" s="1"/>
  <c r="DO108" i="1" s="1" a="1"/>
  <c r="DO108" i="1" s="1"/>
  <c r="DL109" i="1" a="1"/>
  <c r="DL109" i="1" s="1"/>
  <c r="DP108" i="1" s="1" a="1"/>
  <c r="DP108" i="1" s="1"/>
  <c r="DL109" i="16" a="1"/>
  <c r="DL109" i="16" s="1"/>
  <c r="DP108" i="16" s="1" a="1"/>
  <c r="DP108" i="16" s="1"/>
  <c r="DG109" i="16"/>
  <c r="DM109" i="16" a="1"/>
  <c r="DM109" i="16" s="1"/>
  <c r="DQ108" i="16" s="1" a="1"/>
  <c r="DQ108" i="16" s="1"/>
  <c r="DJ109" i="16" a="1"/>
  <c r="DJ109" i="16" s="1"/>
  <c r="DK109" i="16" a="1"/>
  <c r="DK109" i="16" s="1"/>
  <c r="DO108" i="16" s="1" a="1"/>
  <c r="DO108" i="16" s="1"/>
  <c r="DG105" i="16" l="1"/>
  <c r="DG107" i="16"/>
  <c r="DG106" i="16"/>
  <c r="DG108" i="16"/>
  <c r="DL108" i="16"/>
  <c r="DL107" i="16"/>
  <c r="DL107" i="1"/>
  <c r="DL108" i="1"/>
  <c r="DM107" i="16"/>
  <c r="DM108" i="16"/>
  <c r="DK108" i="1"/>
  <c r="DK107" i="1"/>
  <c r="DG106" i="1"/>
  <c r="DG107" i="1"/>
  <c r="DG105" i="1"/>
  <c r="DG108" i="1"/>
  <c r="DK107" i="16"/>
  <c r="DK108" i="16"/>
  <c r="DM108" i="1"/>
  <c r="DM107" i="1"/>
  <c r="DN108" i="16" a="1"/>
  <c r="DN108" i="16" s="1"/>
  <c r="DJ107" i="16"/>
  <c r="DJ107" i="1"/>
  <c r="DN108" i="1" a="1"/>
  <c r="DN108" i="1" s="1"/>
  <c r="DN109" i="1" s="1"/>
  <c r="DS109" i="1" s="1"/>
  <c r="DJ108" i="16"/>
  <c r="DJ108" i="1"/>
  <c r="DN107" i="1" l="1"/>
  <c r="DN106" i="1" s="1"/>
  <c r="DN107" i="16"/>
  <c r="DN106" i="16" s="1"/>
  <c r="DR109" i="16" l="1"/>
  <c r="DN105" i="16"/>
  <c r="DN109" i="16" s="1"/>
  <c r="DS109" i="16" s="1"/>
  <c r="DR109" i="1"/>
  <c r="DN10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<sst xmlns="http://schemas.openxmlformats.org/spreadsheetml/2006/main" count="1737" uniqueCount="511">
  <si>
    <t>Result</t>
  </si>
  <si>
    <t>Player</t>
  </si>
  <si>
    <t>Banker</t>
  </si>
  <si>
    <t>Strategy 1 : PD/TG</t>
  </si>
  <si>
    <t>PD</t>
  </si>
  <si>
    <t>CT</t>
  </si>
  <si>
    <t>BT</t>
  </si>
  <si>
    <t>TG</t>
  </si>
  <si>
    <t>3TS</t>
  </si>
  <si>
    <t>CUR</t>
  </si>
  <si>
    <t>Player1</t>
  </si>
  <si>
    <t>Player2</t>
  </si>
  <si>
    <t>Strategy2</t>
  </si>
  <si>
    <t>Strategy3</t>
  </si>
  <si>
    <t>Strategy4</t>
  </si>
  <si>
    <t>Strategy5</t>
  </si>
  <si>
    <t>Strategy6</t>
  </si>
  <si>
    <t>Strategy7</t>
  </si>
  <si>
    <t>PLayer1</t>
  </si>
  <si>
    <t>Play Strategy</t>
  </si>
  <si>
    <t>Game Start</t>
  </si>
  <si>
    <t>Win-Loss</t>
  </si>
  <si>
    <t>PLayer2</t>
  </si>
  <si>
    <t>Trigger</t>
  </si>
  <si>
    <t>P</t>
  </si>
  <si>
    <t>B</t>
  </si>
  <si>
    <t>Player Bet</t>
  </si>
  <si>
    <t>DASHBOARD</t>
  </si>
  <si>
    <t>CT (Y/N)</t>
  </si>
  <si>
    <t>BT (Y/N)</t>
  </si>
  <si>
    <t>3TS (Y/N)</t>
  </si>
  <si>
    <t>44 (Y/N)</t>
  </si>
  <si>
    <t>CUR (Y/N)</t>
  </si>
  <si>
    <t>Last-5</t>
  </si>
  <si>
    <t>Last-3</t>
  </si>
  <si>
    <t>Consolidated Talue</t>
  </si>
  <si>
    <t>Talue</t>
  </si>
  <si>
    <t>SCOPE WINNER</t>
  </si>
  <si>
    <t>Bet Value</t>
  </si>
  <si>
    <t>WIN PATH</t>
  </si>
  <si>
    <t>FAIL PATH</t>
  </si>
  <si>
    <t>B1</t>
  </si>
  <si>
    <t>CAN BET</t>
  </si>
  <si>
    <t>L</t>
  </si>
  <si>
    <t>W</t>
  </si>
  <si>
    <t>Win</t>
  </si>
  <si>
    <t>Reset</t>
  </si>
  <si>
    <t>Win Sequence</t>
  </si>
  <si>
    <t>VAL</t>
  </si>
  <si>
    <t>VAL+1</t>
  </si>
  <si>
    <t>VAL-1</t>
  </si>
  <si>
    <t>S1 : PD / TG</t>
  </si>
  <si>
    <t>S2 : PD / FE</t>
  </si>
  <si>
    <t>S3 : M1 / TG</t>
  </si>
  <si>
    <t>S4 : HP / FE</t>
  </si>
  <si>
    <t>S5 : M1 / FE</t>
  </si>
  <si>
    <t>S6 : M1 / PD</t>
  </si>
  <si>
    <t>S7 : TG / FE</t>
  </si>
  <si>
    <t>S8 : M1 / WB</t>
  </si>
  <si>
    <t>S9 : HP / M1</t>
  </si>
  <si>
    <t xml:space="preserve">S10 : OP / OB </t>
  </si>
  <si>
    <t xml:space="preserve">Tail - CC : CC 1x </t>
  </si>
  <si>
    <t>Tail - HP : HP 1x</t>
  </si>
  <si>
    <t>CHOP TAIL</t>
  </si>
  <si>
    <t>Broom</t>
  </si>
  <si>
    <t>Tail - TG : TG 2x</t>
  </si>
  <si>
    <t>Value</t>
  </si>
  <si>
    <t>TOTAL BET</t>
  </si>
  <si>
    <t>if both bet are L5</t>
  </si>
  <si>
    <t>Left will be l5 only and right will be l2</t>
  </si>
  <si>
    <t>if both bet are L3</t>
  </si>
  <si>
    <t>Left will be l6 only and right will be l3</t>
  </si>
  <si>
    <t>Rabit is applicable</t>
  </si>
  <si>
    <t>BET</t>
  </si>
  <si>
    <t>W/L</t>
  </si>
  <si>
    <t>L2</t>
  </si>
  <si>
    <t>$</t>
  </si>
  <si>
    <t>$$</t>
  </si>
  <si>
    <t>TG(Y/N)</t>
  </si>
  <si>
    <t>Last-6</t>
  </si>
  <si>
    <t>L5</t>
  </si>
  <si>
    <t>Previous Bet</t>
  </si>
  <si>
    <t>BET-WINLOSS</t>
  </si>
  <si>
    <t>Next</t>
  </si>
  <si>
    <t>F2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</si>
  <si>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</si>
  <si>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</si>
  <si>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</si>
  <si>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</si>
  <si>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</si>
  <si>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</si>
  <si>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</si>
  <si>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</si>
  <si>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</si>
  <si>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</si>
  <si>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</si>
  <si>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</si>
  <si>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</si>
  <si>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</si>
  <si>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</si>
  <si>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</si>
  <si>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</si>
  <si>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</si>
  <si>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</si>
  <si>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P1-SUM</t>
  </si>
  <si>
    <t>P1-BET</t>
  </si>
  <si>
    <t>P2-SUM</t>
  </si>
  <si>
    <t>P2-BET</t>
  </si>
  <si>
    <t>Bet Unit</t>
  </si>
  <si>
    <t>L3</t>
  </si>
  <si>
    <t>L4</t>
  </si>
  <si>
    <t>TOTAL Bet</t>
  </si>
  <si>
    <t>B/P</t>
  </si>
  <si>
    <t>Unit</t>
  </si>
  <si>
    <t>GAME</t>
  </si>
  <si>
    <t>START</t>
  </si>
  <si>
    <t>S</t>
  </si>
  <si>
    <t>TAIL</t>
  </si>
  <si>
    <t>RL</t>
  </si>
  <si>
    <t>LL</t>
  </si>
  <si>
    <t>#TAIL-FAIL</t>
  </si>
  <si>
    <t>TAIL-LL-P</t>
  </si>
  <si>
    <t>TAIL-LL-B</t>
  </si>
  <si>
    <t>TAIL-RL-P</t>
  </si>
  <si>
    <t>TAIL-RP-B</t>
  </si>
  <si>
    <t>LL-P-U</t>
  </si>
  <si>
    <t>LL-B-U</t>
  </si>
  <si>
    <t>RL-P-U</t>
  </si>
  <si>
    <t>RL-B-U</t>
  </si>
  <si>
    <t>Step</t>
  </si>
  <si>
    <t>LL-WW,WLW</t>
  </si>
  <si>
    <t>RL-WW,WLW</t>
  </si>
  <si>
    <t>LEFT BET</t>
  </si>
  <si>
    <t>RIGHT BET</t>
  </si>
  <si>
    <t>LEFT UNIT</t>
  </si>
  <si>
    <t>RIGHT UNIT</t>
  </si>
  <si>
    <t>Rabbit</t>
  </si>
  <si>
    <t>RL-P-U-f</t>
  </si>
  <si>
    <t>RL-B-U-f</t>
  </si>
  <si>
    <t/>
  </si>
  <si>
    <t>OVERALL BET RESULT</t>
  </si>
  <si>
    <t>Overall</t>
  </si>
  <si>
    <t>Bet Win</t>
  </si>
  <si>
    <t>LLL</t>
  </si>
  <si>
    <t>WWL</t>
  </si>
  <si>
    <t>WLL</t>
  </si>
  <si>
    <t>LWL</t>
  </si>
  <si>
    <t>WWW</t>
  </si>
  <si>
    <t>LWW</t>
  </si>
  <si>
    <t>WLW</t>
  </si>
  <si>
    <t>LLW</t>
  </si>
  <si>
    <t>WL</t>
  </si>
  <si>
    <t>LW</t>
  </si>
  <si>
    <t>WW</t>
  </si>
  <si>
    <t>WWWW</t>
  </si>
  <si>
    <t>LLLL</t>
  </si>
  <si>
    <t>LLWL</t>
  </si>
  <si>
    <t>LLWW</t>
  </si>
  <si>
    <t>LWLL</t>
  </si>
  <si>
    <t>LWLW</t>
  </si>
  <si>
    <t>LWWL</t>
  </si>
  <si>
    <t>LWWW</t>
  </si>
  <si>
    <t>WLLL</t>
  </si>
  <si>
    <t>WLLW</t>
  </si>
  <si>
    <t>WLWL</t>
  </si>
  <si>
    <t>WLWW</t>
  </si>
  <si>
    <t>WWLL</t>
  </si>
  <si>
    <t>WWLW</t>
  </si>
  <si>
    <t>WWWL</t>
  </si>
  <si>
    <t>LLLLL</t>
  </si>
  <si>
    <t>LWLLL</t>
  </si>
  <si>
    <t>LLWLL</t>
  </si>
  <si>
    <t>LWWLL</t>
  </si>
  <si>
    <t>LLLWL</t>
  </si>
  <si>
    <t>LWLWL</t>
  </si>
  <si>
    <t>LLWWL</t>
  </si>
  <si>
    <t>LWWWL</t>
  </si>
  <si>
    <t>WLLLL</t>
  </si>
  <si>
    <t>WWLLL</t>
  </si>
  <si>
    <t>WLWLL</t>
  </si>
  <si>
    <t>WWWLL</t>
  </si>
  <si>
    <t>WLLWL</t>
  </si>
  <si>
    <t>WWLWL</t>
  </si>
  <si>
    <t>WLWWL</t>
  </si>
  <si>
    <t>WWWWL</t>
  </si>
  <si>
    <t>LLLLW</t>
  </si>
  <si>
    <t>LWLLW</t>
  </si>
  <si>
    <t>LLWLW</t>
  </si>
  <si>
    <t>LWWLW</t>
  </si>
  <si>
    <t>LLLWW</t>
  </si>
  <si>
    <t>LWLWW</t>
  </si>
  <si>
    <t>LLWWW</t>
  </si>
  <si>
    <t>LWWWW</t>
  </si>
  <si>
    <t>WLLLW</t>
  </si>
  <si>
    <t>WWLLW</t>
  </si>
  <si>
    <t>WLWLW</t>
  </si>
  <si>
    <t>WWWLW</t>
  </si>
  <si>
    <t>WLLWW</t>
  </si>
  <si>
    <t>WWLWW</t>
  </si>
  <si>
    <t>WLWWW</t>
  </si>
  <si>
    <t>WWWWW</t>
  </si>
  <si>
    <t>LLLLLW</t>
  </si>
  <si>
    <t>LLLLWL</t>
  </si>
  <si>
    <t>LLLLWW</t>
  </si>
  <si>
    <t>LLLWLL</t>
  </si>
  <si>
    <t>LLLWLW</t>
  </si>
  <si>
    <t>LLLWWL</t>
  </si>
  <si>
    <t>LLLWWW</t>
  </si>
  <si>
    <t>LLWLLL</t>
  </si>
  <si>
    <t>LLWLLW</t>
  </si>
  <si>
    <t>LLWLWL</t>
  </si>
  <si>
    <t>LLWLWW</t>
  </si>
  <si>
    <t>LLWWLL</t>
  </si>
  <si>
    <t>LLWWLW</t>
  </si>
  <si>
    <t>LLWWWL</t>
  </si>
  <si>
    <t>LLWWWW</t>
  </si>
  <si>
    <t>LWLLLL</t>
  </si>
  <si>
    <t>LWLLLW</t>
  </si>
  <si>
    <t>LWLLWL</t>
  </si>
  <si>
    <t>LWLLWW</t>
  </si>
  <si>
    <t>LWLWLL</t>
  </si>
  <si>
    <t>LWLWLW</t>
  </si>
  <si>
    <t>LWLWWL</t>
  </si>
  <si>
    <t>LWLWWW</t>
  </si>
  <si>
    <t>LWWLLL</t>
  </si>
  <si>
    <t>LWWLLW</t>
  </si>
  <si>
    <t>LWWLWL</t>
  </si>
  <si>
    <t>LWWLWW</t>
  </si>
  <si>
    <t>LWWWLL</t>
  </si>
  <si>
    <t>LWWWLW</t>
  </si>
  <si>
    <t>LWWWWL</t>
  </si>
  <si>
    <t>LWWWWW</t>
  </si>
  <si>
    <t>WLLLLL</t>
  </si>
  <si>
    <t>WLLLLW</t>
  </si>
  <si>
    <t>WLLLWL</t>
  </si>
  <si>
    <t>WLLLWW</t>
  </si>
  <si>
    <t>WLLWLL</t>
  </si>
  <si>
    <t>WLLWLW</t>
  </si>
  <si>
    <t>WLLWWL</t>
  </si>
  <si>
    <t>WLLWWW</t>
  </si>
  <si>
    <t>WLWLLL</t>
  </si>
  <si>
    <t>WLWLLW</t>
  </si>
  <si>
    <t>WLWLWL</t>
  </si>
  <si>
    <t>WLWLWW</t>
  </si>
  <si>
    <t>WLWWLL</t>
  </si>
  <si>
    <t>WLWWLW</t>
  </si>
  <si>
    <t>LLLLLL</t>
  </si>
  <si>
    <t>END OF SHEET</t>
  </si>
  <si>
    <t xml:space="preserve">$$$ </t>
  </si>
  <si>
    <t>Strategy Report</t>
  </si>
  <si>
    <t xml:space="preserve">Number of Player </t>
  </si>
  <si>
    <t>Number of  Banker</t>
  </si>
  <si>
    <t>Total Profit / Loss (Unit)</t>
  </si>
  <si>
    <t>Total Consolidated Wins</t>
  </si>
  <si>
    <t>Total Consolidated Loss</t>
  </si>
  <si>
    <t>Y/N</t>
  </si>
  <si>
    <t>Strategy 2 : PD/FE</t>
  </si>
  <si>
    <t>FE</t>
  </si>
  <si>
    <t>Strategy 3 : M1/TG</t>
  </si>
  <si>
    <t>M1</t>
  </si>
  <si>
    <t>Strategy 4 : HP/FE</t>
  </si>
  <si>
    <t>HP</t>
  </si>
  <si>
    <t>Strategy 5 : M1/FE</t>
  </si>
  <si>
    <t>Strategy 6 : PD/M1</t>
  </si>
  <si>
    <t>Strategy 7: TG/FE</t>
  </si>
  <si>
    <t>Strategy 8: M1/WB</t>
  </si>
  <si>
    <t>WB</t>
  </si>
  <si>
    <t>Strategy 9: HP/M1</t>
  </si>
  <si>
    <t>Strategy 10: OP/OB</t>
  </si>
  <si>
    <t>OP</t>
  </si>
  <si>
    <t>OB</t>
  </si>
  <si>
    <t>Y</t>
  </si>
  <si>
    <t>N</t>
  </si>
  <si>
    <t>COMBO1 : S1/S5</t>
  </si>
  <si>
    <t>IF A HAS P AND P WING THAN Y OR NO SAME IS WITH B</t>
  </si>
  <si>
    <t xml:space="preserve">P </t>
  </si>
  <si>
    <t>P RULE IS ON Y/N (1,3,6)</t>
  </si>
  <si>
    <t>IF Y/N COLUMN IS Y THAN ADD OR -MINUS</t>
  </si>
  <si>
    <t>COMBO1</t>
  </si>
  <si>
    <t>COMBO2</t>
  </si>
  <si>
    <t>COMBO3</t>
  </si>
  <si>
    <t>COMBO4</t>
  </si>
  <si>
    <t>COMBO5</t>
  </si>
  <si>
    <t>RESULT</t>
  </si>
  <si>
    <t>COMBO6</t>
  </si>
  <si>
    <t>COMBO7</t>
  </si>
  <si>
    <t>COMBO8</t>
  </si>
  <si>
    <t>COMBO9</t>
  </si>
  <si>
    <t>COMBO10</t>
  </si>
  <si>
    <t>ADD RESULT HERE FROM HERE RESULT WILL GO TO STRATEGY DASHBOARD</t>
  </si>
  <si>
    <t>RANKI1</t>
  </si>
  <si>
    <t>RANKI2</t>
  </si>
  <si>
    <t>RANKI3</t>
  </si>
  <si>
    <t>RANKI4</t>
  </si>
  <si>
    <t>RANKI5</t>
  </si>
  <si>
    <t>RANKI6</t>
  </si>
  <si>
    <t>Rule of 5 Bet</t>
  </si>
  <si>
    <t>Combo DASHBOARD</t>
  </si>
  <si>
    <t>P/B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</si>
  <si>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</si>
  <si>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</si>
  <si>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</si>
  <si>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</si>
  <si>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</si>
  <si>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</si>
  <si>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</si>
  <si>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</si>
  <si>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</si>
  <si>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</si>
  <si>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YYY</t>
  </si>
  <si>
    <t>YY</t>
  </si>
  <si>
    <t>YYYY</t>
  </si>
  <si>
    <t>YYYYY</t>
  </si>
  <si>
    <t>NNN</t>
  </si>
  <si>
    <t>YNN</t>
  </si>
  <si>
    <t>NYN</t>
  </si>
  <si>
    <t>YYN</t>
  </si>
  <si>
    <t>NYY</t>
  </si>
  <si>
    <t>YNY</t>
  </si>
  <si>
    <t>NNY</t>
  </si>
  <si>
    <t>YN</t>
  </si>
  <si>
    <t>NY</t>
  </si>
  <si>
    <t>NN</t>
  </si>
  <si>
    <t>NNNN</t>
  </si>
  <si>
    <t>NNYN</t>
  </si>
  <si>
    <t>NNYY</t>
  </si>
  <si>
    <t>NYNN</t>
  </si>
  <si>
    <t>NYNY</t>
  </si>
  <si>
    <t>NYYN</t>
  </si>
  <si>
    <t>NYYY</t>
  </si>
  <si>
    <t>YNNN</t>
  </si>
  <si>
    <t>YNNY</t>
  </si>
  <si>
    <t>YNYN</t>
  </si>
  <si>
    <t>YNYY</t>
  </si>
  <si>
    <t>YYNN</t>
  </si>
  <si>
    <t>YYNY</t>
  </si>
  <si>
    <t>YYYN</t>
  </si>
  <si>
    <t>NNNNN</t>
  </si>
  <si>
    <t>NYNNN</t>
  </si>
  <si>
    <t>NNYNN</t>
  </si>
  <si>
    <t>NYYNN</t>
  </si>
  <si>
    <t>NNNYN</t>
  </si>
  <si>
    <t>NYNYN</t>
  </si>
  <si>
    <t>NNYYN</t>
  </si>
  <si>
    <t>NYYYN</t>
  </si>
  <si>
    <t>YNNNN</t>
  </si>
  <si>
    <t>YYNNN</t>
  </si>
  <si>
    <t>YNYNN</t>
  </si>
  <si>
    <t>YYYNN</t>
  </si>
  <si>
    <t>YNNYN</t>
  </si>
  <si>
    <t>YYNYN</t>
  </si>
  <si>
    <t>YNYYN</t>
  </si>
  <si>
    <t>YYYYN</t>
  </si>
  <si>
    <t>NNNNY</t>
  </si>
  <si>
    <t>NYNNY</t>
  </si>
  <si>
    <t>NNYNY</t>
  </si>
  <si>
    <t>NYYNY</t>
  </si>
  <si>
    <t>NNNYY</t>
  </si>
  <si>
    <t>NYNYY</t>
  </si>
  <si>
    <t>NNYYY</t>
  </si>
  <si>
    <t>NYYYY</t>
  </si>
  <si>
    <t>YNNNY</t>
  </si>
  <si>
    <t>YYNNY</t>
  </si>
  <si>
    <t>YNYNY</t>
  </si>
  <si>
    <t>YYYNY</t>
  </si>
  <si>
    <t>YNNYY</t>
  </si>
  <si>
    <t>YYNYY</t>
  </si>
  <si>
    <t>YNYYY</t>
  </si>
  <si>
    <t>NNNNNN</t>
  </si>
  <si>
    <t>NNNNNY</t>
  </si>
  <si>
    <t>NNNNYN</t>
  </si>
  <si>
    <t>NNNNYY</t>
  </si>
  <si>
    <t>NNNYNN</t>
  </si>
  <si>
    <t>NNNYNY</t>
  </si>
  <si>
    <t>NNNYYN</t>
  </si>
  <si>
    <t>NNNYYY</t>
  </si>
  <si>
    <t>NNYNNN</t>
  </si>
  <si>
    <t>NNYNNY</t>
  </si>
  <si>
    <t>NNYNYN</t>
  </si>
  <si>
    <t>NNYNYY</t>
  </si>
  <si>
    <t>NNYYNN</t>
  </si>
  <si>
    <t>NNYYNY</t>
  </si>
  <si>
    <t>NNYYYN</t>
  </si>
  <si>
    <t>NNYYYY</t>
  </si>
  <si>
    <t>NYNNNN</t>
  </si>
  <si>
    <t>NYNNNY</t>
  </si>
  <si>
    <t>NYNNYN</t>
  </si>
  <si>
    <t>NYNNYY</t>
  </si>
  <si>
    <t>NYNYNN</t>
  </si>
  <si>
    <t>NYNYNY</t>
  </si>
  <si>
    <t>NYNYYN</t>
  </si>
  <si>
    <t>NYNYYY</t>
  </si>
  <si>
    <t>NYYNNN</t>
  </si>
  <si>
    <t>NYYNNY</t>
  </si>
  <si>
    <t>NYYNYN</t>
  </si>
  <si>
    <t>NYYNYY</t>
  </si>
  <si>
    <t>NYYYNN</t>
  </si>
  <si>
    <t>NYYYNY</t>
  </si>
  <si>
    <t>NYYYYN</t>
  </si>
  <si>
    <t>NYYYYY</t>
  </si>
  <si>
    <t>YNNNNN</t>
  </si>
  <si>
    <t>YNNNNY</t>
  </si>
  <si>
    <t>YNNNYN</t>
  </si>
  <si>
    <t>YNNNYY</t>
  </si>
  <si>
    <t>YNNYNN</t>
  </si>
  <si>
    <t>YNNYNY</t>
  </si>
  <si>
    <t>YNNYYN</t>
  </si>
  <si>
    <t>YNNYYY</t>
  </si>
  <si>
    <t>YNYNNN</t>
  </si>
  <si>
    <t>YNYNNY</t>
  </si>
  <si>
    <t>YNYNYN</t>
  </si>
  <si>
    <t>YNYNYY</t>
  </si>
  <si>
    <t>YNYYNN</t>
  </si>
  <si>
    <t>YNYYNY</t>
  </si>
  <si>
    <t>YYNNNY</t>
  </si>
  <si>
    <t>WWLLLW</t>
  </si>
  <si>
    <t>YYNYYN</t>
  </si>
  <si>
    <t>WWLWWL</t>
  </si>
  <si>
    <t>YYNNYN</t>
  </si>
  <si>
    <t>YYNYNY</t>
  </si>
  <si>
    <t>WWLWLW</t>
  </si>
  <si>
    <t>YYYYYN</t>
  </si>
  <si>
    <t>WWWWWL</t>
  </si>
  <si>
    <t>YYYYNY</t>
  </si>
  <si>
    <t>WWWWLW</t>
  </si>
  <si>
    <t>YYYNYN</t>
  </si>
  <si>
    <t>WWWLWL</t>
  </si>
  <si>
    <t>Rule of 5</t>
  </si>
  <si>
    <t>T</t>
  </si>
  <si>
    <t>BG</t>
  </si>
  <si>
    <t>R5</t>
  </si>
  <si>
    <t>H</t>
  </si>
  <si>
    <t>Z</t>
  </si>
  <si>
    <t>AO</t>
  </si>
  <si>
    <t>AU</t>
  </si>
  <si>
    <t>BA</t>
  </si>
  <si>
    <t>BM</t>
  </si>
  <si>
    <t>YYNYNN</t>
  </si>
  <si>
    <t>WWLWLL</t>
  </si>
  <si>
    <t>Is Last Sequence Continuing-LL</t>
  </si>
  <si>
    <t>Is Last Sequence Continuing-RLL</t>
  </si>
  <si>
    <t>F12</t>
  </si>
  <si>
    <t>F13</t>
  </si>
  <si>
    <t>F14</t>
  </si>
  <si>
    <t>F15</t>
  </si>
  <si>
    <t>F16</t>
  </si>
  <si>
    <t>IS THIS FIRST WB</t>
  </si>
  <si>
    <t>IF MAX IS SAME</t>
  </si>
  <si>
    <t>C</t>
  </si>
  <si>
    <t>I</t>
  </si>
  <si>
    <t>O</t>
  </si>
  <si>
    <t>U</t>
  </si>
  <si>
    <t>AA</t>
  </si>
  <si>
    <t>AP</t>
  </si>
  <si>
    <t>AV</t>
  </si>
  <si>
    <t>BB</t>
  </si>
  <si>
    <t>BH</t>
  </si>
  <si>
    <t>BN</t>
  </si>
  <si>
    <t>Random</t>
  </si>
  <si>
    <t>YYNNYY</t>
  </si>
  <si>
    <t>WWLLWW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</si>
  <si>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</si>
  <si>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</si>
  <si>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</si>
  <si>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</si>
  <si>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</si>
  <si>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</si>
  <si>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</si>
  <si>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</si>
  <si>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</si>
  <si>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</si>
  <si>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Combo 1 : S1/S5
PD / TG - M1 / FE</t>
  </si>
  <si>
    <t>Combo 2 : S10 / S9
OP / OB - HP / M1</t>
  </si>
  <si>
    <t>Combo 3 : S1/S9
PD / TG - HP / M1</t>
  </si>
  <si>
    <t>Combo 4 : S6/S7
PD / M1 - TG / FE</t>
  </si>
  <si>
    <t>Combo 5 : S2/S3
PD / FE - M1 / TG</t>
  </si>
  <si>
    <t>Combo 6: S2/S9
PD / FE - HP / M1</t>
  </si>
  <si>
    <t xml:space="preserve">Combo 7: S2/S10
PD / FE - OP / OB </t>
  </si>
  <si>
    <t>Combo 8: S3/S10
M1 / TG - OP / OB</t>
  </si>
  <si>
    <t>Combo 9: S3/S4
M1 / TG - HP / FE</t>
  </si>
  <si>
    <t>Combo 10: S1/S8
OP / OB - M1 / WB</t>
  </si>
  <si>
    <t>K</t>
  </si>
  <si>
    <t>AC</t>
  </si>
  <si>
    <t>AL</t>
  </si>
  <si>
    <t>BE</t>
  </si>
  <si>
    <t>BW</t>
  </si>
  <si>
    <t>CF</t>
  </si>
  <si>
    <t>CO</t>
  </si>
  <si>
    <t>E</t>
  </si>
  <si>
    <t>AF</t>
  </si>
  <si>
    <t>BQ</t>
  </si>
  <si>
    <t>CI</t>
  </si>
  <si>
    <t>CR</t>
  </si>
  <si>
    <t>R</t>
  </si>
  <si>
    <t>BZ</t>
  </si>
  <si>
    <t>Strategy : Law of 5</t>
  </si>
  <si>
    <t>Combo : Law of 5</t>
  </si>
  <si>
    <t>Main Dashboard</t>
  </si>
  <si>
    <t>BP</t>
  </si>
  <si>
    <t>Q</t>
  </si>
  <si>
    <t>AR</t>
  </si>
  <si>
    <t>AX</t>
  </si>
  <si>
    <t>BD</t>
  </si>
  <si>
    <t>BJ</t>
  </si>
  <si>
    <t>G/R-C</t>
  </si>
  <si>
    <t>G/R-S</t>
  </si>
  <si>
    <t>AI</t>
  </si>
  <si>
    <t>BK</t>
  </si>
  <si>
    <t>CC</t>
  </si>
  <si>
    <t>CL</t>
  </si>
  <si>
    <t>CU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</si>
</sst>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₹&quot;\ #,##0.00;[Red]&quot;₹&quot;\ \-#,##0.00"/>
  </numFmts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0"/>
      <color rgb="FF000000"/>
      <name val="Var(--ff-mono)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74829"/>
        <bgColor indexed="64"/>
      </patternFill>
    </fill>
    <fill>
      <patternFill patternType="solid">
        <fgColor rgb="FFAC148B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404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1" fillId="3" borderId="5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10" xfId="0" applyBorder="1"/>
    <xf numFmtId="0" fontId="1" fillId="6" borderId="5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1" fillId="7" borderId="5" xfId="0" applyFont="1" applyFill="1" applyBorder="1" applyAlignment="1">
      <alignment horizontal="center" vertical="center" wrapText="1"/>
    </xf>
    <xf numFmtId="0" fontId="1" fillId="7" borderId="6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" fillId="5" borderId="18" xfId="0" applyFont="1" applyFill="1" applyBorder="1" applyAlignment="1">
      <alignment horizontal="center" vertical="center" wrapText="1"/>
    </xf>
    <xf numFmtId="0" fontId="1" fillId="5" borderId="19" xfId="0" applyFont="1" applyFill="1" applyBorder="1" applyAlignment="1">
      <alignment horizontal="center" vertical="center" wrapText="1"/>
    </xf>
    <xf numFmtId="0" fontId="1" fillId="6" borderId="17" xfId="0" applyFont="1" applyFill="1" applyBorder="1" applyAlignment="1">
      <alignment horizontal="center" vertical="center" wrapText="1"/>
    </xf>
    <xf numFmtId="0" fontId="1" fillId="6" borderId="18" xfId="0" applyFont="1" applyFill="1" applyBorder="1" applyAlignment="1">
      <alignment horizontal="center" vertical="center" wrapText="1"/>
    </xf>
    <xf numFmtId="0" fontId="1" fillId="6" borderId="19" xfId="0" applyFont="1" applyFill="1" applyBorder="1" applyAlignment="1">
      <alignment horizontal="center" vertical="center" wrapText="1"/>
    </xf>
    <xf numFmtId="0" fontId="1" fillId="7" borderId="17" xfId="0" applyFont="1" applyFill="1" applyBorder="1" applyAlignment="1">
      <alignment horizontal="center" vertical="center" wrapText="1"/>
    </xf>
    <xf numFmtId="0" fontId="1" fillId="7" borderId="18" xfId="0" applyFont="1" applyFill="1" applyBorder="1" applyAlignment="1">
      <alignment horizontal="center" vertical="center" wrapText="1"/>
    </xf>
    <xf numFmtId="0" fontId="1" fillId="7" borderId="19" xfId="0" applyFont="1" applyFill="1" applyBorder="1" applyAlignment="1">
      <alignment horizontal="center" vertical="center" wrapText="1"/>
    </xf>
    <xf numFmtId="0" fontId="0" fillId="0" borderId="3" xfId="0" applyBorder="1"/>
    <xf numFmtId="0" fontId="0" fillId="0" borderId="9" xfId="0" applyBorder="1"/>
    <xf numFmtId="0" fontId="0" fillId="0" borderId="9" xfId="0" applyBorder="1" applyAlignment="1">
      <alignment horizontal="center" vertical="center"/>
    </xf>
    <xf numFmtId="0" fontId="0" fillId="0" borderId="4" xfId="0" applyBorder="1"/>
    <xf numFmtId="0" fontId="0" fillId="12" borderId="21" xfId="0" applyFill="1" applyBorder="1"/>
    <xf numFmtId="0" fontId="0" fillId="12" borderId="11" xfId="0" applyFill="1" applyBorder="1"/>
    <xf numFmtId="0" fontId="0" fillId="12" borderId="11" xfId="0" applyFill="1" applyBorder="1" applyAlignment="1">
      <alignment horizontal="center" vertical="center"/>
    </xf>
    <xf numFmtId="0" fontId="0" fillId="12" borderId="22" xfId="0" applyFill="1" applyBorder="1"/>
    <xf numFmtId="0" fontId="0" fillId="12" borderId="5" xfId="0" applyFill="1" applyBorder="1"/>
    <xf numFmtId="0" fontId="0" fillId="12" borderId="1" xfId="0" applyFill="1" applyBorder="1"/>
    <xf numFmtId="0" fontId="0" fillId="12" borderId="1" xfId="0" applyFill="1" applyBorder="1" applyAlignment="1">
      <alignment horizontal="center" vertical="center"/>
    </xf>
    <xf numFmtId="0" fontId="0" fillId="12" borderId="6" xfId="0" applyFill="1" applyBorder="1"/>
    <xf numFmtId="0" fontId="0" fillId="12" borderId="7" xfId="0" applyFill="1" applyBorder="1"/>
    <xf numFmtId="0" fontId="0" fillId="12" borderId="10" xfId="0" applyFill="1" applyBorder="1"/>
    <xf numFmtId="0" fontId="0" fillId="12" borderId="8" xfId="0" applyFill="1" applyBorder="1"/>
    <xf numFmtId="0" fontId="0" fillId="0" borderId="24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12" borderId="23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22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2" borderId="6" xfId="0" applyFill="1" applyBorder="1" applyAlignment="1">
      <alignment horizontal="center"/>
    </xf>
    <xf numFmtId="0" fontId="0" fillId="12" borderId="10" xfId="0" applyFill="1" applyBorder="1" applyAlignment="1">
      <alignment horizontal="center"/>
    </xf>
    <xf numFmtId="0" fontId="0" fillId="12" borderId="8" xfId="0" applyFill="1" applyBorder="1" applyAlignment="1">
      <alignment horizontal="center"/>
    </xf>
    <xf numFmtId="0" fontId="1" fillId="5" borderId="9" xfId="0" applyFont="1" applyFill="1" applyBorder="1" applyAlignment="1">
      <alignment horizontal="center" vertical="center" wrapText="1"/>
    </xf>
    <xf numFmtId="0" fontId="0" fillId="12" borderId="18" xfId="0" applyFill="1" applyBorder="1"/>
    <xf numFmtId="0" fontId="1" fillId="5" borderId="0" xfId="0" applyFont="1" applyFill="1" applyAlignment="1">
      <alignment horizontal="center" vertical="center" wrapText="1"/>
    </xf>
    <xf numFmtId="0" fontId="0" fillId="10" borderId="0" xfId="0" applyFill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11" borderId="0" xfId="0" applyFont="1" applyFill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17" borderId="9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0" fontId="0" fillId="17" borderId="10" xfId="0" applyFill="1" applyBorder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0" fillId="16" borderId="0" xfId="0" applyFill="1" applyAlignment="1">
      <alignment horizontal="center" vertical="center" wrapText="1"/>
    </xf>
    <xf numFmtId="0" fontId="0" fillId="14" borderId="9" xfId="0" applyFill="1" applyBorder="1" applyAlignment="1">
      <alignment horizontal="center" vertical="center"/>
    </xf>
    <xf numFmtId="0" fontId="0" fillId="14" borderId="4" xfId="0" applyFill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14" borderId="6" xfId="0" applyFill="1" applyBorder="1" applyAlignment="1">
      <alignment horizontal="center" vertical="center"/>
    </xf>
    <xf numFmtId="0" fontId="0" fillId="14" borderId="10" xfId="0" applyFill="1" applyBorder="1" applyAlignment="1">
      <alignment horizontal="center" vertical="center"/>
    </xf>
    <xf numFmtId="0" fontId="0" fillId="14" borderId="8" xfId="0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7" fillId="16" borderId="17" xfId="0" applyFont="1" applyFill="1" applyBorder="1" applyAlignment="1">
      <alignment horizontal="center" vertical="center"/>
    </xf>
    <xf numFmtId="0" fontId="7" fillId="16" borderId="18" xfId="0" applyFont="1" applyFill="1" applyBorder="1" applyAlignment="1">
      <alignment horizontal="center" vertical="center"/>
    </xf>
    <xf numFmtId="0" fontId="7" fillId="16" borderId="19" xfId="0" applyFont="1" applyFill="1" applyBorder="1" applyAlignment="1">
      <alignment horizontal="center" vertical="center" wrapText="1"/>
    </xf>
    <xf numFmtId="0" fontId="7" fillId="14" borderId="3" xfId="0" applyFont="1" applyFill="1" applyBorder="1" applyAlignment="1">
      <alignment horizontal="center" vertical="center"/>
    </xf>
    <xf numFmtId="0" fontId="8" fillId="14" borderId="9" xfId="0" applyFont="1" applyFill="1" applyBorder="1" applyAlignment="1">
      <alignment horizontal="center" vertical="center"/>
    </xf>
    <xf numFmtId="0" fontId="8" fillId="14" borderId="4" xfId="0" applyFont="1" applyFill="1" applyBorder="1" applyAlignment="1">
      <alignment horizontal="center" vertical="center"/>
    </xf>
    <xf numFmtId="0" fontId="7" fillId="14" borderId="5" xfId="0" applyFont="1" applyFill="1" applyBorder="1" applyAlignment="1">
      <alignment horizontal="center" vertical="center"/>
    </xf>
    <xf numFmtId="0" fontId="8" fillId="14" borderId="1" xfId="0" applyFont="1" applyFill="1" applyBorder="1" applyAlignment="1">
      <alignment horizontal="center" vertical="center"/>
    </xf>
    <xf numFmtId="0" fontId="8" fillId="14" borderId="6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0" fillId="14" borderId="5" xfId="0" applyFill="1" applyBorder="1" applyAlignment="1">
      <alignment horizontal="center" vertical="center"/>
    </xf>
    <xf numFmtId="0" fontId="0" fillId="14" borderId="7" xfId="0" applyFill="1" applyBorder="1" applyAlignment="1">
      <alignment horizontal="center" vertical="center"/>
    </xf>
    <xf numFmtId="0" fontId="0" fillId="14" borderId="6" xfId="0" quotePrefix="1" applyFill="1" applyBorder="1" applyAlignment="1">
      <alignment horizontal="center" vertical="center"/>
    </xf>
    <xf numFmtId="0" fontId="0" fillId="14" borderId="8" xfId="0" quotePrefix="1" applyFill="1" applyBorder="1" applyAlignment="1">
      <alignment horizontal="center" vertical="center"/>
    </xf>
    <xf numFmtId="0" fontId="0" fillId="18" borderId="9" xfId="0" applyFill="1" applyBorder="1" applyAlignment="1">
      <alignment horizontal="center" vertical="center"/>
    </xf>
    <xf numFmtId="0" fontId="0" fillId="18" borderId="1" xfId="0" applyFill="1" applyBorder="1" applyAlignment="1">
      <alignment horizontal="center" vertical="center"/>
    </xf>
    <xf numFmtId="0" fontId="0" fillId="18" borderId="10" xfId="0" applyFill="1" applyBorder="1" applyAlignment="1">
      <alignment horizontal="center" vertical="center"/>
    </xf>
    <xf numFmtId="0" fontId="0" fillId="14" borderId="1" xfId="0" quotePrefix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0" fillId="14" borderId="3" xfId="0" applyFill="1" applyBorder="1" applyAlignment="1">
      <alignment horizontal="center" vertical="center"/>
    </xf>
    <xf numFmtId="0" fontId="4" fillId="19" borderId="0" xfId="0" applyFont="1" applyFill="1" applyAlignment="1">
      <alignment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16" borderId="6" xfId="0" quotePrefix="1" applyFill="1" applyBorder="1" applyAlignment="1">
      <alignment horizontal="center" vertical="center"/>
    </xf>
    <xf numFmtId="0" fontId="0" fillId="0" borderId="10" xfId="0" quotePrefix="1" applyBorder="1" applyAlignment="1">
      <alignment horizontal="center" vertical="center"/>
    </xf>
    <xf numFmtId="0" fontId="0" fillId="16" borderId="8" xfId="0" quotePrefix="1" applyFill="1" applyBorder="1" applyAlignment="1">
      <alignment horizontal="center" vertical="center"/>
    </xf>
    <xf numFmtId="0" fontId="0" fillId="14" borderId="9" xfId="0" quotePrefix="1" applyFill="1" applyBorder="1" applyAlignment="1">
      <alignment horizontal="center" vertical="center"/>
    </xf>
    <xf numFmtId="0" fontId="0" fillId="14" borderId="4" xfId="0" quotePrefix="1" applyFill="1" applyBorder="1" applyAlignment="1">
      <alignment horizontal="center" vertical="center"/>
    </xf>
    <xf numFmtId="0" fontId="0" fillId="14" borderId="10" xfId="0" quotePrefix="1" applyFill="1" applyBorder="1" applyAlignment="1">
      <alignment horizontal="center" vertical="center"/>
    </xf>
    <xf numFmtId="0" fontId="0" fillId="0" borderId="9" xfId="0" quotePrefix="1" applyBorder="1" applyAlignment="1">
      <alignment horizontal="center" vertical="center"/>
    </xf>
    <xf numFmtId="0" fontId="0" fillId="16" borderId="4" xfId="0" quotePrefix="1" applyFill="1" applyBorder="1" applyAlignment="1">
      <alignment horizontal="center" vertical="center"/>
    </xf>
    <xf numFmtId="0" fontId="9" fillId="16" borderId="35" xfId="0" applyFont="1" applyFill="1" applyBorder="1" applyAlignment="1">
      <alignment horizontal="center" vertical="center"/>
    </xf>
    <xf numFmtId="0" fontId="9" fillId="16" borderId="36" xfId="0" applyFont="1" applyFill="1" applyBorder="1" applyAlignment="1">
      <alignment horizontal="center" vertical="center"/>
    </xf>
    <xf numFmtId="0" fontId="9" fillId="16" borderId="37" xfId="0" applyFont="1" applyFill="1" applyBorder="1" applyAlignment="1">
      <alignment horizontal="center" vertical="center"/>
    </xf>
    <xf numFmtId="0" fontId="9" fillId="16" borderId="34" xfId="0" applyFont="1" applyFill="1" applyBorder="1" applyAlignment="1">
      <alignment horizontal="center" vertical="center"/>
    </xf>
    <xf numFmtId="0" fontId="9" fillId="16" borderId="0" xfId="0" applyFont="1" applyFill="1" applyAlignment="1">
      <alignment horizontal="center" vertical="center"/>
    </xf>
    <xf numFmtId="0" fontId="9" fillId="16" borderId="43" xfId="0" applyFont="1" applyFill="1" applyBorder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6" fillId="16" borderId="0" xfId="0" applyFont="1" applyFill="1" applyAlignment="1">
      <alignment horizontal="center" vertical="center"/>
    </xf>
    <xf numFmtId="0" fontId="7" fillId="16" borderId="0" xfId="0" applyFont="1" applyFill="1" applyAlignment="1">
      <alignment horizontal="center" vertical="center" wrapText="1"/>
    </xf>
    <xf numFmtId="0" fontId="7" fillId="14" borderId="17" xfId="0" applyFont="1" applyFill="1" applyBorder="1" applyAlignment="1">
      <alignment horizontal="center" vertical="center"/>
    </xf>
    <xf numFmtId="0" fontId="8" fillId="14" borderId="18" xfId="0" applyFont="1" applyFill="1" applyBorder="1" applyAlignment="1">
      <alignment horizontal="center" vertical="center"/>
    </xf>
    <xf numFmtId="0" fontId="8" fillId="14" borderId="19" xfId="0" applyFont="1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17" borderId="18" xfId="0" applyFill="1" applyBorder="1" applyAlignment="1">
      <alignment horizontal="center" vertical="center"/>
    </xf>
    <xf numFmtId="0" fontId="0" fillId="18" borderId="18" xfId="0" applyFill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18" xfId="0" quotePrefix="1" applyBorder="1" applyAlignment="1">
      <alignment horizontal="center" vertical="center"/>
    </xf>
    <xf numFmtId="0" fontId="0" fillId="16" borderId="19" xfId="0" quotePrefix="1" applyFill="1" applyBorder="1" applyAlignment="1">
      <alignment horizontal="center" vertical="center"/>
    </xf>
    <xf numFmtId="0" fontId="4" fillId="16" borderId="0" xfId="0" applyFont="1" applyFill="1" applyAlignment="1">
      <alignment vertical="center"/>
    </xf>
    <xf numFmtId="0" fontId="0" fillId="21" borderId="0" xfId="0" applyFill="1" applyAlignment="1">
      <alignment horizontal="center" vertical="center"/>
    </xf>
    <xf numFmtId="0" fontId="0" fillId="14" borderId="17" xfId="0" applyFill="1" applyBorder="1" applyAlignment="1">
      <alignment horizontal="center" vertical="center"/>
    </xf>
    <xf numFmtId="0" fontId="0" fillId="14" borderId="18" xfId="0" applyFill="1" applyBorder="1" applyAlignment="1">
      <alignment horizontal="center" vertical="center"/>
    </xf>
    <xf numFmtId="0" fontId="0" fillId="14" borderId="19" xfId="0" applyFill="1" applyBorder="1" applyAlignment="1">
      <alignment horizontal="center" vertical="center"/>
    </xf>
    <xf numFmtId="0" fontId="1" fillId="17" borderId="9" xfId="0" applyFont="1" applyFill="1" applyBorder="1" applyAlignment="1">
      <alignment horizontal="center" vertical="center"/>
    </xf>
    <xf numFmtId="0" fontId="4" fillId="15" borderId="0" xfId="0" applyFont="1" applyFill="1" applyAlignment="1">
      <alignment horizontal="center" vertical="center"/>
    </xf>
    <xf numFmtId="0" fontId="1" fillId="17" borderId="1" xfId="0" applyFont="1" applyFill="1" applyBorder="1" applyAlignment="1">
      <alignment horizontal="center" vertical="center"/>
    </xf>
    <xf numFmtId="0" fontId="1" fillId="17" borderId="10" xfId="0" applyFont="1" applyFill="1" applyBorder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0" fillId="28" borderId="0" xfId="0" applyFill="1" applyAlignment="1">
      <alignment horizontal="center" vertical="center"/>
    </xf>
    <xf numFmtId="0" fontId="0" fillId="28" borderId="0" xfId="0" applyFill="1"/>
    <xf numFmtId="0" fontId="1" fillId="15" borderId="1" xfId="0" applyFont="1" applyFill="1" applyBorder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7" fillId="16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" fillId="15" borderId="0" xfId="0" applyFont="1" applyFill="1" applyAlignment="1">
      <alignment horizontal="center" vertical="center"/>
    </xf>
    <xf numFmtId="0" fontId="0" fillId="20" borderId="0" xfId="0" applyFill="1" applyAlignment="1">
      <alignment horizontal="center" vertical="center"/>
    </xf>
    <xf numFmtId="0" fontId="8" fillId="0" borderId="50" xfId="0" applyFont="1" applyBorder="1" applyAlignment="1">
      <alignment horizontal="center" vertical="center"/>
    </xf>
    <xf numFmtId="0" fontId="7" fillId="16" borderId="20" xfId="0" applyFont="1" applyFill="1" applyBorder="1" applyAlignment="1">
      <alignment horizontal="center" vertical="center"/>
    </xf>
    <xf numFmtId="0" fontId="8" fillId="16" borderId="5" xfId="0" applyFont="1" applyFill="1" applyBorder="1" applyAlignment="1">
      <alignment horizontal="center" vertical="center"/>
    </xf>
    <xf numFmtId="0" fontId="8" fillId="16" borderId="7" xfId="0" applyFont="1" applyFill="1" applyBorder="1" applyAlignment="1">
      <alignment horizontal="center" vertical="center"/>
    </xf>
    <xf numFmtId="0" fontId="7" fillId="16" borderId="13" xfId="0" applyFont="1" applyFill="1" applyBorder="1" applyAlignment="1">
      <alignment horizontal="center" vertical="center" wrapText="1"/>
    </xf>
    <xf numFmtId="0" fontId="7" fillId="16" borderId="51" xfId="0" applyFont="1" applyFill="1" applyBorder="1" applyAlignment="1">
      <alignment horizontal="center" vertical="center" wrapText="1"/>
    </xf>
    <xf numFmtId="0" fontId="7" fillId="14" borderId="1" xfId="0" applyFont="1" applyFill="1" applyBorder="1" applyAlignment="1">
      <alignment horizontal="center" vertical="center"/>
    </xf>
    <xf numFmtId="0" fontId="7" fillId="14" borderId="9" xfId="0" applyFont="1" applyFill="1" applyBorder="1" applyAlignment="1">
      <alignment horizontal="center" vertical="center"/>
    </xf>
    <xf numFmtId="0" fontId="7" fillId="14" borderId="18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" fillId="16" borderId="3" xfId="0" applyFont="1" applyFill="1" applyBorder="1" applyAlignment="1">
      <alignment horizontal="center" vertical="center"/>
    </xf>
    <xf numFmtId="0" fontId="8" fillId="16" borderId="9" xfId="0" applyFont="1" applyFill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0" fillId="29" borderId="0" xfId="0" applyFill="1" applyAlignment="1">
      <alignment horizontal="center" vertical="center"/>
    </xf>
    <xf numFmtId="0" fontId="0" fillId="29" borderId="0" xfId="0" applyFill="1" applyAlignment="1">
      <alignment horizontal="center" vertical="center" wrapText="1"/>
    </xf>
    <xf numFmtId="8" fontId="0" fillId="0" borderId="0" xfId="0" applyNumberFormat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8" fillId="16" borderId="1" xfId="0" applyFont="1" applyFill="1" applyBorder="1" applyAlignment="1">
      <alignment horizontal="center" vertical="center"/>
    </xf>
    <xf numFmtId="0" fontId="8" fillId="16" borderId="10" xfId="0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7" fillId="14" borderId="21" xfId="0" applyFont="1" applyFill="1" applyBorder="1" applyAlignment="1">
      <alignment horizontal="center" vertical="center"/>
    </xf>
    <xf numFmtId="0" fontId="7" fillId="14" borderId="11" xfId="0" applyFont="1" applyFill="1" applyBorder="1" applyAlignment="1">
      <alignment horizontal="center" vertical="center"/>
    </xf>
    <xf numFmtId="0" fontId="8" fillId="14" borderId="11" xfId="0" applyFont="1" applyFill="1" applyBorder="1" applyAlignment="1">
      <alignment horizontal="center" vertical="center"/>
    </xf>
    <xf numFmtId="0" fontId="8" fillId="14" borderId="22" xfId="0" applyFont="1" applyFill="1" applyBorder="1" applyAlignment="1">
      <alignment horizontal="center" vertical="center"/>
    </xf>
    <xf numFmtId="0" fontId="8" fillId="16" borderId="17" xfId="0" applyFont="1" applyFill="1" applyBorder="1" applyAlignment="1">
      <alignment horizontal="center" vertical="center"/>
    </xf>
    <xf numFmtId="0" fontId="8" fillId="16" borderId="18" xfId="0" applyFont="1" applyFill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31" xfId="0" applyFont="1" applyBorder="1" applyAlignment="1" applyProtection="1">
      <alignment horizontal="center" vertical="center"/>
      <protection locked="0"/>
    </xf>
    <xf numFmtId="0" fontId="8" fillId="0" borderId="32" xfId="0" applyFont="1" applyBorder="1" applyAlignment="1" applyProtection="1">
      <alignment horizontal="center" vertical="center"/>
      <protection locked="0"/>
    </xf>
    <xf numFmtId="0" fontId="8" fillId="0" borderId="33" xfId="0" applyFont="1" applyBorder="1" applyAlignment="1" applyProtection="1">
      <alignment horizontal="center" vertical="center"/>
      <protection locked="0"/>
    </xf>
    <xf numFmtId="0" fontId="8" fillId="0" borderId="44" xfId="0" applyFont="1" applyBorder="1" applyAlignment="1" applyProtection="1">
      <alignment horizontal="center" vertical="center"/>
      <protection locked="0"/>
    </xf>
    <xf numFmtId="0" fontId="0" fillId="14" borderId="18" xfId="0" quotePrefix="1" applyFill="1" applyBorder="1" applyAlignment="1">
      <alignment horizontal="center" vertical="center"/>
    </xf>
    <xf numFmtId="0" fontId="0" fillId="14" borderId="19" xfId="0" quotePrefix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9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20" borderId="0" xfId="0" applyFill="1" applyAlignment="1">
      <alignment horizontal="right" vertical="center"/>
    </xf>
    <xf numFmtId="0" fontId="8" fillId="20" borderId="7" xfId="0" applyFont="1" applyFill="1" applyBorder="1" applyAlignment="1">
      <alignment horizontal="center" vertical="center"/>
    </xf>
    <xf numFmtId="0" fontId="8" fillId="20" borderId="10" xfId="0" applyFont="1" applyFill="1" applyBorder="1" applyAlignment="1">
      <alignment horizontal="center" vertical="center"/>
    </xf>
    <xf numFmtId="0" fontId="7" fillId="20" borderId="10" xfId="0" applyFont="1" applyFill="1" applyBorder="1" applyAlignment="1">
      <alignment horizontal="center" vertical="center"/>
    </xf>
    <xf numFmtId="0" fontId="6" fillId="16" borderId="7" xfId="0" applyFont="1" applyFill="1" applyBorder="1" applyAlignment="1">
      <alignment horizontal="center" vertical="center"/>
    </xf>
    <xf numFmtId="0" fontId="6" fillId="16" borderId="10" xfId="0" applyFont="1" applyFill="1" applyBorder="1" applyAlignment="1">
      <alignment horizontal="center" vertical="center"/>
    </xf>
    <xf numFmtId="0" fontId="6" fillId="16" borderId="8" xfId="0" applyFont="1" applyFill="1" applyBorder="1" applyAlignment="1">
      <alignment horizontal="center" vertical="center"/>
    </xf>
    <xf numFmtId="0" fontId="0" fillId="20" borderId="0" xfId="0" applyFill="1"/>
    <xf numFmtId="0" fontId="0" fillId="0" borderId="2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17" borderId="35" xfId="0" applyFill="1" applyBorder="1" applyAlignment="1">
      <alignment horizontal="center" vertical="center"/>
    </xf>
    <xf numFmtId="0" fontId="0" fillId="17" borderId="36" xfId="0" applyFill="1" applyBorder="1" applyAlignment="1">
      <alignment horizontal="center" vertical="center"/>
    </xf>
    <xf numFmtId="0" fontId="0" fillId="17" borderId="37" xfId="0" applyFill="1" applyBorder="1" applyAlignment="1">
      <alignment horizontal="center" vertical="center"/>
    </xf>
    <xf numFmtId="0" fontId="1" fillId="17" borderId="13" xfId="0" applyFont="1" applyFill="1" applyBorder="1" applyAlignment="1">
      <alignment horizontal="center" vertical="center"/>
    </xf>
    <xf numFmtId="0" fontId="1" fillId="17" borderId="51" xfId="0" applyFont="1" applyFill="1" applyBorder="1" applyAlignment="1">
      <alignment horizontal="center" vertical="center"/>
    </xf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6" fillId="13" borderId="3" xfId="0" applyFont="1" applyFill="1" applyBorder="1" applyAlignment="1">
      <alignment horizontal="center" vertical="center"/>
    </xf>
    <xf numFmtId="0" fontId="6" fillId="13" borderId="9" xfId="0" applyFont="1" applyFill="1" applyBorder="1" applyAlignment="1">
      <alignment horizontal="center" vertical="center"/>
    </xf>
    <xf numFmtId="0" fontId="6" fillId="13" borderId="4" xfId="0" applyFont="1" applyFill="1" applyBorder="1" applyAlignment="1">
      <alignment horizontal="center" vertical="center"/>
    </xf>
    <xf numFmtId="0" fontId="6" fillId="21" borderId="21" xfId="0" applyFont="1" applyFill="1" applyBorder="1" applyAlignment="1">
      <alignment horizontal="center" vertical="center"/>
    </xf>
    <xf numFmtId="0" fontId="6" fillId="21" borderId="11" xfId="0" applyFont="1" applyFill="1" applyBorder="1" applyAlignment="1">
      <alignment horizontal="center" vertical="center"/>
    </xf>
    <xf numFmtId="0" fontId="6" fillId="21" borderId="22" xfId="0" applyFont="1" applyFill="1" applyBorder="1" applyAlignment="1">
      <alignment horizontal="center" vertical="center"/>
    </xf>
    <xf numFmtId="0" fontId="0" fillId="30" borderId="27" xfId="0" applyFill="1" applyBorder="1" applyAlignment="1">
      <alignment horizontal="center" vertical="center"/>
    </xf>
    <xf numFmtId="0" fontId="0" fillId="30" borderId="28" xfId="0" applyFill="1" applyBorder="1" applyAlignment="1">
      <alignment horizontal="center" vertical="center"/>
    </xf>
    <xf numFmtId="0" fontId="0" fillId="30" borderId="30" xfId="0" applyFill="1" applyBorder="1" applyAlignment="1">
      <alignment horizontal="center" vertical="center"/>
    </xf>
    <xf numFmtId="0" fontId="0" fillId="30" borderId="49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53" xfId="0" applyFill="1" applyBorder="1" applyAlignment="1">
      <alignment horizontal="center" vertical="center"/>
    </xf>
    <xf numFmtId="0" fontId="7" fillId="2" borderId="29" xfId="0" applyFont="1" applyFill="1" applyBorder="1" applyAlignment="1">
      <alignment horizontal="center" vertical="center"/>
    </xf>
    <xf numFmtId="0" fontId="7" fillId="2" borderId="52" xfId="0" applyFont="1" applyFill="1" applyBorder="1" applyAlignment="1">
      <alignment horizontal="center" vertical="center"/>
    </xf>
    <xf numFmtId="0" fontId="6" fillId="21" borderId="3" xfId="0" applyFont="1" applyFill="1" applyBorder="1" applyAlignment="1">
      <alignment horizontal="center" vertical="center"/>
    </xf>
    <xf numFmtId="0" fontId="6" fillId="21" borderId="9" xfId="0" applyFont="1" applyFill="1" applyBorder="1" applyAlignment="1">
      <alignment horizontal="center" vertical="center"/>
    </xf>
    <xf numFmtId="0" fontId="6" fillId="21" borderId="4" xfId="0" applyFont="1" applyFill="1" applyBorder="1" applyAlignment="1">
      <alignment horizontal="center" vertical="center"/>
    </xf>
    <xf numFmtId="0" fontId="10" fillId="28" borderId="27" xfId="0" applyFont="1" applyFill="1" applyBorder="1" applyAlignment="1">
      <alignment horizontal="center" vertical="center"/>
    </xf>
    <xf numFmtId="0" fontId="10" fillId="28" borderId="28" xfId="0" applyFont="1" applyFill="1" applyBorder="1" applyAlignment="1">
      <alignment horizontal="center" vertical="center"/>
    </xf>
    <xf numFmtId="0" fontId="10" fillId="28" borderId="30" xfId="0" applyFont="1" applyFill="1" applyBorder="1" applyAlignment="1">
      <alignment horizontal="center" vertical="center"/>
    </xf>
    <xf numFmtId="0" fontId="10" fillId="28" borderId="49" xfId="0" applyFont="1" applyFill="1" applyBorder="1" applyAlignment="1">
      <alignment horizontal="center" vertical="center"/>
    </xf>
    <xf numFmtId="0" fontId="10" fillId="28" borderId="16" xfId="0" applyFont="1" applyFill="1" applyBorder="1" applyAlignment="1">
      <alignment horizontal="center" vertical="center"/>
    </xf>
    <xf numFmtId="0" fontId="10" fillId="28" borderId="0" xfId="0" applyFont="1" applyFill="1" applyAlignment="1">
      <alignment horizontal="center" vertical="center"/>
    </xf>
    <xf numFmtId="0" fontId="10" fillId="28" borderId="54" xfId="0" applyFont="1" applyFill="1" applyBorder="1" applyAlignment="1">
      <alignment horizontal="center" vertical="center"/>
    </xf>
    <xf numFmtId="0" fontId="4" fillId="19" borderId="0" xfId="0" applyFont="1" applyFill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 wrapText="1"/>
    </xf>
    <xf numFmtId="0" fontId="6" fillId="11" borderId="9" xfId="0" applyFont="1" applyFill="1" applyBorder="1" applyAlignment="1">
      <alignment horizontal="center" vertical="center"/>
    </xf>
    <xf numFmtId="0" fontId="6" fillId="25" borderId="3" xfId="0" applyFont="1" applyFill="1" applyBorder="1" applyAlignment="1">
      <alignment horizontal="center" vertical="center" wrapText="1"/>
    </xf>
    <xf numFmtId="0" fontId="6" fillId="25" borderId="9" xfId="0" applyFont="1" applyFill="1" applyBorder="1" applyAlignment="1">
      <alignment horizontal="center" vertical="center"/>
    </xf>
    <xf numFmtId="0" fontId="6" fillId="9" borderId="3" xfId="0" applyFont="1" applyFill="1" applyBorder="1" applyAlignment="1">
      <alignment horizontal="center" vertical="center" wrapText="1"/>
    </xf>
    <xf numFmtId="0" fontId="6" fillId="9" borderId="9" xfId="0" applyFont="1" applyFill="1" applyBorder="1" applyAlignment="1">
      <alignment horizontal="center" vertical="center"/>
    </xf>
    <xf numFmtId="0" fontId="6" fillId="26" borderId="3" xfId="0" applyFont="1" applyFill="1" applyBorder="1" applyAlignment="1">
      <alignment horizontal="center" vertical="center" wrapText="1"/>
    </xf>
    <xf numFmtId="0" fontId="6" fillId="26" borderId="9" xfId="0" applyFont="1" applyFill="1" applyBorder="1" applyAlignment="1">
      <alignment horizontal="center" vertical="center"/>
    </xf>
    <xf numFmtId="0" fontId="6" fillId="27" borderId="3" xfId="0" applyFont="1" applyFill="1" applyBorder="1" applyAlignment="1">
      <alignment horizontal="center" vertical="center" wrapText="1"/>
    </xf>
    <xf numFmtId="0" fontId="6" fillId="27" borderId="9" xfId="0" applyFont="1" applyFill="1" applyBorder="1" applyAlignment="1">
      <alignment horizontal="center" vertical="center"/>
    </xf>
    <xf numFmtId="0" fontId="6" fillId="13" borderId="3" xfId="0" applyFont="1" applyFill="1" applyBorder="1" applyAlignment="1">
      <alignment horizontal="center" vertical="center" wrapText="1"/>
    </xf>
    <xf numFmtId="0" fontId="6" fillId="5" borderId="3" xfId="0" applyFont="1" applyFill="1" applyBorder="1" applyAlignment="1">
      <alignment horizontal="center" vertical="center" wrapText="1"/>
    </xf>
    <xf numFmtId="0" fontId="6" fillId="5" borderId="9" xfId="0" applyFont="1" applyFill="1" applyBorder="1" applyAlignment="1">
      <alignment horizontal="center" vertical="center"/>
    </xf>
    <xf numFmtId="0" fontId="6" fillId="22" borderId="3" xfId="0" applyFont="1" applyFill="1" applyBorder="1" applyAlignment="1">
      <alignment horizontal="center" vertical="center" wrapText="1"/>
    </xf>
    <xf numFmtId="0" fontId="6" fillId="22" borderId="9" xfId="0" applyFont="1" applyFill="1" applyBorder="1" applyAlignment="1">
      <alignment horizontal="center" vertical="center"/>
    </xf>
    <xf numFmtId="0" fontId="6" fillId="23" borderId="3" xfId="0" applyFont="1" applyFill="1" applyBorder="1" applyAlignment="1">
      <alignment horizontal="center" vertical="center" wrapText="1"/>
    </xf>
    <xf numFmtId="0" fontId="6" fillId="23" borderId="9" xfId="0" applyFont="1" applyFill="1" applyBorder="1" applyAlignment="1">
      <alignment horizontal="center" vertical="center"/>
    </xf>
    <xf numFmtId="0" fontId="6" fillId="24" borderId="3" xfId="0" applyFont="1" applyFill="1" applyBorder="1" applyAlignment="1">
      <alignment horizontal="center" vertical="center" wrapText="1"/>
    </xf>
    <xf numFmtId="0" fontId="6" fillId="24" borderId="9" xfId="0" applyFont="1" applyFill="1" applyBorder="1" applyAlignment="1">
      <alignment horizontal="center" vertical="center"/>
    </xf>
    <xf numFmtId="0" fontId="7" fillId="2" borderId="49" xfId="0" applyFont="1" applyFill="1" applyBorder="1" applyAlignment="1">
      <alignment horizontal="center" vertical="center"/>
    </xf>
    <xf numFmtId="0" fontId="4" fillId="11" borderId="0" xfId="0" applyFont="1" applyFill="1" applyAlignment="1">
      <alignment horizontal="center" vertical="center"/>
    </xf>
    <xf numFmtId="0" fontId="0" fillId="15" borderId="48" xfId="0" applyFill="1" applyBorder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5" borderId="25" xfId="0" applyFill="1" applyBorder="1" applyAlignment="1">
      <alignment horizontal="center" vertical="center"/>
    </xf>
    <xf numFmtId="0" fontId="0" fillId="15" borderId="26" xfId="0" applyFill="1" applyBorder="1" applyAlignment="1">
      <alignment horizontal="center" vertical="center"/>
    </xf>
    <xf numFmtId="0" fontId="0" fillId="29" borderId="0" xfId="0" applyFill="1" applyAlignment="1">
      <alignment horizontal="center" vertical="center"/>
    </xf>
    <xf numFmtId="0" fontId="0" fillId="29" borderId="0" xfId="0" applyFill="1" applyAlignment="1">
      <alignment horizontal="center" vertical="center" wrapText="1"/>
    </xf>
    <xf numFmtId="0" fontId="6" fillId="21" borderId="42" xfId="0" applyFont="1" applyFill="1" applyBorder="1" applyAlignment="1">
      <alignment horizontal="center" vertical="center"/>
    </xf>
    <xf numFmtId="0" fontId="6" fillId="21" borderId="0" xfId="0" applyFont="1" applyFill="1" applyAlignment="1">
      <alignment horizontal="center" vertical="center"/>
    </xf>
    <xf numFmtId="0" fontId="6" fillId="21" borderId="41" xfId="0" applyFont="1" applyFill="1" applyBorder="1" applyAlignment="1">
      <alignment horizontal="center" vertical="center"/>
    </xf>
    <xf numFmtId="0" fontId="4" fillId="15" borderId="0" xfId="0" applyFont="1" applyFill="1" applyAlignment="1">
      <alignment horizontal="center" vertical="center"/>
    </xf>
    <xf numFmtId="0" fontId="4" fillId="15" borderId="16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/>
    </xf>
    <xf numFmtId="0" fontId="6" fillId="22" borderId="3" xfId="0" applyFont="1" applyFill="1" applyBorder="1" applyAlignment="1">
      <alignment horizontal="center" vertical="center"/>
    </xf>
    <xf numFmtId="0" fontId="6" fillId="22" borderId="4" xfId="0" applyFont="1" applyFill="1" applyBorder="1" applyAlignment="1">
      <alignment horizontal="center" vertical="center"/>
    </xf>
    <xf numFmtId="0" fontId="6" fillId="23" borderId="3" xfId="0" applyFont="1" applyFill="1" applyBorder="1" applyAlignment="1">
      <alignment horizontal="center" vertical="center"/>
    </xf>
    <xf numFmtId="0" fontId="6" fillId="23" borderId="4" xfId="0" applyFont="1" applyFill="1" applyBorder="1" applyAlignment="1">
      <alignment horizontal="center" vertical="center"/>
    </xf>
    <xf numFmtId="0" fontId="6" fillId="24" borderId="3" xfId="0" applyFont="1" applyFill="1" applyBorder="1" applyAlignment="1">
      <alignment horizontal="center" vertical="center"/>
    </xf>
    <xf numFmtId="0" fontId="6" fillId="24" borderId="4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/>
    </xf>
    <xf numFmtId="0" fontId="6" fillId="11" borderId="4" xfId="0" applyFont="1" applyFill="1" applyBorder="1" applyAlignment="1">
      <alignment horizontal="center" vertical="center"/>
    </xf>
    <xf numFmtId="0" fontId="6" fillId="25" borderId="3" xfId="0" applyFont="1" applyFill="1" applyBorder="1" applyAlignment="1">
      <alignment horizontal="center" vertical="center"/>
    </xf>
    <xf numFmtId="0" fontId="6" fillId="25" borderId="4" xfId="0" applyFont="1" applyFill="1" applyBorder="1" applyAlignment="1">
      <alignment horizontal="center" vertical="center"/>
    </xf>
    <xf numFmtId="0" fontId="6" fillId="9" borderId="3" xfId="0" applyFont="1" applyFill="1" applyBorder="1" applyAlignment="1">
      <alignment horizontal="center" vertical="center"/>
    </xf>
    <xf numFmtId="0" fontId="6" fillId="9" borderId="4" xfId="0" applyFont="1" applyFill="1" applyBorder="1" applyAlignment="1">
      <alignment horizontal="center" vertical="center"/>
    </xf>
    <xf numFmtId="0" fontId="6" fillId="26" borderId="3" xfId="0" applyFont="1" applyFill="1" applyBorder="1" applyAlignment="1">
      <alignment horizontal="center" vertical="center"/>
    </xf>
    <xf numFmtId="0" fontId="6" fillId="26" borderId="4" xfId="0" applyFont="1" applyFill="1" applyBorder="1" applyAlignment="1">
      <alignment horizontal="center" vertical="center"/>
    </xf>
    <xf numFmtId="0" fontId="6" fillId="27" borderId="3" xfId="0" applyFont="1" applyFill="1" applyBorder="1" applyAlignment="1">
      <alignment horizontal="center" vertical="center"/>
    </xf>
    <xf numFmtId="0" fontId="6" fillId="27" borderId="4" xfId="0" applyFont="1" applyFill="1" applyBorder="1" applyAlignment="1">
      <alignment horizontal="center" vertical="center"/>
    </xf>
    <xf numFmtId="0" fontId="1" fillId="5" borderId="25" xfId="0" applyFont="1" applyFill="1" applyBorder="1" applyAlignment="1">
      <alignment horizontal="center" vertical="center" wrapText="1"/>
    </xf>
    <xf numFmtId="0" fontId="1" fillId="5" borderId="26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1" borderId="18" xfId="0" applyFont="1" applyFill="1" applyBorder="1" applyAlignment="1">
      <alignment horizontal="center" vertical="center" wrapText="1"/>
    </xf>
    <xf numFmtId="0" fontId="1" fillId="11" borderId="6" xfId="0" applyFont="1" applyFill="1" applyBorder="1" applyAlignment="1">
      <alignment horizontal="center" vertical="center" wrapText="1"/>
    </xf>
    <xf numFmtId="0" fontId="1" fillId="11" borderId="19" xfId="0" applyFont="1" applyFill="1" applyBorder="1" applyAlignment="1">
      <alignment horizontal="center" vertical="center" wrapText="1"/>
    </xf>
    <xf numFmtId="0" fontId="1" fillId="6" borderId="15" xfId="0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3" fillId="4" borderId="13" xfId="0" applyFont="1" applyFill="1" applyBorder="1" applyAlignment="1">
      <alignment horizontal="center"/>
    </xf>
    <xf numFmtId="0" fontId="3" fillId="4" borderId="14" xfId="0" applyFont="1" applyFill="1" applyBorder="1" applyAlignment="1">
      <alignment horizontal="center"/>
    </xf>
    <xf numFmtId="0" fontId="3" fillId="4" borderId="9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 vertical="center" wrapText="1"/>
    </xf>
    <xf numFmtId="0" fontId="1" fillId="5" borderId="5" xfId="0" applyFont="1" applyFill="1" applyBorder="1" applyAlignment="1">
      <alignment horizontal="center" vertical="center" wrapText="1"/>
    </xf>
    <xf numFmtId="0" fontId="1" fillId="5" borderId="17" xfId="0" applyFont="1" applyFill="1" applyBorder="1" applyAlignment="1">
      <alignment horizontal="center" vertical="center" wrapText="1"/>
    </xf>
    <xf numFmtId="0" fontId="1" fillId="5" borderId="9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5" borderId="18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1" fillId="8" borderId="3" xfId="0" applyFont="1" applyFill="1" applyBorder="1" applyAlignment="1">
      <alignment horizontal="center" vertical="center" wrapText="1"/>
    </xf>
    <xf numFmtId="0" fontId="1" fillId="8" borderId="9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1" fillId="9" borderId="3" xfId="0" applyFont="1" applyFill="1" applyBorder="1" applyAlignment="1">
      <alignment horizontal="center" vertical="center" wrapText="1"/>
    </xf>
    <xf numFmtId="0" fontId="1" fillId="9" borderId="9" xfId="0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 vertical="center" wrapText="1"/>
    </xf>
    <xf numFmtId="0" fontId="0" fillId="10" borderId="2" xfId="0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 wrapText="1"/>
    </xf>
    <xf numFmtId="0" fontId="0" fillId="10" borderId="6" xfId="0" applyFill="1" applyBorder="1" applyAlignment="1">
      <alignment horizontal="center" vertical="center" wrapText="1"/>
    </xf>
    <xf numFmtId="0" fontId="1" fillId="11" borderId="2" xfId="0" applyFont="1" applyFill="1" applyBorder="1" applyAlignment="1">
      <alignment horizontal="center" vertical="center" wrapText="1"/>
    </xf>
    <xf numFmtId="0" fontId="1" fillId="11" borderId="20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7" fillId="13" borderId="42" xfId="0" applyFont="1" applyFill="1" applyBorder="1" applyAlignment="1">
      <alignment horizontal="center" vertical="center"/>
    </xf>
    <xf numFmtId="0" fontId="7" fillId="13" borderId="0" xfId="0" applyFont="1" applyFill="1" applyAlignment="1">
      <alignment horizontal="center" vertical="center"/>
    </xf>
    <xf numFmtId="0" fontId="7" fillId="13" borderId="26" xfId="0" applyFont="1" applyFill="1" applyBorder="1" applyAlignment="1">
      <alignment horizontal="center" vertical="center"/>
    </xf>
    <xf numFmtId="0" fontId="7" fillId="13" borderId="41" xfId="0" applyFont="1" applyFill="1" applyBorder="1" applyAlignment="1">
      <alignment horizontal="center" vertical="center"/>
    </xf>
    <xf numFmtId="0" fontId="0" fillId="20" borderId="27" xfId="0" applyFill="1" applyBorder="1" applyAlignment="1">
      <alignment horizontal="center" vertical="center"/>
    </xf>
    <xf numFmtId="0" fontId="0" fillId="20" borderId="28" xfId="0" applyFill="1" applyBorder="1" applyAlignment="1">
      <alignment horizontal="center" vertical="center"/>
    </xf>
    <xf numFmtId="0" fontId="0" fillId="20" borderId="30" xfId="0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 vertical="center" wrapText="1"/>
    </xf>
    <xf numFmtId="0" fontId="1" fillId="5" borderId="0" xfId="0" applyFont="1" applyFill="1" applyAlignment="1">
      <alignment horizontal="center" vertical="center" wrapText="1"/>
    </xf>
    <xf numFmtId="0" fontId="1" fillId="5" borderId="15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16" borderId="4" xfId="0" applyFont="1" applyFill="1" applyBorder="1" applyAlignment="1">
      <alignment horizontal="center" vertical="center" wrapText="1"/>
    </xf>
    <xf numFmtId="0" fontId="1" fillId="16" borderId="38" xfId="0" applyFont="1" applyFill="1" applyBorder="1" applyAlignment="1">
      <alignment horizontal="center" vertical="center" wrapText="1"/>
    </xf>
    <xf numFmtId="0" fontId="4" fillId="19" borderId="45" xfId="0" applyFont="1" applyFill="1" applyBorder="1" applyAlignment="1">
      <alignment horizontal="center" vertical="center"/>
    </xf>
    <xf numFmtId="0" fontId="4" fillId="19" borderId="46" xfId="0" applyFont="1" applyFill="1" applyBorder="1" applyAlignment="1">
      <alignment horizontal="center" vertical="center"/>
    </xf>
    <xf numFmtId="0" fontId="4" fillId="19" borderId="47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7" fillId="5" borderId="42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5" borderId="41" xfId="0" applyFont="1" applyFill="1" applyBorder="1" applyAlignment="1">
      <alignment horizontal="center" vertical="center"/>
    </xf>
    <xf numFmtId="0" fontId="7" fillId="22" borderId="42" xfId="0" applyFont="1" applyFill="1" applyBorder="1" applyAlignment="1">
      <alignment horizontal="center" vertical="center"/>
    </xf>
    <xf numFmtId="0" fontId="7" fillId="22" borderId="0" xfId="0" applyFont="1" applyFill="1" applyAlignment="1">
      <alignment horizontal="center" vertical="center"/>
    </xf>
    <xf numFmtId="0" fontId="7" fillId="22" borderId="26" xfId="0" applyFont="1" applyFill="1" applyBorder="1" applyAlignment="1">
      <alignment horizontal="center" vertical="center"/>
    </xf>
    <xf numFmtId="0" fontId="7" fillId="22" borderId="41" xfId="0" applyFont="1" applyFill="1" applyBorder="1" applyAlignment="1">
      <alignment horizontal="center" vertical="center"/>
    </xf>
    <xf numFmtId="0" fontId="7" fillId="23" borderId="42" xfId="0" applyFont="1" applyFill="1" applyBorder="1" applyAlignment="1">
      <alignment horizontal="center" vertical="center"/>
    </xf>
    <xf numFmtId="0" fontId="7" fillId="23" borderId="0" xfId="0" applyFont="1" applyFill="1" applyAlignment="1">
      <alignment horizontal="center" vertical="center"/>
    </xf>
    <xf numFmtId="0" fontId="7" fillId="23" borderId="26" xfId="0" applyFont="1" applyFill="1" applyBorder="1" applyAlignment="1">
      <alignment horizontal="center" vertical="center"/>
    </xf>
    <xf numFmtId="0" fontId="7" fillId="23" borderId="41" xfId="0" applyFont="1" applyFill="1" applyBorder="1" applyAlignment="1">
      <alignment horizontal="center" vertical="center"/>
    </xf>
    <xf numFmtId="0" fontId="7" fillId="24" borderId="42" xfId="0" applyFont="1" applyFill="1" applyBorder="1" applyAlignment="1">
      <alignment horizontal="center" vertical="center"/>
    </xf>
    <xf numFmtId="0" fontId="7" fillId="24" borderId="0" xfId="0" applyFont="1" applyFill="1" applyAlignment="1">
      <alignment horizontal="center" vertical="center"/>
    </xf>
    <xf numFmtId="0" fontId="7" fillId="24" borderId="26" xfId="0" applyFont="1" applyFill="1" applyBorder="1" applyAlignment="1">
      <alignment horizontal="center" vertical="center"/>
    </xf>
    <xf numFmtId="0" fontId="7" fillId="24" borderId="41" xfId="0" applyFont="1" applyFill="1" applyBorder="1" applyAlignment="1">
      <alignment horizontal="center" vertical="center"/>
    </xf>
    <xf numFmtId="0" fontId="7" fillId="11" borderId="42" xfId="0" applyFont="1" applyFill="1" applyBorder="1" applyAlignment="1">
      <alignment horizontal="center" vertical="center"/>
    </xf>
    <xf numFmtId="0" fontId="7" fillId="11" borderId="0" xfId="0" applyFont="1" applyFill="1" applyAlignment="1">
      <alignment horizontal="center" vertical="center"/>
    </xf>
    <xf numFmtId="0" fontId="7" fillId="11" borderId="26" xfId="0" applyFont="1" applyFill="1" applyBorder="1" applyAlignment="1">
      <alignment horizontal="center" vertical="center"/>
    </xf>
    <xf numFmtId="0" fontId="7" fillId="11" borderId="41" xfId="0" applyFont="1" applyFill="1" applyBorder="1" applyAlignment="1">
      <alignment horizontal="center" vertical="center"/>
    </xf>
    <xf numFmtId="0" fontId="7" fillId="25" borderId="42" xfId="0" applyFont="1" applyFill="1" applyBorder="1" applyAlignment="1">
      <alignment horizontal="center" vertical="center"/>
    </xf>
    <xf numFmtId="0" fontId="7" fillId="25" borderId="0" xfId="0" applyFont="1" applyFill="1" applyAlignment="1">
      <alignment horizontal="center" vertical="center"/>
    </xf>
    <xf numFmtId="0" fontId="7" fillId="25" borderId="26" xfId="0" applyFont="1" applyFill="1" applyBorder="1" applyAlignment="1">
      <alignment horizontal="center" vertical="center"/>
    </xf>
    <xf numFmtId="0" fontId="7" fillId="25" borderId="41" xfId="0" applyFont="1" applyFill="1" applyBorder="1" applyAlignment="1">
      <alignment horizontal="center" vertical="center"/>
    </xf>
    <xf numFmtId="0" fontId="7" fillId="9" borderId="42" xfId="0" applyFont="1" applyFill="1" applyBorder="1" applyAlignment="1">
      <alignment horizontal="center" vertical="center"/>
    </xf>
    <xf numFmtId="0" fontId="7" fillId="9" borderId="0" xfId="0" applyFont="1" applyFill="1" applyAlignment="1">
      <alignment horizontal="center" vertical="center"/>
    </xf>
    <xf numFmtId="0" fontId="7" fillId="9" borderId="26" xfId="0" applyFont="1" applyFill="1" applyBorder="1" applyAlignment="1">
      <alignment horizontal="center" vertical="center"/>
    </xf>
    <xf numFmtId="0" fontId="7" fillId="9" borderId="41" xfId="0" applyFont="1" applyFill="1" applyBorder="1" applyAlignment="1">
      <alignment horizontal="center" vertical="center"/>
    </xf>
    <xf numFmtId="0" fontId="7" fillId="26" borderId="42" xfId="0" applyFont="1" applyFill="1" applyBorder="1" applyAlignment="1">
      <alignment horizontal="center" vertical="center"/>
    </xf>
    <xf numFmtId="0" fontId="7" fillId="26" borderId="0" xfId="0" applyFont="1" applyFill="1" applyAlignment="1">
      <alignment horizontal="center" vertical="center"/>
    </xf>
    <xf numFmtId="0" fontId="7" fillId="26" borderId="26" xfId="0" applyFont="1" applyFill="1" applyBorder="1" applyAlignment="1">
      <alignment horizontal="center" vertical="center"/>
    </xf>
    <xf numFmtId="0" fontId="7" fillId="26" borderId="41" xfId="0" applyFont="1" applyFill="1" applyBorder="1" applyAlignment="1">
      <alignment horizontal="center" vertical="center"/>
    </xf>
    <xf numFmtId="0" fontId="7" fillId="27" borderId="42" xfId="0" applyFont="1" applyFill="1" applyBorder="1" applyAlignment="1">
      <alignment horizontal="center" vertical="center"/>
    </xf>
    <xf numFmtId="0" fontId="7" fillId="27" borderId="0" xfId="0" applyFont="1" applyFill="1" applyAlignment="1">
      <alignment horizontal="center" vertical="center"/>
    </xf>
    <xf numFmtId="0" fontId="7" fillId="27" borderId="26" xfId="0" applyFont="1" applyFill="1" applyBorder="1" applyAlignment="1">
      <alignment horizontal="center" vertical="center"/>
    </xf>
    <xf numFmtId="0" fontId="7" fillId="27" borderId="41" xfId="0" applyFont="1" applyFill="1" applyBorder="1" applyAlignment="1">
      <alignment horizontal="center" vertical="center"/>
    </xf>
  </cellXfs>
  <cellStyles count="1">
    <cellStyle name="Normal" xfId="0" builtinId="0"/>
  </cellStyles>
  <dxfs count="232"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</dxfs>
  <tableStyles count="0" defaultTableStyle="TableStyleMedium2" defaultPivotStyle="PivotStyleLight16"/>
  <colors>
    <mruColors>
      <color rgb="FF66FF99"/>
      <color rgb="FFAC148B"/>
      <color rgb="FF974829"/>
      <color rgb="FF99FF33"/>
      <color rgb="FF00FF99"/>
      <color rgb="FF00FF00"/>
      <color rgb="FFFFCCCC"/>
      <color rgb="FFFF6600"/>
      <color rgb="FF2FD422"/>
      <color rgb="FFFCFB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3200"/>
              <a:t>Rule Of 5 Combo Vs Strategy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0664540718817912E-2"/>
          <c:y val="0.18172232120619955"/>
          <c:w val="0.95671351322048603"/>
          <c:h val="0.77075692719618105"/>
        </c:manualLayout>
      </c:layout>
      <c:lineChart>
        <c:grouping val="standard"/>
        <c:varyColors val="0"/>
        <c:ser>
          <c:idx val="0"/>
          <c:order val="0"/>
          <c:tx>
            <c:strRef>
              <c:f>'Main Dashboard'!$V$9</c:f>
              <c:strCache>
                <c:ptCount val="1"/>
                <c:pt idx="0">
                  <c:v>C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'Main Dashboard'!$S$10:$U$109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'Main Dashboard'!$V$10:$V$109</c:f>
              <c:numCache>
                <c:formatCode>General</c:formatCode>
                <c:ptCount val="100"/>
                <c:pt idx="0">
                  <c:v>1</c:v>
                </c:pt>
                <c:pt idx="1">
                  <c:v>-8</c:v>
                </c:pt>
                <c:pt idx="2">
                  <c:v>-1</c:v>
                </c:pt>
                <c:pt idx="3">
                  <c:v>3</c:v>
                </c:pt>
                <c:pt idx="4">
                  <c:v>-6</c:v>
                </c:pt>
                <c:pt idx="5">
                  <c:v>-14</c:v>
                </c:pt>
                <c:pt idx="6">
                  <c:v>-20</c:v>
                </c:pt>
                <c:pt idx="7">
                  <c:v>-18</c:v>
                </c:pt>
                <c:pt idx="8">
                  <c:v>-16</c:v>
                </c:pt>
                <c:pt idx="9">
                  <c:v>-21</c:v>
                </c:pt>
                <c:pt idx="10">
                  <c:v>-21</c:v>
                </c:pt>
                <c:pt idx="11">
                  <c:v>-21</c:v>
                </c:pt>
                <c:pt idx="12">
                  <c:v>-22</c:v>
                </c:pt>
                <c:pt idx="13">
                  <c:v>-33</c:v>
                </c:pt>
                <c:pt idx="14">
                  <c:v>-22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9C-41F5-BF2F-84E7A5144F3A}"/>
            </c:ext>
          </c:extLst>
        </c:ser>
        <c:ser>
          <c:idx val="1"/>
          <c:order val="1"/>
          <c:tx>
            <c:strRef>
              <c:f>'Main Dashboard'!$W$9</c:f>
              <c:strCache>
                <c:ptCount val="1"/>
                <c:pt idx="0">
                  <c:v>S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'Main Dashboard'!$S$10:$U$109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'Main Dashboard'!$W$10:$W$109</c:f>
              <c:numCache>
                <c:formatCode>General</c:formatCode>
                <c:ptCount val="100"/>
                <c:pt idx="0">
                  <c:v>0</c:v>
                </c:pt>
                <c:pt idx="1">
                  <c:v>-7</c:v>
                </c:pt>
                <c:pt idx="2">
                  <c:v>-2</c:v>
                </c:pt>
                <c:pt idx="3">
                  <c:v>1</c:v>
                </c:pt>
                <c:pt idx="4">
                  <c:v>-1</c:v>
                </c:pt>
                <c:pt idx="5">
                  <c:v>-5</c:v>
                </c:pt>
                <c:pt idx="6">
                  <c:v>-5</c:v>
                </c:pt>
                <c:pt idx="7">
                  <c:v>-3</c:v>
                </c:pt>
                <c:pt idx="8">
                  <c:v>-9</c:v>
                </c:pt>
                <c:pt idx="9">
                  <c:v>-9</c:v>
                </c:pt>
                <c:pt idx="10">
                  <c:v>-7</c:v>
                </c:pt>
                <c:pt idx="11">
                  <c:v>0</c:v>
                </c:pt>
                <c:pt idx="12">
                  <c:v>0</c:v>
                </c:pt>
                <c:pt idx="13">
                  <c:v>-7</c:v>
                </c:pt>
                <c:pt idx="14">
                  <c:v>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9C-41F5-BF2F-84E7A5144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187551"/>
        <c:axId val="1125211551"/>
      </c:lineChart>
      <c:catAx>
        <c:axId val="112518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211551"/>
        <c:crosses val="autoZero"/>
        <c:auto val="1"/>
        <c:lblAlgn val="ctr"/>
        <c:lblOffset val="100"/>
        <c:noMultiLvlLbl val="0"/>
      </c:catAx>
      <c:valAx>
        <c:axId val="112521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187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3200"/>
              <a:t>Combo Wise</a:t>
            </a:r>
            <a:r>
              <a:rPr lang="en-IN" sz="3200" baseline="0"/>
              <a:t> Trend</a:t>
            </a:r>
            <a:endParaRPr lang="en-IN" sz="3200"/>
          </a:p>
        </c:rich>
      </c:tx>
      <c:layout>
        <c:manualLayout>
          <c:xMode val="edge"/>
          <c:yMode val="edge"/>
          <c:x val="0.38023595484299405"/>
          <c:y val="3.76581312560080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5244448660784872E-2"/>
          <c:y val="0.13431017142048066"/>
          <c:w val="0.97271934984030606"/>
          <c:h val="0.85276245187793054"/>
        </c:manualLayout>
      </c:layout>
      <c:lineChart>
        <c:grouping val="standard"/>
        <c:varyColors val="0"/>
        <c:ser>
          <c:idx val="0"/>
          <c:order val="0"/>
          <c:tx>
            <c:strRef>
              <c:f>'Combo Dashboard'!$DU$9</c:f>
              <c:strCache>
                <c:ptCount val="1"/>
                <c:pt idx="0">
                  <c:v>C1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'Combo Dashboard'!$BQ$10:$DT$109</c:f>
              <c:multiLvlStrCache>
                <c:ptCount val="100"/>
                <c:lvl>
                  <c:pt idx="1">
                    <c:v>1</c:v>
                  </c:pt>
                  <c:pt idx="6">
                    <c:v>2</c:v>
                  </c:pt>
                  <c:pt idx="11">
                    <c:v>3</c:v>
                  </c:pt>
                  <c:pt idx="16">
                    <c:v>4</c:v>
                  </c:pt>
                  <c:pt idx="21">
                    <c:v>1</c:v>
                  </c:pt>
                  <c:pt idx="26">
                    <c:v>2</c:v>
                  </c:pt>
                  <c:pt idx="31">
                    <c:v>3</c:v>
                  </c:pt>
                  <c:pt idx="36">
                    <c:v>4</c:v>
                  </c:pt>
                  <c:pt idx="41">
                    <c:v>1</c:v>
                  </c:pt>
                  <c:pt idx="46">
                    <c:v>2</c:v>
                  </c:pt>
                  <c:pt idx="51">
                    <c:v>3</c:v>
                  </c:pt>
                  <c:pt idx="56">
                    <c:v>4</c:v>
                  </c:pt>
                  <c:pt idx="61">
                    <c:v>1</c:v>
                  </c:pt>
                  <c:pt idx="66">
                    <c:v>2</c:v>
                  </c:pt>
                  <c:pt idx="71">
                    <c:v>3</c:v>
                  </c:pt>
                  <c:pt idx="76">
                    <c:v>4</c:v>
                  </c:pt>
                  <c:pt idx="81">
                    <c:v>1</c:v>
                  </c:pt>
                  <c:pt idx="86">
                    <c:v>2</c:v>
                  </c:pt>
                  <c:pt idx="91">
                    <c:v>3</c:v>
                  </c:pt>
                  <c:pt idx="96">
                    <c:v>4</c:v>
                  </c:pt>
                </c:lvl>
                <c:lvl>
                  <c:pt idx="4">
                    <c:v>H</c:v>
                  </c:pt>
                  <c:pt idx="5">
                    <c:v>H</c:v>
                  </c:pt>
                  <c:pt idx="6">
                    <c:v>H</c:v>
                  </c:pt>
                  <c:pt idx="7">
                    <c:v>H</c:v>
                  </c:pt>
                  <c:pt idx="8">
                    <c:v>H</c:v>
                  </c:pt>
                  <c:pt idx="9">
                    <c:v>AU</c:v>
                  </c:pt>
                  <c:pt idx="10">
                    <c:v>AU</c:v>
                  </c:pt>
                  <c:pt idx="11">
                    <c:v>AU</c:v>
                  </c:pt>
                  <c:pt idx="12">
                    <c:v>AU</c:v>
                  </c:pt>
                  <c:pt idx="13">
                    <c:v>AU</c:v>
                  </c:pt>
                  <c:pt idx="14">
                    <c:v>AU</c:v>
                  </c:pt>
                  <c:pt idx="15">
                    <c:v>AU</c:v>
                  </c:pt>
                  <c:pt idx="16">
                    <c:v>AU</c:v>
                  </c:pt>
                  <c:pt idx="17">
                    <c:v>AU</c:v>
                  </c:pt>
                  <c:pt idx="18">
                    <c:v>AU</c:v>
                  </c:pt>
                </c:lvl>
                <c:lvl>
                  <c:pt idx="4">
                    <c:v>R</c:v>
                  </c:pt>
                  <c:pt idx="9">
                    <c:v>N</c:v>
                  </c:pt>
                  <c:pt idx="14">
                    <c:v>N</c:v>
                  </c:pt>
                  <c:pt idx="19">
                    <c:v>R</c:v>
                  </c:pt>
                  <c:pt idx="24">
                    <c:v>R</c:v>
                  </c:pt>
                  <c:pt idx="29">
                    <c:v>R</c:v>
                  </c:pt>
                  <c:pt idx="34">
                    <c:v>R</c:v>
                  </c:pt>
                  <c:pt idx="39">
                    <c:v>R</c:v>
                  </c:pt>
                  <c:pt idx="44">
                    <c:v>R</c:v>
                  </c:pt>
                  <c:pt idx="49">
                    <c:v>R</c:v>
                  </c:pt>
                  <c:pt idx="54">
                    <c:v>R</c:v>
                  </c:pt>
                  <c:pt idx="59">
                    <c:v>N</c:v>
                  </c:pt>
                  <c:pt idx="64">
                    <c:v>N</c:v>
                  </c:pt>
                  <c:pt idx="69">
                    <c:v>R</c:v>
                  </c:pt>
                  <c:pt idx="74">
                    <c:v>R</c:v>
                  </c:pt>
                  <c:pt idx="79">
                    <c:v>R</c:v>
                  </c:pt>
                  <c:pt idx="84">
                    <c:v>R</c:v>
                  </c:pt>
                  <c:pt idx="89">
                    <c:v>N</c:v>
                  </c:pt>
                  <c:pt idx="94">
                    <c:v>R</c:v>
                  </c:pt>
                  <c:pt idx="99">
                    <c:v>R</c:v>
                  </c:pt>
                </c:lvl>
                <c:lvl>
                  <c:pt idx="3">
                    <c:v>AU</c:v>
                  </c:pt>
                </c:lvl>
                <c:lvl>
                  <c:pt idx="3">
                    <c:v>AO</c:v>
                  </c:pt>
                </c:lvl>
                <c:lvl>
                  <c:pt idx="3">
                    <c:v>T</c:v>
                  </c:pt>
                </c:lvl>
                <c:lvl>
                  <c:pt idx="0">
                    <c:v>H</c:v>
                  </c:pt>
                  <c:pt idx="1">
                    <c:v>1</c:v>
                  </c:pt>
                  <c:pt idx="2">
                    <c:v>4</c:v>
                  </c:pt>
                  <c:pt idx="3">
                    <c:v>H</c:v>
                  </c:pt>
                  <c:pt idx="4">
                    <c:v>H</c:v>
                  </c:pt>
                  <c:pt idx="6">
                    <c:v>2</c:v>
                  </c:pt>
                  <c:pt idx="7">
                    <c:v>1</c:v>
                  </c:pt>
                  <c:pt idx="8">
                    <c:v>AU</c:v>
                  </c:pt>
                  <c:pt idx="9">
                    <c:v>AU</c:v>
                  </c:pt>
                  <c:pt idx="11">
                    <c:v>3</c:v>
                  </c:pt>
                  <c:pt idx="12">
                    <c:v>1</c:v>
                  </c:pt>
                  <c:pt idx="13">
                    <c:v>AU</c:v>
                  </c:pt>
                  <c:pt idx="14">
                    <c:v>AU</c:v>
                  </c:pt>
                  <c:pt idx="16">
                    <c:v>4</c:v>
                  </c:pt>
                  <c:pt idx="17">
                    <c:v>4</c:v>
                  </c:pt>
                  <c:pt idx="21">
                    <c:v>2</c:v>
                  </c:pt>
                  <c:pt idx="22">
                    <c:v>4</c:v>
                  </c:pt>
                  <c:pt idx="26">
                    <c:v>2</c:v>
                  </c:pt>
                  <c:pt idx="27">
                    <c:v>4</c:v>
                  </c:pt>
                  <c:pt idx="31">
                    <c:v>2</c:v>
                  </c:pt>
                  <c:pt idx="32">
                    <c:v>4</c:v>
                  </c:pt>
                  <c:pt idx="36">
                    <c:v>3</c:v>
                  </c:pt>
                  <c:pt idx="37">
                    <c:v>4</c:v>
                  </c:pt>
                  <c:pt idx="41">
                    <c:v>2</c:v>
                  </c:pt>
                  <c:pt idx="42">
                    <c:v>4</c:v>
                  </c:pt>
                  <c:pt idx="46">
                    <c:v>2</c:v>
                  </c:pt>
                  <c:pt idx="47">
                    <c:v>4</c:v>
                  </c:pt>
                  <c:pt idx="51">
                    <c:v>3</c:v>
                  </c:pt>
                  <c:pt idx="52">
                    <c:v>4</c:v>
                  </c:pt>
                  <c:pt idx="56">
                    <c:v>1</c:v>
                  </c:pt>
                  <c:pt idx="57">
                    <c:v>4</c:v>
                  </c:pt>
                  <c:pt idx="61">
                    <c:v>1</c:v>
                  </c:pt>
                  <c:pt idx="62">
                    <c:v>4</c:v>
                  </c:pt>
                  <c:pt idx="66">
                    <c:v>2</c:v>
                  </c:pt>
                  <c:pt idx="67">
                    <c:v>4</c:v>
                  </c:pt>
                  <c:pt idx="71">
                    <c:v>2</c:v>
                  </c:pt>
                  <c:pt idx="72">
                    <c:v>4</c:v>
                  </c:pt>
                  <c:pt idx="76">
                    <c:v>3</c:v>
                  </c:pt>
                  <c:pt idx="77">
                    <c:v>4</c:v>
                  </c:pt>
                  <c:pt idx="81">
                    <c:v>4</c:v>
                  </c:pt>
                  <c:pt idx="82">
                    <c:v>4</c:v>
                  </c:pt>
                  <c:pt idx="86">
                    <c:v>1</c:v>
                  </c:pt>
                  <c:pt idx="87">
                    <c:v>4</c:v>
                  </c:pt>
                  <c:pt idx="91">
                    <c:v>3</c:v>
                  </c:pt>
                  <c:pt idx="92">
                    <c:v>4</c:v>
                  </c:pt>
                  <c:pt idx="96">
                    <c:v>3</c:v>
                  </c:pt>
                  <c:pt idx="97">
                    <c:v>4</c:v>
                  </c:pt>
                </c:lvl>
                <c:lvl>
                  <c:pt idx="2">
                    <c:v>AV</c:v>
                  </c:pt>
                  <c:pt idx="3">
                    <c:v>2</c:v>
                  </c:pt>
                  <c:pt idx="4">
                    <c:v>AU</c:v>
                  </c:pt>
                  <c:pt idx="8">
                    <c:v>0</c:v>
                  </c:pt>
                  <c:pt idx="13">
                    <c:v>0</c:v>
                  </c:pt>
                  <c:pt idx="18">
                    <c:v>0</c:v>
                  </c:pt>
                  <c:pt idx="23">
                    <c:v>0</c:v>
                  </c:pt>
                  <c:pt idx="28">
                    <c:v>0</c:v>
                  </c:pt>
                  <c:pt idx="33">
                    <c:v>0</c:v>
                  </c:pt>
                  <c:pt idx="38">
                    <c:v>0</c:v>
                  </c:pt>
                  <c:pt idx="43">
                    <c:v>0</c:v>
                  </c:pt>
                  <c:pt idx="48">
                    <c:v>0</c:v>
                  </c:pt>
                  <c:pt idx="53">
                    <c:v>0</c:v>
                  </c:pt>
                  <c:pt idx="58">
                    <c:v>0</c:v>
                  </c:pt>
                  <c:pt idx="63">
                    <c:v>0</c:v>
                  </c:pt>
                  <c:pt idx="68">
                    <c:v>0</c:v>
                  </c:pt>
                  <c:pt idx="73">
                    <c:v>0</c:v>
                  </c:pt>
                  <c:pt idx="78">
                    <c:v>0</c:v>
                  </c:pt>
                  <c:pt idx="83">
                    <c:v>0</c:v>
                  </c:pt>
                  <c:pt idx="88">
                    <c:v>0</c:v>
                  </c:pt>
                  <c:pt idx="93">
                    <c:v>0</c:v>
                  </c:pt>
                  <c:pt idx="98">
                    <c:v>0</c:v>
                  </c:pt>
                </c:lvl>
                <c:lvl>
                  <c:pt idx="2">
                    <c:v>AP</c:v>
                  </c:pt>
                  <c:pt idx="3">
                    <c:v>2</c:v>
                  </c:pt>
                  <c:pt idx="4">
                    <c:v>AO</c:v>
                  </c:pt>
                  <c:pt idx="8">
                    <c:v>0</c:v>
                  </c:pt>
                  <c:pt idx="13">
                    <c:v>0</c:v>
                  </c:pt>
                  <c:pt idx="18">
                    <c:v>0</c:v>
                  </c:pt>
                  <c:pt idx="23">
                    <c:v>0</c:v>
                  </c:pt>
                  <c:pt idx="28">
                    <c:v>0</c:v>
                  </c:pt>
                  <c:pt idx="33">
                    <c:v>0</c:v>
                  </c:pt>
                  <c:pt idx="38">
                    <c:v>0</c:v>
                  </c:pt>
                  <c:pt idx="43">
                    <c:v>0</c:v>
                  </c:pt>
                  <c:pt idx="48">
                    <c:v>0</c:v>
                  </c:pt>
                  <c:pt idx="53">
                    <c:v>0</c:v>
                  </c:pt>
                  <c:pt idx="58">
                    <c:v>0</c:v>
                  </c:pt>
                  <c:pt idx="63">
                    <c:v>0</c:v>
                  </c:pt>
                  <c:pt idx="68">
                    <c:v>0</c:v>
                  </c:pt>
                  <c:pt idx="73">
                    <c:v>0</c:v>
                  </c:pt>
                  <c:pt idx="78">
                    <c:v>0</c:v>
                  </c:pt>
                  <c:pt idx="83">
                    <c:v>0</c:v>
                  </c:pt>
                  <c:pt idx="88">
                    <c:v>0</c:v>
                  </c:pt>
                  <c:pt idx="93">
                    <c:v>0</c:v>
                  </c:pt>
                  <c:pt idx="98">
                    <c:v>0</c:v>
                  </c:pt>
                </c:lvl>
                <c:lvl>
                  <c:pt idx="2">
                    <c:v>U</c:v>
                  </c:pt>
                  <c:pt idx="3">
                    <c:v>2</c:v>
                  </c:pt>
                  <c:pt idx="4">
                    <c:v>T</c:v>
                  </c:pt>
                  <c:pt idx="8">
                    <c:v>0</c:v>
                  </c:pt>
                  <c:pt idx="13">
                    <c:v>0</c:v>
                  </c:pt>
                  <c:pt idx="18">
                    <c:v>0</c:v>
                  </c:pt>
                  <c:pt idx="23">
                    <c:v>0</c:v>
                  </c:pt>
                  <c:pt idx="28">
                    <c:v>0</c:v>
                  </c:pt>
                  <c:pt idx="33">
                    <c:v>0</c:v>
                  </c:pt>
                  <c:pt idx="38">
                    <c:v>0</c:v>
                  </c:pt>
                  <c:pt idx="43">
                    <c:v>0</c:v>
                  </c:pt>
                  <c:pt idx="48">
                    <c:v>0</c:v>
                  </c:pt>
                  <c:pt idx="53">
                    <c:v>0</c:v>
                  </c:pt>
                  <c:pt idx="58">
                    <c:v>0</c:v>
                  </c:pt>
                  <c:pt idx="63">
                    <c:v>0</c:v>
                  </c:pt>
                  <c:pt idx="68">
                    <c:v>0</c:v>
                  </c:pt>
                  <c:pt idx="73">
                    <c:v>0</c:v>
                  </c:pt>
                  <c:pt idx="78">
                    <c:v>0</c:v>
                  </c:pt>
                  <c:pt idx="83">
                    <c:v>0</c:v>
                  </c:pt>
                  <c:pt idx="88">
                    <c:v>0</c:v>
                  </c:pt>
                  <c:pt idx="93">
                    <c:v>0</c:v>
                  </c:pt>
                  <c:pt idx="98">
                    <c:v>0</c:v>
                  </c:pt>
                </c:lvl>
                <c:lvl>
                  <c:pt idx="2">
                    <c:v>I</c:v>
                  </c:pt>
                  <c:pt idx="3">
                    <c:v>2</c:v>
                  </c:pt>
                  <c:pt idx="4">
                    <c:v>H</c:v>
                  </c:pt>
                  <c:pt idx="7">
                    <c:v>AV</c:v>
                  </c:pt>
                  <c:pt idx="8">
                    <c:v>2</c:v>
                  </c:pt>
                  <c:pt idx="9">
                    <c:v>AU</c:v>
                  </c:pt>
                  <c:pt idx="12">
                    <c:v>AV</c:v>
                  </c:pt>
                  <c:pt idx="13">
                    <c:v>1</c:v>
                  </c:pt>
                  <c:pt idx="14">
                    <c:v>AU</c:v>
                  </c:pt>
                  <c:pt idx="18">
                    <c:v>0</c:v>
                  </c:pt>
                  <c:pt idx="23">
                    <c:v>0</c:v>
                  </c:pt>
                  <c:pt idx="28">
                    <c:v>0</c:v>
                  </c:pt>
                  <c:pt idx="33">
                    <c:v>0</c:v>
                  </c:pt>
                  <c:pt idx="38">
                    <c:v>0</c:v>
                  </c:pt>
                  <c:pt idx="43">
                    <c:v>0</c:v>
                  </c:pt>
                  <c:pt idx="48">
                    <c:v>0</c:v>
                  </c:pt>
                  <c:pt idx="53">
                    <c:v>0</c:v>
                  </c:pt>
                  <c:pt idx="58">
                    <c:v>0</c:v>
                  </c:pt>
                  <c:pt idx="63">
                    <c:v>0</c:v>
                  </c:pt>
                  <c:pt idx="68">
                    <c:v>0</c:v>
                  </c:pt>
                  <c:pt idx="73">
                    <c:v>0</c:v>
                  </c:pt>
                  <c:pt idx="78">
                    <c:v>0</c:v>
                  </c:pt>
                  <c:pt idx="83">
                    <c:v>0</c:v>
                  </c:pt>
                  <c:pt idx="88">
                    <c:v>0</c:v>
                  </c:pt>
                  <c:pt idx="93">
                    <c:v>0</c:v>
                  </c:pt>
                  <c:pt idx="98">
                    <c:v>0</c:v>
                  </c:pt>
                </c:lvl>
                <c:lvl>
                  <c:pt idx="5">
                    <c:v>AU</c:v>
                  </c:pt>
                  <c:pt idx="6">
                    <c:v>AU</c:v>
                  </c:pt>
                  <c:pt idx="7">
                    <c:v>AU</c:v>
                  </c:pt>
                  <c:pt idx="8">
                    <c:v>AU</c:v>
                  </c:pt>
                  <c:pt idx="9">
                    <c:v>AU</c:v>
                  </c:pt>
                  <c:pt idx="10">
                    <c:v>AU</c:v>
                  </c:pt>
                  <c:pt idx="11">
                    <c:v>AU</c:v>
                  </c:pt>
                  <c:pt idx="12">
                    <c:v>AU</c:v>
                  </c:pt>
                  <c:pt idx="13">
                    <c:v>AU</c:v>
                  </c:pt>
                  <c:pt idx="14">
                    <c:v>AU</c:v>
                  </c:pt>
                </c:lvl>
                <c:lvl>
                  <c:pt idx="0">
                    <c:v>10</c:v>
                  </c:pt>
                  <c:pt idx="1">
                    <c:v>11</c:v>
                  </c:pt>
                  <c:pt idx="2">
                    <c:v>12</c:v>
                  </c:pt>
                  <c:pt idx="3">
                    <c:v>13</c:v>
                  </c:pt>
                  <c:pt idx="4">
                    <c:v>14</c:v>
                  </c:pt>
                  <c:pt idx="5">
                    <c:v>15</c:v>
                  </c:pt>
                  <c:pt idx="6">
                    <c:v>16</c:v>
                  </c:pt>
                  <c:pt idx="7">
                    <c:v>17</c:v>
                  </c:pt>
                  <c:pt idx="8">
                    <c:v>18</c:v>
                  </c:pt>
                  <c:pt idx="9">
                    <c:v>19</c:v>
                  </c:pt>
                  <c:pt idx="10">
                    <c:v>20</c:v>
                  </c:pt>
                  <c:pt idx="11">
                    <c:v>21</c:v>
                  </c:pt>
                  <c:pt idx="12">
                    <c:v>22</c:v>
                  </c:pt>
                  <c:pt idx="13">
                    <c:v>23</c:v>
                  </c:pt>
                  <c:pt idx="14">
                    <c:v>24</c:v>
                  </c:pt>
                  <c:pt idx="15">
                    <c:v>25</c:v>
                  </c:pt>
                  <c:pt idx="16">
                    <c:v>26</c:v>
                  </c:pt>
                  <c:pt idx="17">
                    <c:v>27</c:v>
                  </c:pt>
                  <c:pt idx="18">
                    <c:v>28</c:v>
                  </c:pt>
                  <c:pt idx="19">
                    <c:v>29</c:v>
                  </c:pt>
                  <c:pt idx="20">
                    <c:v>30</c:v>
                  </c:pt>
                  <c:pt idx="21">
                    <c:v>31</c:v>
                  </c:pt>
                  <c:pt idx="22">
                    <c:v>32</c:v>
                  </c:pt>
                  <c:pt idx="23">
                    <c:v>33</c:v>
                  </c:pt>
                  <c:pt idx="24">
                    <c:v>34</c:v>
                  </c:pt>
                  <c:pt idx="25">
                    <c:v>35</c:v>
                  </c:pt>
                  <c:pt idx="26">
                    <c:v>36</c:v>
                  </c:pt>
                  <c:pt idx="27">
                    <c:v>37</c:v>
                  </c:pt>
                  <c:pt idx="28">
                    <c:v>38</c:v>
                  </c:pt>
                  <c:pt idx="29">
                    <c:v>39</c:v>
                  </c:pt>
                  <c:pt idx="30">
                    <c:v>40</c:v>
                  </c:pt>
                  <c:pt idx="31">
                    <c:v>41</c:v>
                  </c:pt>
                  <c:pt idx="32">
                    <c:v>42</c:v>
                  </c:pt>
                  <c:pt idx="33">
                    <c:v>43</c:v>
                  </c:pt>
                  <c:pt idx="34">
                    <c:v>44</c:v>
                  </c:pt>
                  <c:pt idx="35">
                    <c:v>45</c:v>
                  </c:pt>
                  <c:pt idx="36">
                    <c:v>46</c:v>
                  </c:pt>
                  <c:pt idx="37">
                    <c:v>47</c:v>
                  </c:pt>
                  <c:pt idx="38">
                    <c:v>48</c:v>
                  </c:pt>
                  <c:pt idx="39">
                    <c:v>49</c:v>
                  </c:pt>
                  <c:pt idx="40">
                    <c:v>50</c:v>
                  </c:pt>
                  <c:pt idx="41">
                    <c:v>51</c:v>
                  </c:pt>
                  <c:pt idx="42">
                    <c:v>52</c:v>
                  </c:pt>
                  <c:pt idx="43">
                    <c:v>53</c:v>
                  </c:pt>
                  <c:pt idx="44">
                    <c:v>54</c:v>
                  </c:pt>
                  <c:pt idx="45">
                    <c:v>55</c:v>
                  </c:pt>
                  <c:pt idx="46">
                    <c:v>56</c:v>
                  </c:pt>
                  <c:pt idx="47">
                    <c:v>57</c:v>
                  </c:pt>
                  <c:pt idx="48">
                    <c:v>58</c:v>
                  </c:pt>
                  <c:pt idx="49">
                    <c:v>59</c:v>
                  </c:pt>
                  <c:pt idx="50">
                    <c:v>60</c:v>
                  </c:pt>
                  <c:pt idx="51">
                    <c:v>61</c:v>
                  </c:pt>
                  <c:pt idx="52">
                    <c:v>62</c:v>
                  </c:pt>
                  <c:pt idx="53">
                    <c:v>63</c:v>
                  </c:pt>
                  <c:pt idx="54">
                    <c:v>64</c:v>
                  </c:pt>
                  <c:pt idx="55">
                    <c:v>65</c:v>
                  </c:pt>
                  <c:pt idx="56">
                    <c:v>66</c:v>
                  </c:pt>
                  <c:pt idx="57">
                    <c:v>67</c:v>
                  </c:pt>
                  <c:pt idx="58">
                    <c:v>68</c:v>
                  </c:pt>
                  <c:pt idx="59">
                    <c:v>69</c:v>
                  </c:pt>
                  <c:pt idx="60">
                    <c:v>70</c:v>
                  </c:pt>
                  <c:pt idx="61">
                    <c:v>71</c:v>
                  </c:pt>
                  <c:pt idx="62">
                    <c:v>72</c:v>
                  </c:pt>
                  <c:pt idx="63">
                    <c:v>73</c:v>
                  </c:pt>
                  <c:pt idx="64">
                    <c:v>74</c:v>
                  </c:pt>
                  <c:pt idx="65">
                    <c:v>75</c:v>
                  </c:pt>
                  <c:pt idx="66">
                    <c:v>76</c:v>
                  </c:pt>
                  <c:pt idx="67">
                    <c:v>77</c:v>
                  </c:pt>
                  <c:pt idx="68">
                    <c:v>78</c:v>
                  </c:pt>
                  <c:pt idx="69">
                    <c:v>79</c:v>
                  </c:pt>
                  <c:pt idx="70">
                    <c:v>80</c:v>
                  </c:pt>
                  <c:pt idx="71">
                    <c:v>81</c:v>
                  </c:pt>
                  <c:pt idx="72">
                    <c:v>82</c:v>
                  </c:pt>
                  <c:pt idx="73">
                    <c:v>83</c:v>
                  </c:pt>
                  <c:pt idx="74">
                    <c:v>84</c:v>
                  </c:pt>
                  <c:pt idx="75">
                    <c:v>85</c:v>
                  </c:pt>
                  <c:pt idx="76">
                    <c:v>86</c:v>
                  </c:pt>
                  <c:pt idx="77">
                    <c:v>87</c:v>
                  </c:pt>
                  <c:pt idx="78">
                    <c:v>88</c:v>
                  </c:pt>
                  <c:pt idx="79">
                    <c:v>89</c:v>
                  </c:pt>
                  <c:pt idx="80">
                    <c:v>90</c:v>
                  </c:pt>
                  <c:pt idx="81">
                    <c:v>91</c:v>
                  </c:pt>
                  <c:pt idx="82">
                    <c:v>92</c:v>
                  </c:pt>
                  <c:pt idx="83">
                    <c:v>93</c:v>
                  </c:pt>
                  <c:pt idx="84">
                    <c:v>94</c:v>
                  </c:pt>
                  <c:pt idx="85">
                    <c:v>95</c:v>
                  </c:pt>
                  <c:pt idx="86">
                    <c:v>96</c:v>
                  </c:pt>
                  <c:pt idx="87">
                    <c:v>97</c:v>
                  </c:pt>
                  <c:pt idx="88">
                    <c:v>98</c:v>
                  </c:pt>
                  <c:pt idx="89">
                    <c:v>99</c:v>
                  </c:pt>
                  <c:pt idx="90">
                    <c:v>100</c:v>
                  </c:pt>
                  <c:pt idx="91">
                    <c:v>101</c:v>
                  </c:pt>
                  <c:pt idx="92">
                    <c:v>102</c:v>
                  </c:pt>
                  <c:pt idx="93">
                    <c:v>103</c:v>
                  </c:pt>
                  <c:pt idx="94">
                    <c:v>104</c:v>
                  </c:pt>
                  <c:pt idx="95">
                    <c:v>105</c:v>
                  </c:pt>
                  <c:pt idx="96">
                    <c:v>106</c:v>
                  </c:pt>
                  <c:pt idx="97">
                    <c:v>107</c:v>
                  </c:pt>
                  <c:pt idx="98">
                    <c:v>108</c:v>
                  </c:pt>
                  <c:pt idx="99">
                    <c:v>109</c:v>
                  </c:pt>
                </c:lvl>
                <c:lvl>
                  <c:pt idx="4">
                    <c:v>H</c:v>
                  </c:pt>
                  <c:pt idx="5">
                    <c:v>H</c:v>
                  </c:pt>
                  <c:pt idx="6">
                    <c:v>H</c:v>
                  </c:pt>
                  <c:pt idx="7">
                    <c:v>H</c:v>
                  </c:pt>
                  <c:pt idx="8">
                    <c:v>H</c:v>
                  </c:pt>
                  <c:pt idx="9">
                    <c:v>AU</c:v>
                  </c:pt>
                  <c:pt idx="10">
                    <c:v>AU</c:v>
                  </c:pt>
                  <c:pt idx="11">
                    <c:v>AU</c:v>
                  </c:pt>
                  <c:pt idx="12">
                    <c:v>AU</c:v>
                  </c:pt>
                  <c:pt idx="13">
                    <c:v>AU</c:v>
                  </c:pt>
                  <c:pt idx="14">
                    <c:v>AU</c:v>
                  </c:pt>
                </c:lvl>
                <c:lvl>
                  <c:pt idx="4">
                    <c:v>-6</c:v>
                  </c:pt>
                  <c:pt idx="9">
                    <c:v>-10</c:v>
                  </c:pt>
                  <c:pt idx="14">
                    <c:v>-10</c:v>
                  </c:pt>
                </c:lvl>
                <c:lvl>
                  <c:pt idx="4">
                    <c:v>-2</c:v>
                  </c:pt>
                  <c:pt idx="9">
                    <c:v>-15</c:v>
                  </c:pt>
                  <c:pt idx="14">
                    <c:v>-6</c:v>
                  </c:pt>
                </c:lvl>
                <c:lvl>
                  <c:pt idx="4">
                    <c:v>-2</c:v>
                  </c:pt>
                  <c:pt idx="9">
                    <c:v>-6</c:v>
                  </c:pt>
                  <c:pt idx="14">
                    <c:v>-6</c:v>
                  </c:pt>
                </c:lvl>
                <c:lvl>
                  <c:pt idx="4">
                    <c:v>-2</c:v>
                  </c:pt>
                  <c:pt idx="9">
                    <c:v>0</c:v>
                  </c:pt>
                  <c:pt idx="14">
                    <c:v>-1</c:v>
                  </c:pt>
                </c:lvl>
                <c:lvl>
                  <c:pt idx="4">
                    <c:v>-2</c:v>
                  </c:pt>
                  <c:pt idx="9">
                    <c:v>-17</c:v>
                  </c:pt>
                  <c:pt idx="14">
                    <c:v>-26</c:v>
                  </c:pt>
                </c:lvl>
                <c:lvl>
                  <c:pt idx="4">
                    <c:v>-22</c:v>
                  </c:pt>
                  <c:pt idx="9">
                    <c:v>-26</c:v>
                  </c:pt>
                  <c:pt idx="14">
                    <c:v>-23</c:v>
                  </c:pt>
                </c:lvl>
                <c:lvl>
                  <c:pt idx="4">
                    <c:v>-2</c:v>
                  </c:pt>
                  <c:pt idx="9">
                    <c:v>-5</c:v>
                  </c:pt>
                  <c:pt idx="14">
                    <c:v>-15</c:v>
                  </c:pt>
                </c:lvl>
                <c:lvl>
                  <c:pt idx="4">
                    <c:v>-7</c:v>
                  </c:pt>
                  <c:pt idx="9">
                    <c:v>-19</c:v>
                  </c:pt>
                  <c:pt idx="14">
                    <c:v>-17</c:v>
                  </c:pt>
                </c:lvl>
                <c:lvl>
                  <c:pt idx="4">
                    <c:v>-2</c:v>
                  </c:pt>
                  <c:pt idx="9">
                    <c:v>-17</c:v>
                  </c:pt>
                  <c:pt idx="14">
                    <c:v>-29</c:v>
                  </c:pt>
                </c:lvl>
                <c:lvl>
                  <c:pt idx="4">
                    <c:v>-6</c:v>
                  </c:pt>
                  <c:pt idx="9">
                    <c:v>-10</c:v>
                  </c:pt>
                  <c:pt idx="14">
                    <c:v>-15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0</c:v>
                  </c:pt>
                  <c:pt idx="3">
                    <c:v>4</c:v>
                  </c:pt>
                  <c:pt idx="4">
                    <c:v>0</c:v>
                  </c:pt>
                  <c:pt idx="5">
                    <c:v>-4</c:v>
                  </c:pt>
                  <c:pt idx="6">
                    <c:v>-10</c:v>
                  </c:pt>
                  <c:pt idx="7">
                    <c:v>-9</c:v>
                  </c:pt>
                  <c:pt idx="8">
                    <c:v>-6</c:v>
                  </c:pt>
                  <c:pt idx="9">
                    <c:v>-7</c:v>
                  </c:pt>
                  <c:pt idx="10">
                    <c:v>-7</c:v>
                  </c:pt>
                  <c:pt idx="11">
                    <c:v>-7</c:v>
                  </c:pt>
                  <c:pt idx="12">
                    <c:v>-10</c:v>
                  </c:pt>
                  <c:pt idx="13">
                    <c:v>-16</c:v>
                  </c:pt>
                  <c:pt idx="14">
                    <c:v>-10</c:v>
                  </c:pt>
                  <c:pt idx="15">
                    <c:v>-10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1</c:v>
                  </c:pt>
                  <c:pt idx="3">
                    <c:v>4</c:v>
                  </c:pt>
                  <c:pt idx="4">
                    <c:v>3</c:v>
                  </c:pt>
                  <c:pt idx="5">
                    <c:v>0</c:v>
                  </c:pt>
                  <c:pt idx="6">
                    <c:v>0</c:v>
                  </c:pt>
                  <c:pt idx="7">
                    <c:v>1</c:v>
                  </c:pt>
                  <c:pt idx="8">
                    <c:v>4</c:v>
                  </c:pt>
                  <c:pt idx="9">
                    <c:v>3</c:v>
                  </c:pt>
                  <c:pt idx="10">
                    <c:v>4</c:v>
                  </c:pt>
                  <c:pt idx="11">
                    <c:v>3</c:v>
                  </c:pt>
                  <c:pt idx="12">
                    <c:v>0</c:v>
                  </c:pt>
                  <c:pt idx="13">
                    <c:v>-6</c:v>
                  </c:pt>
                  <c:pt idx="14">
                    <c:v>-5</c:v>
                  </c:pt>
                  <c:pt idx="15">
                    <c:v>-5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-1</c:v>
                  </c:pt>
                  <c:pt idx="7">
                    <c:v>-7</c:v>
                  </c:pt>
                  <c:pt idx="8">
                    <c:v>-6</c:v>
                  </c:pt>
                  <c:pt idx="9">
                    <c:v>-7</c:v>
                  </c:pt>
                  <c:pt idx="10">
                    <c:v>-6</c:v>
                  </c:pt>
                  <c:pt idx="11">
                    <c:v>-6</c:v>
                  </c:pt>
                  <c:pt idx="12">
                    <c:v>-7</c:v>
                  </c:pt>
                  <c:pt idx="13">
                    <c:v>-10</c:v>
                  </c:pt>
                  <c:pt idx="14">
                    <c:v>-9</c:v>
                  </c:pt>
                  <c:pt idx="15">
                    <c:v>-9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-1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-1</c:v>
                  </c:pt>
                  <c:pt idx="12">
                    <c:v>-4</c:v>
                  </c:pt>
                  <c:pt idx="13">
                    <c:v>-10</c:v>
                  </c:pt>
                  <c:pt idx="14">
                    <c:v>-10</c:v>
                  </c:pt>
                  <c:pt idx="15">
                    <c:v>-10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-1</c:v>
                  </c:pt>
                  <c:pt idx="7">
                    <c:v>0</c:v>
                  </c:pt>
                  <c:pt idx="8">
                    <c:v>0</c:v>
                  </c:pt>
                  <c:pt idx="9">
                    <c:v>3</c:v>
                  </c:pt>
                  <c:pt idx="10">
                    <c:v>3</c:v>
                  </c:pt>
                  <c:pt idx="11">
                    <c:v>3</c:v>
                  </c:pt>
                  <c:pt idx="12">
                    <c:v>2</c:v>
                  </c:pt>
                  <c:pt idx="13">
                    <c:v>-1</c:v>
                  </c:pt>
                  <c:pt idx="14">
                    <c:v>0</c:v>
                  </c:pt>
                  <c:pt idx="15">
                    <c:v>0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-7</c:v>
                  </c:pt>
                  <c:pt idx="7">
                    <c:v>-6</c:v>
                  </c:pt>
                  <c:pt idx="8">
                    <c:v>-3</c:v>
                  </c:pt>
                  <c:pt idx="9">
                    <c:v>-4</c:v>
                  </c:pt>
                  <c:pt idx="10">
                    <c:v>-4</c:v>
                  </c:pt>
                  <c:pt idx="11">
                    <c:v>-7</c:v>
                  </c:pt>
                  <c:pt idx="12">
                    <c:v>-13</c:v>
                  </c:pt>
                  <c:pt idx="13">
                    <c:v>-16</c:v>
                  </c:pt>
                  <c:pt idx="14">
                    <c:v>-9</c:v>
                  </c:pt>
                  <c:pt idx="15">
                    <c:v>-9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-1</c:v>
                  </c:pt>
                  <c:pt idx="3">
                    <c:v>0</c:v>
                  </c:pt>
                  <c:pt idx="4">
                    <c:v>-1</c:v>
                  </c:pt>
                  <c:pt idx="5">
                    <c:v>-4</c:v>
                  </c:pt>
                  <c:pt idx="6">
                    <c:v>-4</c:v>
                  </c:pt>
                  <c:pt idx="7">
                    <c:v>-3</c:v>
                  </c:pt>
                  <c:pt idx="8">
                    <c:v>-3</c:v>
                  </c:pt>
                  <c:pt idx="9">
                    <c:v>-3</c:v>
                  </c:pt>
                  <c:pt idx="10">
                    <c:v>-3</c:v>
                  </c:pt>
                  <c:pt idx="11">
                    <c:v>0</c:v>
                  </c:pt>
                  <c:pt idx="12">
                    <c:v>0</c:v>
                  </c:pt>
                  <c:pt idx="13">
                    <c:v>-1</c:v>
                  </c:pt>
                  <c:pt idx="14">
                    <c:v>0</c:v>
                  </c:pt>
                  <c:pt idx="15">
                    <c:v>0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-1</c:v>
                  </c:pt>
                  <c:pt idx="7">
                    <c:v>0</c:v>
                  </c:pt>
                  <c:pt idx="8">
                    <c:v>0</c:v>
                  </c:pt>
                  <c:pt idx="9">
                    <c:v>3</c:v>
                  </c:pt>
                  <c:pt idx="10">
                    <c:v>2</c:v>
                  </c:pt>
                  <c:pt idx="11">
                    <c:v>-1</c:v>
                  </c:pt>
                  <c:pt idx="12">
                    <c:v>-7</c:v>
                  </c:pt>
                  <c:pt idx="13">
                    <c:v>-13</c:v>
                  </c:pt>
                  <c:pt idx="14">
                    <c:v>-9</c:v>
                  </c:pt>
                  <c:pt idx="15">
                    <c:v>-9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1</c:v>
                  </c:pt>
                  <c:pt idx="3">
                    <c:v>4</c:v>
                  </c:pt>
                  <c:pt idx="4">
                    <c:v>3</c:v>
                  </c:pt>
                  <c:pt idx="5">
                    <c:v>0</c:v>
                  </c:pt>
                  <c:pt idx="6">
                    <c:v>-6</c:v>
                  </c:pt>
                  <c:pt idx="7">
                    <c:v>-5</c:v>
                  </c:pt>
                  <c:pt idx="8">
                    <c:v>-2</c:v>
                  </c:pt>
                  <c:pt idx="9">
                    <c:v>-3</c:v>
                  </c:pt>
                  <c:pt idx="10">
                    <c:v>-2</c:v>
                  </c:pt>
                  <c:pt idx="11">
                    <c:v>-3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-2</c:v>
                  </c:pt>
                  <c:pt idx="15">
                    <c:v>-2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-7</c:v>
                  </c:pt>
                  <c:pt idx="7">
                    <c:v>-6</c:v>
                  </c:pt>
                  <c:pt idx="8">
                    <c:v>-3</c:v>
                  </c:pt>
                  <c:pt idx="9">
                    <c:v>-4</c:v>
                  </c:pt>
                  <c:pt idx="10">
                    <c:v>-4</c:v>
                  </c:pt>
                  <c:pt idx="11">
                    <c:v>-7</c:v>
                  </c:pt>
                  <c:pt idx="12">
                    <c:v>-13</c:v>
                  </c:pt>
                  <c:pt idx="13">
                    <c:v>-16</c:v>
                  </c:pt>
                  <c:pt idx="14">
                    <c:v>-9</c:v>
                  </c:pt>
                  <c:pt idx="15">
                    <c:v>-9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1</c:v>
                  </c:pt>
                  <c:pt idx="3">
                    <c:v>4</c:v>
                  </c:pt>
                  <c:pt idx="4">
                    <c:v>3</c:v>
                  </c:pt>
                  <c:pt idx="5">
                    <c:v>0</c:v>
                  </c:pt>
                  <c:pt idx="6">
                    <c:v>0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4</c:v>
                  </c:pt>
                  <c:pt idx="11">
                    <c:v>3</c:v>
                  </c:pt>
                  <c:pt idx="12">
                    <c:v>0</c:v>
                  </c:pt>
                  <c:pt idx="13">
                    <c:v>-6</c:v>
                  </c:pt>
                  <c:pt idx="14">
                    <c:v>-5</c:v>
                  </c:pt>
                  <c:pt idx="15">
                    <c:v>-5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0</c:v>
                  </c:pt>
                  <c:pt idx="9">
                    <c:v>3</c:v>
                  </c:pt>
                  <c:pt idx="10">
                    <c:v>0</c:v>
                  </c:pt>
                  <c:pt idx="11">
                    <c:v>3</c:v>
                  </c:pt>
                  <c:pt idx="12">
                    <c:v>1</c:v>
                  </c:pt>
                  <c:pt idx="13">
                    <c:v>4</c:v>
                  </c:pt>
                  <c:pt idx="14">
                    <c:v>6</c:v>
                  </c:pt>
                  <c:pt idx="15">
                    <c:v>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6</c:v>
                  </c:pt>
                  <c:pt idx="7">
                    <c:v>0</c:v>
                  </c:pt>
                  <c:pt idx="8">
                    <c:v>2</c:v>
                  </c:pt>
                  <c:pt idx="9">
                    <c:v>8</c:v>
                  </c:pt>
                  <c:pt idx="10">
                    <c:v>0</c:v>
                  </c:pt>
                  <c:pt idx="11">
                    <c:v>10</c:v>
                  </c:pt>
                  <c:pt idx="12">
                    <c:v>2</c:v>
                  </c:pt>
                  <c:pt idx="13">
                    <c:v>12</c:v>
                  </c:pt>
                  <c:pt idx="14">
                    <c:v>14</c:v>
                  </c:pt>
                  <c:pt idx="15">
                    <c:v>12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2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6</c:v>
                  </c:pt>
                  <c:pt idx="8">
                    <c:v>4</c:v>
                  </c:pt>
                  <c:pt idx="9">
                    <c:v>6</c:v>
                  </c:pt>
                  <c:pt idx="10">
                    <c:v>2</c:v>
                  </c:pt>
                  <c:pt idx="11">
                    <c:v>4</c:v>
                  </c:pt>
                  <c:pt idx="12">
                    <c:v>8</c:v>
                  </c:pt>
                  <c:pt idx="13">
                    <c:v>10</c:v>
                  </c:pt>
                  <c:pt idx="14">
                    <c:v>12</c:v>
                  </c:pt>
                  <c:pt idx="15">
                    <c:v>10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6</c:v>
                  </c:pt>
                  <c:pt idx="7">
                    <c:v>4</c:v>
                  </c:pt>
                  <c:pt idx="8">
                    <c:v>0</c:v>
                  </c:pt>
                  <c:pt idx="9">
                    <c:v>6</c:v>
                  </c:pt>
                  <c:pt idx="10">
                    <c:v>2</c:v>
                  </c:pt>
                  <c:pt idx="11">
                    <c:v>7</c:v>
                  </c:pt>
                  <c:pt idx="12">
                    <c:v>0</c:v>
                  </c:pt>
                  <c:pt idx="13">
                    <c:v>7</c:v>
                  </c:pt>
                  <c:pt idx="14">
                    <c:v>5</c:v>
                  </c:pt>
                  <c:pt idx="15">
                    <c:v>3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6</c:v>
                  </c:pt>
                  <c:pt idx="7">
                    <c:v>8</c:v>
                  </c:pt>
                  <c:pt idx="8">
                    <c:v>0</c:v>
                  </c:pt>
                  <c:pt idx="9">
                    <c:v>5</c:v>
                  </c:pt>
                  <c:pt idx="10">
                    <c:v>7</c:v>
                  </c:pt>
                  <c:pt idx="11">
                    <c:v>9</c:v>
                  </c:pt>
                  <c:pt idx="12">
                    <c:v>3</c:v>
                  </c:pt>
                  <c:pt idx="13">
                    <c:v>11</c:v>
                  </c:pt>
                  <c:pt idx="14">
                    <c:v>13</c:v>
                  </c:pt>
                  <c:pt idx="15">
                    <c:v>11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2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6</c:v>
                  </c:pt>
                  <c:pt idx="9">
                    <c:v>0</c:v>
                  </c:pt>
                  <c:pt idx="10">
                    <c:v>2</c:v>
                  </c:pt>
                  <c:pt idx="11">
                    <c:v>5</c:v>
                  </c:pt>
                  <c:pt idx="12">
                    <c:v>12</c:v>
                  </c:pt>
                  <c:pt idx="13">
                    <c:v>10</c:v>
                  </c:pt>
                  <c:pt idx="14">
                    <c:v>12</c:v>
                  </c:pt>
                  <c:pt idx="15">
                    <c:v>10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6</c:v>
                  </c:pt>
                  <c:pt idx="8">
                    <c:v>2</c:v>
                  </c:pt>
                  <c:pt idx="9">
                    <c:v>0</c:v>
                  </c:pt>
                  <c:pt idx="10">
                    <c:v>8</c:v>
                  </c:pt>
                  <c:pt idx="11">
                    <c:v>0</c:v>
                  </c:pt>
                  <c:pt idx="12">
                    <c:v>3</c:v>
                  </c:pt>
                  <c:pt idx="13">
                    <c:v>3</c:v>
                  </c:pt>
                  <c:pt idx="14">
                    <c:v>5</c:v>
                  </c:pt>
                  <c:pt idx="15">
                    <c:v>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0</c:v>
                  </c:pt>
                  <c:pt idx="9">
                    <c:v>3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0</c:v>
                  </c:pt>
                  <c:pt idx="9">
                    <c:v>3</c:v>
                  </c:pt>
                  <c:pt idx="10">
                    <c:v>0</c:v>
                  </c:pt>
                  <c:pt idx="11">
                    <c:v>3</c:v>
                  </c:pt>
                  <c:pt idx="12">
                    <c:v>0</c:v>
                  </c:pt>
                  <c:pt idx="13">
                    <c:v>7</c:v>
                  </c:pt>
                  <c:pt idx="14">
                    <c:v>5</c:v>
                  </c:pt>
                  <c:pt idx="15">
                    <c:v>3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2</c:v>
                  </c:pt>
                  <c:pt idx="1">
                    <c:v>7</c:v>
                  </c:pt>
                  <c:pt idx="2">
                    <c:v>4</c:v>
                  </c:pt>
                  <c:pt idx="3">
                    <c:v>2</c:v>
                  </c:pt>
                  <c:pt idx="4">
                    <c:v>7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6</c:v>
                  </c:pt>
                  <c:pt idx="9">
                    <c:v>0</c:v>
                  </c:pt>
                  <c:pt idx="10">
                    <c:v>3</c:v>
                  </c:pt>
                  <c:pt idx="11">
                    <c:v>0</c:v>
                  </c:pt>
                  <c:pt idx="12">
                    <c:v>7</c:v>
                  </c:pt>
                  <c:pt idx="13">
                    <c:v>2</c:v>
                  </c:pt>
                  <c:pt idx="14">
                    <c:v>4</c:v>
                  </c:pt>
                  <c:pt idx="15">
                    <c:v>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N</c:v>
                  </c:pt>
                  <c:pt idx="9">
                    <c:v>P</c:v>
                  </c:pt>
                  <c:pt idx="10">
                    <c:v>N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B</c:v>
                  </c:pt>
                  <c:pt idx="7">
                    <c:v>N</c:v>
                  </c:pt>
                  <c:pt idx="8">
                    <c:v>B</c:v>
                  </c:pt>
                  <c:pt idx="9">
                    <c:v>B</c:v>
                  </c:pt>
                  <c:pt idx="10">
                    <c:v>N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B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P</c:v>
                  </c:pt>
                  <c:pt idx="9">
                    <c:v>B</c:v>
                  </c:pt>
                  <c:pt idx="10">
                    <c:v>B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P</c:v>
                  </c:pt>
                  <c:pt idx="7">
                    <c:v>P</c:v>
                  </c:pt>
                  <c:pt idx="8">
                    <c:v>N</c:v>
                  </c:pt>
                  <c:pt idx="9">
                    <c:v>P</c:v>
                  </c:pt>
                  <c:pt idx="10">
                    <c:v>P</c:v>
                  </c:pt>
                  <c:pt idx="11">
                    <c:v>B</c:v>
                  </c:pt>
                  <c:pt idx="12">
                    <c:v>N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B</c:v>
                  </c:pt>
                  <c:pt idx="7">
                    <c:v>B</c:v>
                  </c:pt>
                  <c:pt idx="8">
                    <c:v>N</c:v>
                  </c:pt>
                  <c:pt idx="9">
                    <c:v>B</c:v>
                  </c:pt>
                  <c:pt idx="10">
                    <c:v>B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B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P</c:v>
                  </c:pt>
                  <c:pt idx="9">
                    <c:v>N</c:v>
                  </c:pt>
                  <c:pt idx="10">
                    <c:v>B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P</c:v>
                  </c:pt>
                  <c:pt idx="8">
                    <c:v>B</c:v>
                  </c:pt>
                  <c:pt idx="9">
                    <c:v>N</c:v>
                  </c:pt>
                  <c:pt idx="10">
                    <c:v>P</c:v>
                  </c:pt>
                  <c:pt idx="11">
                    <c:v>N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N</c:v>
                  </c:pt>
                  <c:pt idx="9">
                    <c:v>B</c:v>
                  </c:pt>
                  <c:pt idx="10">
                    <c:v>N</c:v>
                  </c:pt>
                  <c:pt idx="11">
                    <c:v>N</c:v>
                  </c:pt>
                  <c:pt idx="12">
                    <c:v>N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N</c:v>
                  </c:pt>
                  <c:pt idx="9">
                    <c:v>P</c:v>
                  </c:pt>
                  <c:pt idx="10">
                    <c:v>N</c:v>
                  </c:pt>
                  <c:pt idx="11">
                    <c:v>B</c:v>
                  </c:pt>
                  <c:pt idx="12">
                    <c:v>N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P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B</c:v>
                  </c:pt>
                  <c:pt idx="9">
                    <c:v>N</c:v>
                  </c:pt>
                  <c:pt idx="10">
                    <c:v>P</c:v>
                  </c:pt>
                  <c:pt idx="11">
                    <c:v>N</c:v>
                  </c:pt>
                  <c:pt idx="12">
                    <c:v>B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B1</c:v>
                  </c:pt>
                  <c:pt idx="1">
                    <c:v>B2</c:v>
                  </c:pt>
                  <c:pt idx="2">
                    <c:v>B3</c:v>
                  </c:pt>
                  <c:pt idx="3">
                    <c:v>B4</c:v>
                  </c:pt>
                  <c:pt idx="4">
                    <c:v>B5</c:v>
                  </c:pt>
                  <c:pt idx="5">
                    <c:v>B6</c:v>
                  </c:pt>
                  <c:pt idx="6">
                    <c:v>B7</c:v>
                  </c:pt>
                  <c:pt idx="7">
                    <c:v>B8</c:v>
                  </c:pt>
                  <c:pt idx="8">
                    <c:v>B9</c:v>
                  </c:pt>
                  <c:pt idx="9">
                    <c:v>B10</c:v>
                  </c:pt>
                  <c:pt idx="10">
                    <c:v>B11</c:v>
                  </c:pt>
                  <c:pt idx="11">
                    <c:v>B12</c:v>
                  </c:pt>
                  <c:pt idx="12">
                    <c:v>B13</c:v>
                  </c:pt>
                  <c:pt idx="13">
                    <c:v>B14</c:v>
                  </c:pt>
                  <c:pt idx="14">
                    <c:v>B15</c:v>
                  </c:pt>
                  <c:pt idx="15">
                    <c:v>B16</c:v>
                  </c:pt>
                  <c:pt idx="16">
                    <c:v>B17</c:v>
                  </c:pt>
                  <c:pt idx="17">
                    <c:v>B18</c:v>
                  </c:pt>
                  <c:pt idx="18">
                    <c:v>B19</c:v>
                  </c:pt>
                  <c:pt idx="19">
                    <c:v>B20</c:v>
                  </c:pt>
                  <c:pt idx="20">
                    <c:v>B21</c:v>
                  </c:pt>
                  <c:pt idx="21">
                    <c:v>B22</c:v>
                  </c:pt>
                  <c:pt idx="22">
                    <c:v>B23</c:v>
                  </c:pt>
                  <c:pt idx="23">
                    <c:v>B24</c:v>
                  </c:pt>
                  <c:pt idx="24">
                    <c:v>B25</c:v>
                  </c:pt>
                  <c:pt idx="25">
                    <c:v>B26</c:v>
                  </c:pt>
                  <c:pt idx="26">
                    <c:v>B27</c:v>
                  </c:pt>
                  <c:pt idx="27">
                    <c:v>B28</c:v>
                  </c:pt>
                  <c:pt idx="28">
                    <c:v>B29</c:v>
                  </c:pt>
                  <c:pt idx="29">
                    <c:v>B30</c:v>
                  </c:pt>
                  <c:pt idx="30">
                    <c:v>B31</c:v>
                  </c:pt>
                  <c:pt idx="31">
                    <c:v>B32</c:v>
                  </c:pt>
                  <c:pt idx="32">
                    <c:v>B33</c:v>
                  </c:pt>
                  <c:pt idx="33">
                    <c:v>B34</c:v>
                  </c:pt>
                  <c:pt idx="34">
                    <c:v>B35</c:v>
                  </c:pt>
                  <c:pt idx="35">
                    <c:v>B36</c:v>
                  </c:pt>
                  <c:pt idx="36">
                    <c:v>B37</c:v>
                  </c:pt>
                  <c:pt idx="37">
                    <c:v>B38</c:v>
                  </c:pt>
                  <c:pt idx="38">
                    <c:v>B39</c:v>
                  </c:pt>
                  <c:pt idx="39">
                    <c:v>B40</c:v>
                  </c:pt>
                  <c:pt idx="40">
                    <c:v>B41</c:v>
                  </c:pt>
                  <c:pt idx="41">
                    <c:v>B42</c:v>
                  </c:pt>
                  <c:pt idx="42">
                    <c:v>B43</c:v>
                  </c:pt>
                  <c:pt idx="43">
                    <c:v>B44</c:v>
                  </c:pt>
                  <c:pt idx="44">
                    <c:v>B45</c:v>
                  </c:pt>
                  <c:pt idx="45">
                    <c:v>B46</c:v>
                  </c:pt>
                  <c:pt idx="46">
                    <c:v>B47</c:v>
                  </c:pt>
                  <c:pt idx="47">
                    <c:v>B48</c:v>
                  </c:pt>
                  <c:pt idx="48">
                    <c:v>B49</c:v>
                  </c:pt>
                  <c:pt idx="49">
                    <c:v>B50</c:v>
                  </c:pt>
                  <c:pt idx="50">
                    <c:v>B51</c:v>
                  </c:pt>
                  <c:pt idx="51">
                    <c:v>B52</c:v>
                  </c:pt>
                  <c:pt idx="52">
                    <c:v>B53</c:v>
                  </c:pt>
                  <c:pt idx="53">
                    <c:v>B54</c:v>
                  </c:pt>
                  <c:pt idx="54">
                    <c:v>B55</c:v>
                  </c:pt>
                  <c:pt idx="55">
                    <c:v>B56</c:v>
                  </c:pt>
                  <c:pt idx="56">
                    <c:v>B57</c:v>
                  </c:pt>
                  <c:pt idx="57">
                    <c:v>B58</c:v>
                  </c:pt>
                  <c:pt idx="58">
                    <c:v>B59</c:v>
                  </c:pt>
                  <c:pt idx="59">
                    <c:v>B60</c:v>
                  </c:pt>
                  <c:pt idx="60">
                    <c:v>B61</c:v>
                  </c:pt>
                  <c:pt idx="61">
                    <c:v>B62</c:v>
                  </c:pt>
                  <c:pt idx="62">
                    <c:v>B63</c:v>
                  </c:pt>
                  <c:pt idx="63">
                    <c:v>B64</c:v>
                  </c:pt>
                  <c:pt idx="64">
                    <c:v>B65</c:v>
                  </c:pt>
                  <c:pt idx="65">
                    <c:v>B66</c:v>
                  </c:pt>
                  <c:pt idx="66">
                    <c:v>B67</c:v>
                  </c:pt>
                  <c:pt idx="67">
                    <c:v>B68</c:v>
                  </c:pt>
                  <c:pt idx="68">
                    <c:v>B69</c:v>
                  </c:pt>
                  <c:pt idx="69">
                    <c:v>B70</c:v>
                  </c:pt>
                  <c:pt idx="70">
                    <c:v>B71</c:v>
                  </c:pt>
                  <c:pt idx="71">
                    <c:v>B72</c:v>
                  </c:pt>
                  <c:pt idx="72">
                    <c:v>B73</c:v>
                  </c:pt>
                  <c:pt idx="73">
                    <c:v>B74</c:v>
                  </c:pt>
                  <c:pt idx="74">
                    <c:v>B75</c:v>
                  </c:pt>
                  <c:pt idx="75">
                    <c:v>B76</c:v>
                  </c:pt>
                  <c:pt idx="76">
                    <c:v>B77</c:v>
                  </c:pt>
                  <c:pt idx="77">
                    <c:v>B78</c:v>
                  </c:pt>
                  <c:pt idx="78">
                    <c:v>B79</c:v>
                  </c:pt>
                  <c:pt idx="79">
                    <c:v>B80</c:v>
                  </c:pt>
                  <c:pt idx="80">
                    <c:v>B81</c:v>
                  </c:pt>
                  <c:pt idx="81">
                    <c:v>B82</c:v>
                  </c:pt>
                  <c:pt idx="82">
                    <c:v>B83</c:v>
                  </c:pt>
                  <c:pt idx="83">
                    <c:v>B84</c:v>
                  </c:pt>
                  <c:pt idx="84">
                    <c:v>B85</c:v>
                  </c:pt>
                  <c:pt idx="85">
                    <c:v>B86</c:v>
                  </c:pt>
                  <c:pt idx="86">
                    <c:v>B87</c:v>
                  </c:pt>
                  <c:pt idx="87">
                    <c:v>B88</c:v>
                  </c:pt>
                  <c:pt idx="88">
                    <c:v>B89</c:v>
                  </c:pt>
                  <c:pt idx="89">
                    <c:v>B90</c:v>
                  </c:pt>
                  <c:pt idx="90">
                    <c:v>B91</c:v>
                  </c:pt>
                  <c:pt idx="91">
                    <c:v>B92</c:v>
                  </c:pt>
                  <c:pt idx="92">
                    <c:v>B93</c:v>
                  </c:pt>
                  <c:pt idx="93">
                    <c:v>B94</c:v>
                  </c:pt>
                  <c:pt idx="94">
                    <c:v>B95</c:v>
                  </c:pt>
                  <c:pt idx="95">
                    <c:v>B96</c:v>
                  </c:pt>
                  <c:pt idx="96">
                    <c:v>B97</c:v>
                  </c:pt>
                  <c:pt idx="97">
                    <c:v>B98</c:v>
                  </c:pt>
                  <c:pt idx="98">
                    <c:v>B99</c:v>
                  </c:pt>
                  <c:pt idx="99">
                    <c:v>B100</c:v>
                  </c:pt>
                </c:lvl>
              </c:multiLvlStrCache>
            </c:multiLvlStrRef>
          </c:cat>
          <c:val>
            <c:numRef>
              <c:f>'Combo Dashboard'!$DU$10:$DU$109</c:f>
              <c:numCache>
                <c:formatCode>General</c:formatCode>
                <c:ptCount val="100"/>
                <c:pt idx="0">
                  <c:v>1</c:v>
                </c:pt>
                <c:pt idx="1">
                  <c:v>-8</c:v>
                </c:pt>
                <c:pt idx="2">
                  <c:v>-1</c:v>
                </c:pt>
                <c:pt idx="3">
                  <c:v>3</c:v>
                </c:pt>
                <c:pt idx="4">
                  <c:v>-6</c:v>
                </c:pt>
                <c:pt idx="5">
                  <c:v>-14</c:v>
                </c:pt>
                <c:pt idx="6">
                  <c:v>-14</c:v>
                </c:pt>
                <c:pt idx="7">
                  <c:v>-10</c:v>
                </c:pt>
                <c:pt idx="8">
                  <c:v>-10</c:v>
                </c:pt>
                <c:pt idx="9">
                  <c:v>-10</c:v>
                </c:pt>
                <c:pt idx="10">
                  <c:v>-9</c:v>
                </c:pt>
                <c:pt idx="11">
                  <c:v>-14</c:v>
                </c:pt>
                <c:pt idx="12">
                  <c:v>-19</c:v>
                </c:pt>
                <c:pt idx="13">
                  <c:v>-31</c:v>
                </c:pt>
                <c:pt idx="14">
                  <c:v>-15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0A-4697-BFE0-F4FDEABB0A89}"/>
            </c:ext>
          </c:extLst>
        </c:ser>
        <c:ser>
          <c:idx val="1"/>
          <c:order val="1"/>
          <c:tx>
            <c:strRef>
              <c:f>'Combo Dashboard'!$DV$9</c:f>
              <c:strCache>
                <c:ptCount val="1"/>
                <c:pt idx="0">
                  <c:v>C2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'Combo Dashboard'!$BQ$10:$DT$109</c:f>
              <c:multiLvlStrCache>
                <c:ptCount val="100"/>
                <c:lvl>
                  <c:pt idx="1">
                    <c:v>1</c:v>
                  </c:pt>
                  <c:pt idx="6">
                    <c:v>2</c:v>
                  </c:pt>
                  <c:pt idx="11">
                    <c:v>3</c:v>
                  </c:pt>
                  <c:pt idx="16">
                    <c:v>4</c:v>
                  </c:pt>
                  <c:pt idx="21">
                    <c:v>1</c:v>
                  </c:pt>
                  <c:pt idx="26">
                    <c:v>2</c:v>
                  </c:pt>
                  <c:pt idx="31">
                    <c:v>3</c:v>
                  </c:pt>
                  <c:pt idx="36">
                    <c:v>4</c:v>
                  </c:pt>
                  <c:pt idx="41">
                    <c:v>1</c:v>
                  </c:pt>
                  <c:pt idx="46">
                    <c:v>2</c:v>
                  </c:pt>
                  <c:pt idx="51">
                    <c:v>3</c:v>
                  </c:pt>
                  <c:pt idx="56">
                    <c:v>4</c:v>
                  </c:pt>
                  <c:pt idx="61">
                    <c:v>1</c:v>
                  </c:pt>
                  <c:pt idx="66">
                    <c:v>2</c:v>
                  </c:pt>
                  <c:pt idx="71">
                    <c:v>3</c:v>
                  </c:pt>
                  <c:pt idx="76">
                    <c:v>4</c:v>
                  </c:pt>
                  <c:pt idx="81">
                    <c:v>1</c:v>
                  </c:pt>
                  <c:pt idx="86">
                    <c:v>2</c:v>
                  </c:pt>
                  <c:pt idx="91">
                    <c:v>3</c:v>
                  </c:pt>
                  <c:pt idx="96">
                    <c:v>4</c:v>
                  </c:pt>
                </c:lvl>
                <c:lvl>
                  <c:pt idx="4">
                    <c:v>H</c:v>
                  </c:pt>
                  <c:pt idx="5">
                    <c:v>H</c:v>
                  </c:pt>
                  <c:pt idx="6">
                    <c:v>H</c:v>
                  </c:pt>
                  <c:pt idx="7">
                    <c:v>H</c:v>
                  </c:pt>
                  <c:pt idx="8">
                    <c:v>H</c:v>
                  </c:pt>
                  <c:pt idx="9">
                    <c:v>AU</c:v>
                  </c:pt>
                  <c:pt idx="10">
                    <c:v>AU</c:v>
                  </c:pt>
                  <c:pt idx="11">
                    <c:v>AU</c:v>
                  </c:pt>
                  <c:pt idx="12">
                    <c:v>AU</c:v>
                  </c:pt>
                  <c:pt idx="13">
                    <c:v>AU</c:v>
                  </c:pt>
                  <c:pt idx="14">
                    <c:v>AU</c:v>
                  </c:pt>
                  <c:pt idx="15">
                    <c:v>AU</c:v>
                  </c:pt>
                  <c:pt idx="16">
                    <c:v>AU</c:v>
                  </c:pt>
                  <c:pt idx="17">
                    <c:v>AU</c:v>
                  </c:pt>
                  <c:pt idx="18">
                    <c:v>AU</c:v>
                  </c:pt>
                </c:lvl>
                <c:lvl>
                  <c:pt idx="4">
                    <c:v>R</c:v>
                  </c:pt>
                  <c:pt idx="9">
                    <c:v>N</c:v>
                  </c:pt>
                  <c:pt idx="14">
                    <c:v>N</c:v>
                  </c:pt>
                  <c:pt idx="19">
                    <c:v>R</c:v>
                  </c:pt>
                  <c:pt idx="24">
                    <c:v>R</c:v>
                  </c:pt>
                  <c:pt idx="29">
                    <c:v>R</c:v>
                  </c:pt>
                  <c:pt idx="34">
                    <c:v>R</c:v>
                  </c:pt>
                  <c:pt idx="39">
                    <c:v>R</c:v>
                  </c:pt>
                  <c:pt idx="44">
                    <c:v>R</c:v>
                  </c:pt>
                  <c:pt idx="49">
                    <c:v>R</c:v>
                  </c:pt>
                  <c:pt idx="54">
                    <c:v>R</c:v>
                  </c:pt>
                  <c:pt idx="59">
                    <c:v>N</c:v>
                  </c:pt>
                  <c:pt idx="64">
                    <c:v>N</c:v>
                  </c:pt>
                  <c:pt idx="69">
                    <c:v>R</c:v>
                  </c:pt>
                  <c:pt idx="74">
                    <c:v>R</c:v>
                  </c:pt>
                  <c:pt idx="79">
                    <c:v>R</c:v>
                  </c:pt>
                  <c:pt idx="84">
                    <c:v>R</c:v>
                  </c:pt>
                  <c:pt idx="89">
                    <c:v>N</c:v>
                  </c:pt>
                  <c:pt idx="94">
                    <c:v>R</c:v>
                  </c:pt>
                  <c:pt idx="99">
                    <c:v>R</c:v>
                  </c:pt>
                </c:lvl>
                <c:lvl>
                  <c:pt idx="3">
                    <c:v>AU</c:v>
                  </c:pt>
                </c:lvl>
                <c:lvl>
                  <c:pt idx="3">
                    <c:v>AO</c:v>
                  </c:pt>
                </c:lvl>
                <c:lvl>
                  <c:pt idx="3">
                    <c:v>T</c:v>
                  </c:pt>
                </c:lvl>
                <c:lvl>
                  <c:pt idx="0">
                    <c:v>H</c:v>
                  </c:pt>
                  <c:pt idx="1">
                    <c:v>1</c:v>
                  </c:pt>
                  <c:pt idx="2">
                    <c:v>4</c:v>
                  </c:pt>
                  <c:pt idx="3">
                    <c:v>H</c:v>
                  </c:pt>
                  <c:pt idx="4">
                    <c:v>H</c:v>
                  </c:pt>
                  <c:pt idx="6">
                    <c:v>2</c:v>
                  </c:pt>
                  <c:pt idx="7">
                    <c:v>1</c:v>
                  </c:pt>
                  <c:pt idx="8">
                    <c:v>AU</c:v>
                  </c:pt>
                  <c:pt idx="9">
                    <c:v>AU</c:v>
                  </c:pt>
                  <c:pt idx="11">
                    <c:v>3</c:v>
                  </c:pt>
                  <c:pt idx="12">
                    <c:v>1</c:v>
                  </c:pt>
                  <c:pt idx="13">
                    <c:v>AU</c:v>
                  </c:pt>
                  <c:pt idx="14">
                    <c:v>AU</c:v>
                  </c:pt>
                  <c:pt idx="16">
                    <c:v>4</c:v>
                  </c:pt>
                  <c:pt idx="17">
                    <c:v>4</c:v>
                  </c:pt>
                  <c:pt idx="21">
                    <c:v>2</c:v>
                  </c:pt>
                  <c:pt idx="22">
                    <c:v>4</c:v>
                  </c:pt>
                  <c:pt idx="26">
                    <c:v>2</c:v>
                  </c:pt>
                  <c:pt idx="27">
                    <c:v>4</c:v>
                  </c:pt>
                  <c:pt idx="31">
                    <c:v>2</c:v>
                  </c:pt>
                  <c:pt idx="32">
                    <c:v>4</c:v>
                  </c:pt>
                  <c:pt idx="36">
                    <c:v>3</c:v>
                  </c:pt>
                  <c:pt idx="37">
                    <c:v>4</c:v>
                  </c:pt>
                  <c:pt idx="41">
                    <c:v>2</c:v>
                  </c:pt>
                  <c:pt idx="42">
                    <c:v>4</c:v>
                  </c:pt>
                  <c:pt idx="46">
                    <c:v>2</c:v>
                  </c:pt>
                  <c:pt idx="47">
                    <c:v>4</c:v>
                  </c:pt>
                  <c:pt idx="51">
                    <c:v>3</c:v>
                  </c:pt>
                  <c:pt idx="52">
                    <c:v>4</c:v>
                  </c:pt>
                  <c:pt idx="56">
                    <c:v>1</c:v>
                  </c:pt>
                  <c:pt idx="57">
                    <c:v>4</c:v>
                  </c:pt>
                  <c:pt idx="61">
                    <c:v>1</c:v>
                  </c:pt>
                  <c:pt idx="62">
                    <c:v>4</c:v>
                  </c:pt>
                  <c:pt idx="66">
                    <c:v>2</c:v>
                  </c:pt>
                  <c:pt idx="67">
                    <c:v>4</c:v>
                  </c:pt>
                  <c:pt idx="71">
                    <c:v>2</c:v>
                  </c:pt>
                  <c:pt idx="72">
                    <c:v>4</c:v>
                  </c:pt>
                  <c:pt idx="76">
                    <c:v>3</c:v>
                  </c:pt>
                  <c:pt idx="77">
                    <c:v>4</c:v>
                  </c:pt>
                  <c:pt idx="81">
                    <c:v>4</c:v>
                  </c:pt>
                  <c:pt idx="82">
                    <c:v>4</c:v>
                  </c:pt>
                  <c:pt idx="86">
                    <c:v>1</c:v>
                  </c:pt>
                  <c:pt idx="87">
                    <c:v>4</c:v>
                  </c:pt>
                  <c:pt idx="91">
                    <c:v>3</c:v>
                  </c:pt>
                  <c:pt idx="92">
                    <c:v>4</c:v>
                  </c:pt>
                  <c:pt idx="96">
                    <c:v>3</c:v>
                  </c:pt>
                  <c:pt idx="97">
                    <c:v>4</c:v>
                  </c:pt>
                </c:lvl>
                <c:lvl>
                  <c:pt idx="2">
                    <c:v>AV</c:v>
                  </c:pt>
                  <c:pt idx="3">
                    <c:v>2</c:v>
                  </c:pt>
                  <c:pt idx="4">
                    <c:v>AU</c:v>
                  </c:pt>
                  <c:pt idx="8">
                    <c:v>0</c:v>
                  </c:pt>
                  <c:pt idx="13">
                    <c:v>0</c:v>
                  </c:pt>
                  <c:pt idx="18">
                    <c:v>0</c:v>
                  </c:pt>
                  <c:pt idx="23">
                    <c:v>0</c:v>
                  </c:pt>
                  <c:pt idx="28">
                    <c:v>0</c:v>
                  </c:pt>
                  <c:pt idx="33">
                    <c:v>0</c:v>
                  </c:pt>
                  <c:pt idx="38">
                    <c:v>0</c:v>
                  </c:pt>
                  <c:pt idx="43">
                    <c:v>0</c:v>
                  </c:pt>
                  <c:pt idx="48">
                    <c:v>0</c:v>
                  </c:pt>
                  <c:pt idx="53">
                    <c:v>0</c:v>
                  </c:pt>
                  <c:pt idx="58">
                    <c:v>0</c:v>
                  </c:pt>
                  <c:pt idx="63">
                    <c:v>0</c:v>
                  </c:pt>
                  <c:pt idx="68">
                    <c:v>0</c:v>
                  </c:pt>
                  <c:pt idx="73">
                    <c:v>0</c:v>
                  </c:pt>
                  <c:pt idx="78">
                    <c:v>0</c:v>
                  </c:pt>
                  <c:pt idx="83">
                    <c:v>0</c:v>
                  </c:pt>
                  <c:pt idx="88">
                    <c:v>0</c:v>
                  </c:pt>
                  <c:pt idx="93">
                    <c:v>0</c:v>
                  </c:pt>
                  <c:pt idx="98">
                    <c:v>0</c:v>
                  </c:pt>
                </c:lvl>
                <c:lvl>
                  <c:pt idx="2">
                    <c:v>AP</c:v>
                  </c:pt>
                  <c:pt idx="3">
                    <c:v>2</c:v>
                  </c:pt>
                  <c:pt idx="4">
                    <c:v>AO</c:v>
                  </c:pt>
                  <c:pt idx="8">
                    <c:v>0</c:v>
                  </c:pt>
                  <c:pt idx="13">
                    <c:v>0</c:v>
                  </c:pt>
                  <c:pt idx="18">
                    <c:v>0</c:v>
                  </c:pt>
                  <c:pt idx="23">
                    <c:v>0</c:v>
                  </c:pt>
                  <c:pt idx="28">
                    <c:v>0</c:v>
                  </c:pt>
                  <c:pt idx="33">
                    <c:v>0</c:v>
                  </c:pt>
                  <c:pt idx="38">
                    <c:v>0</c:v>
                  </c:pt>
                  <c:pt idx="43">
                    <c:v>0</c:v>
                  </c:pt>
                  <c:pt idx="48">
                    <c:v>0</c:v>
                  </c:pt>
                  <c:pt idx="53">
                    <c:v>0</c:v>
                  </c:pt>
                  <c:pt idx="58">
                    <c:v>0</c:v>
                  </c:pt>
                  <c:pt idx="63">
                    <c:v>0</c:v>
                  </c:pt>
                  <c:pt idx="68">
                    <c:v>0</c:v>
                  </c:pt>
                  <c:pt idx="73">
                    <c:v>0</c:v>
                  </c:pt>
                  <c:pt idx="78">
                    <c:v>0</c:v>
                  </c:pt>
                  <c:pt idx="83">
                    <c:v>0</c:v>
                  </c:pt>
                  <c:pt idx="88">
                    <c:v>0</c:v>
                  </c:pt>
                  <c:pt idx="93">
                    <c:v>0</c:v>
                  </c:pt>
                  <c:pt idx="98">
                    <c:v>0</c:v>
                  </c:pt>
                </c:lvl>
                <c:lvl>
                  <c:pt idx="2">
                    <c:v>U</c:v>
                  </c:pt>
                  <c:pt idx="3">
                    <c:v>2</c:v>
                  </c:pt>
                  <c:pt idx="4">
                    <c:v>T</c:v>
                  </c:pt>
                  <c:pt idx="8">
                    <c:v>0</c:v>
                  </c:pt>
                  <c:pt idx="13">
                    <c:v>0</c:v>
                  </c:pt>
                  <c:pt idx="18">
                    <c:v>0</c:v>
                  </c:pt>
                  <c:pt idx="23">
                    <c:v>0</c:v>
                  </c:pt>
                  <c:pt idx="28">
                    <c:v>0</c:v>
                  </c:pt>
                  <c:pt idx="33">
                    <c:v>0</c:v>
                  </c:pt>
                  <c:pt idx="38">
                    <c:v>0</c:v>
                  </c:pt>
                  <c:pt idx="43">
                    <c:v>0</c:v>
                  </c:pt>
                  <c:pt idx="48">
                    <c:v>0</c:v>
                  </c:pt>
                  <c:pt idx="53">
                    <c:v>0</c:v>
                  </c:pt>
                  <c:pt idx="58">
                    <c:v>0</c:v>
                  </c:pt>
                  <c:pt idx="63">
                    <c:v>0</c:v>
                  </c:pt>
                  <c:pt idx="68">
                    <c:v>0</c:v>
                  </c:pt>
                  <c:pt idx="73">
                    <c:v>0</c:v>
                  </c:pt>
                  <c:pt idx="78">
                    <c:v>0</c:v>
                  </c:pt>
                  <c:pt idx="83">
                    <c:v>0</c:v>
                  </c:pt>
                  <c:pt idx="88">
                    <c:v>0</c:v>
                  </c:pt>
                  <c:pt idx="93">
                    <c:v>0</c:v>
                  </c:pt>
                  <c:pt idx="98">
                    <c:v>0</c:v>
                  </c:pt>
                </c:lvl>
                <c:lvl>
                  <c:pt idx="2">
                    <c:v>I</c:v>
                  </c:pt>
                  <c:pt idx="3">
                    <c:v>2</c:v>
                  </c:pt>
                  <c:pt idx="4">
                    <c:v>H</c:v>
                  </c:pt>
                  <c:pt idx="7">
                    <c:v>AV</c:v>
                  </c:pt>
                  <c:pt idx="8">
                    <c:v>2</c:v>
                  </c:pt>
                  <c:pt idx="9">
                    <c:v>AU</c:v>
                  </c:pt>
                  <c:pt idx="12">
                    <c:v>AV</c:v>
                  </c:pt>
                  <c:pt idx="13">
                    <c:v>1</c:v>
                  </c:pt>
                  <c:pt idx="14">
                    <c:v>AU</c:v>
                  </c:pt>
                  <c:pt idx="18">
                    <c:v>0</c:v>
                  </c:pt>
                  <c:pt idx="23">
                    <c:v>0</c:v>
                  </c:pt>
                  <c:pt idx="28">
                    <c:v>0</c:v>
                  </c:pt>
                  <c:pt idx="33">
                    <c:v>0</c:v>
                  </c:pt>
                  <c:pt idx="38">
                    <c:v>0</c:v>
                  </c:pt>
                  <c:pt idx="43">
                    <c:v>0</c:v>
                  </c:pt>
                  <c:pt idx="48">
                    <c:v>0</c:v>
                  </c:pt>
                  <c:pt idx="53">
                    <c:v>0</c:v>
                  </c:pt>
                  <c:pt idx="58">
                    <c:v>0</c:v>
                  </c:pt>
                  <c:pt idx="63">
                    <c:v>0</c:v>
                  </c:pt>
                  <c:pt idx="68">
                    <c:v>0</c:v>
                  </c:pt>
                  <c:pt idx="73">
                    <c:v>0</c:v>
                  </c:pt>
                  <c:pt idx="78">
                    <c:v>0</c:v>
                  </c:pt>
                  <c:pt idx="83">
                    <c:v>0</c:v>
                  </c:pt>
                  <c:pt idx="88">
                    <c:v>0</c:v>
                  </c:pt>
                  <c:pt idx="93">
                    <c:v>0</c:v>
                  </c:pt>
                  <c:pt idx="98">
                    <c:v>0</c:v>
                  </c:pt>
                </c:lvl>
                <c:lvl>
                  <c:pt idx="5">
                    <c:v>AU</c:v>
                  </c:pt>
                  <c:pt idx="6">
                    <c:v>AU</c:v>
                  </c:pt>
                  <c:pt idx="7">
                    <c:v>AU</c:v>
                  </c:pt>
                  <c:pt idx="8">
                    <c:v>AU</c:v>
                  </c:pt>
                  <c:pt idx="9">
                    <c:v>AU</c:v>
                  </c:pt>
                  <c:pt idx="10">
                    <c:v>AU</c:v>
                  </c:pt>
                  <c:pt idx="11">
                    <c:v>AU</c:v>
                  </c:pt>
                  <c:pt idx="12">
                    <c:v>AU</c:v>
                  </c:pt>
                  <c:pt idx="13">
                    <c:v>AU</c:v>
                  </c:pt>
                  <c:pt idx="14">
                    <c:v>AU</c:v>
                  </c:pt>
                </c:lvl>
                <c:lvl>
                  <c:pt idx="0">
                    <c:v>10</c:v>
                  </c:pt>
                  <c:pt idx="1">
                    <c:v>11</c:v>
                  </c:pt>
                  <c:pt idx="2">
                    <c:v>12</c:v>
                  </c:pt>
                  <c:pt idx="3">
                    <c:v>13</c:v>
                  </c:pt>
                  <c:pt idx="4">
                    <c:v>14</c:v>
                  </c:pt>
                  <c:pt idx="5">
                    <c:v>15</c:v>
                  </c:pt>
                  <c:pt idx="6">
                    <c:v>16</c:v>
                  </c:pt>
                  <c:pt idx="7">
                    <c:v>17</c:v>
                  </c:pt>
                  <c:pt idx="8">
                    <c:v>18</c:v>
                  </c:pt>
                  <c:pt idx="9">
                    <c:v>19</c:v>
                  </c:pt>
                  <c:pt idx="10">
                    <c:v>20</c:v>
                  </c:pt>
                  <c:pt idx="11">
                    <c:v>21</c:v>
                  </c:pt>
                  <c:pt idx="12">
                    <c:v>22</c:v>
                  </c:pt>
                  <c:pt idx="13">
                    <c:v>23</c:v>
                  </c:pt>
                  <c:pt idx="14">
                    <c:v>24</c:v>
                  </c:pt>
                  <c:pt idx="15">
                    <c:v>25</c:v>
                  </c:pt>
                  <c:pt idx="16">
                    <c:v>26</c:v>
                  </c:pt>
                  <c:pt idx="17">
                    <c:v>27</c:v>
                  </c:pt>
                  <c:pt idx="18">
                    <c:v>28</c:v>
                  </c:pt>
                  <c:pt idx="19">
                    <c:v>29</c:v>
                  </c:pt>
                  <c:pt idx="20">
                    <c:v>30</c:v>
                  </c:pt>
                  <c:pt idx="21">
                    <c:v>31</c:v>
                  </c:pt>
                  <c:pt idx="22">
                    <c:v>32</c:v>
                  </c:pt>
                  <c:pt idx="23">
                    <c:v>33</c:v>
                  </c:pt>
                  <c:pt idx="24">
                    <c:v>34</c:v>
                  </c:pt>
                  <c:pt idx="25">
                    <c:v>35</c:v>
                  </c:pt>
                  <c:pt idx="26">
                    <c:v>36</c:v>
                  </c:pt>
                  <c:pt idx="27">
                    <c:v>37</c:v>
                  </c:pt>
                  <c:pt idx="28">
                    <c:v>38</c:v>
                  </c:pt>
                  <c:pt idx="29">
                    <c:v>39</c:v>
                  </c:pt>
                  <c:pt idx="30">
                    <c:v>40</c:v>
                  </c:pt>
                  <c:pt idx="31">
                    <c:v>41</c:v>
                  </c:pt>
                  <c:pt idx="32">
                    <c:v>42</c:v>
                  </c:pt>
                  <c:pt idx="33">
                    <c:v>43</c:v>
                  </c:pt>
                  <c:pt idx="34">
                    <c:v>44</c:v>
                  </c:pt>
                  <c:pt idx="35">
                    <c:v>45</c:v>
                  </c:pt>
                  <c:pt idx="36">
                    <c:v>46</c:v>
                  </c:pt>
                  <c:pt idx="37">
                    <c:v>47</c:v>
                  </c:pt>
                  <c:pt idx="38">
                    <c:v>48</c:v>
                  </c:pt>
                  <c:pt idx="39">
                    <c:v>49</c:v>
                  </c:pt>
                  <c:pt idx="40">
                    <c:v>50</c:v>
                  </c:pt>
                  <c:pt idx="41">
                    <c:v>51</c:v>
                  </c:pt>
                  <c:pt idx="42">
                    <c:v>52</c:v>
                  </c:pt>
                  <c:pt idx="43">
                    <c:v>53</c:v>
                  </c:pt>
                  <c:pt idx="44">
                    <c:v>54</c:v>
                  </c:pt>
                  <c:pt idx="45">
                    <c:v>55</c:v>
                  </c:pt>
                  <c:pt idx="46">
                    <c:v>56</c:v>
                  </c:pt>
                  <c:pt idx="47">
                    <c:v>57</c:v>
                  </c:pt>
                  <c:pt idx="48">
                    <c:v>58</c:v>
                  </c:pt>
                  <c:pt idx="49">
                    <c:v>59</c:v>
                  </c:pt>
                  <c:pt idx="50">
                    <c:v>60</c:v>
                  </c:pt>
                  <c:pt idx="51">
                    <c:v>61</c:v>
                  </c:pt>
                  <c:pt idx="52">
                    <c:v>62</c:v>
                  </c:pt>
                  <c:pt idx="53">
                    <c:v>63</c:v>
                  </c:pt>
                  <c:pt idx="54">
                    <c:v>64</c:v>
                  </c:pt>
                  <c:pt idx="55">
                    <c:v>65</c:v>
                  </c:pt>
                  <c:pt idx="56">
                    <c:v>66</c:v>
                  </c:pt>
                  <c:pt idx="57">
                    <c:v>67</c:v>
                  </c:pt>
                  <c:pt idx="58">
                    <c:v>68</c:v>
                  </c:pt>
                  <c:pt idx="59">
                    <c:v>69</c:v>
                  </c:pt>
                  <c:pt idx="60">
                    <c:v>70</c:v>
                  </c:pt>
                  <c:pt idx="61">
                    <c:v>71</c:v>
                  </c:pt>
                  <c:pt idx="62">
                    <c:v>72</c:v>
                  </c:pt>
                  <c:pt idx="63">
                    <c:v>73</c:v>
                  </c:pt>
                  <c:pt idx="64">
                    <c:v>74</c:v>
                  </c:pt>
                  <c:pt idx="65">
                    <c:v>75</c:v>
                  </c:pt>
                  <c:pt idx="66">
                    <c:v>76</c:v>
                  </c:pt>
                  <c:pt idx="67">
                    <c:v>77</c:v>
                  </c:pt>
                  <c:pt idx="68">
                    <c:v>78</c:v>
                  </c:pt>
                  <c:pt idx="69">
                    <c:v>79</c:v>
                  </c:pt>
                  <c:pt idx="70">
                    <c:v>80</c:v>
                  </c:pt>
                  <c:pt idx="71">
                    <c:v>81</c:v>
                  </c:pt>
                  <c:pt idx="72">
                    <c:v>82</c:v>
                  </c:pt>
                  <c:pt idx="73">
                    <c:v>83</c:v>
                  </c:pt>
                  <c:pt idx="74">
                    <c:v>84</c:v>
                  </c:pt>
                  <c:pt idx="75">
                    <c:v>85</c:v>
                  </c:pt>
                  <c:pt idx="76">
                    <c:v>86</c:v>
                  </c:pt>
                  <c:pt idx="77">
                    <c:v>87</c:v>
                  </c:pt>
                  <c:pt idx="78">
                    <c:v>88</c:v>
                  </c:pt>
                  <c:pt idx="79">
                    <c:v>89</c:v>
                  </c:pt>
                  <c:pt idx="80">
                    <c:v>90</c:v>
                  </c:pt>
                  <c:pt idx="81">
                    <c:v>91</c:v>
                  </c:pt>
                  <c:pt idx="82">
                    <c:v>92</c:v>
                  </c:pt>
                  <c:pt idx="83">
                    <c:v>93</c:v>
                  </c:pt>
                  <c:pt idx="84">
                    <c:v>94</c:v>
                  </c:pt>
                  <c:pt idx="85">
                    <c:v>95</c:v>
                  </c:pt>
                  <c:pt idx="86">
                    <c:v>96</c:v>
                  </c:pt>
                  <c:pt idx="87">
                    <c:v>97</c:v>
                  </c:pt>
                  <c:pt idx="88">
                    <c:v>98</c:v>
                  </c:pt>
                  <c:pt idx="89">
                    <c:v>99</c:v>
                  </c:pt>
                  <c:pt idx="90">
                    <c:v>100</c:v>
                  </c:pt>
                  <c:pt idx="91">
                    <c:v>101</c:v>
                  </c:pt>
                  <c:pt idx="92">
                    <c:v>102</c:v>
                  </c:pt>
                  <c:pt idx="93">
                    <c:v>103</c:v>
                  </c:pt>
                  <c:pt idx="94">
                    <c:v>104</c:v>
                  </c:pt>
                  <c:pt idx="95">
                    <c:v>105</c:v>
                  </c:pt>
                  <c:pt idx="96">
                    <c:v>106</c:v>
                  </c:pt>
                  <c:pt idx="97">
                    <c:v>107</c:v>
                  </c:pt>
                  <c:pt idx="98">
                    <c:v>108</c:v>
                  </c:pt>
                  <c:pt idx="99">
                    <c:v>109</c:v>
                  </c:pt>
                </c:lvl>
                <c:lvl>
                  <c:pt idx="4">
                    <c:v>H</c:v>
                  </c:pt>
                  <c:pt idx="5">
                    <c:v>H</c:v>
                  </c:pt>
                  <c:pt idx="6">
                    <c:v>H</c:v>
                  </c:pt>
                  <c:pt idx="7">
                    <c:v>H</c:v>
                  </c:pt>
                  <c:pt idx="8">
                    <c:v>H</c:v>
                  </c:pt>
                  <c:pt idx="9">
                    <c:v>AU</c:v>
                  </c:pt>
                  <c:pt idx="10">
                    <c:v>AU</c:v>
                  </c:pt>
                  <c:pt idx="11">
                    <c:v>AU</c:v>
                  </c:pt>
                  <c:pt idx="12">
                    <c:v>AU</c:v>
                  </c:pt>
                  <c:pt idx="13">
                    <c:v>AU</c:v>
                  </c:pt>
                  <c:pt idx="14">
                    <c:v>AU</c:v>
                  </c:pt>
                </c:lvl>
                <c:lvl>
                  <c:pt idx="4">
                    <c:v>-6</c:v>
                  </c:pt>
                  <c:pt idx="9">
                    <c:v>-10</c:v>
                  </c:pt>
                  <c:pt idx="14">
                    <c:v>-10</c:v>
                  </c:pt>
                </c:lvl>
                <c:lvl>
                  <c:pt idx="4">
                    <c:v>-2</c:v>
                  </c:pt>
                  <c:pt idx="9">
                    <c:v>-15</c:v>
                  </c:pt>
                  <c:pt idx="14">
                    <c:v>-6</c:v>
                  </c:pt>
                </c:lvl>
                <c:lvl>
                  <c:pt idx="4">
                    <c:v>-2</c:v>
                  </c:pt>
                  <c:pt idx="9">
                    <c:v>-6</c:v>
                  </c:pt>
                  <c:pt idx="14">
                    <c:v>-6</c:v>
                  </c:pt>
                </c:lvl>
                <c:lvl>
                  <c:pt idx="4">
                    <c:v>-2</c:v>
                  </c:pt>
                  <c:pt idx="9">
                    <c:v>0</c:v>
                  </c:pt>
                  <c:pt idx="14">
                    <c:v>-1</c:v>
                  </c:pt>
                </c:lvl>
                <c:lvl>
                  <c:pt idx="4">
                    <c:v>-2</c:v>
                  </c:pt>
                  <c:pt idx="9">
                    <c:v>-17</c:v>
                  </c:pt>
                  <c:pt idx="14">
                    <c:v>-26</c:v>
                  </c:pt>
                </c:lvl>
                <c:lvl>
                  <c:pt idx="4">
                    <c:v>-22</c:v>
                  </c:pt>
                  <c:pt idx="9">
                    <c:v>-26</c:v>
                  </c:pt>
                  <c:pt idx="14">
                    <c:v>-23</c:v>
                  </c:pt>
                </c:lvl>
                <c:lvl>
                  <c:pt idx="4">
                    <c:v>-2</c:v>
                  </c:pt>
                  <c:pt idx="9">
                    <c:v>-5</c:v>
                  </c:pt>
                  <c:pt idx="14">
                    <c:v>-15</c:v>
                  </c:pt>
                </c:lvl>
                <c:lvl>
                  <c:pt idx="4">
                    <c:v>-7</c:v>
                  </c:pt>
                  <c:pt idx="9">
                    <c:v>-19</c:v>
                  </c:pt>
                  <c:pt idx="14">
                    <c:v>-17</c:v>
                  </c:pt>
                </c:lvl>
                <c:lvl>
                  <c:pt idx="4">
                    <c:v>-2</c:v>
                  </c:pt>
                  <c:pt idx="9">
                    <c:v>-17</c:v>
                  </c:pt>
                  <c:pt idx="14">
                    <c:v>-29</c:v>
                  </c:pt>
                </c:lvl>
                <c:lvl>
                  <c:pt idx="4">
                    <c:v>-6</c:v>
                  </c:pt>
                  <c:pt idx="9">
                    <c:v>-10</c:v>
                  </c:pt>
                  <c:pt idx="14">
                    <c:v>-15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0</c:v>
                  </c:pt>
                  <c:pt idx="3">
                    <c:v>4</c:v>
                  </c:pt>
                  <c:pt idx="4">
                    <c:v>0</c:v>
                  </c:pt>
                  <c:pt idx="5">
                    <c:v>-4</c:v>
                  </c:pt>
                  <c:pt idx="6">
                    <c:v>-10</c:v>
                  </c:pt>
                  <c:pt idx="7">
                    <c:v>-9</c:v>
                  </c:pt>
                  <c:pt idx="8">
                    <c:v>-6</c:v>
                  </c:pt>
                  <c:pt idx="9">
                    <c:v>-7</c:v>
                  </c:pt>
                  <c:pt idx="10">
                    <c:v>-7</c:v>
                  </c:pt>
                  <c:pt idx="11">
                    <c:v>-7</c:v>
                  </c:pt>
                  <c:pt idx="12">
                    <c:v>-10</c:v>
                  </c:pt>
                  <c:pt idx="13">
                    <c:v>-16</c:v>
                  </c:pt>
                  <c:pt idx="14">
                    <c:v>-10</c:v>
                  </c:pt>
                  <c:pt idx="15">
                    <c:v>-10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1</c:v>
                  </c:pt>
                  <c:pt idx="3">
                    <c:v>4</c:v>
                  </c:pt>
                  <c:pt idx="4">
                    <c:v>3</c:v>
                  </c:pt>
                  <c:pt idx="5">
                    <c:v>0</c:v>
                  </c:pt>
                  <c:pt idx="6">
                    <c:v>0</c:v>
                  </c:pt>
                  <c:pt idx="7">
                    <c:v>1</c:v>
                  </c:pt>
                  <c:pt idx="8">
                    <c:v>4</c:v>
                  </c:pt>
                  <c:pt idx="9">
                    <c:v>3</c:v>
                  </c:pt>
                  <c:pt idx="10">
                    <c:v>4</c:v>
                  </c:pt>
                  <c:pt idx="11">
                    <c:v>3</c:v>
                  </c:pt>
                  <c:pt idx="12">
                    <c:v>0</c:v>
                  </c:pt>
                  <c:pt idx="13">
                    <c:v>-6</c:v>
                  </c:pt>
                  <c:pt idx="14">
                    <c:v>-5</c:v>
                  </c:pt>
                  <c:pt idx="15">
                    <c:v>-5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-1</c:v>
                  </c:pt>
                  <c:pt idx="7">
                    <c:v>-7</c:v>
                  </c:pt>
                  <c:pt idx="8">
                    <c:v>-6</c:v>
                  </c:pt>
                  <c:pt idx="9">
                    <c:v>-7</c:v>
                  </c:pt>
                  <c:pt idx="10">
                    <c:v>-6</c:v>
                  </c:pt>
                  <c:pt idx="11">
                    <c:v>-6</c:v>
                  </c:pt>
                  <c:pt idx="12">
                    <c:v>-7</c:v>
                  </c:pt>
                  <c:pt idx="13">
                    <c:v>-10</c:v>
                  </c:pt>
                  <c:pt idx="14">
                    <c:v>-9</c:v>
                  </c:pt>
                  <c:pt idx="15">
                    <c:v>-9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-1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-1</c:v>
                  </c:pt>
                  <c:pt idx="12">
                    <c:v>-4</c:v>
                  </c:pt>
                  <c:pt idx="13">
                    <c:v>-10</c:v>
                  </c:pt>
                  <c:pt idx="14">
                    <c:v>-10</c:v>
                  </c:pt>
                  <c:pt idx="15">
                    <c:v>-10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-1</c:v>
                  </c:pt>
                  <c:pt idx="7">
                    <c:v>0</c:v>
                  </c:pt>
                  <c:pt idx="8">
                    <c:v>0</c:v>
                  </c:pt>
                  <c:pt idx="9">
                    <c:v>3</c:v>
                  </c:pt>
                  <c:pt idx="10">
                    <c:v>3</c:v>
                  </c:pt>
                  <c:pt idx="11">
                    <c:v>3</c:v>
                  </c:pt>
                  <c:pt idx="12">
                    <c:v>2</c:v>
                  </c:pt>
                  <c:pt idx="13">
                    <c:v>-1</c:v>
                  </c:pt>
                  <c:pt idx="14">
                    <c:v>0</c:v>
                  </c:pt>
                  <c:pt idx="15">
                    <c:v>0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-7</c:v>
                  </c:pt>
                  <c:pt idx="7">
                    <c:v>-6</c:v>
                  </c:pt>
                  <c:pt idx="8">
                    <c:v>-3</c:v>
                  </c:pt>
                  <c:pt idx="9">
                    <c:v>-4</c:v>
                  </c:pt>
                  <c:pt idx="10">
                    <c:v>-4</c:v>
                  </c:pt>
                  <c:pt idx="11">
                    <c:v>-7</c:v>
                  </c:pt>
                  <c:pt idx="12">
                    <c:v>-13</c:v>
                  </c:pt>
                  <c:pt idx="13">
                    <c:v>-16</c:v>
                  </c:pt>
                  <c:pt idx="14">
                    <c:v>-9</c:v>
                  </c:pt>
                  <c:pt idx="15">
                    <c:v>-9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-1</c:v>
                  </c:pt>
                  <c:pt idx="3">
                    <c:v>0</c:v>
                  </c:pt>
                  <c:pt idx="4">
                    <c:v>-1</c:v>
                  </c:pt>
                  <c:pt idx="5">
                    <c:v>-4</c:v>
                  </c:pt>
                  <c:pt idx="6">
                    <c:v>-4</c:v>
                  </c:pt>
                  <c:pt idx="7">
                    <c:v>-3</c:v>
                  </c:pt>
                  <c:pt idx="8">
                    <c:v>-3</c:v>
                  </c:pt>
                  <c:pt idx="9">
                    <c:v>-3</c:v>
                  </c:pt>
                  <c:pt idx="10">
                    <c:v>-3</c:v>
                  </c:pt>
                  <c:pt idx="11">
                    <c:v>0</c:v>
                  </c:pt>
                  <c:pt idx="12">
                    <c:v>0</c:v>
                  </c:pt>
                  <c:pt idx="13">
                    <c:v>-1</c:v>
                  </c:pt>
                  <c:pt idx="14">
                    <c:v>0</c:v>
                  </c:pt>
                  <c:pt idx="15">
                    <c:v>0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-1</c:v>
                  </c:pt>
                  <c:pt idx="7">
                    <c:v>0</c:v>
                  </c:pt>
                  <c:pt idx="8">
                    <c:v>0</c:v>
                  </c:pt>
                  <c:pt idx="9">
                    <c:v>3</c:v>
                  </c:pt>
                  <c:pt idx="10">
                    <c:v>2</c:v>
                  </c:pt>
                  <c:pt idx="11">
                    <c:v>-1</c:v>
                  </c:pt>
                  <c:pt idx="12">
                    <c:v>-7</c:v>
                  </c:pt>
                  <c:pt idx="13">
                    <c:v>-13</c:v>
                  </c:pt>
                  <c:pt idx="14">
                    <c:v>-9</c:v>
                  </c:pt>
                  <c:pt idx="15">
                    <c:v>-9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1</c:v>
                  </c:pt>
                  <c:pt idx="3">
                    <c:v>4</c:v>
                  </c:pt>
                  <c:pt idx="4">
                    <c:v>3</c:v>
                  </c:pt>
                  <c:pt idx="5">
                    <c:v>0</c:v>
                  </c:pt>
                  <c:pt idx="6">
                    <c:v>-6</c:v>
                  </c:pt>
                  <c:pt idx="7">
                    <c:v>-5</c:v>
                  </c:pt>
                  <c:pt idx="8">
                    <c:v>-2</c:v>
                  </c:pt>
                  <c:pt idx="9">
                    <c:v>-3</c:v>
                  </c:pt>
                  <c:pt idx="10">
                    <c:v>-2</c:v>
                  </c:pt>
                  <c:pt idx="11">
                    <c:v>-3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-2</c:v>
                  </c:pt>
                  <c:pt idx="15">
                    <c:v>-2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-7</c:v>
                  </c:pt>
                  <c:pt idx="7">
                    <c:v>-6</c:v>
                  </c:pt>
                  <c:pt idx="8">
                    <c:v>-3</c:v>
                  </c:pt>
                  <c:pt idx="9">
                    <c:v>-4</c:v>
                  </c:pt>
                  <c:pt idx="10">
                    <c:v>-4</c:v>
                  </c:pt>
                  <c:pt idx="11">
                    <c:v>-7</c:v>
                  </c:pt>
                  <c:pt idx="12">
                    <c:v>-13</c:v>
                  </c:pt>
                  <c:pt idx="13">
                    <c:v>-16</c:v>
                  </c:pt>
                  <c:pt idx="14">
                    <c:v>-9</c:v>
                  </c:pt>
                  <c:pt idx="15">
                    <c:v>-9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1</c:v>
                  </c:pt>
                  <c:pt idx="3">
                    <c:v>4</c:v>
                  </c:pt>
                  <c:pt idx="4">
                    <c:v>3</c:v>
                  </c:pt>
                  <c:pt idx="5">
                    <c:v>0</c:v>
                  </c:pt>
                  <c:pt idx="6">
                    <c:v>0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4</c:v>
                  </c:pt>
                  <c:pt idx="11">
                    <c:v>3</c:v>
                  </c:pt>
                  <c:pt idx="12">
                    <c:v>0</c:v>
                  </c:pt>
                  <c:pt idx="13">
                    <c:v>-6</c:v>
                  </c:pt>
                  <c:pt idx="14">
                    <c:v>-5</c:v>
                  </c:pt>
                  <c:pt idx="15">
                    <c:v>-5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0</c:v>
                  </c:pt>
                  <c:pt idx="9">
                    <c:v>3</c:v>
                  </c:pt>
                  <c:pt idx="10">
                    <c:v>0</c:v>
                  </c:pt>
                  <c:pt idx="11">
                    <c:v>3</c:v>
                  </c:pt>
                  <c:pt idx="12">
                    <c:v>1</c:v>
                  </c:pt>
                  <c:pt idx="13">
                    <c:v>4</c:v>
                  </c:pt>
                  <c:pt idx="14">
                    <c:v>6</c:v>
                  </c:pt>
                  <c:pt idx="15">
                    <c:v>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6</c:v>
                  </c:pt>
                  <c:pt idx="7">
                    <c:v>0</c:v>
                  </c:pt>
                  <c:pt idx="8">
                    <c:v>2</c:v>
                  </c:pt>
                  <c:pt idx="9">
                    <c:v>8</c:v>
                  </c:pt>
                  <c:pt idx="10">
                    <c:v>0</c:v>
                  </c:pt>
                  <c:pt idx="11">
                    <c:v>10</c:v>
                  </c:pt>
                  <c:pt idx="12">
                    <c:v>2</c:v>
                  </c:pt>
                  <c:pt idx="13">
                    <c:v>12</c:v>
                  </c:pt>
                  <c:pt idx="14">
                    <c:v>14</c:v>
                  </c:pt>
                  <c:pt idx="15">
                    <c:v>12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2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6</c:v>
                  </c:pt>
                  <c:pt idx="8">
                    <c:v>4</c:v>
                  </c:pt>
                  <c:pt idx="9">
                    <c:v>6</c:v>
                  </c:pt>
                  <c:pt idx="10">
                    <c:v>2</c:v>
                  </c:pt>
                  <c:pt idx="11">
                    <c:v>4</c:v>
                  </c:pt>
                  <c:pt idx="12">
                    <c:v>8</c:v>
                  </c:pt>
                  <c:pt idx="13">
                    <c:v>10</c:v>
                  </c:pt>
                  <c:pt idx="14">
                    <c:v>12</c:v>
                  </c:pt>
                  <c:pt idx="15">
                    <c:v>10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6</c:v>
                  </c:pt>
                  <c:pt idx="7">
                    <c:v>4</c:v>
                  </c:pt>
                  <c:pt idx="8">
                    <c:v>0</c:v>
                  </c:pt>
                  <c:pt idx="9">
                    <c:v>6</c:v>
                  </c:pt>
                  <c:pt idx="10">
                    <c:v>2</c:v>
                  </c:pt>
                  <c:pt idx="11">
                    <c:v>7</c:v>
                  </c:pt>
                  <c:pt idx="12">
                    <c:v>0</c:v>
                  </c:pt>
                  <c:pt idx="13">
                    <c:v>7</c:v>
                  </c:pt>
                  <c:pt idx="14">
                    <c:v>5</c:v>
                  </c:pt>
                  <c:pt idx="15">
                    <c:v>3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6</c:v>
                  </c:pt>
                  <c:pt idx="7">
                    <c:v>8</c:v>
                  </c:pt>
                  <c:pt idx="8">
                    <c:v>0</c:v>
                  </c:pt>
                  <c:pt idx="9">
                    <c:v>5</c:v>
                  </c:pt>
                  <c:pt idx="10">
                    <c:v>7</c:v>
                  </c:pt>
                  <c:pt idx="11">
                    <c:v>9</c:v>
                  </c:pt>
                  <c:pt idx="12">
                    <c:v>3</c:v>
                  </c:pt>
                  <c:pt idx="13">
                    <c:v>11</c:v>
                  </c:pt>
                  <c:pt idx="14">
                    <c:v>13</c:v>
                  </c:pt>
                  <c:pt idx="15">
                    <c:v>11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2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6</c:v>
                  </c:pt>
                  <c:pt idx="9">
                    <c:v>0</c:v>
                  </c:pt>
                  <c:pt idx="10">
                    <c:v>2</c:v>
                  </c:pt>
                  <c:pt idx="11">
                    <c:v>5</c:v>
                  </c:pt>
                  <c:pt idx="12">
                    <c:v>12</c:v>
                  </c:pt>
                  <c:pt idx="13">
                    <c:v>10</c:v>
                  </c:pt>
                  <c:pt idx="14">
                    <c:v>12</c:v>
                  </c:pt>
                  <c:pt idx="15">
                    <c:v>10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6</c:v>
                  </c:pt>
                  <c:pt idx="8">
                    <c:v>2</c:v>
                  </c:pt>
                  <c:pt idx="9">
                    <c:v>0</c:v>
                  </c:pt>
                  <c:pt idx="10">
                    <c:v>8</c:v>
                  </c:pt>
                  <c:pt idx="11">
                    <c:v>0</c:v>
                  </c:pt>
                  <c:pt idx="12">
                    <c:v>3</c:v>
                  </c:pt>
                  <c:pt idx="13">
                    <c:v>3</c:v>
                  </c:pt>
                  <c:pt idx="14">
                    <c:v>5</c:v>
                  </c:pt>
                  <c:pt idx="15">
                    <c:v>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0</c:v>
                  </c:pt>
                  <c:pt idx="9">
                    <c:v>3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0</c:v>
                  </c:pt>
                  <c:pt idx="9">
                    <c:v>3</c:v>
                  </c:pt>
                  <c:pt idx="10">
                    <c:v>0</c:v>
                  </c:pt>
                  <c:pt idx="11">
                    <c:v>3</c:v>
                  </c:pt>
                  <c:pt idx="12">
                    <c:v>0</c:v>
                  </c:pt>
                  <c:pt idx="13">
                    <c:v>7</c:v>
                  </c:pt>
                  <c:pt idx="14">
                    <c:v>5</c:v>
                  </c:pt>
                  <c:pt idx="15">
                    <c:v>3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2</c:v>
                  </c:pt>
                  <c:pt idx="1">
                    <c:v>7</c:v>
                  </c:pt>
                  <c:pt idx="2">
                    <c:v>4</c:v>
                  </c:pt>
                  <c:pt idx="3">
                    <c:v>2</c:v>
                  </c:pt>
                  <c:pt idx="4">
                    <c:v>7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6</c:v>
                  </c:pt>
                  <c:pt idx="9">
                    <c:v>0</c:v>
                  </c:pt>
                  <c:pt idx="10">
                    <c:v>3</c:v>
                  </c:pt>
                  <c:pt idx="11">
                    <c:v>0</c:v>
                  </c:pt>
                  <c:pt idx="12">
                    <c:v>7</c:v>
                  </c:pt>
                  <c:pt idx="13">
                    <c:v>2</c:v>
                  </c:pt>
                  <c:pt idx="14">
                    <c:v>4</c:v>
                  </c:pt>
                  <c:pt idx="15">
                    <c:v>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N</c:v>
                  </c:pt>
                  <c:pt idx="9">
                    <c:v>P</c:v>
                  </c:pt>
                  <c:pt idx="10">
                    <c:v>N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B</c:v>
                  </c:pt>
                  <c:pt idx="7">
                    <c:v>N</c:v>
                  </c:pt>
                  <c:pt idx="8">
                    <c:v>B</c:v>
                  </c:pt>
                  <c:pt idx="9">
                    <c:v>B</c:v>
                  </c:pt>
                  <c:pt idx="10">
                    <c:v>N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B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P</c:v>
                  </c:pt>
                  <c:pt idx="9">
                    <c:v>B</c:v>
                  </c:pt>
                  <c:pt idx="10">
                    <c:v>B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P</c:v>
                  </c:pt>
                  <c:pt idx="7">
                    <c:v>P</c:v>
                  </c:pt>
                  <c:pt idx="8">
                    <c:v>N</c:v>
                  </c:pt>
                  <c:pt idx="9">
                    <c:v>P</c:v>
                  </c:pt>
                  <c:pt idx="10">
                    <c:v>P</c:v>
                  </c:pt>
                  <c:pt idx="11">
                    <c:v>B</c:v>
                  </c:pt>
                  <c:pt idx="12">
                    <c:v>N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B</c:v>
                  </c:pt>
                  <c:pt idx="7">
                    <c:v>B</c:v>
                  </c:pt>
                  <c:pt idx="8">
                    <c:v>N</c:v>
                  </c:pt>
                  <c:pt idx="9">
                    <c:v>B</c:v>
                  </c:pt>
                  <c:pt idx="10">
                    <c:v>B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B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P</c:v>
                  </c:pt>
                  <c:pt idx="9">
                    <c:v>N</c:v>
                  </c:pt>
                  <c:pt idx="10">
                    <c:v>B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P</c:v>
                  </c:pt>
                  <c:pt idx="8">
                    <c:v>B</c:v>
                  </c:pt>
                  <c:pt idx="9">
                    <c:v>N</c:v>
                  </c:pt>
                  <c:pt idx="10">
                    <c:v>P</c:v>
                  </c:pt>
                  <c:pt idx="11">
                    <c:v>N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N</c:v>
                  </c:pt>
                  <c:pt idx="9">
                    <c:v>B</c:v>
                  </c:pt>
                  <c:pt idx="10">
                    <c:v>N</c:v>
                  </c:pt>
                  <c:pt idx="11">
                    <c:v>N</c:v>
                  </c:pt>
                  <c:pt idx="12">
                    <c:v>N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N</c:v>
                  </c:pt>
                  <c:pt idx="9">
                    <c:v>P</c:v>
                  </c:pt>
                  <c:pt idx="10">
                    <c:v>N</c:v>
                  </c:pt>
                  <c:pt idx="11">
                    <c:v>B</c:v>
                  </c:pt>
                  <c:pt idx="12">
                    <c:v>N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P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B</c:v>
                  </c:pt>
                  <c:pt idx="9">
                    <c:v>N</c:v>
                  </c:pt>
                  <c:pt idx="10">
                    <c:v>P</c:v>
                  </c:pt>
                  <c:pt idx="11">
                    <c:v>N</c:v>
                  </c:pt>
                  <c:pt idx="12">
                    <c:v>B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B1</c:v>
                  </c:pt>
                  <c:pt idx="1">
                    <c:v>B2</c:v>
                  </c:pt>
                  <c:pt idx="2">
                    <c:v>B3</c:v>
                  </c:pt>
                  <c:pt idx="3">
                    <c:v>B4</c:v>
                  </c:pt>
                  <c:pt idx="4">
                    <c:v>B5</c:v>
                  </c:pt>
                  <c:pt idx="5">
                    <c:v>B6</c:v>
                  </c:pt>
                  <c:pt idx="6">
                    <c:v>B7</c:v>
                  </c:pt>
                  <c:pt idx="7">
                    <c:v>B8</c:v>
                  </c:pt>
                  <c:pt idx="8">
                    <c:v>B9</c:v>
                  </c:pt>
                  <c:pt idx="9">
                    <c:v>B10</c:v>
                  </c:pt>
                  <c:pt idx="10">
                    <c:v>B11</c:v>
                  </c:pt>
                  <c:pt idx="11">
                    <c:v>B12</c:v>
                  </c:pt>
                  <c:pt idx="12">
                    <c:v>B13</c:v>
                  </c:pt>
                  <c:pt idx="13">
                    <c:v>B14</c:v>
                  </c:pt>
                  <c:pt idx="14">
                    <c:v>B15</c:v>
                  </c:pt>
                  <c:pt idx="15">
                    <c:v>B16</c:v>
                  </c:pt>
                  <c:pt idx="16">
                    <c:v>B17</c:v>
                  </c:pt>
                  <c:pt idx="17">
                    <c:v>B18</c:v>
                  </c:pt>
                  <c:pt idx="18">
                    <c:v>B19</c:v>
                  </c:pt>
                  <c:pt idx="19">
                    <c:v>B20</c:v>
                  </c:pt>
                  <c:pt idx="20">
                    <c:v>B21</c:v>
                  </c:pt>
                  <c:pt idx="21">
                    <c:v>B22</c:v>
                  </c:pt>
                  <c:pt idx="22">
                    <c:v>B23</c:v>
                  </c:pt>
                  <c:pt idx="23">
                    <c:v>B24</c:v>
                  </c:pt>
                  <c:pt idx="24">
                    <c:v>B25</c:v>
                  </c:pt>
                  <c:pt idx="25">
                    <c:v>B26</c:v>
                  </c:pt>
                  <c:pt idx="26">
                    <c:v>B27</c:v>
                  </c:pt>
                  <c:pt idx="27">
                    <c:v>B28</c:v>
                  </c:pt>
                  <c:pt idx="28">
                    <c:v>B29</c:v>
                  </c:pt>
                  <c:pt idx="29">
                    <c:v>B30</c:v>
                  </c:pt>
                  <c:pt idx="30">
                    <c:v>B31</c:v>
                  </c:pt>
                  <c:pt idx="31">
                    <c:v>B32</c:v>
                  </c:pt>
                  <c:pt idx="32">
                    <c:v>B33</c:v>
                  </c:pt>
                  <c:pt idx="33">
                    <c:v>B34</c:v>
                  </c:pt>
                  <c:pt idx="34">
                    <c:v>B35</c:v>
                  </c:pt>
                  <c:pt idx="35">
                    <c:v>B36</c:v>
                  </c:pt>
                  <c:pt idx="36">
                    <c:v>B37</c:v>
                  </c:pt>
                  <c:pt idx="37">
                    <c:v>B38</c:v>
                  </c:pt>
                  <c:pt idx="38">
                    <c:v>B39</c:v>
                  </c:pt>
                  <c:pt idx="39">
                    <c:v>B40</c:v>
                  </c:pt>
                  <c:pt idx="40">
                    <c:v>B41</c:v>
                  </c:pt>
                  <c:pt idx="41">
                    <c:v>B42</c:v>
                  </c:pt>
                  <c:pt idx="42">
                    <c:v>B43</c:v>
                  </c:pt>
                  <c:pt idx="43">
                    <c:v>B44</c:v>
                  </c:pt>
                  <c:pt idx="44">
                    <c:v>B45</c:v>
                  </c:pt>
                  <c:pt idx="45">
                    <c:v>B46</c:v>
                  </c:pt>
                  <c:pt idx="46">
                    <c:v>B47</c:v>
                  </c:pt>
                  <c:pt idx="47">
                    <c:v>B48</c:v>
                  </c:pt>
                  <c:pt idx="48">
                    <c:v>B49</c:v>
                  </c:pt>
                  <c:pt idx="49">
                    <c:v>B50</c:v>
                  </c:pt>
                  <c:pt idx="50">
                    <c:v>B51</c:v>
                  </c:pt>
                  <c:pt idx="51">
                    <c:v>B52</c:v>
                  </c:pt>
                  <c:pt idx="52">
                    <c:v>B53</c:v>
                  </c:pt>
                  <c:pt idx="53">
                    <c:v>B54</c:v>
                  </c:pt>
                  <c:pt idx="54">
                    <c:v>B55</c:v>
                  </c:pt>
                  <c:pt idx="55">
                    <c:v>B56</c:v>
                  </c:pt>
                  <c:pt idx="56">
                    <c:v>B57</c:v>
                  </c:pt>
                  <c:pt idx="57">
                    <c:v>B58</c:v>
                  </c:pt>
                  <c:pt idx="58">
                    <c:v>B59</c:v>
                  </c:pt>
                  <c:pt idx="59">
                    <c:v>B60</c:v>
                  </c:pt>
                  <c:pt idx="60">
                    <c:v>B61</c:v>
                  </c:pt>
                  <c:pt idx="61">
                    <c:v>B62</c:v>
                  </c:pt>
                  <c:pt idx="62">
                    <c:v>B63</c:v>
                  </c:pt>
                  <c:pt idx="63">
                    <c:v>B64</c:v>
                  </c:pt>
                  <c:pt idx="64">
                    <c:v>B65</c:v>
                  </c:pt>
                  <c:pt idx="65">
                    <c:v>B66</c:v>
                  </c:pt>
                  <c:pt idx="66">
                    <c:v>B67</c:v>
                  </c:pt>
                  <c:pt idx="67">
                    <c:v>B68</c:v>
                  </c:pt>
                  <c:pt idx="68">
                    <c:v>B69</c:v>
                  </c:pt>
                  <c:pt idx="69">
                    <c:v>B70</c:v>
                  </c:pt>
                  <c:pt idx="70">
                    <c:v>B71</c:v>
                  </c:pt>
                  <c:pt idx="71">
                    <c:v>B72</c:v>
                  </c:pt>
                  <c:pt idx="72">
                    <c:v>B73</c:v>
                  </c:pt>
                  <c:pt idx="73">
                    <c:v>B74</c:v>
                  </c:pt>
                  <c:pt idx="74">
                    <c:v>B75</c:v>
                  </c:pt>
                  <c:pt idx="75">
                    <c:v>B76</c:v>
                  </c:pt>
                  <c:pt idx="76">
                    <c:v>B77</c:v>
                  </c:pt>
                  <c:pt idx="77">
                    <c:v>B78</c:v>
                  </c:pt>
                  <c:pt idx="78">
                    <c:v>B79</c:v>
                  </c:pt>
                  <c:pt idx="79">
                    <c:v>B80</c:v>
                  </c:pt>
                  <c:pt idx="80">
                    <c:v>B81</c:v>
                  </c:pt>
                  <c:pt idx="81">
                    <c:v>B82</c:v>
                  </c:pt>
                  <c:pt idx="82">
                    <c:v>B83</c:v>
                  </c:pt>
                  <c:pt idx="83">
                    <c:v>B84</c:v>
                  </c:pt>
                  <c:pt idx="84">
                    <c:v>B85</c:v>
                  </c:pt>
                  <c:pt idx="85">
                    <c:v>B86</c:v>
                  </c:pt>
                  <c:pt idx="86">
                    <c:v>B87</c:v>
                  </c:pt>
                  <c:pt idx="87">
                    <c:v>B88</c:v>
                  </c:pt>
                  <c:pt idx="88">
                    <c:v>B89</c:v>
                  </c:pt>
                  <c:pt idx="89">
                    <c:v>B90</c:v>
                  </c:pt>
                  <c:pt idx="90">
                    <c:v>B91</c:v>
                  </c:pt>
                  <c:pt idx="91">
                    <c:v>B92</c:v>
                  </c:pt>
                  <c:pt idx="92">
                    <c:v>B93</c:v>
                  </c:pt>
                  <c:pt idx="93">
                    <c:v>B94</c:v>
                  </c:pt>
                  <c:pt idx="94">
                    <c:v>B95</c:v>
                  </c:pt>
                  <c:pt idx="95">
                    <c:v>B96</c:v>
                  </c:pt>
                  <c:pt idx="96">
                    <c:v>B97</c:v>
                  </c:pt>
                  <c:pt idx="97">
                    <c:v>B98</c:v>
                  </c:pt>
                  <c:pt idx="98">
                    <c:v>B99</c:v>
                  </c:pt>
                  <c:pt idx="99">
                    <c:v>B100</c:v>
                  </c:pt>
                </c:lvl>
              </c:multiLvlStrCache>
            </c:multiLvlStrRef>
          </c:cat>
          <c:val>
            <c:numRef>
              <c:f>'Combo Dashboard'!$DV$10:$DV$109</c:f>
              <c:numCache>
                <c:formatCode>General</c:formatCode>
                <c:ptCount val="100"/>
                <c:pt idx="0">
                  <c:v>0</c:v>
                </c:pt>
                <c:pt idx="1">
                  <c:v>-14</c:v>
                </c:pt>
                <c:pt idx="2">
                  <c:v>-4</c:v>
                </c:pt>
                <c:pt idx="3">
                  <c:v>2</c:v>
                </c:pt>
                <c:pt idx="4">
                  <c:v>-2</c:v>
                </c:pt>
                <c:pt idx="5">
                  <c:v>-10</c:v>
                </c:pt>
                <c:pt idx="6">
                  <c:v>-16</c:v>
                </c:pt>
                <c:pt idx="7">
                  <c:v>-14</c:v>
                </c:pt>
                <c:pt idx="8">
                  <c:v>-12</c:v>
                </c:pt>
                <c:pt idx="9">
                  <c:v>-17</c:v>
                </c:pt>
                <c:pt idx="10">
                  <c:v>-17</c:v>
                </c:pt>
                <c:pt idx="11">
                  <c:v>-30</c:v>
                </c:pt>
                <c:pt idx="12">
                  <c:v>-33</c:v>
                </c:pt>
                <c:pt idx="13">
                  <c:v>-49</c:v>
                </c:pt>
                <c:pt idx="14">
                  <c:v>-29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0A-4697-BFE0-F4FDEABB0A89}"/>
            </c:ext>
          </c:extLst>
        </c:ser>
        <c:ser>
          <c:idx val="2"/>
          <c:order val="2"/>
          <c:tx>
            <c:strRef>
              <c:f>'Combo Dashboard'!$DW$9</c:f>
              <c:strCache>
                <c:ptCount val="1"/>
                <c:pt idx="0">
                  <c:v>C3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'Combo Dashboard'!$BQ$10:$DT$109</c:f>
              <c:multiLvlStrCache>
                <c:ptCount val="100"/>
                <c:lvl>
                  <c:pt idx="1">
                    <c:v>1</c:v>
                  </c:pt>
                  <c:pt idx="6">
                    <c:v>2</c:v>
                  </c:pt>
                  <c:pt idx="11">
                    <c:v>3</c:v>
                  </c:pt>
                  <c:pt idx="16">
                    <c:v>4</c:v>
                  </c:pt>
                  <c:pt idx="21">
                    <c:v>1</c:v>
                  </c:pt>
                  <c:pt idx="26">
                    <c:v>2</c:v>
                  </c:pt>
                  <c:pt idx="31">
                    <c:v>3</c:v>
                  </c:pt>
                  <c:pt idx="36">
                    <c:v>4</c:v>
                  </c:pt>
                  <c:pt idx="41">
                    <c:v>1</c:v>
                  </c:pt>
                  <c:pt idx="46">
                    <c:v>2</c:v>
                  </c:pt>
                  <c:pt idx="51">
                    <c:v>3</c:v>
                  </c:pt>
                  <c:pt idx="56">
                    <c:v>4</c:v>
                  </c:pt>
                  <c:pt idx="61">
                    <c:v>1</c:v>
                  </c:pt>
                  <c:pt idx="66">
                    <c:v>2</c:v>
                  </c:pt>
                  <c:pt idx="71">
                    <c:v>3</c:v>
                  </c:pt>
                  <c:pt idx="76">
                    <c:v>4</c:v>
                  </c:pt>
                  <c:pt idx="81">
                    <c:v>1</c:v>
                  </c:pt>
                  <c:pt idx="86">
                    <c:v>2</c:v>
                  </c:pt>
                  <c:pt idx="91">
                    <c:v>3</c:v>
                  </c:pt>
                  <c:pt idx="96">
                    <c:v>4</c:v>
                  </c:pt>
                </c:lvl>
                <c:lvl>
                  <c:pt idx="4">
                    <c:v>H</c:v>
                  </c:pt>
                  <c:pt idx="5">
                    <c:v>H</c:v>
                  </c:pt>
                  <c:pt idx="6">
                    <c:v>H</c:v>
                  </c:pt>
                  <c:pt idx="7">
                    <c:v>H</c:v>
                  </c:pt>
                  <c:pt idx="8">
                    <c:v>H</c:v>
                  </c:pt>
                  <c:pt idx="9">
                    <c:v>AU</c:v>
                  </c:pt>
                  <c:pt idx="10">
                    <c:v>AU</c:v>
                  </c:pt>
                  <c:pt idx="11">
                    <c:v>AU</c:v>
                  </c:pt>
                  <c:pt idx="12">
                    <c:v>AU</c:v>
                  </c:pt>
                  <c:pt idx="13">
                    <c:v>AU</c:v>
                  </c:pt>
                  <c:pt idx="14">
                    <c:v>AU</c:v>
                  </c:pt>
                  <c:pt idx="15">
                    <c:v>AU</c:v>
                  </c:pt>
                  <c:pt idx="16">
                    <c:v>AU</c:v>
                  </c:pt>
                  <c:pt idx="17">
                    <c:v>AU</c:v>
                  </c:pt>
                  <c:pt idx="18">
                    <c:v>AU</c:v>
                  </c:pt>
                </c:lvl>
                <c:lvl>
                  <c:pt idx="4">
                    <c:v>R</c:v>
                  </c:pt>
                  <c:pt idx="9">
                    <c:v>N</c:v>
                  </c:pt>
                  <c:pt idx="14">
                    <c:v>N</c:v>
                  </c:pt>
                  <c:pt idx="19">
                    <c:v>R</c:v>
                  </c:pt>
                  <c:pt idx="24">
                    <c:v>R</c:v>
                  </c:pt>
                  <c:pt idx="29">
                    <c:v>R</c:v>
                  </c:pt>
                  <c:pt idx="34">
                    <c:v>R</c:v>
                  </c:pt>
                  <c:pt idx="39">
                    <c:v>R</c:v>
                  </c:pt>
                  <c:pt idx="44">
                    <c:v>R</c:v>
                  </c:pt>
                  <c:pt idx="49">
                    <c:v>R</c:v>
                  </c:pt>
                  <c:pt idx="54">
                    <c:v>R</c:v>
                  </c:pt>
                  <c:pt idx="59">
                    <c:v>N</c:v>
                  </c:pt>
                  <c:pt idx="64">
                    <c:v>N</c:v>
                  </c:pt>
                  <c:pt idx="69">
                    <c:v>R</c:v>
                  </c:pt>
                  <c:pt idx="74">
                    <c:v>R</c:v>
                  </c:pt>
                  <c:pt idx="79">
                    <c:v>R</c:v>
                  </c:pt>
                  <c:pt idx="84">
                    <c:v>R</c:v>
                  </c:pt>
                  <c:pt idx="89">
                    <c:v>N</c:v>
                  </c:pt>
                  <c:pt idx="94">
                    <c:v>R</c:v>
                  </c:pt>
                  <c:pt idx="99">
                    <c:v>R</c:v>
                  </c:pt>
                </c:lvl>
                <c:lvl>
                  <c:pt idx="3">
                    <c:v>AU</c:v>
                  </c:pt>
                </c:lvl>
                <c:lvl>
                  <c:pt idx="3">
                    <c:v>AO</c:v>
                  </c:pt>
                </c:lvl>
                <c:lvl>
                  <c:pt idx="3">
                    <c:v>T</c:v>
                  </c:pt>
                </c:lvl>
                <c:lvl>
                  <c:pt idx="0">
                    <c:v>H</c:v>
                  </c:pt>
                  <c:pt idx="1">
                    <c:v>1</c:v>
                  </c:pt>
                  <c:pt idx="2">
                    <c:v>4</c:v>
                  </c:pt>
                  <c:pt idx="3">
                    <c:v>H</c:v>
                  </c:pt>
                  <c:pt idx="4">
                    <c:v>H</c:v>
                  </c:pt>
                  <c:pt idx="6">
                    <c:v>2</c:v>
                  </c:pt>
                  <c:pt idx="7">
                    <c:v>1</c:v>
                  </c:pt>
                  <c:pt idx="8">
                    <c:v>AU</c:v>
                  </c:pt>
                  <c:pt idx="9">
                    <c:v>AU</c:v>
                  </c:pt>
                  <c:pt idx="11">
                    <c:v>3</c:v>
                  </c:pt>
                  <c:pt idx="12">
                    <c:v>1</c:v>
                  </c:pt>
                  <c:pt idx="13">
                    <c:v>AU</c:v>
                  </c:pt>
                  <c:pt idx="14">
                    <c:v>AU</c:v>
                  </c:pt>
                  <c:pt idx="16">
                    <c:v>4</c:v>
                  </c:pt>
                  <c:pt idx="17">
                    <c:v>4</c:v>
                  </c:pt>
                  <c:pt idx="21">
                    <c:v>2</c:v>
                  </c:pt>
                  <c:pt idx="22">
                    <c:v>4</c:v>
                  </c:pt>
                  <c:pt idx="26">
                    <c:v>2</c:v>
                  </c:pt>
                  <c:pt idx="27">
                    <c:v>4</c:v>
                  </c:pt>
                  <c:pt idx="31">
                    <c:v>2</c:v>
                  </c:pt>
                  <c:pt idx="32">
                    <c:v>4</c:v>
                  </c:pt>
                  <c:pt idx="36">
                    <c:v>3</c:v>
                  </c:pt>
                  <c:pt idx="37">
                    <c:v>4</c:v>
                  </c:pt>
                  <c:pt idx="41">
                    <c:v>2</c:v>
                  </c:pt>
                  <c:pt idx="42">
                    <c:v>4</c:v>
                  </c:pt>
                  <c:pt idx="46">
                    <c:v>2</c:v>
                  </c:pt>
                  <c:pt idx="47">
                    <c:v>4</c:v>
                  </c:pt>
                  <c:pt idx="51">
                    <c:v>3</c:v>
                  </c:pt>
                  <c:pt idx="52">
                    <c:v>4</c:v>
                  </c:pt>
                  <c:pt idx="56">
                    <c:v>1</c:v>
                  </c:pt>
                  <c:pt idx="57">
                    <c:v>4</c:v>
                  </c:pt>
                  <c:pt idx="61">
                    <c:v>1</c:v>
                  </c:pt>
                  <c:pt idx="62">
                    <c:v>4</c:v>
                  </c:pt>
                  <c:pt idx="66">
                    <c:v>2</c:v>
                  </c:pt>
                  <c:pt idx="67">
                    <c:v>4</c:v>
                  </c:pt>
                  <c:pt idx="71">
                    <c:v>2</c:v>
                  </c:pt>
                  <c:pt idx="72">
                    <c:v>4</c:v>
                  </c:pt>
                  <c:pt idx="76">
                    <c:v>3</c:v>
                  </c:pt>
                  <c:pt idx="77">
                    <c:v>4</c:v>
                  </c:pt>
                  <c:pt idx="81">
                    <c:v>4</c:v>
                  </c:pt>
                  <c:pt idx="82">
                    <c:v>4</c:v>
                  </c:pt>
                  <c:pt idx="86">
                    <c:v>1</c:v>
                  </c:pt>
                  <c:pt idx="87">
                    <c:v>4</c:v>
                  </c:pt>
                  <c:pt idx="91">
                    <c:v>3</c:v>
                  </c:pt>
                  <c:pt idx="92">
                    <c:v>4</c:v>
                  </c:pt>
                  <c:pt idx="96">
                    <c:v>3</c:v>
                  </c:pt>
                  <c:pt idx="97">
                    <c:v>4</c:v>
                  </c:pt>
                </c:lvl>
                <c:lvl>
                  <c:pt idx="2">
                    <c:v>AV</c:v>
                  </c:pt>
                  <c:pt idx="3">
                    <c:v>2</c:v>
                  </c:pt>
                  <c:pt idx="4">
                    <c:v>AU</c:v>
                  </c:pt>
                  <c:pt idx="8">
                    <c:v>0</c:v>
                  </c:pt>
                  <c:pt idx="13">
                    <c:v>0</c:v>
                  </c:pt>
                  <c:pt idx="18">
                    <c:v>0</c:v>
                  </c:pt>
                  <c:pt idx="23">
                    <c:v>0</c:v>
                  </c:pt>
                  <c:pt idx="28">
                    <c:v>0</c:v>
                  </c:pt>
                  <c:pt idx="33">
                    <c:v>0</c:v>
                  </c:pt>
                  <c:pt idx="38">
                    <c:v>0</c:v>
                  </c:pt>
                  <c:pt idx="43">
                    <c:v>0</c:v>
                  </c:pt>
                  <c:pt idx="48">
                    <c:v>0</c:v>
                  </c:pt>
                  <c:pt idx="53">
                    <c:v>0</c:v>
                  </c:pt>
                  <c:pt idx="58">
                    <c:v>0</c:v>
                  </c:pt>
                  <c:pt idx="63">
                    <c:v>0</c:v>
                  </c:pt>
                  <c:pt idx="68">
                    <c:v>0</c:v>
                  </c:pt>
                  <c:pt idx="73">
                    <c:v>0</c:v>
                  </c:pt>
                  <c:pt idx="78">
                    <c:v>0</c:v>
                  </c:pt>
                  <c:pt idx="83">
                    <c:v>0</c:v>
                  </c:pt>
                  <c:pt idx="88">
                    <c:v>0</c:v>
                  </c:pt>
                  <c:pt idx="93">
                    <c:v>0</c:v>
                  </c:pt>
                  <c:pt idx="98">
                    <c:v>0</c:v>
                  </c:pt>
                </c:lvl>
                <c:lvl>
                  <c:pt idx="2">
                    <c:v>AP</c:v>
                  </c:pt>
                  <c:pt idx="3">
                    <c:v>2</c:v>
                  </c:pt>
                  <c:pt idx="4">
                    <c:v>AO</c:v>
                  </c:pt>
                  <c:pt idx="8">
                    <c:v>0</c:v>
                  </c:pt>
                  <c:pt idx="13">
                    <c:v>0</c:v>
                  </c:pt>
                  <c:pt idx="18">
                    <c:v>0</c:v>
                  </c:pt>
                  <c:pt idx="23">
                    <c:v>0</c:v>
                  </c:pt>
                  <c:pt idx="28">
                    <c:v>0</c:v>
                  </c:pt>
                  <c:pt idx="33">
                    <c:v>0</c:v>
                  </c:pt>
                  <c:pt idx="38">
                    <c:v>0</c:v>
                  </c:pt>
                  <c:pt idx="43">
                    <c:v>0</c:v>
                  </c:pt>
                  <c:pt idx="48">
                    <c:v>0</c:v>
                  </c:pt>
                  <c:pt idx="53">
                    <c:v>0</c:v>
                  </c:pt>
                  <c:pt idx="58">
                    <c:v>0</c:v>
                  </c:pt>
                  <c:pt idx="63">
                    <c:v>0</c:v>
                  </c:pt>
                  <c:pt idx="68">
                    <c:v>0</c:v>
                  </c:pt>
                  <c:pt idx="73">
                    <c:v>0</c:v>
                  </c:pt>
                  <c:pt idx="78">
                    <c:v>0</c:v>
                  </c:pt>
                  <c:pt idx="83">
                    <c:v>0</c:v>
                  </c:pt>
                  <c:pt idx="88">
                    <c:v>0</c:v>
                  </c:pt>
                  <c:pt idx="93">
                    <c:v>0</c:v>
                  </c:pt>
                  <c:pt idx="98">
                    <c:v>0</c:v>
                  </c:pt>
                </c:lvl>
                <c:lvl>
                  <c:pt idx="2">
                    <c:v>U</c:v>
                  </c:pt>
                  <c:pt idx="3">
                    <c:v>2</c:v>
                  </c:pt>
                  <c:pt idx="4">
                    <c:v>T</c:v>
                  </c:pt>
                  <c:pt idx="8">
                    <c:v>0</c:v>
                  </c:pt>
                  <c:pt idx="13">
                    <c:v>0</c:v>
                  </c:pt>
                  <c:pt idx="18">
                    <c:v>0</c:v>
                  </c:pt>
                  <c:pt idx="23">
                    <c:v>0</c:v>
                  </c:pt>
                  <c:pt idx="28">
                    <c:v>0</c:v>
                  </c:pt>
                  <c:pt idx="33">
                    <c:v>0</c:v>
                  </c:pt>
                  <c:pt idx="38">
                    <c:v>0</c:v>
                  </c:pt>
                  <c:pt idx="43">
                    <c:v>0</c:v>
                  </c:pt>
                  <c:pt idx="48">
                    <c:v>0</c:v>
                  </c:pt>
                  <c:pt idx="53">
                    <c:v>0</c:v>
                  </c:pt>
                  <c:pt idx="58">
                    <c:v>0</c:v>
                  </c:pt>
                  <c:pt idx="63">
                    <c:v>0</c:v>
                  </c:pt>
                  <c:pt idx="68">
                    <c:v>0</c:v>
                  </c:pt>
                  <c:pt idx="73">
                    <c:v>0</c:v>
                  </c:pt>
                  <c:pt idx="78">
                    <c:v>0</c:v>
                  </c:pt>
                  <c:pt idx="83">
                    <c:v>0</c:v>
                  </c:pt>
                  <c:pt idx="88">
                    <c:v>0</c:v>
                  </c:pt>
                  <c:pt idx="93">
                    <c:v>0</c:v>
                  </c:pt>
                  <c:pt idx="98">
                    <c:v>0</c:v>
                  </c:pt>
                </c:lvl>
                <c:lvl>
                  <c:pt idx="2">
                    <c:v>I</c:v>
                  </c:pt>
                  <c:pt idx="3">
                    <c:v>2</c:v>
                  </c:pt>
                  <c:pt idx="4">
                    <c:v>H</c:v>
                  </c:pt>
                  <c:pt idx="7">
                    <c:v>AV</c:v>
                  </c:pt>
                  <c:pt idx="8">
                    <c:v>2</c:v>
                  </c:pt>
                  <c:pt idx="9">
                    <c:v>AU</c:v>
                  </c:pt>
                  <c:pt idx="12">
                    <c:v>AV</c:v>
                  </c:pt>
                  <c:pt idx="13">
                    <c:v>1</c:v>
                  </c:pt>
                  <c:pt idx="14">
                    <c:v>AU</c:v>
                  </c:pt>
                  <c:pt idx="18">
                    <c:v>0</c:v>
                  </c:pt>
                  <c:pt idx="23">
                    <c:v>0</c:v>
                  </c:pt>
                  <c:pt idx="28">
                    <c:v>0</c:v>
                  </c:pt>
                  <c:pt idx="33">
                    <c:v>0</c:v>
                  </c:pt>
                  <c:pt idx="38">
                    <c:v>0</c:v>
                  </c:pt>
                  <c:pt idx="43">
                    <c:v>0</c:v>
                  </c:pt>
                  <c:pt idx="48">
                    <c:v>0</c:v>
                  </c:pt>
                  <c:pt idx="53">
                    <c:v>0</c:v>
                  </c:pt>
                  <c:pt idx="58">
                    <c:v>0</c:v>
                  </c:pt>
                  <c:pt idx="63">
                    <c:v>0</c:v>
                  </c:pt>
                  <c:pt idx="68">
                    <c:v>0</c:v>
                  </c:pt>
                  <c:pt idx="73">
                    <c:v>0</c:v>
                  </c:pt>
                  <c:pt idx="78">
                    <c:v>0</c:v>
                  </c:pt>
                  <c:pt idx="83">
                    <c:v>0</c:v>
                  </c:pt>
                  <c:pt idx="88">
                    <c:v>0</c:v>
                  </c:pt>
                  <c:pt idx="93">
                    <c:v>0</c:v>
                  </c:pt>
                  <c:pt idx="98">
                    <c:v>0</c:v>
                  </c:pt>
                </c:lvl>
                <c:lvl>
                  <c:pt idx="5">
                    <c:v>AU</c:v>
                  </c:pt>
                  <c:pt idx="6">
                    <c:v>AU</c:v>
                  </c:pt>
                  <c:pt idx="7">
                    <c:v>AU</c:v>
                  </c:pt>
                  <c:pt idx="8">
                    <c:v>AU</c:v>
                  </c:pt>
                  <c:pt idx="9">
                    <c:v>AU</c:v>
                  </c:pt>
                  <c:pt idx="10">
                    <c:v>AU</c:v>
                  </c:pt>
                  <c:pt idx="11">
                    <c:v>AU</c:v>
                  </c:pt>
                  <c:pt idx="12">
                    <c:v>AU</c:v>
                  </c:pt>
                  <c:pt idx="13">
                    <c:v>AU</c:v>
                  </c:pt>
                  <c:pt idx="14">
                    <c:v>AU</c:v>
                  </c:pt>
                </c:lvl>
                <c:lvl>
                  <c:pt idx="0">
                    <c:v>10</c:v>
                  </c:pt>
                  <c:pt idx="1">
                    <c:v>11</c:v>
                  </c:pt>
                  <c:pt idx="2">
                    <c:v>12</c:v>
                  </c:pt>
                  <c:pt idx="3">
                    <c:v>13</c:v>
                  </c:pt>
                  <c:pt idx="4">
                    <c:v>14</c:v>
                  </c:pt>
                  <c:pt idx="5">
                    <c:v>15</c:v>
                  </c:pt>
                  <c:pt idx="6">
                    <c:v>16</c:v>
                  </c:pt>
                  <c:pt idx="7">
                    <c:v>17</c:v>
                  </c:pt>
                  <c:pt idx="8">
                    <c:v>18</c:v>
                  </c:pt>
                  <c:pt idx="9">
                    <c:v>19</c:v>
                  </c:pt>
                  <c:pt idx="10">
                    <c:v>20</c:v>
                  </c:pt>
                  <c:pt idx="11">
                    <c:v>21</c:v>
                  </c:pt>
                  <c:pt idx="12">
                    <c:v>22</c:v>
                  </c:pt>
                  <c:pt idx="13">
                    <c:v>23</c:v>
                  </c:pt>
                  <c:pt idx="14">
                    <c:v>24</c:v>
                  </c:pt>
                  <c:pt idx="15">
                    <c:v>25</c:v>
                  </c:pt>
                  <c:pt idx="16">
                    <c:v>26</c:v>
                  </c:pt>
                  <c:pt idx="17">
                    <c:v>27</c:v>
                  </c:pt>
                  <c:pt idx="18">
                    <c:v>28</c:v>
                  </c:pt>
                  <c:pt idx="19">
                    <c:v>29</c:v>
                  </c:pt>
                  <c:pt idx="20">
                    <c:v>30</c:v>
                  </c:pt>
                  <c:pt idx="21">
                    <c:v>31</c:v>
                  </c:pt>
                  <c:pt idx="22">
                    <c:v>32</c:v>
                  </c:pt>
                  <c:pt idx="23">
                    <c:v>33</c:v>
                  </c:pt>
                  <c:pt idx="24">
                    <c:v>34</c:v>
                  </c:pt>
                  <c:pt idx="25">
                    <c:v>35</c:v>
                  </c:pt>
                  <c:pt idx="26">
                    <c:v>36</c:v>
                  </c:pt>
                  <c:pt idx="27">
                    <c:v>37</c:v>
                  </c:pt>
                  <c:pt idx="28">
                    <c:v>38</c:v>
                  </c:pt>
                  <c:pt idx="29">
                    <c:v>39</c:v>
                  </c:pt>
                  <c:pt idx="30">
                    <c:v>40</c:v>
                  </c:pt>
                  <c:pt idx="31">
                    <c:v>41</c:v>
                  </c:pt>
                  <c:pt idx="32">
                    <c:v>42</c:v>
                  </c:pt>
                  <c:pt idx="33">
                    <c:v>43</c:v>
                  </c:pt>
                  <c:pt idx="34">
                    <c:v>44</c:v>
                  </c:pt>
                  <c:pt idx="35">
                    <c:v>45</c:v>
                  </c:pt>
                  <c:pt idx="36">
                    <c:v>46</c:v>
                  </c:pt>
                  <c:pt idx="37">
                    <c:v>47</c:v>
                  </c:pt>
                  <c:pt idx="38">
                    <c:v>48</c:v>
                  </c:pt>
                  <c:pt idx="39">
                    <c:v>49</c:v>
                  </c:pt>
                  <c:pt idx="40">
                    <c:v>50</c:v>
                  </c:pt>
                  <c:pt idx="41">
                    <c:v>51</c:v>
                  </c:pt>
                  <c:pt idx="42">
                    <c:v>52</c:v>
                  </c:pt>
                  <c:pt idx="43">
                    <c:v>53</c:v>
                  </c:pt>
                  <c:pt idx="44">
                    <c:v>54</c:v>
                  </c:pt>
                  <c:pt idx="45">
                    <c:v>55</c:v>
                  </c:pt>
                  <c:pt idx="46">
                    <c:v>56</c:v>
                  </c:pt>
                  <c:pt idx="47">
                    <c:v>57</c:v>
                  </c:pt>
                  <c:pt idx="48">
                    <c:v>58</c:v>
                  </c:pt>
                  <c:pt idx="49">
                    <c:v>59</c:v>
                  </c:pt>
                  <c:pt idx="50">
                    <c:v>60</c:v>
                  </c:pt>
                  <c:pt idx="51">
                    <c:v>61</c:v>
                  </c:pt>
                  <c:pt idx="52">
                    <c:v>62</c:v>
                  </c:pt>
                  <c:pt idx="53">
                    <c:v>63</c:v>
                  </c:pt>
                  <c:pt idx="54">
                    <c:v>64</c:v>
                  </c:pt>
                  <c:pt idx="55">
                    <c:v>65</c:v>
                  </c:pt>
                  <c:pt idx="56">
                    <c:v>66</c:v>
                  </c:pt>
                  <c:pt idx="57">
                    <c:v>67</c:v>
                  </c:pt>
                  <c:pt idx="58">
                    <c:v>68</c:v>
                  </c:pt>
                  <c:pt idx="59">
                    <c:v>69</c:v>
                  </c:pt>
                  <c:pt idx="60">
                    <c:v>70</c:v>
                  </c:pt>
                  <c:pt idx="61">
                    <c:v>71</c:v>
                  </c:pt>
                  <c:pt idx="62">
                    <c:v>72</c:v>
                  </c:pt>
                  <c:pt idx="63">
                    <c:v>73</c:v>
                  </c:pt>
                  <c:pt idx="64">
                    <c:v>74</c:v>
                  </c:pt>
                  <c:pt idx="65">
                    <c:v>75</c:v>
                  </c:pt>
                  <c:pt idx="66">
                    <c:v>76</c:v>
                  </c:pt>
                  <c:pt idx="67">
                    <c:v>77</c:v>
                  </c:pt>
                  <c:pt idx="68">
                    <c:v>78</c:v>
                  </c:pt>
                  <c:pt idx="69">
                    <c:v>79</c:v>
                  </c:pt>
                  <c:pt idx="70">
                    <c:v>80</c:v>
                  </c:pt>
                  <c:pt idx="71">
                    <c:v>81</c:v>
                  </c:pt>
                  <c:pt idx="72">
                    <c:v>82</c:v>
                  </c:pt>
                  <c:pt idx="73">
                    <c:v>83</c:v>
                  </c:pt>
                  <c:pt idx="74">
                    <c:v>84</c:v>
                  </c:pt>
                  <c:pt idx="75">
                    <c:v>85</c:v>
                  </c:pt>
                  <c:pt idx="76">
                    <c:v>86</c:v>
                  </c:pt>
                  <c:pt idx="77">
                    <c:v>87</c:v>
                  </c:pt>
                  <c:pt idx="78">
                    <c:v>88</c:v>
                  </c:pt>
                  <c:pt idx="79">
                    <c:v>89</c:v>
                  </c:pt>
                  <c:pt idx="80">
                    <c:v>90</c:v>
                  </c:pt>
                  <c:pt idx="81">
                    <c:v>91</c:v>
                  </c:pt>
                  <c:pt idx="82">
                    <c:v>92</c:v>
                  </c:pt>
                  <c:pt idx="83">
                    <c:v>93</c:v>
                  </c:pt>
                  <c:pt idx="84">
                    <c:v>94</c:v>
                  </c:pt>
                  <c:pt idx="85">
                    <c:v>95</c:v>
                  </c:pt>
                  <c:pt idx="86">
                    <c:v>96</c:v>
                  </c:pt>
                  <c:pt idx="87">
                    <c:v>97</c:v>
                  </c:pt>
                  <c:pt idx="88">
                    <c:v>98</c:v>
                  </c:pt>
                  <c:pt idx="89">
                    <c:v>99</c:v>
                  </c:pt>
                  <c:pt idx="90">
                    <c:v>100</c:v>
                  </c:pt>
                  <c:pt idx="91">
                    <c:v>101</c:v>
                  </c:pt>
                  <c:pt idx="92">
                    <c:v>102</c:v>
                  </c:pt>
                  <c:pt idx="93">
                    <c:v>103</c:v>
                  </c:pt>
                  <c:pt idx="94">
                    <c:v>104</c:v>
                  </c:pt>
                  <c:pt idx="95">
                    <c:v>105</c:v>
                  </c:pt>
                  <c:pt idx="96">
                    <c:v>106</c:v>
                  </c:pt>
                  <c:pt idx="97">
                    <c:v>107</c:v>
                  </c:pt>
                  <c:pt idx="98">
                    <c:v>108</c:v>
                  </c:pt>
                  <c:pt idx="99">
                    <c:v>109</c:v>
                  </c:pt>
                </c:lvl>
                <c:lvl>
                  <c:pt idx="4">
                    <c:v>H</c:v>
                  </c:pt>
                  <c:pt idx="5">
                    <c:v>H</c:v>
                  </c:pt>
                  <c:pt idx="6">
                    <c:v>H</c:v>
                  </c:pt>
                  <c:pt idx="7">
                    <c:v>H</c:v>
                  </c:pt>
                  <c:pt idx="8">
                    <c:v>H</c:v>
                  </c:pt>
                  <c:pt idx="9">
                    <c:v>AU</c:v>
                  </c:pt>
                  <c:pt idx="10">
                    <c:v>AU</c:v>
                  </c:pt>
                  <c:pt idx="11">
                    <c:v>AU</c:v>
                  </c:pt>
                  <c:pt idx="12">
                    <c:v>AU</c:v>
                  </c:pt>
                  <c:pt idx="13">
                    <c:v>AU</c:v>
                  </c:pt>
                  <c:pt idx="14">
                    <c:v>AU</c:v>
                  </c:pt>
                </c:lvl>
                <c:lvl>
                  <c:pt idx="4">
                    <c:v>-6</c:v>
                  </c:pt>
                  <c:pt idx="9">
                    <c:v>-10</c:v>
                  </c:pt>
                  <c:pt idx="14">
                    <c:v>-10</c:v>
                  </c:pt>
                </c:lvl>
                <c:lvl>
                  <c:pt idx="4">
                    <c:v>-2</c:v>
                  </c:pt>
                  <c:pt idx="9">
                    <c:v>-15</c:v>
                  </c:pt>
                  <c:pt idx="14">
                    <c:v>-6</c:v>
                  </c:pt>
                </c:lvl>
                <c:lvl>
                  <c:pt idx="4">
                    <c:v>-2</c:v>
                  </c:pt>
                  <c:pt idx="9">
                    <c:v>-6</c:v>
                  </c:pt>
                  <c:pt idx="14">
                    <c:v>-6</c:v>
                  </c:pt>
                </c:lvl>
                <c:lvl>
                  <c:pt idx="4">
                    <c:v>-2</c:v>
                  </c:pt>
                  <c:pt idx="9">
                    <c:v>0</c:v>
                  </c:pt>
                  <c:pt idx="14">
                    <c:v>-1</c:v>
                  </c:pt>
                </c:lvl>
                <c:lvl>
                  <c:pt idx="4">
                    <c:v>-2</c:v>
                  </c:pt>
                  <c:pt idx="9">
                    <c:v>-17</c:v>
                  </c:pt>
                  <c:pt idx="14">
                    <c:v>-26</c:v>
                  </c:pt>
                </c:lvl>
                <c:lvl>
                  <c:pt idx="4">
                    <c:v>-22</c:v>
                  </c:pt>
                  <c:pt idx="9">
                    <c:v>-26</c:v>
                  </c:pt>
                  <c:pt idx="14">
                    <c:v>-23</c:v>
                  </c:pt>
                </c:lvl>
                <c:lvl>
                  <c:pt idx="4">
                    <c:v>-2</c:v>
                  </c:pt>
                  <c:pt idx="9">
                    <c:v>-5</c:v>
                  </c:pt>
                  <c:pt idx="14">
                    <c:v>-15</c:v>
                  </c:pt>
                </c:lvl>
                <c:lvl>
                  <c:pt idx="4">
                    <c:v>-7</c:v>
                  </c:pt>
                  <c:pt idx="9">
                    <c:v>-19</c:v>
                  </c:pt>
                  <c:pt idx="14">
                    <c:v>-17</c:v>
                  </c:pt>
                </c:lvl>
                <c:lvl>
                  <c:pt idx="4">
                    <c:v>-2</c:v>
                  </c:pt>
                  <c:pt idx="9">
                    <c:v>-17</c:v>
                  </c:pt>
                  <c:pt idx="14">
                    <c:v>-29</c:v>
                  </c:pt>
                </c:lvl>
                <c:lvl>
                  <c:pt idx="4">
                    <c:v>-6</c:v>
                  </c:pt>
                  <c:pt idx="9">
                    <c:v>-10</c:v>
                  </c:pt>
                  <c:pt idx="14">
                    <c:v>-15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0</c:v>
                  </c:pt>
                  <c:pt idx="3">
                    <c:v>4</c:v>
                  </c:pt>
                  <c:pt idx="4">
                    <c:v>0</c:v>
                  </c:pt>
                  <c:pt idx="5">
                    <c:v>-4</c:v>
                  </c:pt>
                  <c:pt idx="6">
                    <c:v>-10</c:v>
                  </c:pt>
                  <c:pt idx="7">
                    <c:v>-9</c:v>
                  </c:pt>
                  <c:pt idx="8">
                    <c:v>-6</c:v>
                  </c:pt>
                  <c:pt idx="9">
                    <c:v>-7</c:v>
                  </c:pt>
                  <c:pt idx="10">
                    <c:v>-7</c:v>
                  </c:pt>
                  <c:pt idx="11">
                    <c:v>-7</c:v>
                  </c:pt>
                  <c:pt idx="12">
                    <c:v>-10</c:v>
                  </c:pt>
                  <c:pt idx="13">
                    <c:v>-16</c:v>
                  </c:pt>
                  <c:pt idx="14">
                    <c:v>-10</c:v>
                  </c:pt>
                  <c:pt idx="15">
                    <c:v>-10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1</c:v>
                  </c:pt>
                  <c:pt idx="3">
                    <c:v>4</c:v>
                  </c:pt>
                  <c:pt idx="4">
                    <c:v>3</c:v>
                  </c:pt>
                  <c:pt idx="5">
                    <c:v>0</c:v>
                  </c:pt>
                  <c:pt idx="6">
                    <c:v>0</c:v>
                  </c:pt>
                  <c:pt idx="7">
                    <c:v>1</c:v>
                  </c:pt>
                  <c:pt idx="8">
                    <c:v>4</c:v>
                  </c:pt>
                  <c:pt idx="9">
                    <c:v>3</c:v>
                  </c:pt>
                  <c:pt idx="10">
                    <c:v>4</c:v>
                  </c:pt>
                  <c:pt idx="11">
                    <c:v>3</c:v>
                  </c:pt>
                  <c:pt idx="12">
                    <c:v>0</c:v>
                  </c:pt>
                  <c:pt idx="13">
                    <c:v>-6</c:v>
                  </c:pt>
                  <c:pt idx="14">
                    <c:v>-5</c:v>
                  </c:pt>
                  <c:pt idx="15">
                    <c:v>-5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-1</c:v>
                  </c:pt>
                  <c:pt idx="7">
                    <c:v>-7</c:v>
                  </c:pt>
                  <c:pt idx="8">
                    <c:v>-6</c:v>
                  </c:pt>
                  <c:pt idx="9">
                    <c:v>-7</c:v>
                  </c:pt>
                  <c:pt idx="10">
                    <c:v>-6</c:v>
                  </c:pt>
                  <c:pt idx="11">
                    <c:v>-6</c:v>
                  </c:pt>
                  <c:pt idx="12">
                    <c:v>-7</c:v>
                  </c:pt>
                  <c:pt idx="13">
                    <c:v>-10</c:v>
                  </c:pt>
                  <c:pt idx="14">
                    <c:v>-9</c:v>
                  </c:pt>
                  <c:pt idx="15">
                    <c:v>-9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-1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-1</c:v>
                  </c:pt>
                  <c:pt idx="12">
                    <c:v>-4</c:v>
                  </c:pt>
                  <c:pt idx="13">
                    <c:v>-10</c:v>
                  </c:pt>
                  <c:pt idx="14">
                    <c:v>-10</c:v>
                  </c:pt>
                  <c:pt idx="15">
                    <c:v>-10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-1</c:v>
                  </c:pt>
                  <c:pt idx="7">
                    <c:v>0</c:v>
                  </c:pt>
                  <c:pt idx="8">
                    <c:v>0</c:v>
                  </c:pt>
                  <c:pt idx="9">
                    <c:v>3</c:v>
                  </c:pt>
                  <c:pt idx="10">
                    <c:v>3</c:v>
                  </c:pt>
                  <c:pt idx="11">
                    <c:v>3</c:v>
                  </c:pt>
                  <c:pt idx="12">
                    <c:v>2</c:v>
                  </c:pt>
                  <c:pt idx="13">
                    <c:v>-1</c:v>
                  </c:pt>
                  <c:pt idx="14">
                    <c:v>0</c:v>
                  </c:pt>
                  <c:pt idx="15">
                    <c:v>0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-7</c:v>
                  </c:pt>
                  <c:pt idx="7">
                    <c:v>-6</c:v>
                  </c:pt>
                  <c:pt idx="8">
                    <c:v>-3</c:v>
                  </c:pt>
                  <c:pt idx="9">
                    <c:v>-4</c:v>
                  </c:pt>
                  <c:pt idx="10">
                    <c:v>-4</c:v>
                  </c:pt>
                  <c:pt idx="11">
                    <c:v>-7</c:v>
                  </c:pt>
                  <c:pt idx="12">
                    <c:v>-13</c:v>
                  </c:pt>
                  <c:pt idx="13">
                    <c:v>-16</c:v>
                  </c:pt>
                  <c:pt idx="14">
                    <c:v>-9</c:v>
                  </c:pt>
                  <c:pt idx="15">
                    <c:v>-9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-1</c:v>
                  </c:pt>
                  <c:pt idx="3">
                    <c:v>0</c:v>
                  </c:pt>
                  <c:pt idx="4">
                    <c:v>-1</c:v>
                  </c:pt>
                  <c:pt idx="5">
                    <c:v>-4</c:v>
                  </c:pt>
                  <c:pt idx="6">
                    <c:v>-4</c:v>
                  </c:pt>
                  <c:pt idx="7">
                    <c:v>-3</c:v>
                  </c:pt>
                  <c:pt idx="8">
                    <c:v>-3</c:v>
                  </c:pt>
                  <c:pt idx="9">
                    <c:v>-3</c:v>
                  </c:pt>
                  <c:pt idx="10">
                    <c:v>-3</c:v>
                  </c:pt>
                  <c:pt idx="11">
                    <c:v>0</c:v>
                  </c:pt>
                  <c:pt idx="12">
                    <c:v>0</c:v>
                  </c:pt>
                  <c:pt idx="13">
                    <c:v>-1</c:v>
                  </c:pt>
                  <c:pt idx="14">
                    <c:v>0</c:v>
                  </c:pt>
                  <c:pt idx="15">
                    <c:v>0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-1</c:v>
                  </c:pt>
                  <c:pt idx="7">
                    <c:v>0</c:v>
                  </c:pt>
                  <c:pt idx="8">
                    <c:v>0</c:v>
                  </c:pt>
                  <c:pt idx="9">
                    <c:v>3</c:v>
                  </c:pt>
                  <c:pt idx="10">
                    <c:v>2</c:v>
                  </c:pt>
                  <c:pt idx="11">
                    <c:v>-1</c:v>
                  </c:pt>
                  <c:pt idx="12">
                    <c:v>-7</c:v>
                  </c:pt>
                  <c:pt idx="13">
                    <c:v>-13</c:v>
                  </c:pt>
                  <c:pt idx="14">
                    <c:v>-9</c:v>
                  </c:pt>
                  <c:pt idx="15">
                    <c:v>-9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1</c:v>
                  </c:pt>
                  <c:pt idx="3">
                    <c:v>4</c:v>
                  </c:pt>
                  <c:pt idx="4">
                    <c:v>3</c:v>
                  </c:pt>
                  <c:pt idx="5">
                    <c:v>0</c:v>
                  </c:pt>
                  <c:pt idx="6">
                    <c:v>-6</c:v>
                  </c:pt>
                  <c:pt idx="7">
                    <c:v>-5</c:v>
                  </c:pt>
                  <c:pt idx="8">
                    <c:v>-2</c:v>
                  </c:pt>
                  <c:pt idx="9">
                    <c:v>-3</c:v>
                  </c:pt>
                  <c:pt idx="10">
                    <c:v>-2</c:v>
                  </c:pt>
                  <c:pt idx="11">
                    <c:v>-3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-2</c:v>
                  </c:pt>
                  <c:pt idx="15">
                    <c:v>-2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-7</c:v>
                  </c:pt>
                  <c:pt idx="7">
                    <c:v>-6</c:v>
                  </c:pt>
                  <c:pt idx="8">
                    <c:v>-3</c:v>
                  </c:pt>
                  <c:pt idx="9">
                    <c:v>-4</c:v>
                  </c:pt>
                  <c:pt idx="10">
                    <c:v>-4</c:v>
                  </c:pt>
                  <c:pt idx="11">
                    <c:v>-7</c:v>
                  </c:pt>
                  <c:pt idx="12">
                    <c:v>-13</c:v>
                  </c:pt>
                  <c:pt idx="13">
                    <c:v>-16</c:v>
                  </c:pt>
                  <c:pt idx="14">
                    <c:v>-9</c:v>
                  </c:pt>
                  <c:pt idx="15">
                    <c:v>-9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1</c:v>
                  </c:pt>
                  <c:pt idx="3">
                    <c:v>4</c:v>
                  </c:pt>
                  <c:pt idx="4">
                    <c:v>3</c:v>
                  </c:pt>
                  <c:pt idx="5">
                    <c:v>0</c:v>
                  </c:pt>
                  <c:pt idx="6">
                    <c:v>0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4</c:v>
                  </c:pt>
                  <c:pt idx="11">
                    <c:v>3</c:v>
                  </c:pt>
                  <c:pt idx="12">
                    <c:v>0</c:v>
                  </c:pt>
                  <c:pt idx="13">
                    <c:v>-6</c:v>
                  </c:pt>
                  <c:pt idx="14">
                    <c:v>-5</c:v>
                  </c:pt>
                  <c:pt idx="15">
                    <c:v>-5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0</c:v>
                  </c:pt>
                  <c:pt idx="9">
                    <c:v>3</c:v>
                  </c:pt>
                  <c:pt idx="10">
                    <c:v>0</c:v>
                  </c:pt>
                  <c:pt idx="11">
                    <c:v>3</c:v>
                  </c:pt>
                  <c:pt idx="12">
                    <c:v>1</c:v>
                  </c:pt>
                  <c:pt idx="13">
                    <c:v>4</c:v>
                  </c:pt>
                  <c:pt idx="14">
                    <c:v>6</c:v>
                  </c:pt>
                  <c:pt idx="15">
                    <c:v>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6</c:v>
                  </c:pt>
                  <c:pt idx="7">
                    <c:v>0</c:v>
                  </c:pt>
                  <c:pt idx="8">
                    <c:v>2</c:v>
                  </c:pt>
                  <c:pt idx="9">
                    <c:v>8</c:v>
                  </c:pt>
                  <c:pt idx="10">
                    <c:v>0</c:v>
                  </c:pt>
                  <c:pt idx="11">
                    <c:v>10</c:v>
                  </c:pt>
                  <c:pt idx="12">
                    <c:v>2</c:v>
                  </c:pt>
                  <c:pt idx="13">
                    <c:v>12</c:v>
                  </c:pt>
                  <c:pt idx="14">
                    <c:v>14</c:v>
                  </c:pt>
                  <c:pt idx="15">
                    <c:v>12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2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6</c:v>
                  </c:pt>
                  <c:pt idx="8">
                    <c:v>4</c:v>
                  </c:pt>
                  <c:pt idx="9">
                    <c:v>6</c:v>
                  </c:pt>
                  <c:pt idx="10">
                    <c:v>2</c:v>
                  </c:pt>
                  <c:pt idx="11">
                    <c:v>4</c:v>
                  </c:pt>
                  <c:pt idx="12">
                    <c:v>8</c:v>
                  </c:pt>
                  <c:pt idx="13">
                    <c:v>10</c:v>
                  </c:pt>
                  <c:pt idx="14">
                    <c:v>12</c:v>
                  </c:pt>
                  <c:pt idx="15">
                    <c:v>10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6</c:v>
                  </c:pt>
                  <c:pt idx="7">
                    <c:v>4</c:v>
                  </c:pt>
                  <c:pt idx="8">
                    <c:v>0</c:v>
                  </c:pt>
                  <c:pt idx="9">
                    <c:v>6</c:v>
                  </c:pt>
                  <c:pt idx="10">
                    <c:v>2</c:v>
                  </c:pt>
                  <c:pt idx="11">
                    <c:v>7</c:v>
                  </c:pt>
                  <c:pt idx="12">
                    <c:v>0</c:v>
                  </c:pt>
                  <c:pt idx="13">
                    <c:v>7</c:v>
                  </c:pt>
                  <c:pt idx="14">
                    <c:v>5</c:v>
                  </c:pt>
                  <c:pt idx="15">
                    <c:v>3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6</c:v>
                  </c:pt>
                  <c:pt idx="7">
                    <c:v>8</c:v>
                  </c:pt>
                  <c:pt idx="8">
                    <c:v>0</c:v>
                  </c:pt>
                  <c:pt idx="9">
                    <c:v>5</c:v>
                  </c:pt>
                  <c:pt idx="10">
                    <c:v>7</c:v>
                  </c:pt>
                  <c:pt idx="11">
                    <c:v>9</c:v>
                  </c:pt>
                  <c:pt idx="12">
                    <c:v>3</c:v>
                  </c:pt>
                  <c:pt idx="13">
                    <c:v>11</c:v>
                  </c:pt>
                  <c:pt idx="14">
                    <c:v>13</c:v>
                  </c:pt>
                  <c:pt idx="15">
                    <c:v>11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2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6</c:v>
                  </c:pt>
                  <c:pt idx="9">
                    <c:v>0</c:v>
                  </c:pt>
                  <c:pt idx="10">
                    <c:v>2</c:v>
                  </c:pt>
                  <c:pt idx="11">
                    <c:v>5</c:v>
                  </c:pt>
                  <c:pt idx="12">
                    <c:v>12</c:v>
                  </c:pt>
                  <c:pt idx="13">
                    <c:v>10</c:v>
                  </c:pt>
                  <c:pt idx="14">
                    <c:v>12</c:v>
                  </c:pt>
                  <c:pt idx="15">
                    <c:v>10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6</c:v>
                  </c:pt>
                  <c:pt idx="8">
                    <c:v>2</c:v>
                  </c:pt>
                  <c:pt idx="9">
                    <c:v>0</c:v>
                  </c:pt>
                  <c:pt idx="10">
                    <c:v>8</c:v>
                  </c:pt>
                  <c:pt idx="11">
                    <c:v>0</c:v>
                  </c:pt>
                  <c:pt idx="12">
                    <c:v>3</c:v>
                  </c:pt>
                  <c:pt idx="13">
                    <c:v>3</c:v>
                  </c:pt>
                  <c:pt idx="14">
                    <c:v>5</c:v>
                  </c:pt>
                  <c:pt idx="15">
                    <c:v>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0</c:v>
                  </c:pt>
                  <c:pt idx="9">
                    <c:v>3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0</c:v>
                  </c:pt>
                  <c:pt idx="9">
                    <c:v>3</c:v>
                  </c:pt>
                  <c:pt idx="10">
                    <c:v>0</c:v>
                  </c:pt>
                  <c:pt idx="11">
                    <c:v>3</c:v>
                  </c:pt>
                  <c:pt idx="12">
                    <c:v>0</c:v>
                  </c:pt>
                  <c:pt idx="13">
                    <c:v>7</c:v>
                  </c:pt>
                  <c:pt idx="14">
                    <c:v>5</c:v>
                  </c:pt>
                  <c:pt idx="15">
                    <c:v>3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2</c:v>
                  </c:pt>
                  <c:pt idx="1">
                    <c:v>7</c:v>
                  </c:pt>
                  <c:pt idx="2">
                    <c:v>4</c:v>
                  </c:pt>
                  <c:pt idx="3">
                    <c:v>2</c:v>
                  </c:pt>
                  <c:pt idx="4">
                    <c:v>7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6</c:v>
                  </c:pt>
                  <c:pt idx="9">
                    <c:v>0</c:v>
                  </c:pt>
                  <c:pt idx="10">
                    <c:v>3</c:v>
                  </c:pt>
                  <c:pt idx="11">
                    <c:v>0</c:v>
                  </c:pt>
                  <c:pt idx="12">
                    <c:v>7</c:v>
                  </c:pt>
                  <c:pt idx="13">
                    <c:v>2</c:v>
                  </c:pt>
                  <c:pt idx="14">
                    <c:v>4</c:v>
                  </c:pt>
                  <c:pt idx="15">
                    <c:v>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N</c:v>
                  </c:pt>
                  <c:pt idx="9">
                    <c:v>P</c:v>
                  </c:pt>
                  <c:pt idx="10">
                    <c:v>N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B</c:v>
                  </c:pt>
                  <c:pt idx="7">
                    <c:v>N</c:v>
                  </c:pt>
                  <c:pt idx="8">
                    <c:v>B</c:v>
                  </c:pt>
                  <c:pt idx="9">
                    <c:v>B</c:v>
                  </c:pt>
                  <c:pt idx="10">
                    <c:v>N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B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P</c:v>
                  </c:pt>
                  <c:pt idx="9">
                    <c:v>B</c:v>
                  </c:pt>
                  <c:pt idx="10">
                    <c:v>B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P</c:v>
                  </c:pt>
                  <c:pt idx="7">
                    <c:v>P</c:v>
                  </c:pt>
                  <c:pt idx="8">
                    <c:v>N</c:v>
                  </c:pt>
                  <c:pt idx="9">
                    <c:v>P</c:v>
                  </c:pt>
                  <c:pt idx="10">
                    <c:v>P</c:v>
                  </c:pt>
                  <c:pt idx="11">
                    <c:v>B</c:v>
                  </c:pt>
                  <c:pt idx="12">
                    <c:v>N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B</c:v>
                  </c:pt>
                  <c:pt idx="7">
                    <c:v>B</c:v>
                  </c:pt>
                  <c:pt idx="8">
                    <c:v>N</c:v>
                  </c:pt>
                  <c:pt idx="9">
                    <c:v>B</c:v>
                  </c:pt>
                  <c:pt idx="10">
                    <c:v>B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B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P</c:v>
                  </c:pt>
                  <c:pt idx="9">
                    <c:v>N</c:v>
                  </c:pt>
                  <c:pt idx="10">
                    <c:v>B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P</c:v>
                  </c:pt>
                  <c:pt idx="8">
                    <c:v>B</c:v>
                  </c:pt>
                  <c:pt idx="9">
                    <c:v>N</c:v>
                  </c:pt>
                  <c:pt idx="10">
                    <c:v>P</c:v>
                  </c:pt>
                  <c:pt idx="11">
                    <c:v>N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N</c:v>
                  </c:pt>
                  <c:pt idx="9">
                    <c:v>B</c:v>
                  </c:pt>
                  <c:pt idx="10">
                    <c:v>N</c:v>
                  </c:pt>
                  <c:pt idx="11">
                    <c:v>N</c:v>
                  </c:pt>
                  <c:pt idx="12">
                    <c:v>N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N</c:v>
                  </c:pt>
                  <c:pt idx="9">
                    <c:v>P</c:v>
                  </c:pt>
                  <c:pt idx="10">
                    <c:v>N</c:v>
                  </c:pt>
                  <c:pt idx="11">
                    <c:v>B</c:v>
                  </c:pt>
                  <c:pt idx="12">
                    <c:v>N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P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B</c:v>
                  </c:pt>
                  <c:pt idx="9">
                    <c:v>N</c:v>
                  </c:pt>
                  <c:pt idx="10">
                    <c:v>P</c:v>
                  </c:pt>
                  <c:pt idx="11">
                    <c:v>N</c:v>
                  </c:pt>
                  <c:pt idx="12">
                    <c:v>B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B1</c:v>
                  </c:pt>
                  <c:pt idx="1">
                    <c:v>B2</c:v>
                  </c:pt>
                  <c:pt idx="2">
                    <c:v>B3</c:v>
                  </c:pt>
                  <c:pt idx="3">
                    <c:v>B4</c:v>
                  </c:pt>
                  <c:pt idx="4">
                    <c:v>B5</c:v>
                  </c:pt>
                  <c:pt idx="5">
                    <c:v>B6</c:v>
                  </c:pt>
                  <c:pt idx="6">
                    <c:v>B7</c:v>
                  </c:pt>
                  <c:pt idx="7">
                    <c:v>B8</c:v>
                  </c:pt>
                  <c:pt idx="8">
                    <c:v>B9</c:v>
                  </c:pt>
                  <c:pt idx="9">
                    <c:v>B10</c:v>
                  </c:pt>
                  <c:pt idx="10">
                    <c:v>B11</c:v>
                  </c:pt>
                  <c:pt idx="11">
                    <c:v>B12</c:v>
                  </c:pt>
                  <c:pt idx="12">
                    <c:v>B13</c:v>
                  </c:pt>
                  <c:pt idx="13">
                    <c:v>B14</c:v>
                  </c:pt>
                  <c:pt idx="14">
                    <c:v>B15</c:v>
                  </c:pt>
                  <c:pt idx="15">
                    <c:v>B16</c:v>
                  </c:pt>
                  <c:pt idx="16">
                    <c:v>B17</c:v>
                  </c:pt>
                  <c:pt idx="17">
                    <c:v>B18</c:v>
                  </c:pt>
                  <c:pt idx="18">
                    <c:v>B19</c:v>
                  </c:pt>
                  <c:pt idx="19">
                    <c:v>B20</c:v>
                  </c:pt>
                  <c:pt idx="20">
                    <c:v>B21</c:v>
                  </c:pt>
                  <c:pt idx="21">
                    <c:v>B22</c:v>
                  </c:pt>
                  <c:pt idx="22">
                    <c:v>B23</c:v>
                  </c:pt>
                  <c:pt idx="23">
                    <c:v>B24</c:v>
                  </c:pt>
                  <c:pt idx="24">
                    <c:v>B25</c:v>
                  </c:pt>
                  <c:pt idx="25">
                    <c:v>B26</c:v>
                  </c:pt>
                  <c:pt idx="26">
                    <c:v>B27</c:v>
                  </c:pt>
                  <c:pt idx="27">
                    <c:v>B28</c:v>
                  </c:pt>
                  <c:pt idx="28">
                    <c:v>B29</c:v>
                  </c:pt>
                  <c:pt idx="29">
                    <c:v>B30</c:v>
                  </c:pt>
                  <c:pt idx="30">
                    <c:v>B31</c:v>
                  </c:pt>
                  <c:pt idx="31">
                    <c:v>B32</c:v>
                  </c:pt>
                  <c:pt idx="32">
                    <c:v>B33</c:v>
                  </c:pt>
                  <c:pt idx="33">
                    <c:v>B34</c:v>
                  </c:pt>
                  <c:pt idx="34">
                    <c:v>B35</c:v>
                  </c:pt>
                  <c:pt idx="35">
                    <c:v>B36</c:v>
                  </c:pt>
                  <c:pt idx="36">
                    <c:v>B37</c:v>
                  </c:pt>
                  <c:pt idx="37">
                    <c:v>B38</c:v>
                  </c:pt>
                  <c:pt idx="38">
                    <c:v>B39</c:v>
                  </c:pt>
                  <c:pt idx="39">
                    <c:v>B40</c:v>
                  </c:pt>
                  <c:pt idx="40">
                    <c:v>B41</c:v>
                  </c:pt>
                  <c:pt idx="41">
                    <c:v>B42</c:v>
                  </c:pt>
                  <c:pt idx="42">
                    <c:v>B43</c:v>
                  </c:pt>
                  <c:pt idx="43">
                    <c:v>B44</c:v>
                  </c:pt>
                  <c:pt idx="44">
                    <c:v>B45</c:v>
                  </c:pt>
                  <c:pt idx="45">
                    <c:v>B46</c:v>
                  </c:pt>
                  <c:pt idx="46">
                    <c:v>B47</c:v>
                  </c:pt>
                  <c:pt idx="47">
                    <c:v>B48</c:v>
                  </c:pt>
                  <c:pt idx="48">
                    <c:v>B49</c:v>
                  </c:pt>
                  <c:pt idx="49">
                    <c:v>B50</c:v>
                  </c:pt>
                  <c:pt idx="50">
                    <c:v>B51</c:v>
                  </c:pt>
                  <c:pt idx="51">
                    <c:v>B52</c:v>
                  </c:pt>
                  <c:pt idx="52">
                    <c:v>B53</c:v>
                  </c:pt>
                  <c:pt idx="53">
                    <c:v>B54</c:v>
                  </c:pt>
                  <c:pt idx="54">
                    <c:v>B55</c:v>
                  </c:pt>
                  <c:pt idx="55">
                    <c:v>B56</c:v>
                  </c:pt>
                  <c:pt idx="56">
                    <c:v>B57</c:v>
                  </c:pt>
                  <c:pt idx="57">
                    <c:v>B58</c:v>
                  </c:pt>
                  <c:pt idx="58">
                    <c:v>B59</c:v>
                  </c:pt>
                  <c:pt idx="59">
                    <c:v>B60</c:v>
                  </c:pt>
                  <c:pt idx="60">
                    <c:v>B61</c:v>
                  </c:pt>
                  <c:pt idx="61">
                    <c:v>B62</c:v>
                  </c:pt>
                  <c:pt idx="62">
                    <c:v>B63</c:v>
                  </c:pt>
                  <c:pt idx="63">
                    <c:v>B64</c:v>
                  </c:pt>
                  <c:pt idx="64">
                    <c:v>B65</c:v>
                  </c:pt>
                  <c:pt idx="65">
                    <c:v>B66</c:v>
                  </c:pt>
                  <c:pt idx="66">
                    <c:v>B67</c:v>
                  </c:pt>
                  <c:pt idx="67">
                    <c:v>B68</c:v>
                  </c:pt>
                  <c:pt idx="68">
                    <c:v>B69</c:v>
                  </c:pt>
                  <c:pt idx="69">
                    <c:v>B70</c:v>
                  </c:pt>
                  <c:pt idx="70">
                    <c:v>B71</c:v>
                  </c:pt>
                  <c:pt idx="71">
                    <c:v>B72</c:v>
                  </c:pt>
                  <c:pt idx="72">
                    <c:v>B73</c:v>
                  </c:pt>
                  <c:pt idx="73">
                    <c:v>B74</c:v>
                  </c:pt>
                  <c:pt idx="74">
                    <c:v>B75</c:v>
                  </c:pt>
                  <c:pt idx="75">
                    <c:v>B76</c:v>
                  </c:pt>
                  <c:pt idx="76">
                    <c:v>B77</c:v>
                  </c:pt>
                  <c:pt idx="77">
                    <c:v>B78</c:v>
                  </c:pt>
                  <c:pt idx="78">
                    <c:v>B79</c:v>
                  </c:pt>
                  <c:pt idx="79">
                    <c:v>B80</c:v>
                  </c:pt>
                  <c:pt idx="80">
                    <c:v>B81</c:v>
                  </c:pt>
                  <c:pt idx="81">
                    <c:v>B82</c:v>
                  </c:pt>
                  <c:pt idx="82">
                    <c:v>B83</c:v>
                  </c:pt>
                  <c:pt idx="83">
                    <c:v>B84</c:v>
                  </c:pt>
                  <c:pt idx="84">
                    <c:v>B85</c:v>
                  </c:pt>
                  <c:pt idx="85">
                    <c:v>B86</c:v>
                  </c:pt>
                  <c:pt idx="86">
                    <c:v>B87</c:v>
                  </c:pt>
                  <c:pt idx="87">
                    <c:v>B88</c:v>
                  </c:pt>
                  <c:pt idx="88">
                    <c:v>B89</c:v>
                  </c:pt>
                  <c:pt idx="89">
                    <c:v>B90</c:v>
                  </c:pt>
                  <c:pt idx="90">
                    <c:v>B91</c:v>
                  </c:pt>
                  <c:pt idx="91">
                    <c:v>B92</c:v>
                  </c:pt>
                  <c:pt idx="92">
                    <c:v>B93</c:v>
                  </c:pt>
                  <c:pt idx="93">
                    <c:v>B94</c:v>
                  </c:pt>
                  <c:pt idx="94">
                    <c:v>B95</c:v>
                  </c:pt>
                  <c:pt idx="95">
                    <c:v>B96</c:v>
                  </c:pt>
                  <c:pt idx="96">
                    <c:v>B97</c:v>
                  </c:pt>
                  <c:pt idx="97">
                    <c:v>B98</c:v>
                  </c:pt>
                  <c:pt idx="98">
                    <c:v>B99</c:v>
                  </c:pt>
                  <c:pt idx="99">
                    <c:v>B100</c:v>
                  </c:pt>
                </c:lvl>
              </c:multiLvlStrCache>
            </c:multiLvlStrRef>
          </c:cat>
          <c:val>
            <c:numRef>
              <c:f>'Combo Dashboard'!$DW$10:$DW$109</c:f>
              <c:numCache>
                <c:formatCode>General</c:formatCode>
                <c:ptCount val="100"/>
                <c:pt idx="0">
                  <c:v>2</c:v>
                </c:pt>
                <c:pt idx="1">
                  <c:v>-12</c:v>
                </c:pt>
                <c:pt idx="2">
                  <c:v>-3</c:v>
                </c:pt>
                <c:pt idx="3">
                  <c:v>2</c:v>
                </c:pt>
                <c:pt idx="4">
                  <c:v>-7</c:v>
                </c:pt>
                <c:pt idx="5">
                  <c:v>-15</c:v>
                </c:pt>
                <c:pt idx="6">
                  <c:v>-21</c:v>
                </c:pt>
                <c:pt idx="7">
                  <c:v>-19</c:v>
                </c:pt>
                <c:pt idx="8">
                  <c:v>-11</c:v>
                </c:pt>
                <c:pt idx="9">
                  <c:v>-19</c:v>
                </c:pt>
                <c:pt idx="10">
                  <c:v>-16</c:v>
                </c:pt>
                <c:pt idx="11">
                  <c:v>-26</c:v>
                </c:pt>
                <c:pt idx="12">
                  <c:v>-21</c:v>
                </c:pt>
                <c:pt idx="13">
                  <c:v>-35</c:v>
                </c:pt>
                <c:pt idx="14">
                  <c:v>-17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0A-4697-BFE0-F4FDEABB0A89}"/>
            </c:ext>
          </c:extLst>
        </c:ser>
        <c:ser>
          <c:idx val="3"/>
          <c:order val="3"/>
          <c:tx>
            <c:strRef>
              <c:f>'Combo Dashboard'!$DX$9</c:f>
              <c:strCache>
                <c:ptCount val="1"/>
                <c:pt idx="0">
                  <c:v>C4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'Combo Dashboard'!$BQ$10:$DT$109</c:f>
              <c:multiLvlStrCache>
                <c:ptCount val="100"/>
                <c:lvl>
                  <c:pt idx="1">
                    <c:v>1</c:v>
                  </c:pt>
                  <c:pt idx="6">
                    <c:v>2</c:v>
                  </c:pt>
                  <c:pt idx="11">
                    <c:v>3</c:v>
                  </c:pt>
                  <c:pt idx="16">
                    <c:v>4</c:v>
                  </c:pt>
                  <c:pt idx="21">
                    <c:v>1</c:v>
                  </c:pt>
                  <c:pt idx="26">
                    <c:v>2</c:v>
                  </c:pt>
                  <c:pt idx="31">
                    <c:v>3</c:v>
                  </c:pt>
                  <c:pt idx="36">
                    <c:v>4</c:v>
                  </c:pt>
                  <c:pt idx="41">
                    <c:v>1</c:v>
                  </c:pt>
                  <c:pt idx="46">
                    <c:v>2</c:v>
                  </c:pt>
                  <c:pt idx="51">
                    <c:v>3</c:v>
                  </c:pt>
                  <c:pt idx="56">
                    <c:v>4</c:v>
                  </c:pt>
                  <c:pt idx="61">
                    <c:v>1</c:v>
                  </c:pt>
                  <c:pt idx="66">
                    <c:v>2</c:v>
                  </c:pt>
                  <c:pt idx="71">
                    <c:v>3</c:v>
                  </c:pt>
                  <c:pt idx="76">
                    <c:v>4</c:v>
                  </c:pt>
                  <c:pt idx="81">
                    <c:v>1</c:v>
                  </c:pt>
                  <c:pt idx="86">
                    <c:v>2</c:v>
                  </c:pt>
                  <c:pt idx="91">
                    <c:v>3</c:v>
                  </c:pt>
                  <c:pt idx="96">
                    <c:v>4</c:v>
                  </c:pt>
                </c:lvl>
                <c:lvl>
                  <c:pt idx="4">
                    <c:v>H</c:v>
                  </c:pt>
                  <c:pt idx="5">
                    <c:v>H</c:v>
                  </c:pt>
                  <c:pt idx="6">
                    <c:v>H</c:v>
                  </c:pt>
                  <c:pt idx="7">
                    <c:v>H</c:v>
                  </c:pt>
                  <c:pt idx="8">
                    <c:v>H</c:v>
                  </c:pt>
                  <c:pt idx="9">
                    <c:v>AU</c:v>
                  </c:pt>
                  <c:pt idx="10">
                    <c:v>AU</c:v>
                  </c:pt>
                  <c:pt idx="11">
                    <c:v>AU</c:v>
                  </c:pt>
                  <c:pt idx="12">
                    <c:v>AU</c:v>
                  </c:pt>
                  <c:pt idx="13">
                    <c:v>AU</c:v>
                  </c:pt>
                  <c:pt idx="14">
                    <c:v>AU</c:v>
                  </c:pt>
                  <c:pt idx="15">
                    <c:v>AU</c:v>
                  </c:pt>
                  <c:pt idx="16">
                    <c:v>AU</c:v>
                  </c:pt>
                  <c:pt idx="17">
                    <c:v>AU</c:v>
                  </c:pt>
                  <c:pt idx="18">
                    <c:v>AU</c:v>
                  </c:pt>
                </c:lvl>
                <c:lvl>
                  <c:pt idx="4">
                    <c:v>R</c:v>
                  </c:pt>
                  <c:pt idx="9">
                    <c:v>N</c:v>
                  </c:pt>
                  <c:pt idx="14">
                    <c:v>N</c:v>
                  </c:pt>
                  <c:pt idx="19">
                    <c:v>R</c:v>
                  </c:pt>
                  <c:pt idx="24">
                    <c:v>R</c:v>
                  </c:pt>
                  <c:pt idx="29">
                    <c:v>R</c:v>
                  </c:pt>
                  <c:pt idx="34">
                    <c:v>R</c:v>
                  </c:pt>
                  <c:pt idx="39">
                    <c:v>R</c:v>
                  </c:pt>
                  <c:pt idx="44">
                    <c:v>R</c:v>
                  </c:pt>
                  <c:pt idx="49">
                    <c:v>R</c:v>
                  </c:pt>
                  <c:pt idx="54">
                    <c:v>R</c:v>
                  </c:pt>
                  <c:pt idx="59">
                    <c:v>N</c:v>
                  </c:pt>
                  <c:pt idx="64">
                    <c:v>N</c:v>
                  </c:pt>
                  <c:pt idx="69">
                    <c:v>R</c:v>
                  </c:pt>
                  <c:pt idx="74">
                    <c:v>R</c:v>
                  </c:pt>
                  <c:pt idx="79">
                    <c:v>R</c:v>
                  </c:pt>
                  <c:pt idx="84">
                    <c:v>R</c:v>
                  </c:pt>
                  <c:pt idx="89">
                    <c:v>N</c:v>
                  </c:pt>
                  <c:pt idx="94">
                    <c:v>R</c:v>
                  </c:pt>
                  <c:pt idx="99">
                    <c:v>R</c:v>
                  </c:pt>
                </c:lvl>
                <c:lvl>
                  <c:pt idx="3">
                    <c:v>AU</c:v>
                  </c:pt>
                </c:lvl>
                <c:lvl>
                  <c:pt idx="3">
                    <c:v>AO</c:v>
                  </c:pt>
                </c:lvl>
                <c:lvl>
                  <c:pt idx="3">
                    <c:v>T</c:v>
                  </c:pt>
                </c:lvl>
                <c:lvl>
                  <c:pt idx="0">
                    <c:v>H</c:v>
                  </c:pt>
                  <c:pt idx="1">
                    <c:v>1</c:v>
                  </c:pt>
                  <c:pt idx="2">
                    <c:v>4</c:v>
                  </c:pt>
                  <c:pt idx="3">
                    <c:v>H</c:v>
                  </c:pt>
                  <c:pt idx="4">
                    <c:v>H</c:v>
                  </c:pt>
                  <c:pt idx="6">
                    <c:v>2</c:v>
                  </c:pt>
                  <c:pt idx="7">
                    <c:v>1</c:v>
                  </c:pt>
                  <c:pt idx="8">
                    <c:v>AU</c:v>
                  </c:pt>
                  <c:pt idx="9">
                    <c:v>AU</c:v>
                  </c:pt>
                  <c:pt idx="11">
                    <c:v>3</c:v>
                  </c:pt>
                  <c:pt idx="12">
                    <c:v>1</c:v>
                  </c:pt>
                  <c:pt idx="13">
                    <c:v>AU</c:v>
                  </c:pt>
                  <c:pt idx="14">
                    <c:v>AU</c:v>
                  </c:pt>
                  <c:pt idx="16">
                    <c:v>4</c:v>
                  </c:pt>
                  <c:pt idx="17">
                    <c:v>4</c:v>
                  </c:pt>
                  <c:pt idx="21">
                    <c:v>2</c:v>
                  </c:pt>
                  <c:pt idx="22">
                    <c:v>4</c:v>
                  </c:pt>
                  <c:pt idx="26">
                    <c:v>2</c:v>
                  </c:pt>
                  <c:pt idx="27">
                    <c:v>4</c:v>
                  </c:pt>
                  <c:pt idx="31">
                    <c:v>2</c:v>
                  </c:pt>
                  <c:pt idx="32">
                    <c:v>4</c:v>
                  </c:pt>
                  <c:pt idx="36">
                    <c:v>3</c:v>
                  </c:pt>
                  <c:pt idx="37">
                    <c:v>4</c:v>
                  </c:pt>
                  <c:pt idx="41">
                    <c:v>2</c:v>
                  </c:pt>
                  <c:pt idx="42">
                    <c:v>4</c:v>
                  </c:pt>
                  <c:pt idx="46">
                    <c:v>2</c:v>
                  </c:pt>
                  <c:pt idx="47">
                    <c:v>4</c:v>
                  </c:pt>
                  <c:pt idx="51">
                    <c:v>3</c:v>
                  </c:pt>
                  <c:pt idx="52">
                    <c:v>4</c:v>
                  </c:pt>
                  <c:pt idx="56">
                    <c:v>1</c:v>
                  </c:pt>
                  <c:pt idx="57">
                    <c:v>4</c:v>
                  </c:pt>
                  <c:pt idx="61">
                    <c:v>1</c:v>
                  </c:pt>
                  <c:pt idx="62">
                    <c:v>4</c:v>
                  </c:pt>
                  <c:pt idx="66">
                    <c:v>2</c:v>
                  </c:pt>
                  <c:pt idx="67">
                    <c:v>4</c:v>
                  </c:pt>
                  <c:pt idx="71">
                    <c:v>2</c:v>
                  </c:pt>
                  <c:pt idx="72">
                    <c:v>4</c:v>
                  </c:pt>
                  <c:pt idx="76">
                    <c:v>3</c:v>
                  </c:pt>
                  <c:pt idx="77">
                    <c:v>4</c:v>
                  </c:pt>
                  <c:pt idx="81">
                    <c:v>4</c:v>
                  </c:pt>
                  <c:pt idx="82">
                    <c:v>4</c:v>
                  </c:pt>
                  <c:pt idx="86">
                    <c:v>1</c:v>
                  </c:pt>
                  <c:pt idx="87">
                    <c:v>4</c:v>
                  </c:pt>
                  <c:pt idx="91">
                    <c:v>3</c:v>
                  </c:pt>
                  <c:pt idx="92">
                    <c:v>4</c:v>
                  </c:pt>
                  <c:pt idx="96">
                    <c:v>3</c:v>
                  </c:pt>
                  <c:pt idx="97">
                    <c:v>4</c:v>
                  </c:pt>
                </c:lvl>
                <c:lvl>
                  <c:pt idx="2">
                    <c:v>AV</c:v>
                  </c:pt>
                  <c:pt idx="3">
                    <c:v>2</c:v>
                  </c:pt>
                  <c:pt idx="4">
                    <c:v>AU</c:v>
                  </c:pt>
                  <c:pt idx="8">
                    <c:v>0</c:v>
                  </c:pt>
                  <c:pt idx="13">
                    <c:v>0</c:v>
                  </c:pt>
                  <c:pt idx="18">
                    <c:v>0</c:v>
                  </c:pt>
                  <c:pt idx="23">
                    <c:v>0</c:v>
                  </c:pt>
                  <c:pt idx="28">
                    <c:v>0</c:v>
                  </c:pt>
                  <c:pt idx="33">
                    <c:v>0</c:v>
                  </c:pt>
                  <c:pt idx="38">
                    <c:v>0</c:v>
                  </c:pt>
                  <c:pt idx="43">
                    <c:v>0</c:v>
                  </c:pt>
                  <c:pt idx="48">
                    <c:v>0</c:v>
                  </c:pt>
                  <c:pt idx="53">
                    <c:v>0</c:v>
                  </c:pt>
                  <c:pt idx="58">
                    <c:v>0</c:v>
                  </c:pt>
                  <c:pt idx="63">
                    <c:v>0</c:v>
                  </c:pt>
                  <c:pt idx="68">
                    <c:v>0</c:v>
                  </c:pt>
                  <c:pt idx="73">
                    <c:v>0</c:v>
                  </c:pt>
                  <c:pt idx="78">
                    <c:v>0</c:v>
                  </c:pt>
                  <c:pt idx="83">
                    <c:v>0</c:v>
                  </c:pt>
                  <c:pt idx="88">
                    <c:v>0</c:v>
                  </c:pt>
                  <c:pt idx="93">
                    <c:v>0</c:v>
                  </c:pt>
                  <c:pt idx="98">
                    <c:v>0</c:v>
                  </c:pt>
                </c:lvl>
                <c:lvl>
                  <c:pt idx="2">
                    <c:v>AP</c:v>
                  </c:pt>
                  <c:pt idx="3">
                    <c:v>2</c:v>
                  </c:pt>
                  <c:pt idx="4">
                    <c:v>AO</c:v>
                  </c:pt>
                  <c:pt idx="8">
                    <c:v>0</c:v>
                  </c:pt>
                  <c:pt idx="13">
                    <c:v>0</c:v>
                  </c:pt>
                  <c:pt idx="18">
                    <c:v>0</c:v>
                  </c:pt>
                  <c:pt idx="23">
                    <c:v>0</c:v>
                  </c:pt>
                  <c:pt idx="28">
                    <c:v>0</c:v>
                  </c:pt>
                  <c:pt idx="33">
                    <c:v>0</c:v>
                  </c:pt>
                  <c:pt idx="38">
                    <c:v>0</c:v>
                  </c:pt>
                  <c:pt idx="43">
                    <c:v>0</c:v>
                  </c:pt>
                  <c:pt idx="48">
                    <c:v>0</c:v>
                  </c:pt>
                  <c:pt idx="53">
                    <c:v>0</c:v>
                  </c:pt>
                  <c:pt idx="58">
                    <c:v>0</c:v>
                  </c:pt>
                  <c:pt idx="63">
                    <c:v>0</c:v>
                  </c:pt>
                  <c:pt idx="68">
                    <c:v>0</c:v>
                  </c:pt>
                  <c:pt idx="73">
                    <c:v>0</c:v>
                  </c:pt>
                  <c:pt idx="78">
                    <c:v>0</c:v>
                  </c:pt>
                  <c:pt idx="83">
                    <c:v>0</c:v>
                  </c:pt>
                  <c:pt idx="88">
                    <c:v>0</c:v>
                  </c:pt>
                  <c:pt idx="93">
                    <c:v>0</c:v>
                  </c:pt>
                  <c:pt idx="98">
                    <c:v>0</c:v>
                  </c:pt>
                </c:lvl>
                <c:lvl>
                  <c:pt idx="2">
                    <c:v>U</c:v>
                  </c:pt>
                  <c:pt idx="3">
                    <c:v>2</c:v>
                  </c:pt>
                  <c:pt idx="4">
                    <c:v>T</c:v>
                  </c:pt>
                  <c:pt idx="8">
                    <c:v>0</c:v>
                  </c:pt>
                  <c:pt idx="13">
                    <c:v>0</c:v>
                  </c:pt>
                  <c:pt idx="18">
                    <c:v>0</c:v>
                  </c:pt>
                  <c:pt idx="23">
                    <c:v>0</c:v>
                  </c:pt>
                  <c:pt idx="28">
                    <c:v>0</c:v>
                  </c:pt>
                  <c:pt idx="33">
                    <c:v>0</c:v>
                  </c:pt>
                  <c:pt idx="38">
                    <c:v>0</c:v>
                  </c:pt>
                  <c:pt idx="43">
                    <c:v>0</c:v>
                  </c:pt>
                  <c:pt idx="48">
                    <c:v>0</c:v>
                  </c:pt>
                  <c:pt idx="53">
                    <c:v>0</c:v>
                  </c:pt>
                  <c:pt idx="58">
                    <c:v>0</c:v>
                  </c:pt>
                  <c:pt idx="63">
                    <c:v>0</c:v>
                  </c:pt>
                  <c:pt idx="68">
                    <c:v>0</c:v>
                  </c:pt>
                  <c:pt idx="73">
                    <c:v>0</c:v>
                  </c:pt>
                  <c:pt idx="78">
                    <c:v>0</c:v>
                  </c:pt>
                  <c:pt idx="83">
                    <c:v>0</c:v>
                  </c:pt>
                  <c:pt idx="88">
                    <c:v>0</c:v>
                  </c:pt>
                  <c:pt idx="93">
                    <c:v>0</c:v>
                  </c:pt>
                  <c:pt idx="98">
                    <c:v>0</c:v>
                  </c:pt>
                </c:lvl>
                <c:lvl>
                  <c:pt idx="2">
                    <c:v>I</c:v>
                  </c:pt>
                  <c:pt idx="3">
                    <c:v>2</c:v>
                  </c:pt>
                  <c:pt idx="4">
                    <c:v>H</c:v>
                  </c:pt>
                  <c:pt idx="7">
                    <c:v>AV</c:v>
                  </c:pt>
                  <c:pt idx="8">
                    <c:v>2</c:v>
                  </c:pt>
                  <c:pt idx="9">
                    <c:v>AU</c:v>
                  </c:pt>
                  <c:pt idx="12">
                    <c:v>AV</c:v>
                  </c:pt>
                  <c:pt idx="13">
                    <c:v>1</c:v>
                  </c:pt>
                  <c:pt idx="14">
                    <c:v>AU</c:v>
                  </c:pt>
                  <c:pt idx="18">
                    <c:v>0</c:v>
                  </c:pt>
                  <c:pt idx="23">
                    <c:v>0</c:v>
                  </c:pt>
                  <c:pt idx="28">
                    <c:v>0</c:v>
                  </c:pt>
                  <c:pt idx="33">
                    <c:v>0</c:v>
                  </c:pt>
                  <c:pt idx="38">
                    <c:v>0</c:v>
                  </c:pt>
                  <c:pt idx="43">
                    <c:v>0</c:v>
                  </c:pt>
                  <c:pt idx="48">
                    <c:v>0</c:v>
                  </c:pt>
                  <c:pt idx="53">
                    <c:v>0</c:v>
                  </c:pt>
                  <c:pt idx="58">
                    <c:v>0</c:v>
                  </c:pt>
                  <c:pt idx="63">
                    <c:v>0</c:v>
                  </c:pt>
                  <c:pt idx="68">
                    <c:v>0</c:v>
                  </c:pt>
                  <c:pt idx="73">
                    <c:v>0</c:v>
                  </c:pt>
                  <c:pt idx="78">
                    <c:v>0</c:v>
                  </c:pt>
                  <c:pt idx="83">
                    <c:v>0</c:v>
                  </c:pt>
                  <c:pt idx="88">
                    <c:v>0</c:v>
                  </c:pt>
                  <c:pt idx="93">
                    <c:v>0</c:v>
                  </c:pt>
                  <c:pt idx="98">
                    <c:v>0</c:v>
                  </c:pt>
                </c:lvl>
                <c:lvl>
                  <c:pt idx="5">
                    <c:v>AU</c:v>
                  </c:pt>
                  <c:pt idx="6">
                    <c:v>AU</c:v>
                  </c:pt>
                  <c:pt idx="7">
                    <c:v>AU</c:v>
                  </c:pt>
                  <c:pt idx="8">
                    <c:v>AU</c:v>
                  </c:pt>
                  <c:pt idx="9">
                    <c:v>AU</c:v>
                  </c:pt>
                  <c:pt idx="10">
                    <c:v>AU</c:v>
                  </c:pt>
                  <c:pt idx="11">
                    <c:v>AU</c:v>
                  </c:pt>
                  <c:pt idx="12">
                    <c:v>AU</c:v>
                  </c:pt>
                  <c:pt idx="13">
                    <c:v>AU</c:v>
                  </c:pt>
                  <c:pt idx="14">
                    <c:v>AU</c:v>
                  </c:pt>
                </c:lvl>
                <c:lvl>
                  <c:pt idx="0">
                    <c:v>10</c:v>
                  </c:pt>
                  <c:pt idx="1">
                    <c:v>11</c:v>
                  </c:pt>
                  <c:pt idx="2">
                    <c:v>12</c:v>
                  </c:pt>
                  <c:pt idx="3">
                    <c:v>13</c:v>
                  </c:pt>
                  <c:pt idx="4">
                    <c:v>14</c:v>
                  </c:pt>
                  <c:pt idx="5">
                    <c:v>15</c:v>
                  </c:pt>
                  <c:pt idx="6">
                    <c:v>16</c:v>
                  </c:pt>
                  <c:pt idx="7">
                    <c:v>17</c:v>
                  </c:pt>
                  <c:pt idx="8">
                    <c:v>18</c:v>
                  </c:pt>
                  <c:pt idx="9">
                    <c:v>19</c:v>
                  </c:pt>
                  <c:pt idx="10">
                    <c:v>20</c:v>
                  </c:pt>
                  <c:pt idx="11">
                    <c:v>21</c:v>
                  </c:pt>
                  <c:pt idx="12">
                    <c:v>22</c:v>
                  </c:pt>
                  <c:pt idx="13">
                    <c:v>23</c:v>
                  </c:pt>
                  <c:pt idx="14">
                    <c:v>24</c:v>
                  </c:pt>
                  <c:pt idx="15">
                    <c:v>25</c:v>
                  </c:pt>
                  <c:pt idx="16">
                    <c:v>26</c:v>
                  </c:pt>
                  <c:pt idx="17">
                    <c:v>27</c:v>
                  </c:pt>
                  <c:pt idx="18">
                    <c:v>28</c:v>
                  </c:pt>
                  <c:pt idx="19">
                    <c:v>29</c:v>
                  </c:pt>
                  <c:pt idx="20">
                    <c:v>30</c:v>
                  </c:pt>
                  <c:pt idx="21">
                    <c:v>31</c:v>
                  </c:pt>
                  <c:pt idx="22">
                    <c:v>32</c:v>
                  </c:pt>
                  <c:pt idx="23">
                    <c:v>33</c:v>
                  </c:pt>
                  <c:pt idx="24">
                    <c:v>34</c:v>
                  </c:pt>
                  <c:pt idx="25">
                    <c:v>35</c:v>
                  </c:pt>
                  <c:pt idx="26">
                    <c:v>36</c:v>
                  </c:pt>
                  <c:pt idx="27">
                    <c:v>37</c:v>
                  </c:pt>
                  <c:pt idx="28">
                    <c:v>38</c:v>
                  </c:pt>
                  <c:pt idx="29">
                    <c:v>39</c:v>
                  </c:pt>
                  <c:pt idx="30">
                    <c:v>40</c:v>
                  </c:pt>
                  <c:pt idx="31">
                    <c:v>41</c:v>
                  </c:pt>
                  <c:pt idx="32">
                    <c:v>42</c:v>
                  </c:pt>
                  <c:pt idx="33">
                    <c:v>43</c:v>
                  </c:pt>
                  <c:pt idx="34">
                    <c:v>44</c:v>
                  </c:pt>
                  <c:pt idx="35">
                    <c:v>45</c:v>
                  </c:pt>
                  <c:pt idx="36">
                    <c:v>46</c:v>
                  </c:pt>
                  <c:pt idx="37">
                    <c:v>47</c:v>
                  </c:pt>
                  <c:pt idx="38">
                    <c:v>48</c:v>
                  </c:pt>
                  <c:pt idx="39">
                    <c:v>49</c:v>
                  </c:pt>
                  <c:pt idx="40">
                    <c:v>50</c:v>
                  </c:pt>
                  <c:pt idx="41">
                    <c:v>51</c:v>
                  </c:pt>
                  <c:pt idx="42">
                    <c:v>52</c:v>
                  </c:pt>
                  <c:pt idx="43">
                    <c:v>53</c:v>
                  </c:pt>
                  <c:pt idx="44">
                    <c:v>54</c:v>
                  </c:pt>
                  <c:pt idx="45">
                    <c:v>55</c:v>
                  </c:pt>
                  <c:pt idx="46">
                    <c:v>56</c:v>
                  </c:pt>
                  <c:pt idx="47">
                    <c:v>57</c:v>
                  </c:pt>
                  <c:pt idx="48">
                    <c:v>58</c:v>
                  </c:pt>
                  <c:pt idx="49">
                    <c:v>59</c:v>
                  </c:pt>
                  <c:pt idx="50">
                    <c:v>60</c:v>
                  </c:pt>
                  <c:pt idx="51">
                    <c:v>61</c:v>
                  </c:pt>
                  <c:pt idx="52">
                    <c:v>62</c:v>
                  </c:pt>
                  <c:pt idx="53">
                    <c:v>63</c:v>
                  </c:pt>
                  <c:pt idx="54">
                    <c:v>64</c:v>
                  </c:pt>
                  <c:pt idx="55">
                    <c:v>65</c:v>
                  </c:pt>
                  <c:pt idx="56">
                    <c:v>66</c:v>
                  </c:pt>
                  <c:pt idx="57">
                    <c:v>67</c:v>
                  </c:pt>
                  <c:pt idx="58">
                    <c:v>68</c:v>
                  </c:pt>
                  <c:pt idx="59">
                    <c:v>69</c:v>
                  </c:pt>
                  <c:pt idx="60">
                    <c:v>70</c:v>
                  </c:pt>
                  <c:pt idx="61">
                    <c:v>71</c:v>
                  </c:pt>
                  <c:pt idx="62">
                    <c:v>72</c:v>
                  </c:pt>
                  <c:pt idx="63">
                    <c:v>73</c:v>
                  </c:pt>
                  <c:pt idx="64">
                    <c:v>74</c:v>
                  </c:pt>
                  <c:pt idx="65">
                    <c:v>75</c:v>
                  </c:pt>
                  <c:pt idx="66">
                    <c:v>76</c:v>
                  </c:pt>
                  <c:pt idx="67">
                    <c:v>77</c:v>
                  </c:pt>
                  <c:pt idx="68">
                    <c:v>78</c:v>
                  </c:pt>
                  <c:pt idx="69">
                    <c:v>79</c:v>
                  </c:pt>
                  <c:pt idx="70">
                    <c:v>80</c:v>
                  </c:pt>
                  <c:pt idx="71">
                    <c:v>81</c:v>
                  </c:pt>
                  <c:pt idx="72">
                    <c:v>82</c:v>
                  </c:pt>
                  <c:pt idx="73">
                    <c:v>83</c:v>
                  </c:pt>
                  <c:pt idx="74">
                    <c:v>84</c:v>
                  </c:pt>
                  <c:pt idx="75">
                    <c:v>85</c:v>
                  </c:pt>
                  <c:pt idx="76">
                    <c:v>86</c:v>
                  </c:pt>
                  <c:pt idx="77">
                    <c:v>87</c:v>
                  </c:pt>
                  <c:pt idx="78">
                    <c:v>88</c:v>
                  </c:pt>
                  <c:pt idx="79">
                    <c:v>89</c:v>
                  </c:pt>
                  <c:pt idx="80">
                    <c:v>90</c:v>
                  </c:pt>
                  <c:pt idx="81">
                    <c:v>91</c:v>
                  </c:pt>
                  <c:pt idx="82">
                    <c:v>92</c:v>
                  </c:pt>
                  <c:pt idx="83">
                    <c:v>93</c:v>
                  </c:pt>
                  <c:pt idx="84">
                    <c:v>94</c:v>
                  </c:pt>
                  <c:pt idx="85">
                    <c:v>95</c:v>
                  </c:pt>
                  <c:pt idx="86">
                    <c:v>96</c:v>
                  </c:pt>
                  <c:pt idx="87">
                    <c:v>97</c:v>
                  </c:pt>
                  <c:pt idx="88">
                    <c:v>98</c:v>
                  </c:pt>
                  <c:pt idx="89">
                    <c:v>99</c:v>
                  </c:pt>
                  <c:pt idx="90">
                    <c:v>100</c:v>
                  </c:pt>
                  <c:pt idx="91">
                    <c:v>101</c:v>
                  </c:pt>
                  <c:pt idx="92">
                    <c:v>102</c:v>
                  </c:pt>
                  <c:pt idx="93">
                    <c:v>103</c:v>
                  </c:pt>
                  <c:pt idx="94">
                    <c:v>104</c:v>
                  </c:pt>
                  <c:pt idx="95">
                    <c:v>105</c:v>
                  </c:pt>
                  <c:pt idx="96">
                    <c:v>106</c:v>
                  </c:pt>
                  <c:pt idx="97">
                    <c:v>107</c:v>
                  </c:pt>
                  <c:pt idx="98">
                    <c:v>108</c:v>
                  </c:pt>
                  <c:pt idx="99">
                    <c:v>109</c:v>
                  </c:pt>
                </c:lvl>
                <c:lvl>
                  <c:pt idx="4">
                    <c:v>H</c:v>
                  </c:pt>
                  <c:pt idx="5">
                    <c:v>H</c:v>
                  </c:pt>
                  <c:pt idx="6">
                    <c:v>H</c:v>
                  </c:pt>
                  <c:pt idx="7">
                    <c:v>H</c:v>
                  </c:pt>
                  <c:pt idx="8">
                    <c:v>H</c:v>
                  </c:pt>
                  <c:pt idx="9">
                    <c:v>AU</c:v>
                  </c:pt>
                  <c:pt idx="10">
                    <c:v>AU</c:v>
                  </c:pt>
                  <c:pt idx="11">
                    <c:v>AU</c:v>
                  </c:pt>
                  <c:pt idx="12">
                    <c:v>AU</c:v>
                  </c:pt>
                  <c:pt idx="13">
                    <c:v>AU</c:v>
                  </c:pt>
                  <c:pt idx="14">
                    <c:v>AU</c:v>
                  </c:pt>
                </c:lvl>
                <c:lvl>
                  <c:pt idx="4">
                    <c:v>-6</c:v>
                  </c:pt>
                  <c:pt idx="9">
                    <c:v>-10</c:v>
                  </c:pt>
                  <c:pt idx="14">
                    <c:v>-10</c:v>
                  </c:pt>
                </c:lvl>
                <c:lvl>
                  <c:pt idx="4">
                    <c:v>-2</c:v>
                  </c:pt>
                  <c:pt idx="9">
                    <c:v>-15</c:v>
                  </c:pt>
                  <c:pt idx="14">
                    <c:v>-6</c:v>
                  </c:pt>
                </c:lvl>
                <c:lvl>
                  <c:pt idx="4">
                    <c:v>-2</c:v>
                  </c:pt>
                  <c:pt idx="9">
                    <c:v>-6</c:v>
                  </c:pt>
                  <c:pt idx="14">
                    <c:v>-6</c:v>
                  </c:pt>
                </c:lvl>
                <c:lvl>
                  <c:pt idx="4">
                    <c:v>-2</c:v>
                  </c:pt>
                  <c:pt idx="9">
                    <c:v>0</c:v>
                  </c:pt>
                  <c:pt idx="14">
                    <c:v>-1</c:v>
                  </c:pt>
                </c:lvl>
                <c:lvl>
                  <c:pt idx="4">
                    <c:v>-2</c:v>
                  </c:pt>
                  <c:pt idx="9">
                    <c:v>-17</c:v>
                  </c:pt>
                  <c:pt idx="14">
                    <c:v>-26</c:v>
                  </c:pt>
                </c:lvl>
                <c:lvl>
                  <c:pt idx="4">
                    <c:v>-22</c:v>
                  </c:pt>
                  <c:pt idx="9">
                    <c:v>-26</c:v>
                  </c:pt>
                  <c:pt idx="14">
                    <c:v>-23</c:v>
                  </c:pt>
                </c:lvl>
                <c:lvl>
                  <c:pt idx="4">
                    <c:v>-2</c:v>
                  </c:pt>
                  <c:pt idx="9">
                    <c:v>-5</c:v>
                  </c:pt>
                  <c:pt idx="14">
                    <c:v>-15</c:v>
                  </c:pt>
                </c:lvl>
                <c:lvl>
                  <c:pt idx="4">
                    <c:v>-7</c:v>
                  </c:pt>
                  <c:pt idx="9">
                    <c:v>-19</c:v>
                  </c:pt>
                  <c:pt idx="14">
                    <c:v>-17</c:v>
                  </c:pt>
                </c:lvl>
                <c:lvl>
                  <c:pt idx="4">
                    <c:v>-2</c:v>
                  </c:pt>
                  <c:pt idx="9">
                    <c:v>-17</c:v>
                  </c:pt>
                  <c:pt idx="14">
                    <c:v>-29</c:v>
                  </c:pt>
                </c:lvl>
                <c:lvl>
                  <c:pt idx="4">
                    <c:v>-6</c:v>
                  </c:pt>
                  <c:pt idx="9">
                    <c:v>-10</c:v>
                  </c:pt>
                  <c:pt idx="14">
                    <c:v>-15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0</c:v>
                  </c:pt>
                  <c:pt idx="3">
                    <c:v>4</c:v>
                  </c:pt>
                  <c:pt idx="4">
                    <c:v>0</c:v>
                  </c:pt>
                  <c:pt idx="5">
                    <c:v>-4</c:v>
                  </c:pt>
                  <c:pt idx="6">
                    <c:v>-10</c:v>
                  </c:pt>
                  <c:pt idx="7">
                    <c:v>-9</c:v>
                  </c:pt>
                  <c:pt idx="8">
                    <c:v>-6</c:v>
                  </c:pt>
                  <c:pt idx="9">
                    <c:v>-7</c:v>
                  </c:pt>
                  <c:pt idx="10">
                    <c:v>-7</c:v>
                  </c:pt>
                  <c:pt idx="11">
                    <c:v>-7</c:v>
                  </c:pt>
                  <c:pt idx="12">
                    <c:v>-10</c:v>
                  </c:pt>
                  <c:pt idx="13">
                    <c:v>-16</c:v>
                  </c:pt>
                  <c:pt idx="14">
                    <c:v>-10</c:v>
                  </c:pt>
                  <c:pt idx="15">
                    <c:v>-10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1</c:v>
                  </c:pt>
                  <c:pt idx="3">
                    <c:v>4</c:v>
                  </c:pt>
                  <c:pt idx="4">
                    <c:v>3</c:v>
                  </c:pt>
                  <c:pt idx="5">
                    <c:v>0</c:v>
                  </c:pt>
                  <c:pt idx="6">
                    <c:v>0</c:v>
                  </c:pt>
                  <c:pt idx="7">
                    <c:v>1</c:v>
                  </c:pt>
                  <c:pt idx="8">
                    <c:v>4</c:v>
                  </c:pt>
                  <c:pt idx="9">
                    <c:v>3</c:v>
                  </c:pt>
                  <c:pt idx="10">
                    <c:v>4</c:v>
                  </c:pt>
                  <c:pt idx="11">
                    <c:v>3</c:v>
                  </c:pt>
                  <c:pt idx="12">
                    <c:v>0</c:v>
                  </c:pt>
                  <c:pt idx="13">
                    <c:v>-6</c:v>
                  </c:pt>
                  <c:pt idx="14">
                    <c:v>-5</c:v>
                  </c:pt>
                  <c:pt idx="15">
                    <c:v>-5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-1</c:v>
                  </c:pt>
                  <c:pt idx="7">
                    <c:v>-7</c:v>
                  </c:pt>
                  <c:pt idx="8">
                    <c:v>-6</c:v>
                  </c:pt>
                  <c:pt idx="9">
                    <c:v>-7</c:v>
                  </c:pt>
                  <c:pt idx="10">
                    <c:v>-6</c:v>
                  </c:pt>
                  <c:pt idx="11">
                    <c:v>-6</c:v>
                  </c:pt>
                  <c:pt idx="12">
                    <c:v>-7</c:v>
                  </c:pt>
                  <c:pt idx="13">
                    <c:v>-10</c:v>
                  </c:pt>
                  <c:pt idx="14">
                    <c:v>-9</c:v>
                  </c:pt>
                  <c:pt idx="15">
                    <c:v>-9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-1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-1</c:v>
                  </c:pt>
                  <c:pt idx="12">
                    <c:v>-4</c:v>
                  </c:pt>
                  <c:pt idx="13">
                    <c:v>-10</c:v>
                  </c:pt>
                  <c:pt idx="14">
                    <c:v>-10</c:v>
                  </c:pt>
                  <c:pt idx="15">
                    <c:v>-10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-1</c:v>
                  </c:pt>
                  <c:pt idx="7">
                    <c:v>0</c:v>
                  </c:pt>
                  <c:pt idx="8">
                    <c:v>0</c:v>
                  </c:pt>
                  <c:pt idx="9">
                    <c:v>3</c:v>
                  </c:pt>
                  <c:pt idx="10">
                    <c:v>3</c:v>
                  </c:pt>
                  <c:pt idx="11">
                    <c:v>3</c:v>
                  </c:pt>
                  <c:pt idx="12">
                    <c:v>2</c:v>
                  </c:pt>
                  <c:pt idx="13">
                    <c:v>-1</c:v>
                  </c:pt>
                  <c:pt idx="14">
                    <c:v>0</c:v>
                  </c:pt>
                  <c:pt idx="15">
                    <c:v>0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-7</c:v>
                  </c:pt>
                  <c:pt idx="7">
                    <c:v>-6</c:v>
                  </c:pt>
                  <c:pt idx="8">
                    <c:v>-3</c:v>
                  </c:pt>
                  <c:pt idx="9">
                    <c:v>-4</c:v>
                  </c:pt>
                  <c:pt idx="10">
                    <c:v>-4</c:v>
                  </c:pt>
                  <c:pt idx="11">
                    <c:v>-7</c:v>
                  </c:pt>
                  <c:pt idx="12">
                    <c:v>-13</c:v>
                  </c:pt>
                  <c:pt idx="13">
                    <c:v>-16</c:v>
                  </c:pt>
                  <c:pt idx="14">
                    <c:v>-9</c:v>
                  </c:pt>
                  <c:pt idx="15">
                    <c:v>-9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-1</c:v>
                  </c:pt>
                  <c:pt idx="3">
                    <c:v>0</c:v>
                  </c:pt>
                  <c:pt idx="4">
                    <c:v>-1</c:v>
                  </c:pt>
                  <c:pt idx="5">
                    <c:v>-4</c:v>
                  </c:pt>
                  <c:pt idx="6">
                    <c:v>-4</c:v>
                  </c:pt>
                  <c:pt idx="7">
                    <c:v>-3</c:v>
                  </c:pt>
                  <c:pt idx="8">
                    <c:v>-3</c:v>
                  </c:pt>
                  <c:pt idx="9">
                    <c:v>-3</c:v>
                  </c:pt>
                  <c:pt idx="10">
                    <c:v>-3</c:v>
                  </c:pt>
                  <c:pt idx="11">
                    <c:v>0</c:v>
                  </c:pt>
                  <c:pt idx="12">
                    <c:v>0</c:v>
                  </c:pt>
                  <c:pt idx="13">
                    <c:v>-1</c:v>
                  </c:pt>
                  <c:pt idx="14">
                    <c:v>0</c:v>
                  </c:pt>
                  <c:pt idx="15">
                    <c:v>0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-1</c:v>
                  </c:pt>
                  <c:pt idx="7">
                    <c:v>0</c:v>
                  </c:pt>
                  <c:pt idx="8">
                    <c:v>0</c:v>
                  </c:pt>
                  <c:pt idx="9">
                    <c:v>3</c:v>
                  </c:pt>
                  <c:pt idx="10">
                    <c:v>2</c:v>
                  </c:pt>
                  <c:pt idx="11">
                    <c:v>-1</c:v>
                  </c:pt>
                  <c:pt idx="12">
                    <c:v>-7</c:v>
                  </c:pt>
                  <c:pt idx="13">
                    <c:v>-13</c:v>
                  </c:pt>
                  <c:pt idx="14">
                    <c:v>-9</c:v>
                  </c:pt>
                  <c:pt idx="15">
                    <c:v>-9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1</c:v>
                  </c:pt>
                  <c:pt idx="3">
                    <c:v>4</c:v>
                  </c:pt>
                  <c:pt idx="4">
                    <c:v>3</c:v>
                  </c:pt>
                  <c:pt idx="5">
                    <c:v>0</c:v>
                  </c:pt>
                  <c:pt idx="6">
                    <c:v>-6</c:v>
                  </c:pt>
                  <c:pt idx="7">
                    <c:v>-5</c:v>
                  </c:pt>
                  <c:pt idx="8">
                    <c:v>-2</c:v>
                  </c:pt>
                  <c:pt idx="9">
                    <c:v>-3</c:v>
                  </c:pt>
                  <c:pt idx="10">
                    <c:v>-2</c:v>
                  </c:pt>
                  <c:pt idx="11">
                    <c:v>-3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-2</c:v>
                  </c:pt>
                  <c:pt idx="15">
                    <c:v>-2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-7</c:v>
                  </c:pt>
                  <c:pt idx="7">
                    <c:v>-6</c:v>
                  </c:pt>
                  <c:pt idx="8">
                    <c:v>-3</c:v>
                  </c:pt>
                  <c:pt idx="9">
                    <c:v>-4</c:v>
                  </c:pt>
                  <c:pt idx="10">
                    <c:v>-4</c:v>
                  </c:pt>
                  <c:pt idx="11">
                    <c:v>-7</c:v>
                  </c:pt>
                  <c:pt idx="12">
                    <c:v>-13</c:v>
                  </c:pt>
                  <c:pt idx="13">
                    <c:v>-16</c:v>
                  </c:pt>
                  <c:pt idx="14">
                    <c:v>-9</c:v>
                  </c:pt>
                  <c:pt idx="15">
                    <c:v>-9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1</c:v>
                  </c:pt>
                  <c:pt idx="3">
                    <c:v>4</c:v>
                  </c:pt>
                  <c:pt idx="4">
                    <c:v>3</c:v>
                  </c:pt>
                  <c:pt idx="5">
                    <c:v>0</c:v>
                  </c:pt>
                  <c:pt idx="6">
                    <c:v>0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4</c:v>
                  </c:pt>
                  <c:pt idx="11">
                    <c:v>3</c:v>
                  </c:pt>
                  <c:pt idx="12">
                    <c:v>0</c:v>
                  </c:pt>
                  <c:pt idx="13">
                    <c:v>-6</c:v>
                  </c:pt>
                  <c:pt idx="14">
                    <c:v>-5</c:v>
                  </c:pt>
                  <c:pt idx="15">
                    <c:v>-5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0</c:v>
                  </c:pt>
                  <c:pt idx="9">
                    <c:v>3</c:v>
                  </c:pt>
                  <c:pt idx="10">
                    <c:v>0</c:v>
                  </c:pt>
                  <c:pt idx="11">
                    <c:v>3</c:v>
                  </c:pt>
                  <c:pt idx="12">
                    <c:v>1</c:v>
                  </c:pt>
                  <c:pt idx="13">
                    <c:v>4</c:v>
                  </c:pt>
                  <c:pt idx="14">
                    <c:v>6</c:v>
                  </c:pt>
                  <c:pt idx="15">
                    <c:v>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6</c:v>
                  </c:pt>
                  <c:pt idx="7">
                    <c:v>0</c:v>
                  </c:pt>
                  <c:pt idx="8">
                    <c:v>2</c:v>
                  </c:pt>
                  <c:pt idx="9">
                    <c:v>8</c:v>
                  </c:pt>
                  <c:pt idx="10">
                    <c:v>0</c:v>
                  </c:pt>
                  <c:pt idx="11">
                    <c:v>10</c:v>
                  </c:pt>
                  <c:pt idx="12">
                    <c:v>2</c:v>
                  </c:pt>
                  <c:pt idx="13">
                    <c:v>12</c:v>
                  </c:pt>
                  <c:pt idx="14">
                    <c:v>14</c:v>
                  </c:pt>
                  <c:pt idx="15">
                    <c:v>12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2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6</c:v>
                  </c:pt>
                  <c:pt idx="8">
                    <c:v>4</c:v>
                  </c:pt>
                  <c:pt idx="9">
                    <c:v>6</c:v>
                  </c:pt>
                  <c:pt idx="10">
                    <c:v>2</c:v>
                  </c:pt>
                  <c:pt idx="11">
                    <c:v>4</c:v>
                  </c:pt>
                  <c:pt idx="12">
                    <c:v>8</c:v>
                  </c:pt>
                  <c:pt idx="13">
                    <c:v>10</c:v>
                  </c:pt>
                  <c:pt idx="14">
                    <c:v>12</c:v>
                  </c:pt>
                  <c:pt idx="15">
                    <c:v>10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6</c:v>
                  </c:pt>
                  <c:pt idx="7">
                    <c:v>4</c:v>
                  </c:pt>
                  <c:pt idx="8">
                    <c:v>0</c:v>
                  </c:pt>
                  <c:pt idx="9">
                    <c:v>6</c:v>
                  </c:pt>
                  <c:pt idx="10">
                    <c:v>2</c:v>
                  </c:pt>
                  <c:pt idx="11">
                    <c:v>7</c:v>
                  </c:pt>
                  <c:pt idx="12">
                    <c:v>0</c:v>
                  </c:pt>
                  <c:pt idx="13">
                    <c:v>7</c:v>
                  </c:pt>
                  <c:pt idx="14">
                    <c:v>5</c:v>
                  </c:pt>
                  <c:pt idx="15">
                    <c:v>3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6</c:v>
                  </c:pt>
                  <c:pt idx="7">
                    <c:v>8</c:v>
                  </c:pt>
                  <c:pt idx="8">
                    <c:v>0</c:v>
                  </c:pt>
                  <c:pt idx="9">
                    <c:v>5</c:v>
                  </c:pt>
                  <c:pt idx="10">
                    <c:v>7</c:v>
                  </c:pt>
                  <c:pt idx="11">
                    <c:v>9</c:v>
                  </c:pt>
                  <c:pt idx="12">
                    <c:v>3</c:v>
                  </c:pt>
                  <c:pt idx="13">
                    <c:v>11</c:v>
                  </c:pt>
                  <c:pt idx="14">
                    <c:v>13</c:v>
                  </c:pt>
                  <c:pt idx="15">
                    <c:v>11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2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6</c:v>
                  </c:pt>
                  <c:pt idx="9">
                    <c:v>0</c:v>
                  </c:pt>
                  <c:pt idx="10">
                    <c:v>2</c:v>
                  </c:pt>
                  <c:pt idx="11">
                    <c:v>5</c:v>
                  </c:pt>
                  <c:pt idx="12">
                    <c:v>12</c:v>
                  </c:pt>
                  <c:pt idx="13">
                    <c:v>10</c:v>
                  </c:pt>
                  <c:pt idx="14">
                    <c:v>12</c:v>
                  </c:pt>
                  <c:pt idx="15">
                    <c:v>10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6</c:v>
                  </c:pt>
                  <c:pt idx="8">
                    <c:v>2</c:v>
                  </c:pt>
                  <c:pt idx="9">
                    <c:v>0</c:v>
                  </c:pt>
                  <c:pt idx="10">
                    <c:v>8</c:v>
                  </c:pt>
                  <c:pt idx="11">
                    <c:v>0</c:v>
                  </c:pt>
                  <c:pt idx="12">
                    <c:v>3</c:v>
                  </c:pt>
                  <c:pt idx="13">
                    <c:v>3</c:v>
                  </c:pt>
                  <c:pt idx="14">
                    <c:v>5</c:v>
                  </c:pt>
                  <c:pt idx="15">
                    <c:v>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0</c:v>
                  </c:pt>
                  <c:pt idx="9">
                    <c:v>3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0</c:v>
                  </c:pt>
                  <c:pt idx="9">
                    <c:v>3</c:v>
                  </c:pt>
                  <c:pt idx="10">
                    <c:v>0</c:v>
                  </c:pt>
                  <c:pt idx="11">
                    <c:v>3</c:v>
                  </c:pt>
                  <c:pt idx="12">
                    <c:v>0</c:v>
                  </c:pt>
                  <c:pt idx="13">
                    <c:v>7</c:v>
                  </c:pt>
                  <c:pt idx="14">
                    <c:v>5</c:v>
                  </c:pt>
                  <c:pt idx="15">
                    <c:v>3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2</c:v>
                  </c:pt>
                  <c:pt idx="1">
                    <c:v>7</c:v>
                  </c:pt>
                  <c:pt idx="2">
                    <c:v>4</c:v>
                  </c:pt>
                  <c:pt idx="3">
                    <c:v>2</c:v>
                  </c:pt>
                  <c:pt idx="4">
                    <c:v>7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6</c:v>
                  </c:pt>
                  <c:pt idx="9">
                    <c:v>0</c:v>
                  </c:pt>
                  <c:pt idx="10">
                    <c:v>3</c:v>
                  </c:pt>
                  <c:pt idx="11">
                    <c:v>0</c:v>
                  </c:pt>
                  <c:pt idx="12">
                    <c:v>7</c:v>
                  </c:pt>
                  <c:pt idx="13">
                    <c:v>2</c:v>
                  </c:pt>
                  <c:pt idx="14">
                    <c:v>4</c:v>
                  </c:pt>
                  <c:pt idx="15">
                    <c:v>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N</c:v>
                  </c:pt>
                  <c:pt idx="9">
                    <c:v>P</c:v>
                  </c:pt>
                  <c:pt idx="10">
                    <c:v>N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B</c:v>
                  </c:pt>
                  <c:pt idx="7">
                    <c:v>N</c:v>
                  </c:pt>
                  <c:pt idx="8">
                    <c:v>B</c:v>
                  </c:pt>
                  <c:pt idx="9">
                    <c:v>B</c:v>
                  </c:pt>
                  <c:pt idx="10">
                    <c:v>N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B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P</c:v>
                  </c:pt>
                  <c:pt idx="9">
                    <c:v>B</c:v>
                  </c:pt>
                  <c:pt idx="10">
                    <c:v>B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P</c:v>
                  </c:pt>
                  <c:pt idx="7">
                    <c:v>P</c:v>
                  </c:pt>
                  <c:pt idx="8">
                    <c:v>N</c:v>
                  </c:pt>
                  <c:pt idx="9">
                    <c:v>P</c:v>
                  </c:pt>
                  <c:pt idx="10">
                    <c:v>P</c:v>
                  </c:pt>
                  <c:pt idx="11">
                    <c:v>B</c:v>
                  </c:pt>
                  <c:pt idx="12">
                    <c:v>N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B</c:v>
                  </c:pt>
                  <c:pt idx="7">
                    <c:v>B</c:v>
                  </c:pt>
                  <c:pt idx="8">
                    <c:v>N</c:v>
                  </c:pt>
                  <c:pt idx="9">
                    <c:v>B</c:v>
                  </c:pt>
                  <c:pt idx="10">
                    <c:v>B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B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P</c:v>
                  </c:pt>
                  <c:pt idx="9">
                    <c:v>N</c:v>
                  </c:pt>
                  <c:pt idx="10">
                    <c:v>B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P</c:v>
                  </c:pt>
                  <c:pt idx="8">
                    <c:v>B</c:v>
                  </c:pt>
                  <c:pt idx="9">
                    <c:v>N</c:v>
                  </c:pt>
                  <c:pt idx="10">
                    <c:v>P</c:v>
                  </c:pt>
                  <c:pt idx="11">
                    <c:v>N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N</c:v>
                  </c:pt>
                  <c:pt idx="9">
                    <c:v>B</c:v>
                  </c:pt>
                  <c:pt idx="10">
                    <c:v>N</c:v>
                  </c:pt>
                  <c:pt idx="11">
                    <c:v>N</c:v>
                  </c:pt>
                  <c:pt idx="12">
                    <c:v>N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N</c:v>
                  </c:pt>
                  <c:pt idx="9">
                    <c:v>P</c:v>
                  </c:pt>
                  <c:pt idx="10">
                    <c:v>N</c:v>
                  </c:pt>
                  <c:pt idx="11">
                    <c:v>B</c:v>
                  </c:pt>
                  <c:pt idx="12">
                    <c:v>N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P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B</c:v>
                  </c:pt>
                  <c:pt idx="9">
                    <c:v>N</c:v>
                  </c:pt>
                  <c:pt idx="10">
                    <c:v>P</c:v>
                  </c:pt>
                  <c:pt idx="11">
                    <c:v>N</c:v>
                  </c:pt>
                  <c:pt idx="12">
                    <c:v>B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B1</c:v>
                  </c:pt>
                  <c:pt idx="1">
                    <c:v>B2</c:v>
                  </c:pt>
                  <c:pt idx="2">
                    <c:v>B3</c:v>
                  </c:pt>
                  <c:pt idx="3">
                    <c:v>B4</c:v>
                  </c:pt>
                  <c:pt idx="4">
                    <c:v>B5</c:v>
                  </c:pt>
                  <c:pt idx="5">
                    <c:v>B6</c:v>
                  </c:pt>
                  <c:pt idx="6">
                    <c:v>B7</c:v>
                  </c:pt>
                  <c:pt idx="7">
                    <c:v>B8</c:v>
                  </c:pt>
                  <c:pt idx="8">
                    <c:v>B9</c:v>
                  </c:pt>
                  <c:pt idx="9">
                    <c:v>B10</c:v>
                  </c:pt>
                  <c:pt idx="10">
                    <c:v>B11</c:v>
                  </c:pt>
                  <c:pt idx="11">
                    <c:v>B12</c:v>
                  </c:pt>
                  <c:pt idx="12">
                    <c:v>B13</c:v>
                  </c:pt>
                  <c:pt idx="13">
                    <c:v>B14</c:v>
                  </c:pt>
                  <c:pt idx="14">
                    <c:v>B15</c:v>
                  </c:pt>
                  <c:pt idx="15">
                    <c:v>B16</c:v>
                  </c:pt>
                  <c:pt idx="16">
                    <c:v>B17</c:v>
                  </c:pt>
                  <c:pt idx="17">
                    <c:v>B18</c:v>
                  </c:pt>
                  <c:pt idx="18">
                    <c:v>B19</c:v>
                  </c:pt>
                  <c:pt idx="19">
                    <c:v>B20</c:v>
                  </c:pt>
                  <c:pt idx="20">
                    <c:v>B21</c:v>
                  </c:pt>
                  <c:pt idx="21">
                    <c:v>B22</c:v>
                  </c:pt>
                  <c:pt idx="22">
                    <c:v>B23</c:v>
                  </c:pt>
                  <c:pt idx="23">
                    <c:v>B24</c:v>
                  </c:pt>
                  <c:pt idx="24">
                    <c:v>B25</c:v>
                  </c:pt>
                  <c:pt idx="25">
                    <c:v>B26</c:v>
                  </c:pt>
                  <c:pt idx="26">
                    <c:v>B27</c:v>
                  </c:pt>
                  <c:pt idx="27">
                    <c:v>B28</c:v>
                  </c:pt>
                  <c:pt idx="28">
                    <c:v>B29</c:v>
                  </c:pt>
                  <c:pt idx="29">
                    <c:v>B30</c:v>
                  </c:pt>
                  <c:pt idx="30">
                    <c:v>B31</c:v>
                  </c:pt>
                  <c:pt idx="31">
                    <c:v>B32</c:v>
                  </c:pt>
                  <c:pt idx="32">
                    <c:v>B33</c:v>
                  </c:pt>
                  <c:pt idx="33">
                    <c:v>B34</c:v>
                  </c:pt>
                  <c:pt idx="34">
                    <c:v>B35</c:v>
                  </c:pt>
                  <c:pt idx="35">
                    <c:v>B36</c:v>
                  </c:pt>
                  <c:pt idx="36">
                    <c:v>B37</c:v>
                  </c:pt>
                  <c:pt idx="37">
                    <c:v>B38</c:v>
                  </c:pt>
                  <c:pt idx="38">
                    <c:v>B39</c:v>
                  </c:pt>
                  <c:pt idx="39">
                    <c:v>B40</c:v>
                  </c:pt>
                  <c:pt idx="40">
                    <c:v>B41</c:v>
                  </c:pt>
                  <c:pt idx="41">
                    <c:v>B42</c:v>
                  </c:pt>
                  <c:pt idx="42">
                    <c:v>B43</c:v>
                  </c:pt>
                  <c:pt idx="43">
                    <c:v>B44</c:v>
                  </c:pt>
                  <c:pt idx="44">
                    <c:v>B45</c:v>
                  </c:pt>
                  <c:pt idx="45">
                    <c:v>B46</c:v>
                  </c:pt>
                  <c:pt idx="46">
                    <c:v>B47</c:v>
                  </c:pt>
                  <c:pt idx="47">
                    <c:v>B48</c:v>
                  </c:pt>
                  <c:pt idx="48">
                    <c:v>B49</c:v>
                  </c:pt>
                  <c:pt idx="49">
                    <c:v>B50</c:v>
                  </c:pt>
                  <c:pt idx="50">
                    <c:v>B51</c:v>
                  </c:pt>
                  <c:pt idx="51">
                    <c:v>B52</c:v>
                  </c:pt>
                  <c:pt idx="52">
                    <c:v>B53</c:v>
                  </c:pt>
                  <c:pt idx="53">
                    <c:v>B54</c:v>
                  </c:pt>
                  <c:pt idx="54">
                    <c:v>B55</c:v>
                  </c:pt>
                  <c:pt idx="55">
                    <c:v>B56</c:v>
                  </c:pt>
                  <c:pt idx="56">
                    <c:v>B57</c:v>
                  </c:pt>
                  <c:pt idx="57">
                    <c:v>B58</c:v>
                  </c:pt>
                  <c:pt idx="58">
                    <c:v>B59</c:v>
                  </c:pt>
                  <c:pt idx="59">
                    <c:v>B60</c:v>
                  </c:pt>
                  <c:pt idx="60">
                    <c:v>B61</c:v>
                  </c:pt>
                  <c:pt idx="61">
                    <c:v>B62</c:v>
                  </c:pt>
                  <c:pt idx="62">
                    <c:v>B63</c:v>
                  </c:pt>
                  <c:pt idx="63">
                    <c:v>B64</c:v>
                  </c:pt>
                  <c:pt idx="64">
                    <c:v>B65</c:v>
                  </c:pt>
                  <c:pt idx="65">
                    <c:v>B66</c:v>
                  </c:pt>
                  <c:pt idx="66">
                    <c:v>B67</c:v>
                  </c:pt>
                  <c:pt idx="67">
                    <c:v>B68</c:v>
                  </c:pt>
                  <c:pt idx="68">
                    <c:v>B69</c:v>
                  </c:pt>
                  <c:pt idx="69">
                    <c:v>B70</c:v>
                  </c:pt>
                  <c:pt idx="70">
                    <c:v>B71</c:v>
                  </c:pt>
                  <c:pt idx="71">
                    <c:v>B72</c:v>
                  </c:pt>
                  <c:pt idx="72">
                    <c:v>B73</c:v>
                  </c:pt>
                  <c:pt idx="73">
                    <c:v>B74</c:v>
                  </c:pt>
                  <c:pt idx="74">
                    <c:v>B75</c:v>
                  </c:pt>
                  <c:pt idx="75">
                    <c:v>B76</c:v>
                  </c:pt>
                  <c:pt idx="76">
                    <c:v>B77</c:v>
                  </c:pt>
                  <c:pt idx="77">
                    <c:v>B78</c:v>
                  </c:pt>
                  <c:pt idx="78">
                    <c:v>B79</c:v>
                  </c:pt>
                  <c:pt idx="79">
                    <c:v>B80</c:v>
                  </c:pt>
                  <c:pt idx="80">
                    <c:v>B81</c:v>
                  </c:pt>
                  <c:pt idx="81">
                    <c:v>B82</c:v>
                  </c:pt>
                  <c:pt idx="82">
                    <c:v>B83</c:v>
                  </c:pt>
                  <c:pt idx="83">
                    <c:v>B84</c:v>
                  </c:pt>
                  <c:pt idx="84">
                    <c:v>B85</c:v>
                  </c:pt>
                  <c:pt idx="85">
                    <c:v>B86</c:v>
                  </c:pt>
                  <c:pt idx="86">
                    <c:v>B87</c:v>
                  </c:pt>
                  <c:pt idx="87">
                    <c:v>B88</c:v>
                  </c:pt>
                  <c:pt idx="88">
                    <c:v>B89</c:v>
                  </c:pt>
                  <c:pt idx="89">
                    <c:v>B90</c:v>
                  </c:pt>
                  <c:pt idx="90">
                    <c:v>B91</c:v>
                  </c:pt>
                  <c:pt idx="91">
                    <c:v>B92</c:v>
                  </c:pt>
                  <c:pt idx="92">
                    <c:v>B93</c:v>
                  </c:pt>
                  <c:pt idx="93">
                    <c:v>B94</c:v>
                  </c:pt>
                  <c:pt idx="94">
                    <c:v>B95</c:v>
                  </c:pt>
                  <c:pt idx="95">
                    <c:v>B96</c:v>
                  </c:pt>
                  <c:pt idx="96">
                    <c:v>B97</c:v>
                  </c:pt>
                  <c:pt idx="97">
                    <c:v>B98</c:v>
                  </c:pt>
                  <c:pt idx="98">
                    <c:v>B99</c:v>
                  </c:pt>
                  <c:pt idx="99">
                    <c:v>B100</c:v>
                  </c:pt>
                </c:lvl>
              </c:multiLvlStrCache>
            </c:multiLvlStrRef>
          </c:cat>
          <c:val>
            <c:numRef>
              <c:f>'Combo Dashboard'!$DX$10:$DX$109</c:f>
              <c:numCache>
                <c:formatCode>General</c:formatCode>
                <c:ptCount val="100"/>
                <c:pt idx="0">
                  <c:v>0</c:v>
                </c:pt>
                <c:pt idx="1">
                  <c:v>-14</c:v>
                </c:pt>
                <c:pt idx="2">
                  <c:v>-4</c:v>
                </c:pt>
                <c:pt idx="3">
                  <c:v>2</c:v>
                </c:pt>
                <c:pt idx="4">
                  <c:v>-2</c:v>
                </c:pt>
                <c:pt idx="5">
                  <c:v>-10</c:v>
                </c:pt>
                <c:pt idx="6">
                  <c:v>-10</c:v>
                </c:pt>
                <c:pt idx="7">
                  <c:v>-6</c:v>
                </c:pt>
                <c:pt idx="8">
                  <c:v>-6</c:v>
                </c:pt>
                <c:pt idx="9">
                  <c:v>-5</c:v>
                </c:pt>
                <c:pt idx="10">
                  <c:v>-10</c:v>
                </c:pt>
                <c:pt idx="11">
                  <c:v>-12</c:v>
                </c:pt>
                <c:pt idx="12">
                  <c:v>-15</c:v>
                </c:pt>
                <c:pt idx="13">
                  <c:v>-33</c:v>
                </c:pt>
                <c:pt idx="14">
                  <c:v>-15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0A-4697-BFE0-F4FDEABB0A89}"/>
            </c:ext>
          </c:extLst>
        </c:ser>
        <c:ser>
          <c:idx val="4"/>
          <c:order val="4"/>
          <c:tx>
            <c:strRef>
              <c:f>'Combo Dashboard'!$DY$9</c:f>
              <c:strCache>
                <c:ptCount val="1"/>
                <c:pt idx="0">
                  <c:v>C5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'Combo Dashboard'!$BQ$10:$DT$109</c:f>
              <c:multiLvlStrCache>
                <c:ptCount val="100"/>
                <c:lvl>
                  <c:pt idx="1">
                    <c:v>1</c:v>
                  </c:pt>
                  <c:pt idx="6">
                    <c:v>2</c:v>
                  </c:pt>
                  <c:pt idx="11">
                    <c:v>3</c:v>
                  </c:pt>
                  <c:pt idx="16">
                    <c:v>4</c:v>
                  </c:pt>
                  <c:pt idx="21">
                    <c:v>1</c:v>
                  </c:pt>
                  <c:pt idx="26">
                    <c:v>2</c:v>
                  </c:pt>
                  <c:pt idx="31">
                    <c:v>3</c:v>
                  </c:pt>
                  <c:pt idx="36">
                    <c:v>4</c:v>
                  </c:pt>
                  <c:pt idx="41">
                    <c:v>1</c:v>
                  </c:pt>
                  <c:pt idx="46">
                    <c:v>2</c:v>
                  </c:pt>
                  <c:pt idx="51">
                    <c:v>3</c:v>
                  </c:pt>
                  <c:pt idx="56">
                    <c:v>4</c:v>
                  </c:pt>
                  <c:pt idx="61">
                    <c:v>1</c:v>
                  </c:pt>
                  <c:pt idx="66">
                    <c:v>2</c:v>
                  </c:pt>
                  <c:pt idx="71">
                    <c:v>3</c:v>
                  </c:pt>
                  <c:pt idx="76">
                    <c:v>4</c:v>
                  </c:pt>
                  <c:pt idx="81">
                    <c:v>1</c:v>
                  </c:pt>
                  <c:pt idx="86">
                    <c:v>2</c:v>
                  </c:pt>
                  <c:pt idx="91">
                    <c:v>3</c:v>
                  </c:pt>
                  <c:pt idx="96">
                    <c:v>4</c:v>
                  </c:pt>
                </c:lvl>
                <c:lvl>
                  <c:pt idx="4">
                    <c:v>H</c:v>
                  </c:pt>
                  <c:pt idx="5">
                    <c:v>H</c:v>
                  </c:pt>
                  <c:pt idx="6">
                    <c:v>H</c:v>
                  </c:pt>
                  <c:pt idx="7">
                    <c:v>H</c:v>
                  </c:pt>
                  <c:pt idx="8">
                    <c:v>H</c:v>
                  </c:pt>
                  <c:pt idx="9">
                    <c:v>AU</c:v>
                  </c:pt>
                  <c:pt idx="10">
                    <c:v>AU</c:v>
                  </c:pt>
                  <c:pt idx="11">
                    <c:v>AU</c:v>
                  </c:pt>
                  <c:pt idx="12">
                    <c:v>AU</c:v>
                  </c:pt>
                  <c:pt idx="13">
                    <c:v>AU</c:v>
                  </c:pt>
                  <c:pt idx="14">
                    <c:v>AU</c:v>
                  </c:pt>
                  <c:pt idx="15">
                    <c:v>AU</c:v>
                  </c:pt>
                  <c:pt idx="16">
                    <c:v>AU</c:v>
                  </c:pt>
                  <c:pt idx="17">
                    <c:v>AU</c:v>
                  </c:pt>
                  <c:pt idx="18">
                    <c:v>AU</c:v>
                  </c:pt>
                </c:lvl>
                <c:lvl>
                  <c:pt idx="4">
                    <c:v>R</c:v>
                  </c:pt>
                  <c:pt idx="9">
                    <c:v>N</c:v>
                  </c:pt>
                  <c:pt idx="14">
                    <c:v>N</c:v>
                  </c:pt>
                  <c:pt idx="19">
                    <c:v>R</c:v>
                  </c:pt>
                  <c:pt idx="24">
                    <c:v>R</c:v>
                  </c:pt>
                  <c:pt idx="29">
                    <c:v>R</c:v>
                  </c:pt>
                  <c:pt idx="34">
                    <c:v>R</c:v>
                  </c:pt>
                  <c:pt idx="39">
                    <c:v>R</c:v>
                  </c:pt>
                  <c:pt idx="44">
                    <c:v>R</c:v>
                  </c:pt>
                  <c:pt idx="49">
                    <c:v>R</c:v>
                  </c:pt>
                  <c:pt idx="54">
                    <c:v>R</c:v>
                  </c:pt>
                  <c:pt idx="59">
                    <c:v>N</c:v>
                  </c:pt>
                  <c:pt idx="64">
                    <c:v>N</c:v>
                  </c:pt>
                  <c:pt idx="69">
                    <c:v>R</c:v>
                  </c:pt>
                  <c:pt idx="74">
                    <c:v>R</c:v>
                  </c:pt>
                  <c:pt idx="79">
                    <c:v>R</c:v>
                  </c:pt>
                  <c:pt idx="84">
                    <c:v>R</c:v>
                  </c:pt>
                  <c:pt idx="89">
                    <c:v>N</c:v>
                  </c:pt>
                  <c:pt idx="94">
                    <c:v>R</c:v>
                  </c:pt>
                  <c:pt idx="99">
                    <c:v>R</c:v>
                  </c:pt>
                </c:lvl>
                <c:lvl>
                  <c:pt idx="3">
                    <c:v>AU</c:v>
                  </c:pt>
                </c:lvl>
                <c:lvl>
                  <c:pt idx="3">
                    <c:v>AO</c:v>
                  </c:pt>
                </c:lvl>
                <c:lvl>
                  <c:pt idx="3">
                    <c:v>T</c:v>
                  </c:pt>
                </c:lvl>
                <c:lvl>
                  <c:pt idx="0">
                    <c:v>H</c:v>
                  </c:pt>
                  <c:pt idx="1">
                    <c:v>1</c:v>
                  </c:pt>
                  <c:pt idx="2">
                    <c:v>4</c:v>
                  </c:pt>
                  <c:pt idx="3">
                    <c:v>H</c:v>
                  </c:pt>
                  <c:pt idx="4">
                    <c:v>H</c:v>
                  </c:pt>
                  <c:pt idx="6">
                    <c:v>2</c:v>
                  </c:pt>
                  <c:pt idx="7">
                    <c:v>1</c:v>
                  </c:pt>
                  <c:pt idx="8">
                    <c:v>AU</c:v>
                  </c:pt>
                  <c:pt idx="9">
                    <c:v>AU</c:v>
                  </c:pt>
                  <c:pt idx="11">
                    <c:v>3</c:v>
                  </c:pt>
                  <c:pt idx="12">
                    <c:v>1</c:v>
                  </c:pt>
                  <c:pt idx="13">
                    <c:v>AU</c:v>
                  </c:pt>
                  <c:pt idx="14">
                    <c:v>AU</c:v>
                  </c:pt>
                  <c:pt idx="16">
                    <c:v>4</c:v>
                  </c:pt>
                  <c:pt idx="17">
                    <c:v>4</c:v>
                  </c:pt>
                  <c:pt idx="21">
                    <c:v>2</c:v>
                  </c:pt>
                  <c:pt idx="22">
                    <c:v>4</c:v>
                  </c:pt>
                  <c:pt idx="26">
                    <c:v>2</c:v>
                  </c:pt>
                  <c:pt idx="27">
                    <c:v>4</c:v>
                  </c:pt>
                  <c:pt idx="31">
                    <c:v>2</c:v>
                  </c:pt>
                  <c:pt idx="32">
                    <c:v>4</c:v>
                  </c:pt>
                  <c:pt idx="36">
                    <c:v>3</c:v>
                  </c:pt>
                  <c:pt idx="37">
                    <c:v>4</c:v>
                  </c:pt>
                  <c:pt idx="41">
                    <c:v>2</c:v>
                  </c:pt>
                  <c:pt idx="42">
                    <c:v>4</c:v>
                  </c:pt>
                  <c:pt idx="46">
                    <c:v>2</c:v>
                  </c:pt>
                  <c:pt idx="47">
                    <c:v>4</c:v>
                  </c:pt>
                  <c:pt idx="51">
                    <c:v>3</c:v>
                  </c:pt>
                  <c:pt idx="52">
                    <c:v>4</c:v>
                  </c:pt>
                  <c:pt idx="56">
                    <c:v>1</c:v>
                  </c:pt>
                  <c:pt idx="57">
                    <c:v>4</c:v>
                  </c:pt>
                  <c:pt idx="61">
                    <c:v>1</c:v>
                  </c:pt>
                  <c:pt idx="62">
                    <c:v>4</c:v>
                  </c:pt>
                  <c:pt idx="66">
                    <c:v>2</c:v>
                  </c:pt>
                  <c:pt idx="67">
                    <c:v>4</c:v>
                  </c:pt>
                  <c:pt idx="71">
                    <c:v>2</c:v>
                  </c:pt>
                  <c:pt idx="72">
                    <c:v>4</c:v>
                  </c:pt>
                  <c:pt idx="76">
                    <c:v>3</c:v>
                  </c:pt>
                  <c:pt idx="77">
                    <c:v>4</c:v>
                  </c:pt>
                  <c:pt idx="81">
                    <c:v>4</c:v>
                  </c:pt>
                  <c:pt idx="82">
                    <c:v>4</c:v>
                  </c:pt>
                  <c:pt idx="86">
                    <c:v>1</c:v>
                  </c:pt>
                  <c:pt idx="87">
                    <c:v>4</c:v>
                  </c:pt>
                  <c:pt idx="91">
                    <c:v>3</c:v>
                  </c:pt>
                  <c:pt idx="92">
                    <c:v>4</c:v>
                  </c:pt>
                  <c:pt idx="96">
                    <c:v>3</c:v>
                  </c:pt>
                  <c:pt idx="97">
                    <c:v>4</c:v>
                  </c:pt>
                </c:lvl>
                <c:lvl>
                  <c:pt idx="2">
                    <c:v>AV</c:v>
                  </c:pt>
                  <c:pt idx="3">
                    <c:v>2</c:v>
                  </c:pt>
                  <c:pt idx="4">
                    <c:v>AU</c:v>
                  </c:pt>
                  <c:pt idx="8">
                    <c:v>0</c:v>
                  </c:pt>
                  <c:pt idx="13">
                    <c:v>0</c:v>
                  </c:pt>
                  <c:pt idx="18">
                    <c:v>0</c:v>
                  </c:pt>
                  <c:pt idx="23">
                    <c:v>0</c:v>
                  </c:pt>
                  <c:pt idx="28">
                    <c:v>0</c:v>
                  </c:pt>
                  <c:pt idx="33">
                    <c:v>0</c:v>
                  </c:pt>
                  <c:pt idx="38">
                    <c:v>0</c:v>
                  </c:pt>
                  <c:pt idx="43">
                    <c:v>0</c:v>
                  </c:pt>
                  <c:pt idx="48">
                    <c:v>0</c:v>
                  </c:pt>
                  <c:pt idx="53">
                    <c:v>0</c:v>
                  </c:pt>
                  <c:pt idx="58">
                    <c:v>0</c:v>
                  </c:pt>
                  <c:pt idx="63">
                    <c:v>0</c:v>
                  </c:pt>
                  <c:pt idx="68">
                    <c:v>0</c:v>
                  </c:pt>
                  <c:pt idx="73">
                    <c:v>0</c:v>
                  </c:pt>
                  <c:pt idx="78">
                    <c:v>0</c:v>
                  </c:pt>
                  <c:pt idx="83">
                    <c:v>0</c:v>
                  </c:pt>
                  <c:pt idx="88">
                    <c:v>0</c:v>
                  </c:pt>
                  <c:pt idx="93">
                    <c:v>0</c:v>
                  </c:pt>
                  <c:pt idx="98">
                    <c:v>0</c:v>
                  </c:pt>
                </c:lvl>
                <c:lvl>
                  <c:pt idx="2">
                    <c:v>AP</c:v>
                  </c:pt>
                  <c:pt idx="3">
                    <c:v>2</c:v>
                  </c:pt>
                  <c:pt idx="4">
                    <c:v>AO</c:v>
                  </c:pt>
                  <c:pt idx="8">
                    <c:v>0</c:v>
                  </c:pt>
                  <c:pt idx="13">
                    <c:v>0</c:v>
                  </c:pt>
                  <c:pt idx="18">
                    <c:v>0</c:v>
                  </c:pt>
                  <c:pt idx="23">
                    <c:v>0</c:v>
                  </c:pt>
                  <c:pt idx="28">
                    <c:v>0</c:v>
                  </c:pt>
                  <c:pt idx="33">
                    <c:v>0</c:v>
                  </c:pt>
                  <c:pt idx="38">
                    <c:v>0</c:v>
                  </c:pt>
                  <c:pt idx="43">
                    <c:v>0</c:v>
                  </c:pt>
                  <c:pt idx="48">
                    <c:v>0</c:v>
                  </c:pt>
                  <c:pt idx="53">
                    <c:v>0</c:v>
                  </c:pt>
                  <c:pt idx="58">
                    <c:v>0</c:v>
                  </c:pt>
                  <c:pt idx="63">
                    <c:v>0</c:v>
                  </c:pt>
                  <c:pt idx="68">
                    <c:v>0</c:v>
                  </c:pt>
                  <c:pt idx="73">
                    <c:v>0</c:v>
                  </c:pt>
                  <c:pt idx="78">
                    <c:v>0</c:v>
                  </c:pt>
                  <c:pt idx="83">
                    <c:v>0</c:v>
                  </c:pt>
                  <c:pt idx="88">
                    <c:v>0</c:v>
                  </c:pt>
                  <c:pt idx="93">
                    <c:v>0</c:v>
                  </c:pt>
                  <c:pt idx="98">
                    <c:v>0</c:v>
                  </c:pt>
                </c:lvl>
                <c:lvl>
                  <c:pt idx="2">
                    <c:v>U</c:v>
                  </c:pt>
                  <c:pt idx="3">
                    <c:v>2</c:v>
                  </c:pt>
                  <c:pt idx="4">
                    <c:v>T</c:v>
                  </c:pt>
                  <c:pt idx="8">
                    <c:v>0</c:v>
                  </c:pt>
                  <c:pt idx="13">
                    <c:v>0</c:v>
                  </c:pt>
                  <c:pt idx="18">
                    <c:v>0</c:v>
                  </c:pt>
                  <c:pt idx="23">
                    <c:v>0</c:v>
                  </c:pt>
                  <c:pt idx="28">
                    <c:v>0</c:v>
                  </c:pt>
                  <c:pt idx="33">
                    <c:v>0</c:v>
                  </c:pt>
                  <c:pt idx="38">
                    <c:v>0</c:v>
                  </c:pt>
                  <c:pt idx="43">
                    <c:v>0</c:v>
                  </c:pt>
                  <c:pt idx="48">
                    <c:v>0</c:v>
                  </c:pt>
                  <c:pt idx="53">
                    <c:v>0</c:v>
                  </c:pt>
                  <c:pt idx="58">
                    <c:v>0</c:v>
                  </c:pt>
                  <c:pt idx="63">
                    <c:v>0</c:v>
                  </c:pt>
                  <c:pt idx="68">
                    <c:v>0</c:v>
                  </c:pt>
                  <c:pt idx="73">
                    <c:v>0</c:v>
                  </c:pt>
                  <c:pt idx="78">
                    <c:v>0</c:v>
                  </c:pt>
                  <c:pt idx="83">
                    <c:v>0</c:v>
                  </c:pt>
                  <c:pt idx="88">
                    <c:v>0</c:v>
                  </c:pt>
                  <c:pt idx="93">
                    <c:v>0</c:v>
                  </c:pt>
                  <c:pt idx="98">
                    <c:v>0</c:v>
                  </c:pt>
                </c:lvl>
                <c:lvl>
                  <c:pt idx="2">
                    <c:v>I</c:v>
                  </c:pt>
                  <c:pt idx="3">
                    <c:v>2</c:v>
                  </c:pt>
                  <c:pt idx="4">
                    <c:v>H</c:v>
                  </c:pt>
                  <c:pt idx="7">
                    <c:v>AV</c:v>
                  </c:pt>
                  <c:pt idx="8">
                    <c:v>2</c:v>
                  </c:pt>
                  <c:pt idx="9">
                    <c:v>AU</c:v>
                  </c:pt>
                  <c:pt idx="12">
                    <c:v>AV</c:v>
                  </c:pt>
                  <c:pt idx="13">
                    <c:v>1</c:v>
                  </c:pt>
                  <c:pt idx="14">
                    <c:v>AU</c:v>
                  </c:pt>
                  <c:pt idx="18">
                    <c:v>0</c:v>
                  </c:pt>
                  <c:pt idx="23">
                    <c:v>0</c:v>
                  </c:pt>
                  <c:pt idx="28">
                    <c:v>0</c:v>
                  </c:pt>
                  <c:pt idx="33">
                    <c:v>0</c:v>
                  </c:pt>
                  <c:pt idx="38">
                    <c:v>0</c:v>
                  </c:pt>
                  <c:pt idx="43">
                    <c:v>0</c:v>
                  </c:pt>
                  <c:pt idx="48">
                    <c:v>0</c:v>
                  </c:pt>
                  <c:pt idx="53">
                    <c:v>0</c:v>
                  </c:pt>
                  <c:pt idx="58">
                    <c:v>0</c:v>
                  </c:pt>
                  <c:pt idx="63">
                    <c:v>0</c:v>
                  </c:pt>
                  <c:pt idx="68">
                    <c:v>0</c:v>
                  </c:pt>
                  <c:pt idx="73">
                    <c:v>0</c:v>
                  </c:pt>
                  <c:pt idx="78">
                    <c:v>0</c:v>
                  </c:pt>
                  <c:pt idx="83">
                    <c:v>0</c:v>
                  </c:pt>
                  <c:pt idx="88">
                    <c:v>0</c:v>
                  </c:pt>
                  <c:pt idx="93">
                    <c:v>0</c:v>
                  </c:pt>
                  <c:pt idx="98">
                    <c:v>0</c:v>
                  </c:pt>
                </c:lvl>
                <c:lvl>
                  <c:pt idx="5">
                    <c:v>AU</c:v>
                  </c:pt>
                  <c:pt idx="6">
                    <c:v>AU</c:v>
                  </c:pt>
                  <c:pt idx="7">
                    <c:v>AU</c:v>
                  </c:pt>
                  <c:pt idx="8">
                    <c:v>AU</c:v>
                  </c:pt>
                  <c:pt idx="9">
                    <c:v>AU</c:v>
                  </c:pt>
                  <c:pt idx="10">
                    <c:v>AU</c:v>
                  </c:pt>
                  <c:pt idx="11">
                    <c:v>AU</c:v>
                  </c:pt>
                  <c:pt idx="12">
                    <c:v>AU</c:v>
                  </c:pt>
                  <c:pt idx="13">
                    <c:v>AU</c:v>
                  </c:pt>
                  <c:pt idx="14">
                    <c:v>AU</c:v>
                  </c:pt>
                </c:lvl>
                <c:lvl>
                  <c:pt idx="0">
                    <c:v>10</c:v>
                  </c:pt>
                  <c:pt idx="1">
                    <c:v>11</c:v>
                  </c:pt>
                  <c:pt idx="2">
                    <c:v>12</c:v>
                  </c:pt>
                  <c:pt idx="3">
                    <c:v>13</c:v>
                  </c:pt>
                  <c:pt idx="4">
                    <c:v>14</c:v>
                  </c:pt>
                  <c:pt idx="5">
                    <c:v>15</c:v>
                  </c:pt>
                  <c:pt idx="6">
                    <c:v>16</c:v>
                  </c:pt>
                  <c:pt idx="7">
                    <c:v>17</c:v>
                  </c:pt>
                  <c:pt idx="8">
                    <c:v>18</c:v>
                  </c:pt>
                  <c:pt idx="9">
                    <c:v>19</c:v>
                  </c:pt>
                  <c:pt idx="10">
                    <c:v>20</c:v>
                  </c:pt>
                  <c:pt idx="11">
                    <c:v>21</c:v>
                  </c:pt>
                  <c:pt idx="12">
                    <c:v>22</c:v>
                  </c:pt>
                  <c:pt idx="13">
                    <c:v>23</c:v>
                  </c:pt>
                  <c:pt idx="14">
                    <c:v>24</c:v>
                  </c:pt>
                  <c:pt idx="15">
                    <c:v>25</c:v>
                  </c:pt>
                  <c:pt idx="16">
                    <c:v>26</c:v>
                  </c:pt>
                  <c:pt idx="17">
                    <c:v>27</c:v>
                  </c:pt>
                  <c:pt idx="18">
                    <c:v>28</c:v>
                  </c:pt>
                  <c:pt idx="19">
                    <c:v>29</c:v>
                  </c:pt>
                  <c:pt idx="20">
                    <c:v>30</c:v>
                  </c:pt>
                  <c:pt idx="21">
                    <c:v>31</c:v>
                  </c:pt>
                  <c:pt idx="22">
                    <c:v>32</c:v>
                  </c:pt>
                  <c:pt idx="23">
                    <c:v>33</c:v>
                  </c:pt>
                  <c:pt idx="24">
                    <c:v>34</c:v>
                  </c:pt>
                  <c:pt idx="25">
                    <c:v>35</c:v>
                  </c:pt>
                  <c:pt idx="26">
                    <c:v>36</c:v>
                  </c:pt>
                  <c:pt idx="27">
                    <c:v>37</c:v>
                  </c:pt>
                  <c:pt idx="28">
                    <c:v>38</c:v>
                  </c:pt>
                  <c:pt idx="29">
                    <c:v>39</c:v>
                  </c:pt>
                  <c:pt idx="30">
                    <c:v>40</c:v>
                  </c:pt>
                  <c:pt idx="31">
                    <c:v>41</c:v>
                  </c:pt>
                  <c:pt idx="32">
                    <c:v>42</c:v>
                  </c:pt>
                  <c:pt idx="33">
                    <c:v>43</c:v>
                  </c:pt>
                  <c:pt idx="34">
                    <c:v>44</c:v>
                  </c:pt>
                  <c:pt idx="35">
                    <c:v>45</c:v>
                  </c:pt>
                  <c:pt idx="36">
                    <c:v>46</c:v>
                  </c:pt>
                  <c:pt idx="37">
                    <c:v>47</c:v>
                  </c:pt>
                  <c:pt idx="38">
                    <c:v>48</c:v>
                  </c:pt>
                  <c:pt idx="39">
                    <c:v>49</c:v>
                  </c:pt>
                  <c:pt idx="40">
                    <c:v>50</c:v>
                  </c:pt>
                  <c:pt idx="41">
                    <c:v>51</c:v>
                  </c:pt>
                  <c:pt idx="42">
                    <c:v>52</c:v>
                  </c:pt>
                  <c:pt idx="43">
                    <c:v>53</c:v>
                  </c:pt>
                  <c:pt idx="44">
                    <c:v>54</c:v>
                  </c:pt>
                  <c:pt idx="45">
                    <c:v>55</c:v>
                  </c:pt>
                  <c:pt idx="46">
                    <c:v>56</c:v>
                  </c:pt>
                  <c:pt idx="47">
                    <c:v>57</c:v>
                  </c:pt>
                  <c:pt idx="48">
                    <c:v>58</c:v>
                  </c:pt>
                  <c:pt idx="49">
                    <c:v>59</c:v>
                  </c:pt>
                  <c:pt idx="50">
                    <c:v>60</c:v>
                  </c:pt>
                  <c:pt idx="51">
                    <c:v>61</c:v>
                  </c:pt>
                  <c:pt idx="52">
                    <c:v>62</c:v>
                  </c:pt>
                  <c:pt idx="53">
                    <c:v>63</c:v>
                  </c:pt>
                  <c:pt idx="54">
                    <c:v>64</c:v>
                  </c:pt>
                  <c:pt idx="55">
                    <c:v>65</c:v>
                  </c:pt>
                  <c:pt idx="56">
                    <c:v>66</c:v>
                  </c:pt>
                  <c:pt idx="57">
                    <c:v>67</c:v>
                  </c:pt>
                  <c:pt idx="58">
                    <c:v>68</c:v>
                  </c:pt>
                  <c:pt idx="59">
                    <c:v>69</c:v>
                  </c:pt>
                  <c:pt idx="60">
                    <c:v>70</c:v>
                  </c:pt>
                  <c:pt idx="61">
                    <c:v>71</c:v>
                  </c:pt>
                  <c:pt idx="62">
                    <c:v>72</c:v>
                  </c:pt>
                  <c:pt idx="63">
                    <c:v>73</c:v>
                  </c:pt>
                  <c:pt idx="64">
                    <c:v>74</c:v>
                  </c:pt>
                  <c:pt idx="65">
                    <c:v>75</c:v>
                  </c:pt>
                  <c:pt idx="66">
                    <c:v>76</c:v>
                  </c:pt>
                  <c:pt idx="67">
                    <c:v>77</c:v>
                  </c:pt>
                  <c:pt idx="68">
                    <c:v>78</c:v>
                  </c:pt>
                  <c:pt idx="69">
                    <c:v>79</c:v>
                  </c:pt>
                  <c:pt idx="70">
                    <c:v>80</c:v>
                  </c:pt>
                  <c:pt idx="71">
                    <c:v>81</c:v>
                  </c:pt>
                  <c:pt idx="72">
                    <c:v>82</c:v>
                  </c:pt>
                  <c:pt idx="73">
                    <c:v>83</c:v>
                  </c:pt>
                  <c:pt idx="74">
                    <c:v>84</c:v>
                  </c:pt>
                  <c:pt idx="75">
                    <c:v>85</c:v>
                  </c:pt>
                  <c:pt idx="76">
                    <c:v>86</c:v>
                  </c:pt>
                  <c:pt idx="77">
                    <c:v>87</c:v>
                  </c:pt>
                  <c:pt idx="78">
                    <c:v>88</c:v>
                  </c:pt>
                  <c:pt idx="79">
                    <c:v>89</c:v>
                  </c:pt>
                  <c:pt idx="80">
                    <c:v>90</c:v>
                  </c:pt>
                  <c:pt idx="81">
                    <c:v>91</c:v>
                  </c:pt>
                  <c:pt idx="82">
                    <c:v>92</c:v>
                  </c:pt>
                  <c:pt idx="83">
                    <c:v>93</c:v>
                  </c:pt>
                  <c:pt idx="84">
                    <c:v>94</c:v>
                  </c:pt>
                  <c:pt idx="85">
                    <c:v>95</c:v>
                  </c:pt>
                  <c:pt idx="86">
                    <c:v>96</c:v>
                  </c:pt>
                  <c:pt idx="87">
                    <c:v>97</c:v>
                  </c:pt>
                  <c:pt idx="88">
                    <c:v>98</c:v>
                  </c:pt>
                  <c:pt idx="89">
                    <c:v>99</c:v>
                  </c:pt>
                  <c:pt idx="90">
                    <c:v>100</c:v>
                  </c:pt>
                  <c:pt idx="91">
                    <c:v>101</c:v>
                  </c:pt>
                  <c:pt idx="92">
                    <c:v>102</c:v>
                  </c:pt>
                  <c:pt idx="93">
                    <c:v>103</c:v>
                  </c:pt>
                  <c:pt idx="94">
                    <c:v>104</c:v>
                  </c:pt>
                  <c:pt idx="95">
                    <c:v>105</c:v>
                  </c:pt>
                  <c:pt idx="96">
                    <c:v>106</c:v>
                  </c:pt>
                  <c:pt idx="97">
                    <c:v>107</c:v>
                  </c:pt>
                  <c:pt idx="98">
                    <c:v>108</c:v>
                  </c:pt>
                  <c:pt idx="99">
                    <c:v>109</c:v>
                  </c:pt>
                </c:lvl>
                <c:lvl>
                  <c:pt idx="4">
                    <c:v>H</c:v>
                  </c:pt>
                  <c:pt idx="5">
                    <c:v>H</c:v>
                  </c:pt>
                  <c:pt idx="6">
                    <c:v>H</c:v>
                  </c:pt>
                  <c:pt idx="7">
                    <c:v>H</c:v>
                  </c:pt>
                  <c:pt idx="8">
                    <c:v>H</c:v>
                  </c:pt>
                  <c:pt idx="9">
                    <c:v>AU</c:v>
                  </c:pt>
                  <c:pt idx="10">
                    <c:v>AU</c:v>
                  </c:pt>
                  <c:pt idx="11">
                    <c:v>AU</c:v>
                  </c:pt>
                  <c:pt idx="12">
                    <c:v>AU</c:v>
                  </c:pt>
                  <c:pt idx="13">
                    <c:v>AU</c:v>
                  </c:pt>
                  <c:pt idx="14">
                    <c:v>AU</c:v>
                  </c:pt>
                </c:lvl>
                <c:lvl>
                  <c:pt idx="4">
                    <c:v>-6</c:v>
                  </c:pt>
                  <c:pt idx="9">
                    <c:v>-10</c:v>
                  </c:pt>
                  <c:pt idx="14">
                    <c:v>-10</c:v>
                  </c:pt>
                </c:lvl>
                <c:lvl>
                  <c:pt idx="4">
                    <c:v>-2</c:v>
                  </c:pt>
                  <c:pt idx="9">
                    <c:v>-15</c:v>
                  </c:pt>
                  <c:pt idx="14">
                    <c:v>-6</c:v>
                  </c:pt>
                </c:lvl>
                <c:lvl>
                  <c:pt idx="4">
                    <c:v>-2</c:v>
                  </c:pt>
                  <c:pt idx="9">
                    <c:v>-6</c:v>
                  </c:pt>
                  <c:pt idx="14">
                    <c:v>-6</c:v>
                  </c:pt>
                </c:lvl>
                <c:lvl>
                  <c:pt idx="4">
                    <c:v>-2</c:v>
                  </c:pt>
                  <c:pt idx="9">
                    <c:v>0</c:v>
                  </c:pt>
                  <c:pt idx="14">
                    <c:v>-1</c:v>
                  </c:pt>
                </c:lvl>
                <c:lvl>
                  <c:pt idx="4">
                    <c:v>-2</c:v>
                  </c:pt>
                  <c:pt idx="9">
                    <c:v>-17</c:v>
                  </c:pt>
                  <c:pt idx="14">
                    <c:v>-26</c:v>
                  </c:pt>
                </c:lvl>
                <c:lvl>
                  <c:pt idx="4">
                    <c:v>-22</c:v>
                  </c:pt>
                  <c:pt idx="9">
                    <c:v>-26</c:v>
                  </c:pt>
                  <c:pt idx="14">
                    <c:v>-23</c:v>
                  </c:pt>
                </c:lvl>
                <c:lvl>
                  <c:pt idx="4">
                    <c:v>-2</c:v>
                  </c:pt>
                  <c:pt idx="9">
                    <c:v>-5</c:v>
                  </c:pt>
                  <c:pt idx="14">
                    <c:v>-15</c:v>
                  </c:pt>
                </c:lvl>
                <c:lvl>
                  <c:pt idx="4">
                    <c:v>-7</c:v>
                  </c:pt>
                  <c:pt idx="9">
                    <c:v>-19</c:v>
                  </c:pt>
                  <c:pt idx="14">
                    <c:v>-17</c:v>
                  </c:pt>
                </c:lvl>
                <c:lvl>
                  <c:pt idx="4">
                    <c:v>-2</c:v>
                  </c:pt>
                  <c:pt idx="9">
                    <c:v>-17</c:v>
                  </c:pt>
                  <c:pt idx="14">
                    <c:v>-29</c:v>
                  </c:pt>
                </c:lvl>
                <c:lvl>
                  <c:pt idx="4">
                    <c:v>-6</c:v>
                  </c:pt>
                  <c:pt idx="9">
                    <c:v>-10</c:v>
                  </c:pt>
                  <c:pt idx="14">
                    <c:v>-15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0</c:v>
                  </c:pt>
                  <c:pt idx="3">
                    <c:v>4</c:v>
                  </c:pt>
                  <c:pt idx="4">
                    <c:v>0</c:v>
                  </c:pt>
                  <c:pt idx="5">
                    <c:v>-4</c:v>
                  </c:pt>
                  <c:pt idx="6">
                    <c:v>-10</c:v>
                  </c:pt>
                  <c:pt idx="7">
                    <c:v>-9</c:v>
                  </c:pt>
                  <c:pt idx="8">
                    <c:v>-6</c:v>
                  </c:pt>
                  <c:pt idx="9">
                    <c:v>-7</c:v>
                  </c:pt>
                  <c:pt idx="10">
                    <c:v>-7</c:v>
                  </c:pt>
                  <c:pt idx="11">
                    <c:v>-7</c:v>
                  </c:pt>
                  <c:pt idx="12">
                    <c:v>-10</c:v>
                  </c:pt>
                  <c:pt idx="13">
                    <c:v>-16</c:v>
                  </c:pt>
                  <c:pt idx="14">
                    <c:v>-10</c:v>
                  </c:pt>
                  <c:pt idx="15">
                    <c:v>-10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1</c:v>
                  </c:pt>
                  <c:pt idx="3">
                    <c:v>4</c:v>
                  </c:pt>
                  <c:pt idx="4">
                    <c:v>3</c:v>
                  </c:pt>
                  <c:pt idx="5">
                    <c:v>0</c:v>
                  </c:pt>
                  <c:pt idx="6">
                    <c:v>0</c:v>
                  </c:pt>
                  <c:pt idx="7">
                    <c:v>1</c:v>
                  </c:pt>
                  <c:pt idx="8">
                    <c:v>4</c:v>
                  </c:pt>
                  <c:pt idx="9">
                    <c:v>3</c:v>
                  </c:pt>
                  <c:pt idx="10">
                    <c:v>4</c:v>
                  </c:pt>
                  <c:pt idx="11">
                    <c:v>3</c:v>
                  </c:pt>
                  <c:pt idx="12">
                    <c:v>0</c:v>
                  </c:pt>
                  <c:pt idx="13">
                    <c:v>-6</c:v>
                  </c:pt>
                  <c:pt idx="14">
                    <c:v>-5</c:v>
                  </c:pt>
                  <c:pt idx="15">
                    <c:v>-5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-1</c:v>
                  </c:pt>
                  <c:pt idx="7">
                    <c:v>-7</c:v>
                  </c:pt>
                  <c:pt idx="8">
                    <c:v>-6</c:v>
                  </c:pt>
                  <c:pt idx="9">
                    <c:v>-7</c:v>
                  </c:pt>
                  <c:pt idx="10">
                    <c:v>-6</c:v>
                  </c:pt>
                  <c:pt idx="11">
                    <c:v>-6</c:v>
                  </c:pt>
                  <c:pt idx="12">
                    <c:v>-7</c:v>
                  </c:pt>
                  <c:pt idx="13">
                    <c:v>-10</c:v>
                  </c:pt>
                  <c:pt idx="14">
                    <c:v>-9</c:v>
                  </c:pt>
                  <c:pt idx="15">
                    <c:v>-9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-1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-1</c:v>
                  </c:pt>
                  <c:pt idx="12">
                    <c:v>-4</c:v>
                  </c:pt>
                  <c:pt idx="13">
                    <c:v>-10</c:v>
                  </c:pt>
                  <c:pt idx="14">
                    <c:v>-10</c:v>
                  </c:pt>
                  <c:pt idx="15">
                    <c:v>-10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-1</c:v>
                  </c:pt>
                  <c:pt idx="7">
                    <c:v>0</c:v>
                  </c:pt>
                  <c:pt idx="8">
                    <c:v>0</c:v>
                  </c:pt>
                  <c:pt idx="9">
                    <c:v>3</c:v>
                  </c:pt>
                  <c:pt idx="10">
                    <c:v>3</c:v>
                  </c:pt>
                  <c:pt idx="11">
                    <c:v>3</c:v>
                  </c:pt>
                  <c:pt idx="12">
                    <c:v>2</c:v>
                  </c:pt>
                  <c:pt idx="13">
                    <c:v>-1</c:v>
                  </c:pt>
                  <c:pt idx="14">
                    <c:v>0</c:v>
                  </c:pt>
                  <c:pt idx="15">
                    <c:v>0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-7</c:v>
                  </c:pt>
                  <c:pt idx="7">
                    <c:v>-6</c:v>
                  </c:pt>
                  <c:pt idx="8">
                    <c:v>-3</c:v>
                  </c:pt>
                  <c:pt idx="9">
                    <c:v>-4</c:v>
                  </c:pt>
                  <c:pt idx="10">
                    <c:v>-4</c:v>
                  </c:pt>
                  <c:pt idx="11">
                    <c:v>-7</c:v>
                  </c:pt>
                  <c:pt idx="12">
                    <c:v>-13</c:v>
                  </c:pt>
                  <c:pt idx="13">
                    <c:v>-16</c:v>
                  </c:pt>
                  <c:pt idx="14">
                    <c:v>-9</c:v>
                  </c:pt>
                  <c:pt idx="15">
                    <c:v>-9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-1</c:v>
                  </c:pt>
                  <c:pt idx="3">
                    <c:v>0</c:v>
                  </c:pt>
                  <c:pt idx="4">
                    <c:v>-1</c:v>
                  </c:pt>
                  <c:pt idx="5">
                    <c:v>-4</c:v>
                  </c:pt>
                  <c:pt idx="6">
                    <c:v>-4</c:v>
                  </c:pt>
                  <c:pt idx="7">
                    <c:v>-3</c:v>
                  </c:pt>
                  <c:pt idx="8">
                    <c:v>-3</c:v>
                  </c:pt>
                  <c:pt idx="9">
                    <c:v>-3</c:v>
                  </c:pt>
                  <c:pt idx="10">
                    <c:v>-3</c:v>
                  </c:pt>
                  <c:pt idx="11">
                    <c:v>0</c:v>
                  </c:pt>
                  <c:pt idx="12">
                    <c:v>0</c:v>
                  </c:pt>
                  <c:pt idx="13">
                    <c:v>-1</c:v>
                  </c:pt>
                  <c:pt idx="14">
                    <c:v>0</c:v>
                  </c:pt>
                  <c:pt idx="15">
                    <c:v>0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-1</c:v>
                  </c:pt>
                  <c:pt idx="7">
                    <c:v>0</c:v>
                  </c:pt>
                  <c:pt idx="8">
                    <c:v>0</c:v>
                  </c:pt>
                  <c:pt idx="9">
                    <c:v>3</c:v>
                  </c:pt>
                  <c:pt idx="10">
                    <c:v>2</c:v>
                  </c:pt>
                  <c:pt idx="11">
                    <c:v>-1</c:v>
                  </c:pt>
                  <c:pt idx="12">
                    <c:v>-7</c:v>
                  </c:pt>
                  <c:pt idx="13">
                    <c:v>-13</c:v>
                  </c:pt>
                  <c:pt idx="14">
                    <c:v>-9</c:v>
                  </c:pt>
                  <c:pt idx="15">
                    <c:v>-9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1</c:v>
                  </c:pt>
                  <c:pt idx="3">
                    <c:v>4</c:v>
                  </c:pt>
                  <c:pt idx="4">
                    <c:v>3</c:v>
                  </c:pt>
                  <c:pt idx="5">
                    <c:v>0</c:v>
                  </c:pt>
                  <c:pt idx="6">
                    <c:v>-6</c:v>
                  </c:pt>
                  <c:pt idx="7">
                    <c:v>-5</c:v>
                  </c:pt>
                  <c:pt idx="8">
                    <c:v>-2</c:v>
                  </c:pt>
                  <c:pt idx="9">
                    <c:v>-3</c:v>
                  </c:pt>
                  <c:pt idx="10">
                    <c:v>-2</c:v>
                  </c:pt>
                  <c:pt idx="11">
                    <c:v>-3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-2</c:v>
                  </c:pt>
                  <c:pt idx="15">
                    <c:v>-2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-7</c:v>
                  </c:pt>
                  <c:pt idx="7">
                    <c:v>-6</c:v>
                  </c:pt>
                  <c:pt idx="8">
                    <c:v>-3</c:v>
                  </c:pt>
                  <c:pt idx="9">
                    <c:v>-4</c:v>
                  </c:pt>
                  <c:pt idx="10">
                    <c:v>-4</c:v>
                  </c:pt>
                  <c:pt idx="11">
                    <c:v>-7</c:v>
                  </c:pt>
                  <c:pt idx="12">
                    <c:v>-13</c:v>
                  </c:pt>
                  <c:pt idx="13">
                    <c:v>-16</c:v>
                  </c:pt>
                  <c:pt idx="14">
                    <c:v>-9</c:v>
                  </c:pt>
                  <c:pt idx="15">
                    <c:v>-9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1</c:v>
                  </c:pt>
                  <c:pt idx="3">
                    <c:v>4</c:v>
                  </c:pt>
                  <c:pt idx="4">
                    <c:v>3</c:v>
                  </c:pt>
                  <c:pt idx="5">
                    <c:v>0</c:v>
                  </c:pt>
                  <c:pt idx="6">
                    <c:v>0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4</c:v>
                  </c:pt>
                  <c:pt idx="11">
                    <c:v>3</c:v>
                  </c:pt>
                  <c:pt idx="12">
                    <c:v>0</c:v>
                  </c:pt>
                  <c:pt idx="13">
                    <c:v>-6</c:v>
                  </c:pt>
                  <c:pt idx="14">
                    <c:v>-5</c:v>
                  </c:pt>
                  <c:pt idx="15">
                    <c:v>-5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0</c:v>
                  </c:pt>
                  <c:pt idx="9">
                    <c:v>3</c:v>
                  </c:pt>
                  <c:pt idx="10">
                    <c:v>0</c:v>
                  </c:pt>
                  <c:pt idx="11">
                    <c:v>3</c:v>
                  </c:pt>
                  <c:pt idx="12">
                    <c:v>1</c:v>
                  </c:pt>
                  <c:pt idx="13">
                    <c:v>4</c:v>
                  </c:pt>
                  <c:pt idx="14">
                    <c:v>6</c:v>
                  </c:pt>
                  <c:pt idx="15">
                    <c:v>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6</c:v>
                  </c:pt>
                  <c:pt idx="7">
                    <c:v>0</c:v>
                  </c:pt>
                  <c:pt idx="8">
                    <c:v>2</c:v>
                  </c:pt>
                  <c:pt idx="9">
                    <c:v>8</c:v>
                  </c:pt>
                  <c:pt idx="10">
                    <c:v>0</c:v>
                  </c:pt>
                  <c:pt idx="11">
                    <c:v>10</c:v>
                  </c:pt>
                  <c:pt idx="12">
                    <c:v>2</c:v>
                  </c:pt>
                  <c:pt idx="13">
                    <c:v>12</c:v>
                  </c:pt>
                  <c:pt idx="14">
                    <c:v>14</c:v>
                  </c:pt>
                  <c:pt idx="15">
                    <c:v>12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2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6</c:v>
                  </c:pt>
                  <c:pt idx="8">
                    <c:v>4</c:v>
                  </c:pt>
                  <c:pt idx="9">
                    <c:v>6</c:v>
                  </c:pt>
                  <c:pt idx="10">
                    <c:v>2</c:v>
                  </c:pt>
                  <c:pt idx="11">
                    <c:v>4</c:v>
                  </c:pt>
                  <c:pt idx="12">
                    <c:v>8</c:v>
                  </c:pt>
                  <c:pt idx="13">
                    <c:v>10</c:v>
                  </c:pt>
                  <c:pt idx="14">
                    <c:v>12</c:v>
                  </c:pt>
                  <c:pt idx="15">
                    <c:v>10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6</c:v>
                  </c:pt>
                  <c:pt idx="7">
                    <c:v>4</c:v>
                  </c:pt>
                  <c:pt idx="8">
                    <c:v>0</c:v>
                  </c:pt>
                  <c:pt idx="9">
                    <c:v>6</c:v>
                  </c:pt>
                  <c:pt idx="10">
                    <c:v>2</c:v>
                  </c:pt>
                  <c:pt idx="11">
                    <c:v>7</c:v>
                  </c:pt>
                  <c:pt idx="12">
                    <c:v>0</c:v>
                  </c:pt>
                  <c:pt idx="13">
                    <c:v>7</c:v>
                  </c:pt>
                  <c:pt idx="14">
                    <c:v>5</c:v>
                  </c:pt>
                  <c:pt idx="15">
                    <c:v>3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6</c:v>
                  </c:pt>
                  <c:pt idx="7">
                    <c:v>8</c:v>
                  </c:pt>
                  <c:pt idx="8">
                    <c:v>0</c:v>
                  </c:pt>
                  <c:pt idx="9">
                    <c:v>5</c:v>
                  </c:pt>
                  <c:pt idx="10">
                    <c:v>7</c:v>
                  </c:pt>
                  <c:pt idx="11">
                    <c:v>9</c:v>
                  </c:pt>
                  <c:pt idx="12">
                    <c:v>3</c:v>
                  </c:pt>
                  <c:pt idx="13">
                    <c:v>11</c:v>
                  </c:pt>
                  <c:pt idx="14">
                    <c:v>13</c:v>
                  </c:pt>
                  <c:pt idx="15">
                    <c:v>11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2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6</c:v>
                  </c:pt>
                  <c:pt idx="9">
                    <c:v>0</c:v>
                  </c:pt>
                  <c:pt idx="10">
                    <c:v>2</c:v>
                  </c:pt>
                  <c:pt idx="11">
                    <c:v>5</c:v>
                  </c:pt>
                  <c:pt idx="12">
                    <c:v>12</c:v>
                  </c:pt>
                  <c:pt idx="13">
                    <c:v>10</c:v>
                  </c:pt>
                  <c:pt idx="14">
                    <c:v>12</c:v>
                  </c:pt>
                  <c:pt idx="15">
                    <c:v>10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6</c:v>
                  </c:pt>
                  <c:pt idx="8">
                    <c:v>2</c:v>
                  </c:pt>
                  <c:pt idx="9">
                    <c:v>0</c:v>
                  </c:pt>
                  <c:pt idx="10">
                    <c:v>8</c:v>
                  </c:pt>
                  <c:pt idx="11">
                    <c:v>0</c:v>
                  </c:pt>
                  <c:pt idx="12">
                    <c:v>3</c:v>
                  </c:pt>
                  <c:pt idx="13">
                    <c:v>3</c:v>
                  </c:pt>
                  <c:pt idx="14">
                    <c:v>5</c:v>
                  </c:pt>
                  <c:pt idx="15">
                    <c:v>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0</c:v>
                  </c:pt>
                  <c:pt idx="9">
                    <c:v>3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0</c:v>
                  </c:pt>
                  <c:pt idx="9">
                    <c:v>3</c:v>
                  </c:pt>
                  <c:pt idx="10">
                    <c:v>0</c:v>
                  </c:pt>
                  <c:pt idx="11">
                    <c:v>3</c:v>
                  </c:pt>
                  <c:pt idx="12">
                    <c:v>0</c:v>
                  </c:pt>
                  <c:pt idx="13">
                    <c:v>7</c:v>
                  </c:pt>
                  <c:pt idx="14">
                    <c:v>5</c:v>
                  </c:pt>
                  <c:pt idx="15">
                    <c:v>3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2</c:v>
                  </c:pt>
                  <c:pt idx="1">
                    <c:v>7</c:v>
                  </c:pt>
                  <c:pt idx="2">
                    <c:v>4</c:v>
                  </c:pt>
                  <c:pt idx="3">
                    <c:v>2</c:v>
                  </c:pt>
                  <c:pt idx="4">
                    <c:v>7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6</c:v>
                  </c:pt>
                  <c:pt idx="9">
                    <c:v>0</c:v>
                  </c:pt>
                  <c:pt idx="10">
                    <c:v>3</c:v>
                  </c:pt>
                  <c:pt idx="11">
                    <c:v>0</c:v>
                  </c:pt>
                  <c:pt idx="12">
                    <c:v>7</c:v>
                  </c:pt>
                  <c:pt idx="13">
                    <c:v>2</c:v>
                  </c:pt>
                  <c:pt idx="14">
                    <c:v>4</c:v>
                  </c:pt>
                  <c:pt idx="15">
                    <c:v>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N</c:v>
                  </c:pt>
                  <c:pt idx="9">
                    <c:v>P</c:v>
                  </c:pt>
                  <c:pt idx="10">
                    <c:v>N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B</c:v>
                  </c:pt>
                  <c:pt idx="7">
                    <c:v>N</c:v>
                  </c:pt>
                  <c:pt idx="8">
                    <c:v>B</c:v>
                  </c:pt>
                  <c:pt idx="9">
                    <c:v>B</c:v>
                  </c:pt>
                  <c:pt idx="10">
                    <c:v>N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B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P</c:v>
                  </c:pt>
                  <c:pt idx="9">
                    <c:v>B</c:v>
                  </c:pt>
                  <c:pt idx="10">
                    <c:v>B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P</c:v>
                  </c:pt>
                  <c:pt idx="7">
                    <c:v>P</c:v>
                  </c:pt>
                  <c:pt idx="8">
                    <c:v>N</c:v>
                  </c:pt>
                  <c:pt idx="9">
                    <c:v>P</c:v>
                  </c:pt>
                  <c:pt idx="10">
                    <c:v>P</c:v>
                  </c:pt>
                  <c:pt idx="11">
                    <c:v>B</c:v>
                  </c:pt>
                  <c:pt idx="12">
                    <c:v>N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B</c:v>
                  </c:pt>
                  <c:pt idx="7">
                    <c:v>B</c:v>
                  </c:pt>
                  <c:pt idx="8">
                    <c:v>N</c:v>
                  </c:pt>
                  <c:pt idx="9">
                    <c:v>B</c:v>
                  </c:pt>
                  <c:pt idx="10">
                    <c:v>B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B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P</c:v>
                  </c:pt>
                  <c:pt idx="9">
                    <c:v>N</c:v>
                  </c:pt>
                  <c:pt idx="10">
                    <c:v>B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P</c:v>
                  </c:pt>
                  <c:pt idx="8">
                    <c:v>B</c:v>
                  </c:pt>
                  <c:pt idx="9">
                    <c:v>N</c:v>
                  </c:pt>
                  <c:pt idx="10">
                    <c:v>P</c:v>
                  </c:pt>
                  <c:pt idx="11">
                    <c:v>N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N</c:v>
                  </c:pt>
                  <c:pt idx="9">
                    <c:v>B</c:v>
                  </c:pt>
                  <c:pt idx="10">
                    <c:v>N</c:v>
                  </c:pt>
                  <c:pt idx="11">
                    <c:v>N</c:v>
                  </c:pt>
                  <c:pt idx="12">
                    <c:v>N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N</c:v>
                  </c:pt>
                  <c:pt idx="9">
                    <c:v>P</c:v>
                  </c:pt>
                  <c:pt idx="10">
                    <c:v>N</c:v>
                  </c:pt>
                  <c:pt idx="11">
                    <c:v>B</c:v>
                  </c:pt>
                  <c:pt idx="12">
                    <c:v>N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P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B</c:v>
                  </c:pt>
                  <c:pt idx="9">
                    <c:v>N</c:v>
                  </c:pt>
                  <c:pt idx="10">
                    <c:v>P</c:v>
                  </c:pt>
                  <c:pt idx="11">
                    <c:v>N</c:v>
                  </c:pt>
                  <c:pt idx="12">
                    <c:v>B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B1</c:v>
                  </c:pt>
                  <c:pt idx="1">
                    <c:v>B2</c:v>
                  </c:pt>
                  <c:pt idx="2">
                    <c:v>B3</c:v>
                  </c:pt>
                  <c:pt idx="3">
                    <c:v>B4</c:v>
                  </c:pt>
                  <c:pt idx="4">
                    <c:v>B5</c:v>
                  </c:pt>
                  <c:pt idx="5">
                    <c:v>B6</c:v>
                  </c:pt>
                  <c:pt idx="6">
                    <c:v>B7</c:v>
                  </c:pt>
                  <c:pt idx="7">
                    <c:v>B8</c:v>
                  </c:pt>
                  <c:pt idx="8">
                    <c:v>B9</c:v>
                  </c:pt>
                  <c:pt idx="9">
                    <c:v>B10</c:v>
                  </c:pt>
                  <c:pt idx="10">
                    <c:v>B11</c:v>
                  </c:pt>
                  <c:pt idx="11">
                    <c:v>B12</c:v>
                  </c:pt>
                  <c:pt idx="12">
                    <c:v>B13</c:v>
                  </c:pt>
                  <c:pt idx="13">
                    <c:v>B14</c:v>
                  </c:pt>
                  <c:pt idx="14">
                    <c:v>B15</c:v>
                  </c:pt>
                  <c:pt idx="15">
                    <c:v>B16</c:v>
                  </c:pt>
                  <c:pt idx="16">
                    <c:v>B17</c:v>
                  </c:pt>
                  <c:pt idx="17">
                    <c:v>B18</c:v>
                  </c:pt>
                  <c:pt idx="18">
                    <c:v>B19</c:v>
                  </c:pt>
                  <c:pt idx="19">
                    <c:v>B20</c:v>
                  </c:pt>
                  <c:pt idx="20">
                    <c:v>B21</c:v>
                  </c:pt>
                  <c:pt idx="21">
                    <c:v>B22</c:v>
                  </c:pt>
                  <c:pt idx="22">
                    <c:v>B23</c:v>
                  </c:pt>
                  <c:pt idx="23">
                    <c:v>B24</c:v>
                  </c:pt>
                  <c:pt idx="24">
                    <c:v>B25</c:v>
                  </c:pt>
                  <c:pt idx="25">
                    <c:v>B26</c:v>
                  </c:pt>
                  <c:pt idx="26">
                    <c:v>B27</c:v>
                  </c:pt>
                  <c:pt idx="27">
                    <c:v>B28</c:v>
                  </c:pt>
                  <c:pt idx="28">
                    <c:v>B29</c:v>
                  </c:pt>
                  <c:pt idx="29">
                    <c:v>B30</c:v>
                  </c:pt>
                  <c:pt idx="30">
                    <c:v>B31</c:v>
                  </c:pt>
                  <c:pt idx="31">
                    <c:v>B32</c:v>
                  </c:pt>
                  <c:pt idx="32">
                    <c:v>B33</c:v>
                  </c:pt>
                  <c:pt idx="33">
                    <c:v>B34</c:v>
                  </c:pt>
                  <c:pt idx="34">
                    <c:v>B35</c:v>
                  </c:pt>
                  <c:pt idx="35">
                    <c:v>B36</c:v>
                  </c:pt>
                  <c:pt idx="36">
                    <c:v>B37</c:v>
                  </c:pt>
                  <c:pt idx="37">
                    <c:v>B38</c:v>
                  </c:pt>
                  <c:pt idx="38">
                    <c:v>B39</c:v>
                  </c:pt>
                  <c:pt idx="39">
                    <c:v>B40</c:v>
                  </c:pt>
                  <c:pt idx="40">
                    <c:v>B41</c:v>
                  </c:pt>
                  <c:pt idx="41">
                    <c:v>B42</c:v>
                  </c:pt>
                  <c:pt idx="42">
                    <c:v>B43</c:v>
                  </c:pt>
                  <c:pt idx="43">
                    <c:v>B44</c:v>
                  </c:pt>
                  <c:pt idx="44">
                    <c:v>B45</c:v>
                  </c:pt>
                  <c:pt idx="45">
                    <c:v>B46</c:v>
                  </c:pt>
                  <c:pt idx="46">
                    <c:v>B47</c:v>
                  </c:pt>
                  <c:pt idx="47">
                    <c:v>B48</c:v>
                  </c:pt>
                  <c:pt idx="48">
                    <c:v>B49</c:v>
                  </c:pt>
                  <c:pt idx="49">
                    <c:v>B50</c:v>
                  </c:pt>
                  <c:pt idx="50">
                    <c:v>B51</c:v>
                  </c:pt>
                  <c:pt idx="51">
                    <c:v>B52</c:v>
                  </c:pt>
                  <c:pt idx="52">
                    <c:v>B53</c:v>
                  </c:pt>
                  <c:pt idx="53">
                    <c:v>B54</c:v>
                  </c:pt>
                  <c:pt idx="54">
                    <c:v>B55</c:v>
                  </c:pt>
                  <c:pt idx="55">
                    <c:v>B56</c:v>
                  </c:pt>
                  <c:pt idx="56">
                    <c:v>B57</c:v>
                  </c:pt>
                  <c:pt idx="57">
                    <c:v>B58</c:v>
                  </c:pt>
                  <c:pt idx="58">
                    <c:v>B59</c:v>
                  </c:pt>
                  <c:pt idx="59">
                    <c:v>B60</c:v>
                  </c:pt>
                  <c:pt idx="60">
                    <c:v>B61</c:v>
                  </c:pt>
                  <c:pt idx="61">
                    <c:v>B62</c:v>
                  </c:pt>
                  <c:pt idx="62">
                    <c:v>B63</c:v>
                  </c:pt>
                  <c:pt idx="63">
                    <c:v>B64</c:v>
                  </c:pt>
                  <c:pt idx="64">
                    <c:v>B65</c:v>
                  </c:pt>
                  <c:pt idx="65">
                    <c:v>B66</c:v>
                  </c:pt>
                  <c:pt idx="66">
                    <c:v>B67</c:v>
                  </c:pt>
                  <c:pt idx="67">
                    <c:v>B68</c:v>
                  </c:pt>
                  <c:pt idx="68">
                    <c:v>B69</c:v>
                  </c:pt>
                  <c:pt idx="69">
                    <c:v>B70</c:v>
                  </c:pt>
                  <c:pt idx="70">
                    <c:v>B71</c:v>
                  </c:pt>
                  <c:pt idx="71">
                    <c:v>B72</c:v>
                  </c:pt>
                  <c:pt idx="72">
                    <c:v>B73</c:v>
                  </c:pt>
                  <c:pt idx="73">
                    <c:v>B74</c:v>
                  </c:pt>
                  <c:pt idx="74">
                    <c:v>B75</c:v>
                  </c:pt>
                  <c:pt idx="75">
                    <c:v>B76</c:v>
                  </c:pt>
                  <c:pt idx="76">
                    <c:v>B77</c:v>
                  </c:pt>
                  <c:pt idx="77">
                    <c:v>B78</c:v>
                  </c:pt>
                  <c:pt idx="78">
                    <c:v>B79</c:v>
                  </c:pt>
                  <c:pt idx="79">
                    <c:v>B80</c:v>
                  </c:pt>
                  <c:pt idx="80">
                    <c:v>B81</c:v>
                  </c:pt>
                  <c:pt idx="81">
                    <c:v>B82</c:v>
                  </c:pt>
                  <c:pt idx="82">
                    <c:v>B83</c:v>
                  </c:pt>
                  <c:pt idx="83">
                    <c:v>B84</c:v>
                  </c:pt>
                  <c:pt idx="84">
                    <c:v>B85</c:v>
                  </c:pt>
                  <c:pt idx="85">
                    <c:v>B86</c:v>
                  </c:pt>
                  <c:pt idx="86">
                    <c:v>B87</c:v>
                  </c:pt>
                  <c:pt idx="87">
                    <c:v>B88</c:v>
                  </c:pt>
                  <c:pt idx="88">
                    <c:v>B89</c:v>
                  </c:pt>
                  <c:pt idx="89">
                    <c:v>B90</c:v>
                  </c:pt>
                  <c:pt idx="90">
                    <c:v>B91</c:v>
                  </c:pt>
                  <c:pt idx="91">
                    <c:v>B92</c:v>
                  </c:pt>
                  <c:pt idx="92">
                    <c:v>B93</c:v>
                  </c:pt>
                  <c:pt idx="93">
                    <c:v>B94</c:v>
                  </c:pt>
                  <c:pt idx="94">
                    <c:v>B95</c:v>
                  </c:pt>
                  <c:pt idx="95">
                    <c:v>B96</c:v>
                  </c:pt>
                  <c:pt idx="96">
                    <c:v>B97</c:v>
                  </c:pt>
                  <c:pt idx="97">
                    <c:v>B98</c:v>
                  </c:pt>
                  <c:pt idx="98">
                    <c:v>B99</c:v>
                  </c:pt>
                  <c:pt idx="99">
                    <c:v>B100</c:v>
                  </c:pt>
                </c:lvl>
              </c:multiLvlStrCache>
            </c:multiLvlStrRef>
          </c:cat>
          <c:val>
            <c:numRef>
              <c:f>'Combo Dashboard'!$DY$10:$DY$109</c:f>
              <c:numCache>
                <c:formatCode>General</c:formatCode>
                <c:ptCount val="100"/>
                <c:pt idx="0">
                  <c:v>0</c:v>
                </c:pt>
                <c:pt idx="1">
                  <c:v>-14</c:v>
                </c:pt>
                <c:pt idx="2">
                  <c:v>-24</c:v>
                </c:pt>
                <c:pt idx="3">
                  <c:v>-18</c:v>
                </c:pt>
                <c:pt idx="4">
                  <c:v>-22</c:v>
                </c:pt>
                <c:pt idx="5">
                  <c:v>-30</c:v>
                </c:pt>
                <c:pt idx="6">
                  <c:v>-30</c:v>
                </c:pt>
                <c:pt idx="7">
                  <c:v>-26</c:v>
                </c:pt>
                <c:pt idx="8">
                  <c:v>-26</c:v>
                </c:pt>
                <c:pt idx="9">
                  <c:v>-26</c:v>
                </c:pt>
                <c:pt idx="10">
                  <c:v>-26</c:v>
                </c:pt>
                <c:pt idx="11">
                  <c:v>-23</c:v>
                </c:pt>
                <c:pt idx="12">
                  <c:v>-23</c:v>
                </c:pt>
                <c:pt idx="13">
                  <c:v>-32</c:v>
                </c:pt>
                <c:pt idx="14">
                  <c:v>-23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0A-4697-BFE0-F4FDEABB0A89}"/>
            </c:ext>
          </c:extLst>
        </c:ser>
        <c:ser>
          <c:idx val="5"/>
          <c:order val="5"/>
          <c:tx>
            <c:strRef>
              <c:f>'Combo Dashboard'!$DZ$9</c:f>
              <c:strCache>
                <c:ptCount val="1"/>
                <c:pt idx="0">
                  <c:v>C6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'Combo Dashboard'!$BQ$10:$DT$109</c:f>
              <c:multiLvlStrCache>
                <c:ptCount val="100"/>
                <c:lvl>
                  <c:pt idx="1">
                    <c:v>1</c:v>
                  </c:pt>
                  <c:pt idx="6">
                    <c:v>2</c:v>
                  </c:pt>
                  <c:pt idx="11">
                    <c:v>3</c:v>
                  </c:pt>
                  <c:pt idx="16">
                    <c:v>4</c:v>
                  </c:pt>
                  <c:pt idx="21">
                    <c:v>1</c:v>
                  </c:pt>
                  <c:pt idx="26">
                    <c:v>2</c:v>
                  </c:pt>
                  <c:pt idx="31">
                    <c:v>3</c:v>
                  </c:pt>
                  <c:pt idx="36">
                    <c:v>4</c:v>
                  </c:pt>
                  <c:pt idx="41">
                    <c:v>1</c:v>
                  </c:pt>
                  <c:pt idx="46">
                    <c:v>2</c:v>
                  </c:pt>
                  <c:pt idx="51">
                    <c:v>3</c:v>
                  </c:pt>
                  <c:pt idx="56">
                    <c:v>4</c:v>
                  </c:pt>
                  <c:pt idx="61">
                    <c:v>1</c:v>
                  </c:pt>
                  <c:pt idx="66">
                    <c:v>2</c:v>
                  </c:pt>
                  <c:pt idx="71">
                    <c:v>3</c:v>
                  </c:pt>
                  <c:pt idx="76">
                    <c:v>4</c:v>
                  </c:pt>
                  <c:pt idx="81">
                    <c:v>1</c:v>
                  </c:pt>
                  <c:pt idx="86">
                    <c:v>2</c:v>
                  </c:pt>
                  <c:pt idx="91">
                    <c:v>3</c:v>
                  </c:pt>
                  <c:pt idx="96">
                    <c:v>4</c:v>
                  </c:pt>
                </c:lvl>
                <c:lvl>
                  <c:pt idx="4">
                    <c:v>H</c:v>
                  </c:pt>
                  <c:pt idx="5">
                    <c:v>H</c:v>
                  </c:pt>
                  <c:pt idx="6">
                    <c:v>H</c:v>
                  </c:pt>
                  <c:pt idx="7">
                    <c:v>H</c:v>
                  </c:pt>
                  <c:pt idx="8">
                    <c:v>H</c:v>
                  </c:pt>
                  <c:pt idx="9">
                    <c:v>AU</c:v>
                  </c:pt>
                  <c:pt idx="10">
                    <c:v>AU</c:v>
                  </c:pt>
                  <c:pt idx="11">
                    <c:v>AU</c:v>
                  </c:pt>
                  <c:pt idx="12">
                    <c:v>AU</c:v>
                  </c:pt>
                  <c:pt idx="13">
                    <c:v>AU</c:v>
                  </c:pt>
                  <c:pt idx="14">
                    <c:v>AU</c:v>
                  </c:pt>
                  <c:pt idx="15">
                    <c:v>AU</c:v>
                  </c:pt>
                  <c:pt idx="16">
                    <c:v>AU</c:v>
                  </c:pt>
                  <c:pt idx="17">
                    <c:v>AU</c:v>
                  </c:pt>
                  <c:pt idx="18">
                    <c:v>AU</c:v>
                  </c:pt>
                </c:lvl>
                <c:lvl>
                  <c:pt idx="4">
                    <c:v>R</c:v>
                  </c:pt>
                  <c:pt idx="9">
                    <c:v>N</c:v>
                  </c:pt>
                  <c:pt idx="14">
                    <c:v>N</c:v>
                  </c:pt>
                  <c:pt idx="19">
                    <c:v>R</c:v>
                  </c:pt>
                  <c:pt idx="24">
                    <c:v>R</c:v>
                  </c:pt>
                  <c:pt idx="29">
                    <c:v>R</c:v>
                  </c:pt>
                  <c:pt idx="34">
                    <c:v>R</c:v>
                  </c:pt>
                  <c:pt idx="39">
                    <c:v>R</c:v>
                  </c:pt>
                  <c:pt idx="44">
                    <c:v>R</c:v>
                  </c:pt>
                  <c:pt idx="49">
                    <c:v>R</c:v>
                  </c:pt>
                  <c:pt idx="54">
                    <c:v>R</c:v>
                  </c:pt>
                  <c:pt idx="59">
                    <c:v>N</c:v>
                  </c:pt>
                  <c:pt idx="64">
                    <c:v>N</c:v>
                  </c:pt>
                  <c:pt idx="69">
                    <c:v>R</c:v>
                  </c:pt>
                  <c:pt idx="74">
                    <c:v>R</c:v>
                  </c:pt>
                  <c:pt idx="79">
                    <c:v>R</c:v>
                  </c:pt>
                  <c:pt idx="84">
                    <c:v>R</c:v>
                  </c:pt>
                  <c:pt idx="89">
                    <c:v>N</c:v>
                  </c:pt>
                  <c:pt idx="94">
                    <c:v>R</c:v>
                  </c:pt>
                  <c:pt idx="99">
                    <c:v>R</c:v>
                  </c:pt>
                </c:lvl>
                <c:lvl>
                  <c:pt idx="3">
                    <c:v>AU</c:v>
                  </c:pt>
                </c:lvl>
                <c:lvl>
                  <c:pt idx="3">
                    <c:v>AO</c:v>
                  </c:pt>
                </c:lvl>
                <c:lvl>
                  <c:pt idx="3">
                    <c:v>T</c:v>
                  </c:pt>
                </c:lvl>
                <c:lvl>
                  <c:pt idx="0">
                    <c:v>H</c:v>
                  </c:pt>
                  <c:pt idx="1">
                    <c:v>1</c:v>
                  </c:pt>
                  <c:pt idx="2">
                    <c:v>4</c:v>
                  </c:pt>
                  <c:pt idx="3">
                    <c:v>H</c:v>
                  </c:pt>
                  <c:pt idx="4">
                    <c:v>H</c:v>
                  </c:pt>
                  <c:pt idx="6">
                    <c:v>2</c:v>
                  </c:pt>
                  <c:pt idx="7">
                    <c:v>1</c:v>
                  </c:pt>
                  <c:pt idx="8">
                    <c:v>AU</c:v>
                  </c:pt>
                  <c:pt idx="9">
                    <c:v>AU</c:v>
                  </c:pt>
                  <c:pt idx="11">
                    <c:v>3</c:v>
                  </c:pt>
                  <c:pt idx="12">
                    <c:v>1</c:v>
                  </c:pt>
                  <c:pt idx="13">
                    <c:v>AU</c:v>
                  </c:pt>
                  <c:pt idx="14">
                    <c:v>AU</c:v>
                  </c:pt>
                  <c:pt idx="16">
                    <c:v>4</c:v>
                  </c:pt>
                  <c:pt idx="17">
                    <c:v>4</c:v>
                  </c:pt>
                  <c:pt idx="21">
                    <c:v>2</c:v>
                  </c:pt>
                  <c:pt idx="22">
                    <c:v>4</c:v>
                  </c:pt>
                  <c:pt idx="26">
                    <c:v>2</c:v>
                  </c:pt>
                  <c:pt idx="27">
                    <c:v>4</c:v>
                  </c:pt>
                  <c:pt idx="31">
                    <c:v>2</c:v>
                  </c:pt>
                  <c:pt idx="32">
                    <c:v>4</c:v>
                  </c:pt>
                  <c:pt idx="36">
                    <c:v>3</c:v>
                  </c:pt>
                  <c:pt idx="37">
                    <c:v>4</c:v>
                  </c:pt>
                  <c:pt idx="41">
                    <c:v>2</c:v>
                  </c:pt>
                  <c:pt idx="42">
                    <c:v>4</c:v>
                  </c:pt>
                  <c:pt idx="46">
                    <c:v>2</c:v>
                  </c:pt>
                  <c:pt idx="47">
                    <c:v>4</c:v>
                  </c:pt>
                  <c:pt idx="51">
                    <c:v>3</c:v>
                  </c:pt>
                  <c:pt idx="52">
                    <c:v>4</c:v>
                  </c:pt>
                  <c:pt idx="56">
                    <c:v>1</c:v>
                  </c:pt>
                  <c:pt idx="57">
                    <c:v>4</c:v>
                  </c:pt>
                  <c:pt idx="61">
                    <c:v>1</c:v>
                  </c:pt>
                  <c:pt idx="62">
                    <c:v>4</c:v>
                  </c:pt>
                  <c:pt idx="66">
                    <c:v>2</c:v>
                  </c:pt>
                  <c:pt idx="67">
                    <c:v>4</c:v>
                  </c:pt>
                  <c:pt idx="71">
                    <c:v>2</c:v>
                  </c:pt>
                  <c:pt idx="72">
                    <c:v>4</c:v>
                  </c:pt>
                  <c:pt idx="76">
                    <c:v>3</c:v>
                  </c:pt>
                  <c:pt idx="77">
                    <c:v>4</c:v>
                  </c:pt>
                  <c:pt idx="81">
                    <c:v>4</c:v>
                  </c:pt>
                  <c:pt idx="82">
                    <c:v>4</c:v>
                  </c:pt>
                  <c:pt idx="86">
                    <c:v>1</c:v>
                  </c:pt>
                  <c:pt idx="87">
                    <c:v>4</c:v>
                  </c:pt>
                  <c:pt idx="91">
                    <c:v>3</c:v>
                  </c:pt>
                  <c:pt idx="92">
                    <c:v>4</c:v>
                  </c:pt>
                  <c:pt idx="96">
                    <c:v>3</c:v>
                  </c:pt>
                  <c:pt idx="97">
                    <c:v>4</c:v>
                  </c:pt>
                </c:lvl>
                <c:lvl>
                  <c:pt idx="2">
                    <c:v>AV</c:v>
                  </c:pt>
                  <c:pt idx="3">
                    <c:v>2</c:v>
                  </c:pt>
                  <c:pt idx="4">
                    <c:v>AU</c:v>
                  </c:pt>
                  <c:pt idx="8">
                    <c:v>0</c:v>
                  </c:pt>
                  <c:pt idx="13">
                    <c:v>0</c:v>
                  </c:pt>
                  <c:pt idx="18">
                    <c:v>0</c:v>
                  </c:pt>
                  <c:pt idx="23">
                    <c:v>0</c:v>
                  </c:pt>
                  <c:pt idx="28">
                    <c:v>0</c:v>
                  </c:pt>
                  <c:pt idx="33">
                    <c:v>0</c:v>
                  </c:pt>
                  <c:pt idx="38">
                    <c:v>0</c:v>
                  </c:pt>
                  <c:pt idx="43">
                    <c:v>0</c:v>
                  </c:pt>
                  <c:pt idx="48">
                    <c:v>0</c:v>
                  </c:pt>
                  <c:pt idx="53">
                    <c:v>0</c:v>
                  </c:pt>
                  <c:pt idx="58">
                    <c:v>0</c:v>
                  </c:pt>
                  <c:pt idx="63">
                    <c:v>0</c:v>
                  </c:pt>
                  <c:pt idx="68">
                    <c:v>0</c:v>
                  </c:pt>
                  <c:pt idx="73">
                    <c:v>0</c:v>
                  </c:pt>
                  <c:pt idx="78">
                    <c:v>0</c:v>
                  </c:pt>
                  <c:pt idx="83">
                    <c:v>0</c:v>
                  </c:pt>
                  <c:pt idx="88">
                    <c:v>0</c:v>
                  </c:pt>
                  <c:pt idx="93">
                    <c:v>0</c:v>
                  </c:pt>
                  <c:pt idx="98">
                    <c:v>0</c:v>
                  </c:pt>
                </c:lvl>
                <c:lvl>
                  <c:pt idx="2">
                    <c:v>AP</c:v>
                  </c:pt>
                  <c:pt idx="3">
                    <c:v>2</c:v>
                  </c:pt>
                  <c:pt idx="4">
                    <c:v>AO</c:v>
                  </c:pt>
                  <c:pt idx="8">
                    <c:v>0</c:v>
                  </c:pt>
                  <c:pt idx="13">
                    <c:v>0</c:v>
                  </c:pt>
                  <c:pt idx="18">
                    <c:v>0</c:v>
                  </c:pt>
                  <c:pt idx="23">
                    <c:v>0</c:v>
                  </c:pt>
                  <c:pt idx="28">
                    <c:v>0</c:v>
                  </c:pt>
                  <c:pt idx="33">
                    <c:v>0</c:v>
                  </c:pt>
                  <c:pt idx="38">
                    <c:v>0</c:v>
                  </c:pt>
                  <c:pt idx="43">
                    <c:v>0</c:v>
                  </c:pt>
                  <c:pt idx="48">
                    <c:v>0</c:v>
                  </c:pt>
                  <c:pt idx="53">
                    <c:v>0</c:v>
                  </c:pt>
                  <c:pt idx="58">
                    <c:v>0</c:v>
                  </c:pt>
                  <c:pt idx="63">
                    <c:v>0</c:v>
                  </c:pt>
                  <c:pt idx="68">
                    <c:v>0</c:v>
                  </c:pt>
                  <c:pt idx="73">
                    <c:v>0</c:v>
                  </c:pt>
                  <c:pt idx="78">
                    <c:v>0</c:v>
                  </c:pt>
                  <c:pt idx="83">
                    <c:v>0</c:v>
                  </c:pt>
                  <c:pt idx="88">
                    <c:v>0</c:v>
                  </c:pt>
                  <c:pt idx="93">
                    <c:v>0</c:v>
                  </c:pt>
                  <c:pt idx="98">
                    <c:v>0</c:v>
                  </c:pt>
                </c:lvl>
                <c:lvl>
                  <c:pt idx="2">
                    <c:v>U</c:v>
                  </c:pt>
                  <c:pt idx="3">
                    <c:v>2</c:v>
                  </c:pt>
                  <c:pt idx="4">
                    <c:v>T</c:v>
                  </c:pt>
                  <c:pt idx="8">
                    <c:v>0</c:v>
                  </c:pt>
                  <c:pt idx="13">
                    <c:v>0</c:v>
                  </c:pt>
                  <c:pt idx="18">
                    <c:v>0</c:v>
                  </c:pt>
                  <c:pt idx="23">
                    <c:v>0</c:v>
                  </c:pt>
                  <c:pt idx="28">
                    <c:v>0</c:v>
                  </c:pt>
                  <c:pt idx="33">
                    <c:v>0</c:v>
                  </c:pt>
                  <c:pt idx="38">
                    <c:v>0</c:v>
                  </c:pt>
                  <c:pt idx="43">
                    <c:v>0</c:v>
                  </c:pt>
                  <c:pt idx="48">
                    <c:v>0</c:v>
                  </c:pt>
                  <c:pt idx="53">
                    <c:v>0</c:v>
                  </c:pt>
                  <c:pt idx="58">
                    <c:v>0</c:v>
                  </c:pt>
                  <c:pt idx="63">
                    <c:v>0</c:v>
                  </c:pt>
                  <c:pt idx="68">
                    <c:v>0</c:v>
                  </c:pt>
                  <c:pt idx="73">
                    <c:v>0</c:v>
                  </c:pt>
                  <c:pt idx="78">
                    <c:v>0</c:v>
                  </c:pt>
                  <c:pt idx="83">
                    <c:v>0</c:v>
                  </c:pt>
                  <c:pt idx="88">
                    <c:v>0</c:v>
                  </c:pt>
                  <c:pt idx="93">
                    <c:v>0</c:v>
                  </c:pt>
                  <c:pt idx="98">
                    <c:v>0</c:v>
                  </c:pt>
                </c:lvl>
                <c:lvl>
                  <c:pt idx="2">
                    <c:v>I</c:v>
                  </c:pt>
                  <c:pt idx="3">
                    <c:v>2</c:v>
                  </c:pt>
                  <c:pt idx="4">
                    <c:v>H</c:v>
                  </c:pt>
                  <c:pt idx="7">
                    <c:v>AV</c:v>
                  </c:pt>
                  <c:pt idx="8">
                    <c:v>2</c:v>
                  </c:pt>
                  <c:pt idx="9">
                    <c:v>AU</c:v>
                  </c:pt>
                  <c:pt idx="12">
                    <c:v>AV</c:v>
                  </c:pt>
                  <c:pt idx="13">
                    <c:v>1</c:v>
                  </c:pt>
                  <c:pt idx="14">
                    <c:v>AU</c:v>
                  </c:pt>
                  <c:pt idx="18">
                    <c:v>0</c:v>
                  </c:pt>
                  <c:pt idx="23">
                    <c:v>0</c:v>
                  </c:pt>
                  <c:pt idx="28">
                    <c:v>0</c:v>
                  </c:pt>
                  <c:pt idx="33">
                    <c:v>0</c:v>
                  </c:pt>
                  <c:pt idx="38">
                    <c:v>0</c:v>
                  </c:pt>
                  <c:pt idx="43">
                    <c:v>0</c:v>
                  </c:pt>
                  <c:pt idx="48">
                    <c:v>0</c:v>
                  </c:pt>
                  <c:pt idx="53">
                    <c:v>0</c:v>
                  </c:pt>
                  <c:pt idx="58">
                    <c:v>0</c:v>
                  </c:pt>
                  <c:pt idx="63">
                    <c:v>0</c:v>
                  </c:pt>
                  <c:pt idx="68">
                    <c:v>0</c:v>
                  </c:pt>
                  <c:pt idx="73">
                    <c:v>0</c:v>
                  </c:pt>
                  <c:pt idx="78">
                    <c:v>0</c:v>
                  </c:pt>
                  <c:pt idx="83">
                    <c:v>0</c:v>
                  </c:pt>
                  <c:pt idx="88">
                    <c:v>0</c:v>
                  </c:pt>
                  <c:pt idx="93">
                    <c:v>0</c:v>
                  </c:pt>
                  <c:pt idx="98">
                    <c:v>0</c:v>
                  </c:pt>
                </c:lvl>
                <c:lvl>
                  <c:pt idx="5">
                    <c:v>AU</c:v>
                  </c:pt>
                  <c:pt idx="6">
                    <c:v>AU</c:v>
                  </c:pt>
                  <c:pt idx="7">
                    <c:v>AU</c:v>
                  </c:pt>
                  <c:pt idx="8">
                    <c:v>AU</c:v>
                  </c:pt>
                  <c:pt idx="9">
                    <c:v>AU</c:v>
                  </c:pt>
                  <c:pt idx="10">
                    <c:v>AU</c:v>
                  </c:pt>
                  <c:pt idx="11">
                    <c:v>AU</c:v>
                  </c:pt>
                  <c:pt idx="12">
                    <c:v>AU</c:v>
                  </c:pt>
                  <c:pt idx="13">
                    <c:v>AU</c:v>
                  </c:pt>
                  <c:pt idx="14">
                    <c:v>AU</c:v>
                  </c:pt>
                </c:lvl>
                <c:lvl>
                  <c:pt idx="0">
                    <c:v>10</c:v>
                  </c:pt>
                  <c:pt idx="1">
                    <c:v>11</c:v>
                  </c:pt>
                  <c:pt idx="2">
                    <c:v>12</c:v>
                  </c:pt>
                  <c:pt idx="3">
                    <c:v>13</c:v>
                  </c:pt>
                  <c:pt idx="4">
                    <c:v>14</c:v>
                  </c:pt>
                  <c:pt idx="5">
                    <c:v>15</c:v>
                  </c:pt>
                  <c:pt idx="6">
                    <c:v>16</c:v>
                  </c:pt>
                  <c:pt idx="7">
                    <c:v>17</c:v>
                  </c:pt>
                  <c:pt idx="8">
                    <c:v>18</c:v>
                  </c:pt>
                  <c:pt idx="9">
                    <c:v>19</c:v>
                  </c:pt>
                  <c:pt idx="10">
                    <c:v>20</c:v>
                  </c:pt>
                  <c:pt idx="11">
                    <c:v>21</c:v>
                  </c:pt>
                  <c:pt idx="12">
                    <c:v>22</c:v>
                  </c:pt>
                  <c:pt idx="13">
                    <c:v>23</c:v>
                  </c:pt>
                  <c:pt idx="14">
                    <c:v>24</c:v>
                  </c:pt>
                  <c:pt idx="15">
                    <c:v>25</c:v>
                  </c:pt>
                  <c:pt idx="16">
                    <c:v>26</c:v>
                  </c:pt>
                  <c:pt idx="17">
                    <c:v>27</c:v>
                  </c:pt>
                  <c:pt idx="18">
                    <c:v>28</c:v>
                  </c:pt>
                  <c:pt idx="19">
                    <c:v>29</c:v>
                  </c:pt>
                  <c:pt idx="20">
                    <c:v>30</c:v>
                  </c:pt>
                  <c:pt idx="21">
                    <c:v>31</c:v>
                  </c:pt>
                  <c:pt idx="22">
                    <c:v>32</c:v>
                  </c:pt>
                  <c:pt idx="23">
                    <c:v>33</c:v>
                  </c:pt>
                  <c:pt idx="24">
                    <c:v>34</c:v>
                  </c:pt>
                  <c:pt idx="25">
                    <c:v>35</c:v>
                  </c:pt>
                  <c:pt idx="26">
                    <c:v>36</c:v>
                  </c:pt>
                  <c:pt idx="27">
                    <c:v>37</c:v>
                  </c:pt>
                  <c:pt idx="28">
                    <c:v>38</c:v>
                  </c:pt>
                  <c:pt idx="29">
                    <c:v>39</c:v>
                  </c:pt>
                  <c:pt idx="30">
                    <c:v>40</c:v>
                  </c:pt>
                  <c:pt idx="31">
                    <c:v>41</c:v>
                  </c:pt>
                  <c:pt idx="32">
                    <c:v>42</c:v>
                  </c:pt>
                  <c:pt idx="33">
                    <c:v>43</c:v>
                  </c:pt>
                  <c:pt idx="34">
                    <c:v>44</c:v>
                  </c:pt>
                  <c:pt idx="35">
                    <c:v>45</c:v>
                  </c:pt>
                  <c:pt idx="36">
                    <c:v>46</c:v>
                  </c:pt>
                  <c:pt idx="37">
                    <c:v>47</c:v>
                  </c:pt>
                  <c:pt idx="38">
                    <c:v>48</c:v>
                  </c:pt>
                  <c:pt idx="39">
                    <c:v>49</c:v>
                  </c:pt>
                  <c:pt idx="40">
                    <c:v>50</c:v>
                  </c:pt>
                  <c:pt idx="41">
                    <c:v>51</c:v>
                  </c:pt>
                  <c:pt idx="42">
                    <c:v>52</c:v>
                  </c:pt>
                  <c:pt idx="43">
                    <c:v>53</c:v>
                  </c:pt>
                  <c:pt idx="44">
                    <c:v>54</c:v>
                  </c:pt>
                  <c:pt idx="45">
                    <c:v>55</c:v>
                  </c:pt>
                  <c:pt idx="46">
                    <c:v>56</c:v>
                  </c:pt>
                  <c:pt idx="47">
                    <c:v>57</c:v>
                  </c:pt>
                  <c:pt idx="48">
                    <c:v>58</c:v>
                  </c:pt>
                  <c:pt idx="49">
                    <c:v>59</c:v>
                  </c:pt>
                  <c:pt idx="50">
                    <c:v>60</c:v>
                  </c:pt>
                  <c:pt idx="51">
                    <c:v>61</c:v>
                  </c:pt>
                  <c:pt idx="52">
                    <c:v>62</c:v>
                  </c:pt>
                  <c:pt idx="53">
                    <c:v>63</c:v>
                  </c:pt>
                  <c:pt idx="54">
                    <c:v>64</c:v>
                  </c:pt>
                  <c:pt idx="55">
                    <c:v>65</c:v>
                  </c:pt>
                  <c:pt idx="56">
                    <c:v>66</c:v>
                  </c:pt>
                  <c:pt idx="57">
                    <c:v>67</c:v>
                  </c:pt>
                  <c:pt idx="58">
                    <c:v>68</c:v>
                  </c:pt>
                  <c:pt idx="59">
                    <c:v>69</c:v>
                  </c:pt>
                  <c:pt idx="60">
                    <c:v>70</c:v>
                  </c:pt>
                  <c:pt idx="61">
                    <c:v>71</c:v>
                  </c:pt>
                  <c:pt idx="62">
                    <c:v>72</c:v>
                  </c:pt>
                  <c:pt idx="63">
                    <c:v>73</c:v>
                  </c:pt>
                  <c:pt idx="64">
                    <c:v>74</c:v>
                  </c:pt>
                  <c:pt idx="65">
                    <c:v>75</c:v>
                  </c:pt>
                  <c:pt idx="66">
                    <c:v>76</c:v>
                  </c:pt>
                  <c:pt idx="67">
                    <c:v>77</c:v>
                  </c:pt>
                  <c:pt idx="68">
                    <c:v>78</c:v>
                  </c:pt>
                  <c:pt idx="69">
                    <c:v>79</c:v>
                  </c:pt>
                  <c:pt idx="70">
                    <c:v>80</c:v>
                  </c:pt>
                  <c:pt idx="71">
                    <c:v>81</c:v>
                  </c:pt>
                  <c:pt idx="72">
                    <c:v>82</c:v>
                  </c:pt>
                  <c:pt idx="73">
                    <c:v>83</c:v>
                  </c:pt>
                  <c:pt idx="74">
                    <c:v>84</c:v>
                  </c:pt>
                  <c:pt idx="75">
                    <c:v>85</c:v>
                  </c:pt>
                  <c:pt idx="76">
                    <c:v>86</c:v>
                  </c:pt>
                  <c:pt idx="77">
                    <c:v>87</c:v>
                  </c:pt>
                  <c:pt idx="78">
                    <c:v>88</c:v>
                  </c:pt>
                  <c:pt idx="79">
                    <c:v>89</c:v>
                  </c:pt>
                  <c:pt idx="80">
                    <c:v>90</c:v>
                  </c:pt>
                  <c:pt idx="81">
                    <c:v>91</c:v>
                  </c:pt>
                  <c:pt idx="82">
                    <c:v>92</c:v>
                  </c:pt>
                  <c:pt idx="83">
                    <c:v>93</c:v>
                  </c:pt>
                  <c:pt idx="84">
                    <c:v>94</c:v>
                  </c:pt>
                  <c:pt idx="85">
                    <c:v>95</c:v>
                  </c:pt>
                  <c:pt idx="86">
                    <c:v>96</c:v>
                  </c:pt>
                  <c:pt idx="87">
                    <c:v>97</c:v>
                  </c:pt>
                  <c:pt idx="88">
                    <c:v>98</c:v>
                  </c:pt>
                  <c:pt idx="89">
                    <c:v>99</c:v>
                  </c:pt>
                  <c:pt idx="90">
                    <c:v>100</c:v>
                  </c:pt>
                  <c:pt idx="91">
                    <c:v>101</c:v>
                  </c:pt>
                  <c:pt idx="92">
                    <c:v>102</c:v>
                  </c:pt>
                  <c:pt idx="93">
                    <c:v>103</c:v>
                  </c:pt>
                  <c:pt idx="94">
                    <c:v>104</c:v>
                  </c:pt>
                  <c:pt idx="95">
                    <c:v>105</c:v>
                  </c:pt>
                  <c:pt idx="96">
                    <c:v>106</c:v>
                  </c:pt>
                  <c:pt idx="97">
                    <c:v>107</c:v>
                  </c:pt>
                  <c:pt idx="98">
                    <c:v>108</c:v>
                  </c:pt>
                  <c:pt idx="99">
                    <c:v>109</c:v>
                  </c:pt>
                </c:lvl>
                <c:lvl>
                  <c:pt idx="4">
                    <c:v>H</c:v>
                  </c:pt>
                  <c:pt idx="5">
                    <c:v>H</c:v>
                  </c:pt>
                  <c:pt idx="6">
                    <c:v>H</c:v>
                  </c:pt>
                  <c:pt idx="7">
                    <c:v>H</c:v>
                  </c:pt>
                  <c:pt idx="8">
                    <c:v>H</c:v>
                  </c:pt>
                  <c:pt idx="9">
                    <c:v>AU</c:v>
                  </c:pt>
                  <c:pt idx="10">
                    <c:v>AU</c:v>
                  </c:pt>
                  <c:pt idx="11">
                    <c:v>AU</c:v>
                  </c:pt>
                  <c:pt idx="12">
                    <c:v>AU</c:v>
                  </c:pt>
                  <c:pt idx="13">
                    <c:v>AU</c:v>
                  </c:pt>
                  <c:pt idx="14">
                    <c:v>AU</c:v>
                  </c:pt>
                </c:lvl>
                <c:lvl>
                  <c:pt idx="4">
                    <c:v>-6</c:v>
                  </c:pt>
                  <c:pt idx="9">
                    <c:v>-10</c:v>
                  </c:pt>
                  <c:pt idx="14">
                    <c:v>-10</c:v>
                  </c:pt>
                </c:lvl>
                <c:lvl>
                  <c:pt idx="4">
                    <c:v>-2</c:v>
                  </c:pt>
                  <c:pt idx="9">
                    <c:v>-15</c:v>
                  </c:pt>
                  <c:pt idx="14">
                    <c:v>-6</c:v>
                  </c:pt>
                </c:lvl>
                <c:lvl>
                  <c:pt idx="4">
                    <c:v>-2</c:v>
                  </c:pt>
                  <c:pt idx="9">
                    <c:v>-6</c:v>
                  </c:pt>
                  <c:pt idx="14">
                    <c:v>-6</c:v>
                  </c:pt>
                </c:lvl>
                <c:lvl>
                  <c:pt idx="4">
                    <c:v>-2</c:v>
                  </c:pt>
                  <c:pt idx="9">
                    <c:v>0</c:v>
                  </c:pt>
                  <c:pt idx="14">
                    <c:v>-1</c:v>
                  </c:pt>
                </c:lvl>
                <c:lvl>
                  <c:pt idx="4">
                    <c:v>-2</c:v>
                  </c:pt>
                  <c:pt idx="9">
                    <c:v>-17</c:v>
                  </c:pt>
                  <c:pt idx="14">
                    <c:v>-26</c:v>
                  </c:pt>
                </c:lvl>
                <c:lvl>
                  <c:pt idx="4">
                    <c:v>-22</c:v>
                  </c:pt>
                  <c:pt idx="9">
                    <c:v>-26</c:v>
                  </c:pt>
                  <c:pt idx="14">
                    <c:v>-23</c:v>
                  </c:pt>
                </c:lvl>
                <c:lvl>
                  <c:pt idx="4">
                    <c:v>-2</c:v>
                  </c:pt>
                  <c:pt idx="9">
                    <c:v>-5</c:v>
                  </c:pt>
                  <c:pt idx="14">
                    <c:v>-15</c:v>
                  </c:pt>
                </c:lvl>
                <c:lvl>
                  <c:pt idx="4">
                    <c:v>-7</c:v>
                  </c:pt>
                  <c:pt idx="9">
                    <c:v>-19</c:v>
                  </c:pt>
                  <c:pt idx="14">
                    <c:v>-17</c:v>
                  </c:pt>
                </c:lvl>
                <c:lvl>
                  <c:pt idx="4">
                    <c:v>-2</c:v>
                  </c:pt>
                  <c:pt idx="9">
                    <c:v>-17</c:v>
                  </c:pt>
                  <c:pt idx="14">
                    <c:v>-29</c:v>
                  </c:pt>
                </c:lvl>
                <c:lvl>
                  <c:pt idx="4">
                    <c:v>-6</c:v>
                  </c:pt>
                  <c:pt idx="9">
                    <c:v>-10</c:v>
                  </c:pt>
                  <c:pt idx="14">
                    <c:v>-15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0</c:v>
                  </c:pt>
                  <c:pt idx="3">
                    <c:v>4</c:v>
                  </c:pt>
                  <c:pt idx="4">
                    <c:v>0</c:v>
                  </c:pt>
                  <c:pt idx="5">
                    <c:v>-4</c:v>
                  </c:pt>
                  <c:pt idx="6">
                    <c:v>-10</c:v>
                  </c:pt>
                  <c:pt idx="7">
                    <c:v>-9</c:v>
                  </c:pt>
                  <c:pt idx="8">
                    <c:v>-6</c:v>
                  </c:pt>
                  <c:pt idx="9">
                    <c:v>-7</c:v>
                  </c:pt>
                  <c:pt idx="10">
                    <c:v>-7</c:v>
                  </c:pt>
                  <c:pt idx="11">
                    <c:v>-7</c:v>
                  </c:pt>
                  <c:pt idx="12">
                    <c:v>-10</c:v>
                  </c:pt>
                  <c:pt idx="13">
                    <c:v>-16</c:v>
                  </c:pt>
                  <c:pt idx="14">
                    <c:v>-10</c:v>
                  </c:pt>
                  <c:pt idx="15">
                    <c:v>-10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1</c:v>
                  </c:pt>
                  <c:pt idx="3">
                    <c:v>4</c:v>
                  </c:pt>
                  <c:pt idx="4">
                    <c:v>3</c:v>
                  </c:pt>
                  <c:pt idx="5">
                    <c:v>0</c:v>
                  </c:pt>
                  <c:pt idx="6">
                    <c:v>0</c:v>
                  </c:pt>
                  <c:pt idx="7">
                    <c:v>1</c:v>
                  </c:pt>
                  <c:pt idx="8">
                    <c:v>4</c:v>
                  </c:pt>
                  <c:pt idx="9">
                    <c:v>3</c:v>
                  </c:pt>
                  <c:pt idx="10">
                    <c:v>4</c:v>
                  </c:pt>
                  <c:pt idx="11">
                    <c:v>3</c:v>
                  </c:pt>
                  <c:pt idx="12">
                    <c:v>0</c:v>
                  </c:pt>
                  <c:pt idx="13">
                    <c:v>-6</c:v>
                  </c:pt>
                  <c:pt idx="14">
                    <c:v>-5</c:v>
                  </c:pt>
                  <c:pt idx="15">
                    <c:v>-5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-1</c:v>
                  </c:pt>
                  <c:pt idx="7">
                    <c:v>-7</c:v>
                  </c:pt>
                  <c:pt idx="8">
                    <c:v>-6</c:v>
                  </c:pt>
                  <c:pt idx="9">
                    <c:v>-7</c:v>
                  </c:pt>
                  <c:pt idx="10">
                    <c:v>-6</c:v>
                  </c:pt>
                  <c:pt idx="11">
                    <c:v>-6</c:v>
                  </c:pt>
                  <c:pt idx="12">
                    <c:v>-7</c:v>
                  </c:pt>
                  <c:pt idx="13">
                    <c:v>-10</c:v>
                  </c:pt>
                  <c:pt idx="14">
                    <c:v>-9</c:v>
                  </c:pt>
                  <c:pt idx="15">
                    <c:v>-9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-1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-1</c:v>
                  </c:pt>
                  <c:pt idx="12">
                    <c:v>-4</c:v>
                  </c:pt>
                  <c:pt idx="13">
                    <c:v>-10</c:v>
                  </c:pt>
                  <c:pt idx="14">
                    <c:v>-10</c:v>
                  </c:pt>
                  <c:pt idx="15">
                    <c:v>-10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-1</c:v>
                  </c:pt>
                  <c:pt idx="7">
                    <c:v>0</c:v>
                  </c:pt>
                  <c:pt idx="8">
                    <c:v>0</c:v>
                  </c:pt>
                  <c:pt idx="9">
                    <c:v>3</c:v>
                  </c:pt>
                  <c:pt idx="10">
                    <c:v>3</c:v>
                  </c:pt>
                  <c:pt idx="11">
                    <c:v>3</c:v>
                  </c:pt>
                  <c:pt idx="12">
                    <c:v>2</c:v>
                  </c:pt>
                  <c:pt idx="13">
                    <c:v>-1</c:v>
                  </c:pt>
                  <c:pt idx="14">
                    <c:v>0</c:v>
                  </c:pt>
                  <c:pt idx="15">
                    <c:v>0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-7</c:v>
                  </c:pt>
                  <c:pt idx="7">
                    <c:v>-6</c:v>
                  </c:pt>
                  <c:pt idx="8">
                    <c:v>-3</c:v>
                  </c:pt>
                  <c:pt idx="9">
                    <c:v>-4</c:v>
                  </c:pt>
                  <c:pt idx="10">
                    <c:v>-4</c:v>
                  </c:pt>
                  <c:pt idx="11">
                    <c:v>-7</c:v>
                  </c:pt>
                  <c:pt idx="12">
                    <c:v>-13</c:v>
                  </c:pt>
                  <c:pt idx="13">
                    <c:v>-16</c:v>
                  </c:pt>
                  <c:pt idx="14">
                    <c:v>-9</c:v>
                  </c:pt>
                  <c:pt idx="15">
                    <c:v>-9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-1</c:v>
                  </c:pt>
                  <c:pt idx="3">
                    <c:v>0</c:v>
                  </c:pt>
                  <c:pt idx="4">
                    <c:v>-1</c:v>
                  </c:pt>
                  <c:pt idx="5">
                    <c:v>-4</c:v>
                  </c:pt>
                  <c:pt idx="6">
                    <c:v>-4</c:v>
                  </c:pt>
                  <c:pt idx="7">
                    <c:v>-3</c:v>
                  </c:pt>
                  <c:pt idx="8">
                    <c:v>-3</c:v>
                  </c:pt>
                  <c:pt idx="9">
                    <c:v>-3</c:v>
                  </c:pt>
                  <c:pt idx="10">
                    <c:v>-3</c:v>
                  </c:pt>
                  <c:pt idx="11">
                    <c:v>0</c:v>
                  </c:pt>
                  <c:pt idx="12">
                    <c:v>0</c:v>
                  </c:pt>
                  <c:pt idx="13">
                    <c:v>-1</c:v>
                  </c:pt>
                  <c:pt idx="14">
                    <c:v>0</c:v>
                  </c:pt>
                  <c:pt idx="15">
                    <c:v>0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-1</c:v>
                  </c:pt>
                  <c:pt idx="7">
                    <c:v>0</c:v>
                  </c:pt>
                  <c:pt idx="8">
                    <c:v>0</c:v>
                  </c:pt>
                  <c:pt idx="9">
                    <c:v>3</c:v>
                  </c:pt>
                  <c:pt idx="10">
                    <c:v>2</c:v>
                  </c:pt>
                  <c:pt idx="11">
                    <c:v>-1</c:v>
                  </c:pt>
                  <c:pt idx="12">
                    <c:v>-7</c:v>
                  </c:pt>
                  <c:pt idx="13">
                    <c:v>-13</c:v>
                  </c:pt>
                  <c:pt idx="14">
                    <c:v>-9</c:v>
                  </c:pt>
                  <c:pt idx="15">
                    <c:v>-9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1</c:v>
                  </c:pt>
                  <c:pt idx="3">
                    <c:v>4</c:v>
                  </c:pt>
                  <c:pt idx="4">
                    <c:v>3</c:v>
                  </c:pt>
                  <c:pt idx="5">
                    <c:v>0</c:v>
                  </c:pt>
                  <c:pt idx="6">
                    <c:v>-6</c:v>
                  </c:pt>
                  <c:pt idx="7">
                    <c:v>-5</c:v>
                  </c:pt>
                  <c:pt idx="8">
                    <c:v>-2</c:v>
                  </c:pt>
                  <c:pt idx="9">
                    <c:v>-3</c:v>
                  </c:pt>
                  <c:pt idx="10">
                    <c:v>-2</c:v>
                  </c:pt>
                  <c:pt idx="11">
                    <c:v>-3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-2</c:v>
                  </c:pt>
                  <c:pt idx="15">
                    <c:v>-2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-7</c:v>
                  </c:pt>
                  <c:pt idx="7">
                    <c:v>-6</c:v>
                  </c:pt>
                  <c:pt idx="8">
                    <c:v>-3</c:v>
                  </c:pt>
                  <c:pt idx="9">
                    <c:v>-4</c:v>
                  </c:pt>
                  <c:pt idx="10">
                    <c:v>-4</c:v>
                  </c:pt>
                  <c:pt idx="11">
                    <c:v>-7</c:v>
                  </c:pt>
                  <c:pt idx="12">
                    <c:v>-13</c:v>
                  </c:pt>
                  <c:pt idx="13">
                    <c:v>-16</c:v>
                  </c:pt>
                  <c:pt idx="14">
                    <c:v>-9</c:v>
                  </c:pt>
                  <c:pt idx="15">
                    <c:v>-9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1</c:v>
                  </c:pt>
                  <c:pt idx="3">
                    <c:v>4</c:v>
                  </c:pt>
                  <c:pt idx="4">
                    <c:v>3</c:v>
                  </c:pt>
                  <c:pt idx="5">
                    <c:v>0</c:v>
                  </c:pt>
                  <c:pt idx="6">
                    <c:v>0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4</c:v>
                  </c:pt>
                  <c:pt idx="11">
                    <c:v>3</c:v>
                  </c:pt>
                  <c:pt idx="12">
                    <c:v>0</c:v>
                  </c:pt>
                  <c:pt idx="13">
                    <c:v>-6</c:v>
                  </c:pt>
                  <c:pt idx="14">
                    <c:v>-5</c:v>
                  </c:pt>
                  <c:pt idx="15">
                    <c:v>-5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0</c:v>
                  </c:pt>
                  <c:pt idx="9">
                    <c:v>3</c:v>
                  </c:pt>
                  <c:pt idx="10">
                    <c:v>0</c:v>
                  </c:pt>
                  <c:pt idx="11">
                    <c:v>3</c:v>
                  </c:pt>
                  <c:pt idx="12">
                    <c:v>1</c:v>
                  </c:pt>
                  <c:pt idx="13">
                    <c:v>4</c:v>
                  </c:pt>
                  <c:pt idx="14">
                    <c:v>6</c:v>
                  </c:pt>
                  <c:pt idx="15">
                    <c:v>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6</c:v>
                  </c:pt>
                  <c:pt idx="7">
                    <c:v>0</c:v>
                  </c:pt>
                  <c:pt idx="8">
                    <c:v>2</c:v>
                  </c:pt>
                  <c:pt idx="9">
                    <c:v>8</c:v>
                  </c:pt>
                  <c:pt idx="10">
                    <c:v>0</c:v>
                  </c:pt>
                  <c:pt idx="11">
                    <c:v>10</c:v>
                  </c:pt>
                  <c:pt idx="12">
                    <c:v>2</c:v>
                  </c:pt>
                  <c:pt idx="13">
                    <c:v>12</c:v>
                  </c:pt>
                  <c:pt idx="14">
                    <c:v>14</c:v>
                  </c:pt>
                  <c:pt idx="15">
                    <c:v>12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2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6</c:v>
                  </c:pt>
                  <c:pt idx="8">
                    <c:v>4</c:v>
                  </c:pt>
                  <c:pt idx="9">
                    <c:v>6</c:v>
                  </c:pt>
                  <c:pt idx="10">
                    <c:v>2</c:v>
                  </c:pt>
                  <c:pt idx="11">
                    <c:v>4</c:v>
                  </c:pt>
                  <c:pt idx="12">
                    <c:v>8</c:v>
                  </c:pt>
                  <c:pt idx="13">
                    <c:v>10</c:v>
                  </c:pt>
                  <c:pt idx="14">
                    <c:v>12</c:v>
                  </c:pt>
                  <c:pt idx="15">
                    <c:v>10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6</c:v>
                  </c:pt>
                  <c:pt idx="7">
                    <c:v>4</c:v>
                  </c:pt>
                  <c:pt idx="8">
                    <c:v>0</c:v>
                  </c:pt>
                  <c:pt idx="9">
                    <c:v>6</c:v>
                  </c:pt>
                  <c:pt idx="10">
                    <c:v>2</c:v>
                  </c:pt>
                  <c:pt idx="11">
                    <c:v>7</c:v>
                  </c:pt>
                  <c:pt idx="12">
                    <c:v>0</c:v>
                  </c:pt>
                  <c:pt idx="13">
                    <c:v>7</c:v>
                  </c:pt>
                  <c:pt idx="14">
                    <c:v>5</c:v>
                  </c:pt>
                  <c:pt idx="15">
                    <c:v>3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6</c:v>
                  </c:pt>
                  <c:pt idx="7">
                    <c:v>8</c:v>
                  </c:pt>
                  <c:pt idx="8">
                    <c:v>0</c:v>
                  </c:pt>
                  <c:pt idx="9">
                    <c:v>5</c:v>
                  </c:pt>
                  <c:pt idx="10">
                    <c:v>7</c:v>
                  </c:pt>
                  <c:pt idx="11">
                    <c:v>9</c:v>
                  </c:pt>
                  <c:pt idx="12">
                    <c:v>3</c:v>
                  </c:pt>
                  <c:pt idx="13">
                    <c:v>11</c:v>
                  </c:pt>
                  <c:pt idx="14">
                    <c:v>13</c:v>
                  </c:pt>
                  <c:pt idx="15">
                    <c:v>11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2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6</c:v>
                  </c:pt>
                  <c:pt idx="9">
                    <c:v>0</c:v>
                  </c:pt>
                  <c:pt idx="10">
                    <c:v>2</c:v>
                  </c:pt>
                  <c:pt idx="11">
                    <c:v>5</c:v>
                  </c:pt>
                  <c:pt idx="12">
                    <c:v>12</c:v>
                  </c:pt>
                  <c:pt idx="13">
                    <c:v>10</c:v>
                  </c:pt>
                  <c:pt idx="14">
                    <c:v>12</c:v>
                  </c:pt>
                  <c:pt idx="15">
                    <c:v>10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6</c:v>
                  </c:pt>
                  <c:pt idx="8">
                    <c:v>2</c:v>
                  </c:pt>
                  <c:pt idx="9">
                    <c:v>0</c:v>
                  </c:pt>
                  <c:pt idx="10">
                    <c:v>8</c:v>
                  </c:pt>
                  <c:pt idx="11">
                    <c:v>0</c:v>
                  </c:pt>
                  <c:pt idx="12">
                    <c:v>3</c:v>
                  </c:pt>
                  <c:pt idx="13">
                    <c:v>3</c:v>
                  </c:pt>
                  <c:pt idx="14">
                    <c:v>5</c:v>
                  </c:pt>
                  <c:pt idx="15">
                    <c:v>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0</c:v>
                  </c:pt>
                  <c:pt idx="9">
                    <c:v>3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0</c:v>
                  </c:pt>
                  <c:pt idx="9">
                    <c:v>3</c:v>
                  </c:pt>
                  <c:pt idx="10">
                    <c:v>0</c:v>
                  </c:pt>
                  <c:pt idx="11">
                    <c:v>3</c:v>
                  </c:pt>
                  <c:pt idx="12">
                    <c:v>0</c:v>
                  </c:pt>
                  <c:pt idx="13">
                    <c:v>7</c:v>
                  </c:pt>
                  <c:pt idx="14">
                    <c:v>5</c:v>
                  </c:pt>
                  <c:pt idx="15">
                    <c:v>3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2</c:v>
                  </c:pt>
                  <c:pt idx="1">
                    <c:v>7</c:v>
                  </c:pt>
                  <c:pt idx="2">
                    <c:v>4</c:v>
                  </c:pt>
                  <c:pt idx="3">
                    <c:v>2</c:v>
                  </c:pt>
                  <c:pt idx="4">
                    <c:v>7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6</c:v>
                  </c:pt>
                  <c:pt idx="9">
                    <c:v>0</c:v>
                  </c:pt>
                  <c:pt idx="10">
                    <c:v>3</c:v>
                  </c:pt>
                  <c:pt idx="11">
                    <c:v>0</c:v>
                  </c:pt>
                  <c:pt idx="12">
                    <c:v>7</c:v>
                  </c:pt>
                  <c:pt idx="13">
                    <c:v>2</c:v>
                  </c:pt>
                  <c:pt idx="14">
                    <c:v>4</c:v>
                  </c:pt>
                  <c:pt idx="15">
                    <c:v>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N</c:v>
                  </c:pt>
                  <c:pt idx="9">
                    <c:v>P</c:v>
                  </c:pt>
                  <c:pt idx="10">
                    <c:v>N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B</c:v>
                  </c:pt>
                  <c:pt idx="7">
                    <c:v>N</c:v>
                  </c:pt>
                  <c:pt idx="8">
                    <c:v>B</c:v>
                  </c:pt>
                  <c:pt idx="9">
                    <c:v>B</c:v>
                  </c:pt>
                  <c:pt idx="10">
                    <c:v>N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B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P</c:v>
                  </c:pt>
                  <c:pt idx="9">
                    <c:v>B</c:v>
                  </c:pt>
                  <c:pt idx="10">
                    <c:v>B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P</c:v>
                  </c:pt>
                  <c:pt idx="7">
                    <c:v>P</c:v>
                  </c:pt>
                  <c:pt idx="8">
                    <c:v>N</c:v>
                  </c:pt>
                  <c:pt idx="9">
                    <c:v>P</c:v>
                  </c:pt>
                  <c:pt idx="10">
                    <c:v>P</c:v>
                  </c:pt>
                  <c:pt idx="11">
                    <c:v>B</c:v>
                  </c:pt>
                  <c:pt idx="12">
                    <c:v>N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B</c:v>
                  </c:pt>
                  <c:pt idx="7">
                    <c:v>B</c:v>
                  </c:pt>
                  <c:pt idx="8">
                    <c:v>N</c:v>
                  </c:pt>
                  <c:pt idx="9">
                    <c:v>B</c:v>
                  </c:pt>
                  <c:pt idx="10">
                    <c:v>B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B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P</c:v>
                  </c:pt>
                  <c:pt idx="9">
                    <c:v>N</c:v>
                  </c:pt>
                  <c:pt idx="10">
                    <c:v>B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P</c:v>
                  </c:pt>
                  <c:pt idx="8">
                    <c:v>B</c:v>
                  </c:pt>
                  <c:pt idx="9">
                    <c:v>N</c:v>
                  </c:pt>
                  <c:pt idx="10">
                    <c:v>P</c:v>
                  </c:pt>
                  <c:pt idx="11">
                    <c:v>N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N</c:v>
                  </c:pt>
                  <c:pt idx="9">
                    <c:v>B</c:v>
                  </c:pt>
                  <c:pt idx="10">
                    <c:v>N</c:v>
                  </c:pt>
                  <c:pt idx="11">
                    <c:v>N</c:v>
                  </c:pt>
                  <c:pt idx="12">
                    <c:v>N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N</c:v>
                  </c:pt>
                  <c:pt idx="9">
                    <c:v>P</c:v>
                  </c:pt>
                  <c:pt idx="10">
                    <c:v>N</c:v>
                  </c:pt>
                  <c:pt idx="11">
                    <c:v>B</c:v>
                  </c:pt>
                  <c:pt idx="12">
                    <c:v>N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P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B</c:v>
                  </c:pt>
                  <c:pt idx="9">
                    <c:v>N</c:v>
                  </c:pt>
                  <c:pt idx="10">
                    <c:v>P</c:v>
                  </c:pt>
                  <c:pt idx="11">
                    <c:v>N</c:v>
                  </c:pt>
                  <c:pt idx="12">
                    <c:v>B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B1</c:v>
                  </c:pt>
                  <c:pt idx="1">
                    <c:v>B2</c:v>
                  </c:pt>
                  <c:pt idx="2">
                    <c:v>B3</c:v>
                  </c:pt>
                  <c:pt idx="3">
                    <c:v>B4</c:v>
                  </c:pt>
                  <c:pt idx="4">
                    <c:v>B5</c:v>
                  </c:pt>
                  <c:pt idx="5">
                    <c:v>B6</c:v>
                  </c:pt>
                  <c:pt idx="6">
                    <c:v>B7</c:v>
                  </c:pt>
                  <c:pt idx="7">
                    <c:v>B8</c:v>
                  </c:pt>
                  <c:pt idx="8">
                    <c:v>B9</c:v>
                  </c:pt>
                  <c:pt idx="9">
                    <c:v>B10</c:v>
                  </c:pt>
                  <c:pt idx="10">
                    <c:v>B11</c:v>
                  </c:pt>
                  <c:pt idx="11">
                    <c:v>B12</c:v>
                  </c:pt>
                  <c:pt idx="12">
                    <c:v>B13</c:v>
                  </c:pt>
                  <c:pt idx="13">
                    <c:v>B14</c:v>
                  </c:pt>
                  <c:pt idx="14">
                    <c:v>B15</c:v>
                  </c:pt>
                  <c:pt idx="15">
                    <c:v>B16</c:v>
                  </c:pt>
                  <c:pt idx="16">
                    <c:v>B17</c:v>
                  </c:pt>
                  <c:pt idx="17">
                    <c:v>B18</c:v>
                  </c:pt>
                  <c:pt idx="18">
                    <c:v>B19</c:v>
                  </c:pt>
                  <c:pt idx="19">
                    <c:v>B20</c:v>
                  </c:pt>
                  <c:pt idx="20">
                    <c:v>B21</c:v>
                  </c:pt>
                  <c:pt idx="21">
                    <c:v>B22</c:v>
                  </c:pt>
                  <c:pt idx="22">
                    <c:v>B23</c:v>
                  </c:pt>
                  <c:pt idx="23">
                    <c:v>B24</c:v>
                  </c:pt>
                  <c:pt idx="24">
                    <c:v>B25</c:v>
                  </c:pt>
                  <c:pt idx="25">
                    <c:v>B26</c:v>
                  </c:pt>
                  <c:pt idx="26">
                    <c:v>B27</c:v>
                  </c:pt>
                  <c:pt idx="27">
                    <c:v>B28</c:v>
                  </c:pt>
                  <c:pt idx="28">
                    <c:v>B29</c:v>
                  </c:pt>
                  <c:pt idx="29">
                    <c:v>B30</c:v>
                  </c:pt>
                  <c:pt idx="30">
                    <c:v>B31</c:v>
                  </c:pt>
                  <c:pt idx="31">
                    <c:v>B32</c:v>
                  </c:pt>
                  <c:pt idx="32">
                    <c:v>B33</c:v>
                  </c:pt>
                  <c:pt idx="33">
                    <c:v>B34</c:v>
                  </c:pt>
                  <c:pt idx="34">
                    <c:v>B35</c:v>
                  </c:pt>
                  <c:pt idx="35">
                    <c:v>B36</c:v>
                  </c:pt>
                  <c:pt idx="36">
                    <c:v>B37</c:v>
                  </c:pt>
                  <c:pt idx="37">
                    <c:v>B38</c:v>
                  </c:pt>
                  <c:pt idx="38">
                    <c:v>B39</c:v>
                  </c:pt>
                  <c:pt idx="39">
                    <c:v>B40</c:v>
                  </c:pt>
                  <c:pt idx="40">
                    <c:v>B41</c:v>
                  </c:pt>
                  <c:pt idx="41">
                    <c:v>B42</c:v>
                  </c:pt>
                  <c:pt idx="42">
                    <c:v>B43</c:v>
                  </c:pt>
                  <c:pt idx="43">
                    <c:v>B44</c:v>
                  </c:pt>
                  <c:pt idx="44">
                    <c:v>B45</c:v>
                  </c:pt>
                  <c:pt idx="45">
                    <c:v>B46</c:v>
                  </c:pt>
                  <c:pt idx="46">
                    <c:v>B47</c:v>
                  </c:pt>
                  <c:pt idx="47">
                    <c:v>B48</c:v>
                  </c:pt>
                  <c:pt idx="48">
                    <c:v>B49</c:v>
                  </c:pt>
                  <c:pt idx="49">
                    <c:v>B50</c:v>
                  </c:pt>
                  <c:pt idx="50">
                    <c:v>B51</c:v>
                  </c:pt>
                  <c:pt idx="51">
                    <c:v>B52</c:v>
                  </c:pt>
                  <c:pt idx="52">
                    <c:v>B53</c:v>
                  </c:pt>
                  <c:pt idx="53">
                    <c:v>B54</c:v>
                  </c:pt>
                  <c:pt idx="54">
                    <c:v>B55</c:v>
                  </c:pt>
                  <c:pt idx="55">
                    <c:v>B56</c:v>
                  </c:pt>
                  <c:pt idx="56">
                    <c:v>B57</c:v>
                  </c:pt>
                  <c:pt idx="57">
                    <c:v>B58</c:v>
                  </c:pt>
                  <c:pt idx="58">
                    <c:v>B59</c:v>
                  </c:pt>
                  <c:pt idx="59">
                    <c:v>B60</c:v>
                  </c:pt>
                  <c:pt idx="60">
                    <c:v>B61</c:v>
                  </c:pt>
                  <c:pt idx="61">
                    <c:v>B62</c:v>
                  </c:pt>
                  <c:pt idx="62">
                    <c:v>B63</c:v>
                  </c:pt>
                  <c:pt idx="63">
                    <c:v>B64</c:v>
                  </c:pt>
                  <c:pt idx="64">
                    <c:v>B65</c:v>
                  </c:pt>
                  <c:pt idx="65">
                    <c:v>B66</c:v>
                  </c:pt>
                  <c:pt idx="66">
                    <c:v>B67</c:v>
                  </c:pt>
                  <c:pt idx="67">
                    <c:v>B68</c:v>
                  </c:pt>
                  <c:pt idx="68">
                    <c:v>B69</c:v>
                  </c:pt>
                  <c:pt idx="69">
                    <c:v>B70</c:v>
                  </c:pt>
                  <c:pt idx="70">
                    <c:v>B71</c:v>
                  </c:pt>
                  <c:pt idx="71">
                    <c:v>B72</c:v>
                  </c:pt>
                  <c:pt idx="72">
                    <c:v>B73</c:v>
                  </c:pt>
                  <c:pt idx="73">
                    <c:v>B74</c:v>
                  </c:pt>
                  <c:pt idx="74">
                    <c:v>B75</c:v>
                  </c:pt>
                  <c:pt idx="75">
                    <c:v>B76</c:v>
                  </c:pt>
                  <c:pt idx="76">
                    <c:v>B77</c:v>
                  </c:pt>
                  <c:pt idx="77">
                    <c:v>B78</c:v>
                  </c:pt>
                  <c:pt idx="78">
                    <c:v>B79</c:v>
                  </c:pt>
                  <c:pt idx="79">
                    <c:v>B80</c:v>
                  </c:pt>
                  <c:pt idx="80">
                    <c:v>B81</c:v>
                  </c:pt>
                  <c:pt idx="81">
                    <c:v>B82</c:v>
                  </c:pt>
                  <c:pt idx="82">
                    <c:v>B83</c:v>
                  </c:pt>
                  <c:pt idx="83">
                    <c:v>B84</c:v>
                  </c:pt>
                  <c:pt idx="84">
                    <c:v>B85</c:v>
                  </c:pt>
                  <c:pt idx="85">
                    <c:v>B86</c:v>
                  </c:pt>
                  <c:pt idx="86">
                    <c:v>B87</c:v>
                  </c:pt>
                  <c:pt idx="87">
                    <c:v>B88</c:v>
                  </c:pt>
                  <c:pt idx="88">
                    <c:v>B89</c:v>
                  </c:pt>
                  <c:pt idx="89">
                    <c:v>B90</c:v>
                  </c:pt>
                  <c:pt idx="90">
                    <c:v>B91</c:v>
                  </c:pt>
                  <c:pt idx="91">
                    <c:v>B92</c:v>
                  </c:pt>
                  <c:pt idx="92">
                    <c:v>B93</c:v>
                  </c:pt>
                  <c:pt idx="93">
                    <c:v>B94</c:v>
                  </c:pt>
                  <c:pt idx="94">
                    <c:v>B95</c:v>
                  </c:pt>
                  <c:pt idx="95">
                    <c:v>B96</c:v>
                  </c:pt>
                  <c:pt idx="96">
                    <c:v>B97</c:v>
                  </c:pt>
                  <c:pt idx="97">
                    <c:v>B98</c:v>
                  </c:pt>
                  <c:pt idx="98">
                    <c:v>B99</c:v>
                  </c:pt>
                  <c:pt idx="99">
                    <c:v>B100</c:v>
                  </c:pt>
                </c:lvl>
              </c:multiLvlStrCache>
            </c:multiLvlStrRef>
          </c:cat>
          <c:val>
            <c:numRef>
              <c:f>'Combo Dashboard'!$DZ$10:$DZ$109</c:f>
              <c:numCache>
                <c:formatCode>General</c:formatCode>
                <c:ptCount val="100"/>
                <c:pt idx="0">
                  <c:v>0</c:v>
                </c:pt>
                <c:pt idx="1">
                  <c:v>-14</c:v>
                </c:pt>
                <c:pt idx="2">
                  <c:v>-4</c:v>
                </c:pt>
                <c:pt idx="3">
                  <c:v>2</c:v>
                </c:pt>
                <c:pt idx="4">
                  <c:v>-2</c:v>
                </c:pt>
                <c:pt idx="5">
                  <c:v>-10</c:v>
                </c:pt>
                <c:pt idx="6">
                  <c:v>-16</c:v>
                </c:pt>
                <c:pt idx="7">
                  <c:v>-14</c:v>
                </c:pt>
                <c:pt idx="8">
                  <c:v>-12</c:v>
                </c:pt>
                <c:pt idx="9">
                  <c:v>-17</c:v>
                </c:pt>
                <c:pt idx="10">
                  <c:v>-17</c:v>
                </c:pt>
                <c:pt idx="11">
                  <c:v>-24</c:v>
                </c:pt>
                <c:pt idx="12">
                  <c:v>-26</c:v>
                </c:pt>
                <c:pt idx="13">
                  <c:v>-45</c:v>
                </c:pt>
                <c:pt idx="14">
                  <c:v>-26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0A-4697-BFE0-F4FDEABB0A89}"/>
            </c:ext>
          </c:extLst>
        </c:ser>
        <c:ser>
          <c:idx val="6"/>
          <c:order val="6"/>
          <c:tx>
            <c:strRef>
              <c:f>'Combo Dashboard'!$EA$9</c:f>
              <c:strCache>
                <c:ptCount val="1"/>
                <c:pt idx="0">
                  <c:v>C7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'Combo Dashboard'!$BQ$10:$DT$109</c:f>
              <c:multiLvlStrCache>
                <c:ptCount val="100"/>
                <c:lvl>
                  <c:pt idx="1">
                    <c:v>1</c:v>
                  </c:pt>
                  <c:pt idx="6">
                    <c:v>2</c:v>
                  </c:pt>
                  <c:pt idx="11">
                    <c:v>3</c:v>
                  </c:pt>
                  <c:pt idx="16">
                    <c:v>4</c:v>
                  </c:pt>
                  <c:pt idx="21">
                    <c:v>1</c:v>
                  </c:pt>
                  <c:pt idx="26">
                    <c:v>2</c:v>
                  </c:pt>
                  <c:pt idx="31">
                    <c:v>3</c:v>
                  </c:pt>
                  <c:pt idx="36">
                    <c:v>4</c:v>
                  </c:pt>
                  <c:pt idx="41">
                    <c:v>1</c:v>
                  </c:pt>
                  <c:pt idx="46">
                    <c:v>2</c:v>
                  </c:pt>
                  <c:pt idx="51">
                    <c:v>3</c:v>
                  </c:pt>
                  <c:pt idx="56">
                    <c:v>4</c:v>
                  </c:pt>
                  <c:pt idx="61">
                    <c:v>1</c:v>
                  </c:pt>
                  <c:pt idx="66">
                    <c:v>2</c:v>
                  </c:pt>
                  <c:pt idx="71">
                    <c:v>3</c:v>
                  </c:pt>
                  <c:pt idx="76">
                    <c:v>4</c:v>
                  </c:pt>
                  <c:pt idx="81">
                    <c:v>1</c:v>
                  </c:pt>
                  <c:pt idx="86">
                    <c:v>2</c:v>
                  </c:pt>
                  <c:pt idx="91">
                    <c:v>3</c:v>
                  </c:pt>
                  <c:pt idx="96">
                    <c:v>4</c:v>
                  </c:pt>
                </c:lvl>
                <c:lvl>
                  <c:pt idx="4">
                    <c:v>H</c:v>
                  </c:pt>
                  <c:pt idx="5">
                    <c:v>H</c:v>
                  </c:pt>
                  <c:pt idx="6">
                    <c:v>H</c:v>
                  </c:pt>
                  <c:pt idx="7">
                    <c:v>H</c:v>
                  </c:pt>
                  <c:pt idx="8">
                    <c:v>H</c:v>
                  </c:pt>
                  <c:pt idx="9">
                    <c:v>AU</c:v>
                  </c:pt>
                  <c:pt idx="10">
                    <c:v>AU</c:v>
                  </c:pt>
                  <c:pt idx="11">
                    <c:v>AU</c:v>
                  </c:pt>
                  <c:pt idx="12">
                    <c:v>AU</c:v>
                  </c:pt>
                  <c:pt idx="13">
                    <c:v>AU</c:v>
                  </c:pt>
                  <c:pt idx="14">
                    <c:v>AU</c:v>
                  </c:pt>
                  <c:pt idx="15">
                    <c:v>AU</c:v>
                  </c:pt>
                  <c:pt idx="16">
                    <c:v>AU</c:v>
                  </c:pt>
                  <c:pt idx="17">
                    <c:v>AU</c:v>
                  </c:pt>
                  <c:pt idx="18">
                    <c:v>AU</c:v>
                  </c:pt>
                </c:lvl>
                <c:lvl>
                  <c:pt idx="4">
                    <c:v>R</c:v>
                  </c:pt>
                  <c:pt idx="9">
                    <c:v>N</c:v>
                  </c:pt>
                  <c:pt idx="14">
                    <c:v>N</c:v>
                  </c:pt>
                  <c:pt idx="19">
                    <c:v>R</c:v>
                  </c:pt>
                  <c:pt idx="24">
                    <c:v>R</c:v>
                  </c:pt>
                  <c:pt idx="29">
                    <c:v>R</c:v>
                  </c:pt>
                  <c:pt idx="34">
                    <c:v>R</c:v>
                  </c:pt>
                  <c:pt idx="39">
                    <c:v>R</c:v>
                  </c:pt>
                  <c:pt idx="44">
                    <c:v>R</c:v>
                  </c:pt>
                  <c:pt idx="49">
                    <c:v>R</c:v>
                  </c:pt>
                  <c:pt idx="54">
                    <c:v>R</c:v>
                  </c:pt>
                  <c:pt idx="59">
                    <c:v>N</c:v>
                  </c:pt>
                  <c:pt idx="64">
                    <c:v>N</c:v>
                  </c:pt>
                  <c:pt idx="69">
                    <c:v>R</c:v>
                  </c:pt>
                  <c:pt idx="74">
                    <c:v>R</c:v>
                  </c:pt>
                  <c:pt idx="79">
                    <c:v>R</c:v>
                  </c:pt>
                  <c:pt idx="84">
                    <c:v>R</c:v>
                  </c:pt>
                  <c:pt idx="89">
                    <c:v>N</c:v>
                  </c:pt>
                  <c:pt idx="94">
                    <c:v>R</c:v>
                  </c:pt>
                  <c:pt idx="99">
                    <c:v>R</c:v>
                  </c:pt>
                </c:lvl>
                <c:lvl>
                  <c:pt idx="3">
                    <c:v>AU</c:v>
                  </c:pt>
                </c:lvl>
                <c:lvl>
                  <c:pt idx="3">
                    <c:v>AO</c:v>
                  </c:pt>
                </c:lvl>
                <c:lvl>
                  <c:pt idx="3">
                    <c:v>T</c:v>
                  </c:pt>
                </c:lvl>
                <c:lvl>
                  <c:pt idx="0">
                    <c:v>H</c:v>
                  </c:pt>
                  <c:pt idx="1">
                    <c:v>1</c:v>
                  </c:pt>
                  <c:pt idx="2">
                    <c:v>4</c:v>
                  </c:pt>
                  <c:pt idx="3">
                    <c:v>H</c:v>
                  </c:pt>
                  <c:pt idx="4">
                    <c:v>H</c:v>
                  </c:pt>
                  <c:pt idx="6">
                    <c:v>2</c:v>
                  </c:pt>
                  <c:pt idx="7">
                    <c:v>1</c:v>
                  </c:pt>
                  <c:pt idx="8">
                    <c:v>AU</c:v>
                  </c:pt>
                  <c:pt idx="9">
                    <c:v>AU</c:v>
                  </c:pt>
                  <c:pt idx="11">
                    <c:v>3</c:v>
                  </c:pt>
                  <c:pt idx="12">
                    <c:v>1</c:v>
                  </c:pt>
                  <c:pt idx="13">
                    <c:v>AU</c:v>
                  </c:pt>
                  <c:pt idx="14">
                    <c:v>AU</c:v>
                  </c:pt>
                  <c:pt idx="16">
                    <c:v>4</c:v>
                  </c:pt>
                  <c:pt idx="17">
                    <c:v>4</c:v>
                  </c:pt>
                  <c:pt idx="21">
                    <c:v>2</c:v>
                  </c:pt>
                  <c:pt idx="22">
                    <c:v>4</c:v>
                  </c:pt>
                  <c:pt idx="26">
                    <c:v>2</c:v>
                  </c:pt>
                  <c:pt idx="27">
                    <c:v>4</c:v>
                  </c:pt>
                  <c:pt idx="31">
                    <c:v>2</c:v>
                  </c:pt>
                  <c:pt idx="32">
                    <c:v>4</c:v>
                  </c:pt>
                  <c:pt idx="36">
                    <c:v>3</c:v>
                  </c:pt>
                  <c:pt idx="37">
                    <c:v>4</c:v>
                  </c:pt>
                  <c:pt idx="41">
                    <c:v>2</c:v>
                  </c:pt>
                  <c:pt idx="42">
                    <c:v>4</c:v>
                  </c:pt>
                  <c:pt idx="46">
                    <c:v>2</c:v>
                  </c:pt>
                  <c:pt idx="47">
                    <c:v>4</c:v>
                  </c:pt>
                  <c:pt idx="51">
                    <c:v>3</c:v>
                  </c:pt>
                  <c:pt idx="52">
                    <c:v>4</c:v>
                  </c:pt>
                  <c:pt idx="56">
                    <c:v>1</c:v>
                  </c:pt>
                  <c:pt idx="57">
                    <c:v>4</c:v>
                  </c:pt>
                  <c:pt idx="61">
                    <c:v>1</c:v>
                  </c:pt>
                  <c:pt idx="62">
                    <c:v>4</c:v>
                  </c:pt>
                  <c:pt idx="66">
                    <c:v>2</c:v>
                  </c:pt>
                  <c:pt idx="67">
                    <c:v>4</c:v>
                  </c:pt>
                  <c:pt idx="71">
                    <c:v>2</c:v>
                  </c:pt>
                  <c:pt idx="72">
                    <c:v>4</c:v>
                  </c:pt>
                  <c:pt idx="76">
                    <c:v>3</c:v>
                  </c:pt>
                  <c:pt idx="77">
                    <c:v>4</c:v>
                  </c:pt>
                  <c:pt idx="81">
                    <c:v>4</c:v>
                  </c:pt>
                  <c:pt idx="82">
                    <c:v>4</c:v>
                  </c:pt>
                  <c:pt idx="86">
                    <c:v>1</c:v>
                  </c:pt>
                  <c:pt idx="87">
                    <c:v>4</c:v>
                  </c:pt>
                  <c:pt idx="91">
                    <c:v>3</c:v>
                  </c:pt>
                  <c:pt idx="92">
                    <c:v>4</c:v>
                  </c:pt>
                  <c:pt idx="96">
                    <c:v>3</c:v>
                  </c:pt>
                  <c:pt idx="97">
                    <c:v>4</c:v>
                  </c:pt>
                </c:lvl>
                <c:lvl>
                  <c:pt idx="2">
                    <c:v>AV</c:v>
                  </c:pt>
                  <c:pt idx="3">
                    <c:v>2</c:v>
                  </c:pt>
                  <c:pt idx="4">
                    <c:v>AU</c:v>
                  </c:pt>
                  <c:pt idx="8">
                    <c:v>0</c:v>
                  </c:pt>
                  <c:pt idx="13">
                    <c:v>0</c:v>
                  </c:pt>
                  <c:pt idx="18">
                    <c:v>0</c:v>
                  </c:pt>
                  <c:pt idx="23">
                    <c:v>0</c:v>
                  </c:pt>
                  <c:pt idx="28">
                    <c:v>0</c:v>
                  </c:pt>
                  <c:pt idx="33">
                    <c:v>0</c:v>
                  </c:pt>
                  <c:pt idx="38">
                    <c:v>0</c:v>
                  </c:pt>
                  <c:pt idx="43">
                    <c:v>0</c:v>
                  </c:pt>
                  <c:pt idx="48">
                    <c:v>0</c:v>
                  </c:pt>
                  <c:pt idx="53">
                    <c:v>0</c:v>
                  </c:pt>
                  <c:pt idx="58">
                    <c:v>0</c:v>
                  </c:pt>
                  <c:pt idx="63">
                    <c:v>0</c:v>
                  </c:pt>
                  <c:pt idx="68">
                    <c:v>0</c:v>
                  </c:pt>
                  <c:pt idx="73">
                    <c:v>0</c:v>
                  </c:pt>
                  <c:pt idx="78">
                    <c:v>0</c:v>
                  </c:pt>
                  <c:pt idx="83">
                    <c:v>0</c:v>
                  </c:pt>
                  <c:pt idx="88">
                    <c:v>0</c:v>
                  </c:pt>
                  <c:pt idx="93">
                    <c:v>0</c:v>
                  </c:pt>
                  <c:pt idx="98">
                    <c:v>0</c:v>
                  </c:pt>
                </c:lvl>
                <c:lvl>
                  <c:pt idx="2">
                    <c:v>AP</c:v>
                  </c:pt>
                  <c:pt idx="3">
                    <c:v>2</c:v>
                  </c:pt>
                  <c:pt idx="4">
                    <c:v>AO</c:v>
                  </c:pt>
                  <c:pt idx="8">
                    <c:v>0</c:v>
                  </c:pt>
                  <c:pt idx="13">
                    <c:v>0</c:v>
                  </c:pt>
                  <c:pt idx="18">
                    <c:v>0</c:v>
                  </c:pt>
                  <c:pt idx="23">
                    <c:v>0</c:v>
                  </c:pt>
                  <c:pt idx="28">
                    <c:v>0</c:v>
                  </c:pt>
                  <c:pt idx="33">
                    <c:v>0</c:v>
                  </c:pt>
                  <c:pt idx="38">
                    <c:v>0</c:v>
                  </c:pt>
                  <c:pt idx="43">
                    <c:v>0</c:v>
                  </c:pt>
                  <c:pt idx="48">
                    <c:v>0</c:v>
                  </c:pt>
                  <c:pt idx="53">
                    <c:v>0</c:v>
                  </c:pt>
                  <c:pt idx="58">
                    <c:v>0</c:v>
                  </c:pt>
                  <c:pt idx="63">
                    <c:v>0</c:v>
                  </c:pt>
                  <c:pt idx="68">
                    <c:v>0</c:v>
                  </c:pt>
                  <c:pt idx="73">
                    <c:v>0</c:v>
                  </c:pt>
                  <c:pt idx="78">
                    <c:v>0</c:v>
                  </c:pt>
                  <c:pt idx="83">
                    <c:v>0</c:v>
                  </c:pt>
                  <c:pt idx="88">
                    <c:v>0</c:v>
                  </c:pt>
                  <c:pt idx="93">
                    <c:v>0</c:v>
                  </c:pt>
                  <c:pt idx="98">
                    <c:v>0</c:v>
                  </c:pt>
                </c:lvl>
                <c:lvl>
                  <c:pt idx="2">
                    <c:v>U</c:v>
                  </c:pt>
                  <c:pt idx="3">
                    <c:v>2</c:v>
                  </c:pt>
                  <c:pt idx="4">
                    <c:v>T</c:v>
                  </c:pt>
                  <c:pt idx="8">
                    <c:v>0</c:v>
                  </c:pt>
                  <c:pt idx="13">
                    <c:v>0</c:v>
                  </c:pt>
                  <c:pt idx="18">
                    <c:v>0</c:v>
                  </c:pt>
                  <c:pt idx="23">
                    <c:v>0</c:v>
                  </c:pt>
                  <c:pt idx="28">
                    <c:v>0</c:v>
                  </c:pt>
                  <c:pt idx="33">
                    <c:v>0</c:v>
                  </c:pt>
                  <c:pt idx="38">
                    <c:v>0</c:v>
                  </c:pt>
                  <c:pt idx="43">
                    <c:v>0</c:v>
                  </c:pt>
                  <c:pt idx="48">
                    <c:v>0</c:v>
                  </c:pt>
                  <c:pt idx="53">
                    <c:v>0</c:v>
                  </c:pt>
                  <c:pt idx="58">
                    <c:v>0</c:v>
                  </c:pt>
                  <c:pt idx="63">
                    <c:v>0</c:v>
                  </c:pt>
                  <c:pt idx="68">
                    <c:v>0</c:v>
                  </c:pt>
                  <c:pt idx="73">
                    <c:v>0</c:v>
                  </c:pt>
                  <c:pt idx="78">
                    <c:v>0</c:v>
                  </c:pt>
                  <c:pt idx="83">
                    <c:v>0</c:v>
                  </c:pt>
                  <c:pt idx="88">
                    <c:v>0</c:v>
                  </c:pt>
                  <c:pt idx="93">
                    <c:v>0</c:v>
                  </c:pt>
                  <c:pt idx="98">
                    <c:v>0</c:v>
                  </c:pt>
                </c:lvl>
                <c:lvl>
                  <c:pt idx="2">
                    <c:v>I</c:v>
                  </c:pt>
                  <c:pt idx="3">
                    <c:v>2</c:v>
                  </c:pt>
                  <c:pt idx="4">
                    <c:v>H</c:v>
                  </c:pt>
                  <c:pt idx="7">
                    <c:v>AV</c:v>
                  </c:pt>
                  <c:pt idx="8">
                    <c:v>2</c:v>
                  </c:pt>
                  <c:pt idx="9">
                    <c:v>AU</c:v>
                  </c:pt>
                  <c:pt idx="12">
                    <c:v>AV</c:v>
                  </c:pt>
                  <c:pt idx="13">
                    <c:v>1</c:v>
                  </c:pt>
                  <c:pt idx="14">
                    <c:v>AU</c:v>
                  </c:pt>
                  <c:pt idx="18">
                    <c:v>0</c:v>
                  </c:pt>
                  <c:pt idx="23">
                    <c:v>0</c:v>
                  </c:pt>
                  <c:pt idx="28">
                    <c:v>0</c:v>
                  </c:pt>
                  <c:pt idx="33">
                    <c:v>0</c:v>
                  </c:pt>
                  <c:pt idx="38">
                    <c:v>0</c:v>
                  </c:pt>
                  <c:pt idx="43">
                    <c:v>0</c:v>
                  </c:pt>
                  <c:pt idx="48">
                    <c:v>0</c:v>
                  </c:pt>
                  <c:pt idx="53">
                    <c:v>0</c:v>
                  </c:pt>
                  <c:pt idx="58">
                    <c:v>0</c:v>
                  </c:pt>
                  <c:pt idx="63">
                    <c:v>0</c:v>
                  </c:pt>
                  <c:pt idx="68">
                    <c:v>0</c:v>
                  </c:pt>
                  <c:pt idx="73">
                    <c:v>0</c:v>
                  </c:pt>
                  <c:pt idx="78">
                    <c:v>0</c:v>
                  </c:pt>
                  <c:pt idx="83">
                    <c:v>0</c:v>
                  </c:pt>
                  <c:pt idx="88">
                    <c:v>0</c:v>
                  </c:pt>
                  <c:pt idx="93">
                    <c:v>0</c:v>
                  </c:pt>
                  <c:pt idx="98">
                    <c:v>0</c:v>
                  </c:pt>
                </c:lvl>
                <c:lvl>
                  <c:pt idx="5">
                    <c:v>AU</c:v>
                  </c:pt>
                  <c:pt idx="6">
                    <c:v>AU</c:v>
                  </c:pt>
                  <c:pt idx="7">
                    <c:v>AU</c:v>
                  </c:pt>
                  <c:pt idx="8">
                    <c:v>AU</c:v>
                  </c:pt>
                  <c:pt idx="9">
                    <c:v>AU</c:v>
                  </c:pt>
                  <c:pt idx="10">
                    <c:v>AU</c:v>
                  </c:pt>
                  <c:pt idx="11">
                    <c:v>AU</c:v>
                  </c:pt>
                  <c:pt idx="12">
                    <c:v>AU</c:v>
                  </c:pt>
                  <c:pt idx="13">
                    <c:v>AU</c:v>
                  </c:pt>
                  <c:pt idx="14">
                    <c:v>AU</c:v>
                  </c:pt>
                </c:lvl>
                <c:lvl>
                  <c:pt idx="0">
                    <c:v>10</c:v>
                  </c:pt>
                  <c:pt idx="1">
                    <c:v>11</c:v>
                  </c:pt>
                  <c:pt idx="2">
                    <c:v>12</c:v>
                  </c:pt>
                  <c:pt idx="3">
                    <c:v>13</c:v>
                  </c:pt>
                  <c:pt idx="4">
                    <c:v>14</c:v>
                  </c:pt>
                  <c:pt idx="5">
                    <c:v>15</c:v>
                  </c:pt>
                  <c:pt idx="6">
                    <c:v>16</c:v>
                  </c:pt>
                  <c:pt idx="7">
                    <c:v>17</c:v>
                  </c:pt>
                  <c:pt idx="8">
                    <c:v>18</c:v>
                  </c:pt>
                  <c:pt idx="9">
                    <c:v>19</c:v>
                  </c:pt>
                  <c:pt idx="10">
                    <c:v>20</c:v>
                  </c:pt>
                  <c:pt idx="11">
                    <c:v>21</c:v>
                  </c:pt>
                  <c:pt idx="12">
                    <c:v>22</c:v>
                  </c:pt>
                  <c:pt idx="13">
                    <c:v>23</c:v>
                  </c:pt>
                  <c:pt idx="14">
                    <c:v>24</c:v>
                  </c:pt>
                  <c:pt idx="15">
                    <c:v>25</c:v>
                  </c:pt>
                  <c:pt idx="16">
                    <c:v>26</c:v>
                  </c:pt>
                  <c:pt idx="17">
                    <c:v>27</c:v>
                  </c:pt>
                  <c:pt idx="18">
                    <c:v>28</c:v>
                  </c:pt>
                  <c:pt idx="19">
                    <c:v>29</c:v>
                  </c:pt>
                  <c:pt idx="20">
                    <c:v>30</c:v>
                  </c:pt>
                  <c:pt idx="21">
                    <c:v>31</c:v>
                  </c:pt>
                  <c:pt idx="22">
                    <c:v>32</c:v>
                  </c:pt>
                  <c:pt idx="23">
                    <c:v>33</c:v>
                  </c:pt>
                  <c:pt idx="24">
                    <c:v>34</c:v>
                  </c:pt>
                  <c:pt idx="25">
                    <c:v>35</c:v>
                  </c:pt>
                  <c:pt idx="26">
                    <c:v>36</c:v>
                  </c:pt>
                  <c:pt idx="27">
                    <c:v>37</c:v>
                  </c:pt>
                  <c:pt idx="28">
                    <c:v>38</c:v>
                  </c:pt>
                  <c:pt idx="29">
                    <c:v>39</c:v>
                  </c:pt>
                  <c:pt idx="30">
                    <c:v>40</c:v>
                  </c:pt>
                  <c:pt idx="31">
                    <c:v>41</c:v>
                  </c:pt>
                  <c:pt idx="32">
                    <c:v>42</c:v>
                  </c:pt>
                  <c:pt idx="33">
                    <c:v>43</c:v>
                  </c:pt>
                  <c:pt idx="34">
                    <c:v>44</c:v>
                  </c:pt>
                  <c:pt idx="35">
                    <c:v>45</c:v>
                  </c:pt>
                  <c:pt idx="36">
                    <c:v>46</c:v>
                  </c:pt>
                  <c:pt idx="37">
                    <c:v>47</c:v>
                  </c:pt>
                  <c:pt idx="38">
                    <c:v>48</c:v>
                  </c:pt>
                  <c:pt idx="39">
                    <c:v>49</c:v>
                  </c:pt>
                  <c:pt idx="40">
                    <c:v>50</c:v>
                  </c:pt>
                  <c:pt idx="41">
                    <c:v>51</c:v>
                  </c:pt>
                  <c:pt idx="42">
                    <c:v>52</c:v>
                  </c:pt>
                  <c:pt idx="43">
                    <c:v>53</c:v>
                  </c:pt>
                  <c:pt idx="44">
                    <c:v>54</c:v>
                  </c:pt>
                  <c:pt idx="45">
                    <c:v>55</c:v>
                  </c:pt>
                  <c:pt idx="46">
                    <c:v>56</c:v>
                  </c:pt>
                  <c:pt idx="47">
                    <c:v>57</c:v>
                  </c:pt>
                  <c:pt idx="48">
                    <c:v>58</c:v>
                  </c:pt>
                  <c:pt idx="49">
                    <c:v>59</c:v>
                  </c:pt>
                  <c:pt idx="50">
                    <c:v>60</c:v>
                  </c:pt>
                  <c:pt idx="51">
                    <c:v>61</c:v>
                  </c:pt>
                  <c:pt idx="52">
                    <c:v>62</c:v>
                  </c:pt>
                  <c:pt idx="53">
                    <c:v>63</c:v>
                  </c:pt>
                  <c:pt idx="54">
                    <c:v>64</c:v>
                  </c:pt>
                  <c:pt idx="55">
                    <c:v>65</c:v>
                  </c:pt>
                  <c:pt idx="56">
                    <c:v>66</c:v>
                  </c:pt>
                  <c:pt idx="57">
                    <c:v>67</c:v>
                  </c:pt>
                  <c:pt idx="58">
                    <c:v>68</c:v>
                  </c:pt>
                  <c:pt idx="59">
                    <c:v>69</c:v>
                  </c:pt>
                  <c:pt idx="60">
                    <c:v>70</c:v>
                  </c:pt>
                  <c:pt idx="61">
                    <c:v>71</c:v>
                  </c:pt>
                  <c:pt idx="62">
                    <c:v>72</c:v>
                  </c:pt>
                  <c:pt idx="63">
                    <c:v>73</c:v>
                  </c:pt>
                  <c:pt idx="64">
                    <c:v>74</c:v>
                  </c:pt>
                  <c:pt idx="65">
                    <c:v>75</c:v>
                  </c:pt>
                  <c:pt idx="66">
                    <c:v>76</c:v>
                  </c:pt>
                  <c:pt idx="67">
                    <c:v>77</c:v>
                  </c:pt>
                  <c:pt idx="68">
                    <c:v>78</c:v>
                  </c:pt>
                  <c:pt idx="69">
                    <c:v>79</c:v>
                  </c:pt>
                  <c:pt idx="70">
                    <c:v>80</c:v>
                  </c:pt>
                  <c:pt idx="71">
                    <c:v>81</c:v>
                  </c:pt>
                  <c:pt idx="72">
                    <c:v>82</c:v>
                  </c:pt>
                  <c:pt idx="73">
                    <c:v>83</c:v>
                  </c:pt>
                  <c:pt idx="74">
                    <c:v>84</c:v>
                  </c:pt>
                  <c:pt idx="75">
                    <c:v>85</c:v>
                  </c:pt>
                  <c:pt idx="76">
                    <c:v>86</c:v>
                  </c:pt>
                  <c:pt idx="77">
                    <c:v>87</c:v>
                  </c:pt>
                  <c:pt idx="78">
                    <c:v>88</c:v>
                  </c:pt>
                  <c:pt idx="79">
                    <c:v>89</c:v>
                  </c:pt>
                  <c:pt idx="80">
                    <c:v>90</c:v>
                  </c:pt>
                  <c:pt idx="81">
                    <c:v>91</c:v>
                  </c:pt>
                  <c:pt idx="82">
                    <c:v>92</c:v>
                  </c:pt>
                  <c:pt idx="83">
                    <c:v>93</c:v>
                  </c:pt>
                  <c:pt idx="84">
                    <c:v>94</c:v>
                  </c:pt>
                  <c:pt idx="85">
                    <c:v>95</c:v>
                  </c:pt>
                  <c:pt idx="86">
                    <c:v>96</c:v>
                  </c:pt>
                  <c:pt idx="87">
                    <c:v>97</c:v>
                  </c:pt>
                  <c:pt idx="88">
                    <c:v>98</c:v>
                  </c:pt>
                  <c:pt idx="89">
                    <c:v>99</c:v>
                  </c:pt>
                  <c:pt idx="90">
                    <c:v>100</c:v>
                  </c:pt>
                  <c:pt idx="91">
                    <c:v>101</c:v>
                  </c:pt>
                  <c:pt idx="92">
                    <c:v>102</c:v>
                  </c:pt>
                  <c:pt idx="93">
                    <c:v>103</c:v>
                  </c:pt>
                  <c:pt idx="94">
                    <c:v>104</c:v>
                  </c:pt>
                  <c:pt idx="95">
                    <c:v>105</c:v>
                  </c:pt>
                  <c:pt idx="96">
                    <c:v>106</c:v>
                  </c:pt>
                  <c:pt idx="97">
                    <c:v>107</c:v>
                  </c:pt>
                  <c:pt idx="98">
                    <c:v>108</c:v>
                  </c:pt>
                  <c:pt idx="99">
                    <c:v>109</c:v>
                  </c:pt>
                </c:lvl>
                <c:lvl>
                  <c:pt idx="4">
                    <c:v>H</c:v>
                  </c:pt>
                  <c:pt idx="5">
                    <c:v>H</c:v>
                  </c:pt>
                  <c:pt idx="6">
                    <c:v>H</c:v>
                  </c:pt>
                  <c:pt idx="7">
                    <c:v>H</c:v>
                  </c:pt>
                  <c:pt idx="8">
                    <c:v>H</c:v>
                  </c:pt>
                  <c:pt idx="9">
                    <c:v>AU</c:v>
                  </c:pt>
                  <c:pt idx="10">
                    <c:v>AU</c:v>
                  </c:pt>
                  <c:pt idx="11">
                    <c:v>AU</c:v>
                  </c:pt>
                  <c:pt idx="12">
                    <c:v>AU</c:v>
                  </c:pt>
                  <c:pt idx="13">
                    <c:v>AU</c:v>
                  </c:pt>
                  <c:pt idx="14">
                    <c:v>AU</c:v>
                  </c:pt>
                </c:lvl>
                <c:lvl>
                  <c:pt idx="4">
                    <c:v>-6</c:v>
                  </c:pt>
                  <c:pt idx="9">
                    <c:v>-10</c:v>
                  </c:pt>
                  <c:pt idx="14">
                    <c:v>-10</c:v>
                  </c:pt>
                </c:lvl>
                <c:lvl>
                  <c:pt idx="4">
                    <c:v>-2</c:v>
                  </c:pt>
                  <c:pt idx="9">
                    <c:v>-15</c:v>
                  </c:pt>
                  <c:pt idx="14">
                    <c:v>-6</c:v>
                  </c:pt>
                </c:lvl>
                <c:lvl>
                  <c:pt idx="4">
                    <c:v>-2</c:v>
                  </c:pt>
                  <c:pt idx="9">
                    <c:v>-6</c:v>
                  </c:pt>
                  <c:pt idx="14">
                    <c:v>-6</c:v>
                  </c:pt>
                </c:lvl>
                <c:lvl>
                  <c:pt idx="4">
                    <c:v>-2</c:v>
                  </c:pt>
                  <c:pt idx="9">
                    <c:v>0</c:v>
                  </c:pt>
                  <c:pt idx="14">
                    <c:v>-1</c:v>
                  </c:pt>
                </c:lvl>
                <c:lvl>
                  <c:pt idx="4">
                    <c:v>-2</c:v>
                  </c:pt>
                  <c:pt idx="9">
                    <c:v>-17</c:v>
                  </c:pt>
                  <c:pt idx="14">
                    <c:v>-26</c:v>
                  </c:pt>
                </c:lvl>
                <c:lvl>
                  <c:pt idx="4">
                    <c:v>-22</c:v>
                  </c:pt>
                  <c:pt idx="9">
                    <c:v>-26</c:v>
                  </c:pt>
                  <c:pt idx="14">
                    <c:v>-23</c:v>
                  </c:pt>
                </c:lvl>
                <c:lvl>
                  <c:pt idx="4">
                    <c:v>-2</c:v>
                  </c:pt>
                  <c:pt idx="9">
                    <c:v>-5</c:v>
                  </c:pt>
                  <c:pt idx="14">
                    <c:v>-15</c:v>
                  </c:pt>
                </c:lvl>
                <c:lvl>
                  <c:pt idx="4">
                    <c:v>-7</c:v>
                  </c:pt>
                  <c:pt idx="9">
                    <c:v>-19</c:v>
                  </c:pt>
                  <c:pt idx="14">
                    <c:v>-17</c:v>
                  </c:pt>
                </c:lvl>
                <c:lvl>
                  <c:pt idx="4">
                    <c:v>-2</c:v>
                  </c:pt>
                  <c:pt idx="9">
                    <c:v>-17</c:v>
                  </c:pt>
                  <c:pt idx="14">
                    <c:v>-29</c:v>
                  </c:pt>
                </c:lvl>
                <c:lvl>
                  <c:pt idx="4">
                    <c:v>-6</c:v>
                  </c:pt>
                  <c:pt idx="9">
                    <c:v>-10</c:v>
                  </c:pt>
                  <c:pt idx="14">
                    <c:v>-15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0</c:v>
                  </c:pt>
                  <c:pt idx="3">
                    <c:v>4</c:v>
                  </c:pt>
                  <c:pt idx="4">
                    <c:v>0</c:v>
                  </c:pt>
                  <c:pt idx="5">
                    <c:v>-4</c:v>
                  </c:pt>
                  <c:pt idx="6">
                    <c:v>-10</c:v>
                  </c:pt>
                  <c:pt idx="7">
                    <c:v>-9</c:v>
                  </c:pt>
                  <c:pt idx="8">
                    <c:v>-6</c:v>
                  </c:pt>
                  <c:pt idx="9">
                    <c:v>-7</c:v>
                  </c:pt>
                  <c:pt idx="10">
                    <c:v>-7</c:v>
                  </c:pt>
                  <c:pt idx="11">
                    <c:v>-7</c:v>
                  </c:pt>
                  <c:pt idx="12">
                    <c:v>-10</c:v>
                  </c:pt>
                  <c:pt idx="13">
                    <c:v>-16</c:v>
                  </c:pt>
                  <c:pt idx="14">
                    <c:v>-10</c:v>
                  </c:pt>
                  <c:pt idx="15">
                    <c:v>-10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1</c:v>
                  </c:pt>
                  <c:pt idx="3">
                    <c:v>4</c:v>
                  </c:pt>
                  <c:pt idx="4">
                    <c:v>3</c:v>
                  </c:pt>
                  <c:pt idx="5">
                    <c:v>0</c:v>
                  </c:pt>
                  <c:pt idx="6">
                    <c:v>0</c:v>
                  </c:pt>
                  <c:pt idx="7">
                    <c:v>1</c:v>
                  </c:pt>
                  <c:pt idx="8">
                    <c:v>4</c:v>
                  </c:pt>
                  <c:pt idx="9">
                    <c:v>3</c:v>
                  </c:pt>
                  <c:pt idx="10">
                    <c:v>4</c:v>
                  </c:pt>
                  <c:pt idx="11">
                    <c:v>3</c:v>
                  </c:pt>
                  <c:pt idx="12">
                    <c:v>0</c:v>
                  </c:pt>
                  <c:pt idx="13">
                    <c:v>-6</c:v>
                  </c:pt>
                  <c:pt idx="14">
                    <c:v>-5</c:v>
                  </c:pt>
                  <c:pt idx="15">
                    <c:v>-5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-1</c:v>
                  </c:pt>
                  <c:pt idx="7">
                    <c:v>-7</c:v>
                  </c:pt>
                  <c:pt idx="8">
                    <c:v>-6</c:v>
                  </c:pt>
                  <c:pt idx="9">
                    <c:v>-7</c:v>
                  </c:pt>
                  <c:pt idx="10">
                    <c:v>-6</c:v>
                  </c:pt>
                  <c:pt idx="11">
                    <c:v>-6</c:v>
                  </c:pt>
                  <c:pt idx="12">
                    <c:v>-7</c:v>
                  </c:pt>
                  <c:pt idx="13">
                    <c:v>-10</c:v>
                  </c:pt>
                  <c:pt idx="14">
                    <c:v>-9</c:v>
                  </c:pt>
                  <c:pt idx="15">
                    <c:v>-9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-1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-1</c:v>
                  </c:pt>
                  <c:pt idx="12">
                    <c:v>-4</c:v>
                  </c:pt>
                  <c:pt idx="13">
                    <c:v>-10</c:v>
                  </c:pt>
                  <c:pt idx="14">
                    <c:v>-10</c:v>
                  </c:pt>
                  <c:pt idx="15">
                    <c:v>-10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-1</c:v>
                  </c:pt>
                  <c:pt idx="7">
                    <c:v>0</c:v>
                  </c:pt>
                  <c:pt idx="8">
                    <c:v>0</c:v>
                  </c:pt>
                  <c:pt idx="9">
                    <c:v>3</c:v>
                  </c:pt>
                  <c:pt idx="10">
                    <c:v>3</c:v>
                  </c:pt>
                  <c:pt idx="11">
                    <c:v>3</c:v>
                  </c:pt>
                  <c:pt idx="12">
                    <c:v>2</c:v>
                  </c:pt>
                  <c:pt idx="13">
                    <c:v>-1</c:v>
                  </c:pt>
                  <c:pt idx="14">
                    <c:v>0</c:v>
                  </c:pt>
                  <c:pt idx="15">
                    <c:v>0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-7</c:v>
                  </c:pt>
                  <c:pt idx="7">
                    <c:v>-6</c:v>
                  </c:pt>
                  <c:pt idx="8">
                    <c:v>-3</c:v>
                  </c:pt>
                  <c:pt idx="9">
                    <c:v>-4</c:v>
                  </c:pt>
                  <c:pt idx="10">
                    <c:v>-4</c:v>
                  </c:pt>
                  <c:pt idx="11">
                    <c:v>-7</c:v>
                  </c:pt>
                  <c:pt idx="12">
                    <c:v>-13</c:v>
                  </c:pt>
                  <c:pt idx="13">
                    <c:v>-16</c:v>
                  </c:pt>
                  <c:pt idx="14">
                    <c:v>-9</c:v>
                  </c:pt>
                  <c:pt idx="15">
                    <c:v>-9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-1</c:v>
                  </c:pt>
                  <c:pt idx="3">
                    <c:v>0</c:v>
                  </c:pt>
                  <c:pt idx="4">
                    <c:v>-1</c:v>
                  </c:pt>
                  <c:pt idx="5">
                    <c:v>-4</c:v>
                  </c:pt>
                  <c:pt idx="6">
                    <c:v>-4</c:v>
                  </c:pt>
                  <c:pt idx="7">
                    <c:v>-3</c:v>
                  </c:pt>
                  <c:pt idx="8">
                    <c:v>-3</c:v>
                  </c:pt>
                  <c:pt idx="9">
                    <c:v>-3</c:v>
                  </c:pt>
                  <c:pt idx="10">
                    <c:v>-3</c:v>
                  </c:pt>
                  <c:pt idx="11">
                    <c:v>0</c:v>
                  </c:pt>
                  <c:pt idx="12">
                    <c:v>0</c:v>
                  </c:pt>
                  <c:pt idx="13">
                    <c:v>-1</c:v>
                  </c:pt>
                  <c:pt idx="14">
                    <c:v>0</c:v>
                  </c:pt>
                  <c:pt idx="15">
                    <c:v>0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-1</c:v>
                  </c:pt>
                  <c:pt idx="7">
                    <c:v>0</c:v>
                  </c:pt>
                  <c:pt idx="8">
                    <c:v>0</c:v>
                  </c:pt>
                  <c:pt idx="9">
                    <c:v>3</c:v>
                  </c:pt>
                  <c:pt idx="10">
                    <c:v>2</c:v>
                  </c:pt>
                  <c:pt idx="11">
                    <c:v>-1</c:v>
                  </c:pt>
                  <c:pt idx="12">
                    <c:v>-7</c:v>
                  </c:pt>
                  <c:pt idx="13">
                    <c:v>-13</c:v>
                  </c:pt>
                  <c:pt idx="14">
                    <c:v>-9</c:v>
                  </c:pt>
                  <c:pt idx="15">
                    <c:v>-9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1</c:v>
                  </c:pt>
                  <c:pt idx="3">
                    <c:v>4</c:v>
                  </c:pt>
                  <c:pt idx="4">
                    <c:v>3</c:v>
                  </c:pt>
                  <c:pt idx="5">
                    <c:v>0</c:v>
                  </c:pt>
                  <c:pt idx="6">
                    <c:v>-6</c:v>
                  </c:pt>
                  <c:pt idx="7">
                    <c:v>-5</c:v>
                  </c:pt>
                  <c:pt idx="8">
                    <c:v>-2</c:v>
                  </c:pt>
                  <c:pt idx="9">
                    <c:v>-3</c:v>
                  </c:pt>
                  <c:pt idx="10">
                    <c:v>-2</c:v>
                  </c:pt>
                  <c:pt idx="11">
                    <c:v>-3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-2</c:v>
                  </c:pt>
                  <c:pt idx="15">
                    <c:v>-2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-7</c:v>
                  </c:pt>
                  <c:pt idx="7">
                    <c:v>-6</c:v>
                  </c:pt>
                  <c:pt idx="8">
                    <c:v>-3</c:v>
                  </c:pt>
                  <c:pt idx="9">
                    <c:v>-4</c:v>
                  </c:pt>
                  <c:pt idx="10">
                    <c:v>-4</c:v>
                  </c:pt>
                  <c:pt idx="11">
                    <c:v>-7</c:v>
                  </c:pt>
                  <c:pt idx="12">
                    <c:v>-13</c:v>
                  </c:pt>
                  <c:pt idx="13">
                    <c:v>-16</c:v>
                  </c:pt>
                  <c:pt idx="14">
                    <c:v>-9</c:v>
                  </c:pt>
                  <c:pt idx="15">
                    <c:v>-9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1</c:v>
                  </c:pt>
                  <c:pt idx="3">
                    <c:v>4</c:v>
                  </c:pt>
                  <c:pt idx="4">
                    <c:v>3</c:v>
                  </c:pt>
                  <c:pt idx="5">
                    <c:v>0</c:v>
                  </c:pt>
                  <c:pt idx="6">
                    <c:v>0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4</c:v>
                  </c:pt>
                  <c:pt idx="11">
                    <c:v>3</c:v>
                  </c:pt>
                  <c:pt idx="12">
                    <c:v>0</c:v>
                  </c:pt>
                  <c:pt idx="13">
                    <c:v>-6</c:v>
                  </c:pt>
                  <c:pt idx="14">
                    <c:v>-5</c:v>
                  </c:pt>
                  <c:pt idx="15">
                    <c:v>-5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0</c:v>
                  </c:pt>
                  <c:pt idx="9">
                    <c:v>3</c:v>
                  </c:pt>
                  <c:pt idx="10">
                    <c:v>0</c:v>
                  </c:pt>
                  <c:pt idx="11">
                    <c:v>3</c:v>
                  </c:pt>
                  <c:pt idx="12">
                    <c:v>1</c:v>
                  </c:pt>
                  <c:pt idx="13">
                    <c:v>4</c:v>
                  </c:pt>
                  <c:pt idx="14">
                    <c:v>6</c:v>
                  </c:pt>
                  <c:pt idx="15">
                    <c:v>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6</c:v>
                  </c:pt>
                  <c:pt idx="7">
                    <c:v>0</c:v>
                  </c:pt>
                  <c:pt idx="8">
                    <c:v>2</c:v>
                  </c:pt>
                  <c:pt idx="9">
                    <c:v>8</c:v>
                  </c:pt>
                  <c:pt idx="10">
                    <c:v>0</c:v>
                  </c:pt>
                  <c:pt idx="11">
                    <c:v>10</c:v>
                  </c:pt>
                  <c:pt idx="12">
                    <c:v>2</c:v>
                  </c:pt>
                  <c:pt idx="13">
                    <c:v>12</c:v>
                  </c:pt>
                  <c:pt idx="14">
                    <c:v>14</c:v>
                  </c:pt>
                  <c:pt idx="15">
                    <c:v>12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2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6</c:v>
                  </c:pt>
                  <c:pt idx="8">
                    <c:v>4</c:v>
                  </c:pt>
                  <c:pt idx="9">
                    <c:v>6</c:v>
                  </c:pt>
                  <c:pt idx="10">
                    <c:v>2</c:v>
                  </c:pt>
                  <c:pt idx="11">
                    <c:v>4</c:v>
                  </c:pt>
                  <c:pt idx="12">
                    <c:v>8</c:v>
                  </c:pt>
                  <c:pt idx="13">
                    <c:v>10</c:v>
                  </c:pt>
                  <c:pt idx="14">
                    <c:v>12</c:v>
                  </c:pt>
                  <c:pt idx="15">
                    <c:v>10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6</c:v>
                  </c:pt>
                  <c:pt idx="7">
                    <c:v>4</c:v>
                  </c:pt>
                  <c:pt idx="8">
                    <c:v>0</c:v>
                  </c:pt>
                  <c:pt idx="9">
                    <c:v>6</c:v>
                  </c:pt>
                  <c:pt idx="10">
                    <c:v>2</c:v>
                  </c:pt>
                  <c:pt idx="11">
                    <c:v>7</c:v>
                  </c:pt>
                  <c:pt idx="12">
                    <c:v>0</c:v>
                  </c:pt>
                  <c:pt idx="13">
                    <c:v>7</c:v>
                  </c:pt>
                  <c:pt idx="14">
                    <c:v>5</c:v>
                  </c:pt>
                  <c:pt idx="15">
                    <c:v>3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6</c:v>
                  </c:pt>
                  <c:pt idx="7">
                    <c:v>8</c:v>
                  </c:pt>
                  <c:pt idx="8">
                    <c:v>0</c:v>
                  </c:pt>
                  <c:pt idx="9">
                    <c:v>5</c:v>
                  </c:pt>
                  <c:pt idx="10">
                    <c:v>7</c:v>
                  </c:pt>
                  <c:pt idx="11">
                    <c:v>9</c:v>
                  </c:pt>
                  <c:pt idx="12">
                    <c:v>3</c:v>
                  </c:pt>
                  <c:pt idx="13">
                    <c:v>11</c:v>
                  </c:pt>
                  <c:pt idx="14">
                    <c:v>13</c:v>
                  </c:pt>
                  <c:pt idx="15">
                    <c:v>11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2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6</c:v>
                  </c:pt>
                  <c:pt idx="9">
                    <c:v>0</c:v>
                  </c:pt>
                  <c:pt idx="10">
                    <c:v>2</c:v>
                  </c:pt>
                  <c:pt idx="11">
                    <c:v>5</c:v>
                  </c:pt>
                  <c:pt idx="12">
                    <c:v>12</c:v>
                  </c:pt>
                  <c:pt idx="13">
                    <c:v>10</c:v>
                  </c:pt>
                  <c:pt idx="14">
                    <c:v>12</c:v>
                  </c:pt>
                  <c:pt idx="15">
                    <c:v>10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6</c:v>
                  </c:pt>
                  <c:pt idx="8">
                    <c:v>2</c:v>
                  </c:pt>
                  <c:pt idx="9">
                    <c:v>0</c:v>
                  </c:pt>
                  <c:pt idx="10">
                    <c:v>8</c:v>
                  </c:pt>
                  <c:pt idx="11">
                    <c:v>0</c:v>
                  </c:pt>
                  <c:pt idx="12">
                    <c:v>3</c:v>
                  </c:pt>
                  <c:pt idx="13">
                    <c:v>3</c:v>
                  </c:pt>
                  <c:pt idx="14">
                    <c:v>5</c:v>
                  </c:pt>
                  <c:pt idx="15">
                    <c:v>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0</c:v>
                  </c:pt>
                  <c:pt idx="9">
                    <c:v>3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0</c:v>
                  </c:pt>
                  <c:pt idx="9">
                    <c:v>3</c:v>
                  </c:pt>
                  <c:pt idx="10">
                    <c:v>0</c:v>
                  </c:pt>
                  <c:pt idx="11">
                    <c:v>3</c:v>
                  </c:pt>
                  <c:pt idx="12">
                    <c:v>0</c:v>
                  </c:pt>
                  <c:pt idx="13">
                    <c:v>7</c:v>
                  </c:pt>
                  <c:pt idx="14">
                    <c:v>5</c:v>
                  </c:pt>
                  <c:pt idx="15">
                    <c:v>3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2</c:v>
                  </c:pt>
                  <c:pt idx="1">
                    <c:v>7</c:v>
                  </c:pt>
                  <c:pt idx="2">
                    <c:v>4</c:v>
                  </c:pt>
                  <c:pt idx="3">
                    <c:v>2</c:v>
                  </c:pt>
                  <c:pt idx="4">
                    <c:v>7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6</c:v>
                  </c:pt>
                  <c:pt idx="9">
                    <c:v>0</c:v>
                  </c:pt>
                  <c:pt idx="10">
                    <c:v>3</c:v>
                  </c:pt>
                  <c:pt idx="11">
                    <c:v>0</c:v>
                  </c:pt>
                  <c:pt idx="12">
                    <c:v>7</c:v>
                  </c:pt>
                  <c:pt idx="13">
                    <c:v>2</c:v>
                  </c:pt>
                  <c:pt idx="14">
                    <c:v>4</c:v>
                  </c:pt>
                  <c:pt idx="15">
                    <c:v>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N</c:v>
                  </c:pt>
                  <c:pt idx="9">
                    <c:v>P</c:v>
                  </c:pt>
                  <c:pt idx="10">
                    <c:v>N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B</c:v>
                  </c:pt>
                  <c:pt idx="7">
                    <c:v>N</c:v>
                  </c:pt>
                  <c:pt idx="8">
                    <c:v>B</c:v>
                  </c:pt>
                  <c:pt idx="9">
                    <c:v>B</c:v>
                  </c:pt>
                  <c:pt idx="10">
                    <c:v>N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B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P</c:v>
                  </c:pt>
                  <c:pt idx="9">
                    <c:v>B</c:v>
                  </c:pt>
                  <c:pt idx="10">
                    <c:v>B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P</c:v>
                  </c:pt>
                  <c:pt idx="7">
                    <c:v>P</c:v>
                  </c:pt>
                  <c:pt idx="8">
                    <c:v>N</c:v>
                  </c:pt>
                  <c:pt idx="9">
                    <c:v>P</c:v>
                  </c:pt>
                  <c:pt idx="10">
                    <c:v>P</c:v>
                  </c:pt>
                  <c:pt idx="11">
                    <c:v>B</c:v>
                  </c:pt>
                  <c:pt idx="12">
                    <c:v>N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B</c:v>
                  </c:pt>
                  <c:pt idx="7">
                    <c:v>B</c:v>
                  </c:pt>
                  <c:pt idx="8">
                    <c:v>N</c:v>
                  </c:pt>
                  <c:pt idx="9">
                    <c:v>B</c:v>
                  </c:pt>
                  <c:pt idx="10">
                    <c:v>B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B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P</c:v>
                  </c:pt>
                  <c:pt idx="9">
                    <c:v>N</c:v>
                  </c:pt>
                  <c:pt idx="10">
                    <c:v>B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P</c:v>
                  </c:pt>
                  <c:pt idx="8">
                    <c:v>B</c:v>
                  </c:pt>
                  <c:pt idx="9">
                    <c:v>N</c:v>
                  </c:pt>
                  <c:pt idx="10">
                    <c:v>P</c:v>
                  </c:pt>
                  <c:pt idx="11">
                    <c:v>N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N</c:v>
                  </c:pt>
                  <c:pt idx="9">
                    <c:v>B</c:v>
                  </c:pt>
                  <c:pt idx="10">
                    <c:v>N</c:v>
                  </c:pt>
                  <c:pt idx="11">
                    <c:v>N</c:v>
                  </c:pt>
                  <c:pt idx="12">
                    <c:v>N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N</c:v>
                  </c:pt>
                  <c:pt idx="9">
                    <c:v>P</c:v>
                  </c:pt>
                  <c:pt idx="10">
                    <c:v>N</c:v>
                  </c:pt>
                  <c:pt idx="11">
                    <c:v>B</c:v>
                  </c:pt>
                  <c:pt idx="12">
                    <c:v>N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P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B</c:v>
                  </c:pt>
                  <c:pt idx="9">
                    <c:v>N</c:v>
                  </c:pt>
                  <c:pt idx="10">
                    <c:v>P</c:v>
                  </c:pt>
                  <c:pt idx="11">
                    <c:v>N</c:v>
                  </c:pt>
                  <c:pt idx="12">
                    <c:v>B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B1</c:v>
                  </c:pt>
                  <c:pt idx="1">
                    <c:v>B2</c:v>
                  </c:pt>
                  <c:pt idx="2">
                    <c:v>B3</c:v>
                  </c:pt>
                  <c:pt idx="3">
                    <c:v>B4</c:v>
                  </c:pt>
                  <c:pt idx="4">
                    <c:v>B5</c:v>
                  </c:pt>
                  <c:pt idx="5">
                    <c:v>B6</c:v>
                  </c:pt>
                  <c:pt idx="6">
                    <c:v>B7</c:v>
                  </c:pt>
                  <c:pt idx="7">
                    <c:v>B8</c:v>
                  </c:pt>
                  <c:pt idx="8">
                    <c:v>B9</c:v>
                  </c:pt>
                  <c:pt idx="9">
                    <c:v>B10</c:v>
                  </c:pt>
                  <c:pt idx="10">
                    <c:v>B11</c:v>
                  </c:pt>
                  <c:pt idx="11">
                    <c:v>B12</c:v>
                  </c:pt>
                  <c:pt idx="12">
                    <c:v>B13</c:v>
                  </c:pt>
                  <c:pt idx="13">
                    <c:v>B14</c:v>
                  </c:pt>
                  <c:pt idx="14">
                    <c:v>B15</c:v>
                  </c:pt>
                  <c:pt idx="15">
                    <c:v>B16</c:v>
                  </c:pt>
                  <c:pt idx="16">
                    <c:v>B17</c:v>
                  </c:pt>
                  <c:pt idx="17">
                    <c:v>B18</c:v>
                  </c:pt>
                  <c:pt idx="18">
                    <c:v>B19</c:v>
                  </c:pt>
                  <c:pt idx="19">
                    <c:v>B20</c:v>
                  </c:pt>
                  <c:pt idx="20">
                    <c:v>B21</c:v>
                  </c:pt>
                  <c:pt idx="21">
                    <c:v>B22</c:v>
                  </c:pt>
                  <c:pt idx="22">
                    <c:v>B23</c:v>
                  </c:pt>
                  <c:pt idx="23">
                    <c:v>B24</c:v>
                  </c:pt>
                  <c:pt idx="24">
                    <c:v>B25</c:v>
                  </c:pt>
                  <c:pt idx="25">
                    <c:v>B26</c:v>
                  </c:pt>
                  <c:pt idx="26">
                    <c:v>B27</c:v>
                  </c:pt>
                  <c:pt idx="27">
                    <c:v>B28</c:v>
                  </c:pt>
                  <c:pt idx="28">
                    <c:v>B29</c:v>
                  </c:pt>
                  <c:pt idx="29">
                    <c:v>B30</c:v>
                  </c:pt>
                  <c:pt idx="30">
                    <c:v>B31</c:v>
                  </c:pt>
                  <c:pt idx="31">
                    <c:v>B32</c:v>
                  </c:pt>
                  <c:pt idx="32">
                    <c:v>B33</c:v>
                  </c:pt>
                  <c:pt idx="33">
                    <c:v>B34</c:v>
                  </c:pt>
                  <c:pt idx="34">
                    <c:v>B35</c:v>
                  </c:pt>
                  <c:pt idx="35">
                    <c:v>B36</c:v>
                  </c:pt>
                  <c:pt idx="36">
                    <c:v>B37</c:v>
                  </c:pt>
                  <c:pt idx="37">
                    <c:v>B38</c:v>
                  </c:pt>
                  <c:pt idx="38">
                    <c:v>B39</c:v>
                  </c:pt>
                  <c:pt idx="39">
                    <c:v>B40</c:v>
                  </c:pt>
                  <c:pt idx="40">
                    <c:v>B41</c:v>
                  </c:pt>
                  <c:pt idx="41">
                    <c:v>B42</c:v>
                  </c:pt>
                  <c:pt idx="42">
                    <c:v>B43</c:v>
                  </c:pt>
                  <c:pt idx="43">
                    <c:v>B44</c:v>
                  </c:pt>
                  <c:pt idx="44">
                    <c:v>B45</c:v>
                  </c:pt>
                  <c:pt idx="45">
                    <c:v>B46</c:v>
                  </c:pt>
                  <c:pt idx="46">
                    <c:v>B47</c:v>
                  </c:pt>
                  <c:pt idx="47">
                    <c:v>B48</c:v>
                  </c:pt>
                  <c:pt idx="48">
                    <c:v>B49</c:v>
                  </c:pt>
                  <c:pt idx="49">
                    <c:v>B50</c:v>
                  </c:pt>
                  <c:pt idx="50">
                    <c:v>B51</c:v>
                  </c:pt>
                  <c:pt idx="51">
                    <c:v>B52</c:v>
                  </c:pt>
                  <c:pt idx="52">
                    <c:v>B53</c:v>
                  </c:pt>
                  <c:pt idx="53">
                    <c:v>B54</c:v>
                  </c:pt>
                  <c:pt idx="54">
                    <c:v>B55</c:v>
                  </c:pt>
                  <c:pt idx="55">
                    <c:v>B56</c:v>
                  </c:pt>
                  <c:pt idx="56">
                    <c:v>B57</c:v>
                  </c:pt>
                  <c:pt idx="57">
                    <c:v>B58</c:v>
                  </c:pt>
                  <c:pt idx="58">
                    <c:v>B59</c:v>
                  </c:pt>
                  <c:pt idx="59">
                    <c:v>B60</c:v>
                  </c:pt>
                  <c:pt idx="60">
                    <c:v>B61</c:v>
                  </c:pt>
                  <c:pt idx="61">
                    <c:v>B62</c:v>
                  </c:pt>
                  <c:pt idx="62">
                    <c:v>B63</c:v>
                  </c:pt>
                  <c:pt idx="63">
                    <c:v>B64</c:v>
                  </c:pt>
                  <c:pt idx="64">
                    <c:v>B65</c:v>
                  </c:pt>
                  <c:pt idx="65">
                    <c:v>B66</c:v>
                  </c:pt>
                  <c:pt idx="66">
                    <c:v>B67</c:v>
                  </c:pt>
                  <c:pt idx="67">
                    <c:v>B68</c:v>
                  </c:pt>
                  <c:pt idx="68">
                    <c:v>B69</c:v>
                  </c:pt>
                  <c:pt idx="69">
                    <c:v>B70</c:v>
                  </c:pt>
                  <c:pt idx="70">
                    <c:v>B71</c:v>
                  </c:pt>
                  <c:pt idx="71">
                    <c:v>B72</c:v>
                  </c:pt>
                  <c:pt idx="72">
                    <c:v>B73</c:v>
                  </c:pt>
                  <c:pt idx="73">
                    <c:v>B74</c:v>
                  </c:pt>
                  <c:pt idx="74">
                    <c:v>B75</c:v>
                  </c:pt>
                  <c:pt idx="75">
                    <c:v>B76</c:v>
                  </c:pt>
                  <c:pt idx="76">
                    <c:v>B77</c:v>
                  </c:pt>
                  <c:pt idx="77">
                    <c:v>B78</c:v>
                  </c:pt>
                  <c:pt idx="78">
                    <c:v>B79</c:v>
                  </c:pt>
                  <c:pt idx="79">
                    <c:v>B80</c:v>
                  </c:pt>
                  <c:pt idx="80">
                    <c:v>B81</c:v>
                  </c:pt>
                  <c:pt idx="81">
                    <c:v>B82</c:v>
                  </c:pt>
                  <c:pt idx="82">
                    <c:v>B83</c:v>
                  </c:pt>
                  <c:pt idx="83">
                    <c:v>B84</c:v>
                  </c:pt>
                  <c:pt idx="84">
                    <c:v>B85</c:v>
                  </c:pt>
                  <c:pt idx="85">
                    <c:v>B86</c:v>
                  </c:pt>
                  <c:pt idx="86">
                    <c:v>B87</c:v>
                  </c:pt>
                  <c:pt idx="87">
                    <c:v>B88</c:v>
                  </c:pt>
                  <c:pt idx="88">
                    <c:v>B89</c:v>
                  </c:pt>
                  <c:pt idx="89">
                    <c:v>B90</c:v>
                  </c:pt>
                  <c:pt idx="90">
                    <c:v>B91</c:v>
                  </c:pt>
                  <c:pt idx="91">
                    <c:v>B92</c:v>
                  </c:pt>
                  <c:pt idx="92">
                    <c:v>B93</c:v>
                  </c:pt>
                  <c:pt idx="93">
                    <c:v>B94</c:v>
                  </c:pt>
                  <c:pt idx="94">
                    <c:v>B95</c:v>
                  </c:pt>
                  <c:pt idx="95">
                    <c:v>B96</c:v>
                  </c:pt>
                  <c:pt idx="96">
                    <c:v>B97</c:v>
                  </c:pt>
                  <c:pt idx="97">
                    <c:v>B98</c:v>
                  </c:pt>
                  <c:pt idx="98">
                    <c:v>B99</c:v>
                  </c:pt>
                  <c:pt idx="99">
                    <c:v>B100</c:v>
                  </c:pt>
                </c:lvl>
              </c:multiLvlStrCache>
            </c:multiLvlStrRef>
          </c:cat>
          <c:val>
            <c:numRef>
              <c:f>'Combo Dashboard'!$EA$10:$EA$109</c:f>
              <c:numCache>
                <c:formatCode>General</c:formatCode>
                <c:ptCount val="100"/>
                <c:pt idx="0">
                  <c:v>0</c:v>
                </c:pt>
                <c:pt idx="1">
                  <c:v>-14</c:v>
                </c:pt>
                <c:pt idx="2">
                  <c:v>-4</c:v>
                </c:pt>
                <c:pt idx="3">
                  <c:v>2</c:v>
                </c:pt>
                <c:pt idx="4">
                  <c:v>-2</c:v>
                </c:pt>
                <c:pt idx="5">
                  <c:v>-10</c:v>
                </c:pt>
                <c:pt idx="6">
                  <c:v>-10</c:v>
                </c:pt>
                <c:pt idx="7">
                  <c:v>-6</c:v>
                </c:pt>
                <c:pt idx="8">
                  <c:v>-6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-1</c:v>
                </c:pt>
                <c:pt idx="13">
                  <c:v>-12</c:v>
                </c:pt>
                <c:pt idx="14">
                  <c:v>-1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0A-4697-BFE0-F4FDEABB0A89}"/>
            </c:ext>
          </c:extLst>
        </c:ser>
        <c:ser>
          <c:idx val="7"/>
          <c:order val="7"/>
          <c:tx>
            <c:strRef>
              <c:f>'Combo Dashboard'!$EB$9</c:f>
              <c:strCache>
                <c:ptCount val="1"/>
                <c:pt idx="0">
                  <c:v>C8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'Combo Dashboard'!$BQ$10:$DT$109</c:f>
              <c:multiLvlStrCache>
                <c:ptCount val="100"/>
                <c:lvl>
                  <c:pt idx="1">
                    <c:v>1</c:v>
                  </c:pt>
                  <c:pt idx="6">
                    <c:v>2</c:v>
                  </c:pt>
                  <c:pt idx="11">
                    <c:v>3</c:v>
                  </c:pt>
                  <c:pt idx="16">
                    <c:v>4</c:v>
                  </c:pt>
                  <c:pt idx="21">
                    <c:v>1</c:v>
                  </c:pt>
                  <c:pt idx="26">
                    <c:v>2</c:v>
                  </c:pt>
                  <c:pt idx="31">
                    <c:v>3</c:v>
                  </c:pt>
                  <c:pt idx="36">
                    <c:v>4</c:v>
                  </c:pt>
                  <c:pt idx="41">
                    <c:v>1</c:v>
                  </c:pt>
                  <c:pt idx="46">
                    <c:v>2</c:v>
                  </c:pt>
                  <c:pt idx="51">
                    <c:v>3</c:v>
                  </c:pt>
                  <c:pt idx="56">
                    <c:v>4</c:v>
                  </c:pt>
                  <c:pt idx="61">
                    <c:v>1</c:v>
                  </c:pt>
                  <c:pt idx="66">
                    <c:v>2</c:v>
                  </c:pt>
                  <c:pt idx="71">
                    <c:v>3</c:v>
                  </c:pt>
                  <c:pt idx="76">
                    <c:v>4</c:v>
                  </c:pt>
                  <c:pt idx="81">
                    <c:v>1</c:v>
                  </c:pt>
                  <c:pt idx="86">
                    <c:v>2</c:v>
                  </c:pt>
                  <c:pt idx="91">
                    <c:v>3</c:v>
                  </c:pt>
                  <c:pt idx="96">
                    <c:v>4</c:v>
                  </c:pt>
                </c:lvl>
                <c:lvl>
                  <c:pt idx="4">
                    <c:v>H</c:v>
                  </c:pt>
                  <c:pt idx="5">
                    <c:v>H</c:v>
                  </c:pt>
                  <c:pt idx="6">
                    <c:v>H</c:v>
                  </c:pt>
                  <c:pt idx="7">
                    <c:v>H</c:v>
                  </c:pt>
                  <c:pt idx="8">
                    <c:v>H</c:v>
                  </c:pt>
                  <c:pt idx="9">
                    <c:v>AU</c:v>
                  </c:pt>
                  <c:pt idx="10">
                    <c:v>AU</c:v>
                  </c:pt>
                  <c:pt idx="11">
                    <c:v>AU</c:v>
                  </c:pt>
                  <c:pt idx="12">
                    <c:v>AU</c:v>
                  </c:pt>
                  <c:pt idx="13">
                    <c:v>AU</c:v>
                  </c:pt>
                  <c:pt idx="14">
                    <c:v>AU</c:v>
                  </c:pt>
                  <c:pt idx="15">
                    <c:v>AU</c:v>
                  </c:pt>
                  <c:pt idx="16">
                    <c:v>AU</c:v>
                  </c:pt>
                  <c:pt idx="17">
                    <c:v>AU</c:v>
                  </c:pt>
                  <c:pt idx="18">
                    <c:v>AU</c:v>
                  </c:pt>
                </c:lvl>
                <c:lvl>
                  <c:pt idx="4">
                    <c:v>R</c:v>
                  </c:pt>
                  <c:pt idx="9">
                    <c:v>N</c:v>
                  </c:pt>
                  <c:pt idx="14">
                    <c:v>N</c:v>
                  </c:pt>
                  <c:pt idx="19">
                    <c:v>R</c:v>
                  </c:pt>
                  <c:pt idx="24">
                    <c:v>R</c:v>
                  </c:pt>
                  <c:pt idx="29">
                    <c:v>R</c:v>
                  </c:pt>
                  <c:pt idx="34">
                    <c:v>R</c:v>
                  </c:pt>
                  <c:pt idx="39">
                    <c:v>R</c:v>
                  </c:pt>
                  <c:pt idx="44">
                    <c:v>R</c:v>
                  </c:pt>
                  <c:pt idx="49">
                    <c:v>R</c:v>
                  </c:pt>
                  <c:pt idx="54">
                    <c:v>R</c:v>
                  </c:pt>
                  <c:pt idx="59">
                    <c:v>N</c:v>
                  </c:pt>
                  <c:pt idx="64">
                    <c:v>N</c:v>
                  </c:pt>
                  <c:pt idx="69">
                    <c:v>R</c:v>
                  </c:pt>
                  <c:pt idx="74">
                    <c:v>R</c:v>
                  </c:pt>
                  <c:pt idx="79">
                    <c:v>R</c:v>
                  </c:pt>
                  <c:pt idx="84">
                    <c:v>R</c:v>
                  </c:pt>
                  <c:pt idx="89">
                    <c:v>N</c:v>
                  </c:pt>
                  <c:pt idx="94">
                    <c:v>R</c:v>
                  </c:pt>
                  <c:pt idx="99">
                    <c:v>R</c:v>
                  </c:pt>
                </c:lvl>
                <c:lvl>
                  <c:pt idx="3">
                    <c:v>AU</c:v>
                  </c:pt>
                </c:lvl>
                <c:lvl>
                  <c:pt idx="3">
                    <c:v>AO</c:v>
                  </c:pt>
                </c:lvl>
                <c:lvl>
                  <c:pt idx="3">
                    <c:v>T</c:v>
                  </c:pt>
                </c:lvl>
                <c:lvl>
                  <c:pt idx="0">
                    <c:v>H</c:v>
                  </c:pt>
                  <c:pt idx="1">
                    <c:v>1</c:v>
                  </c:pt>
                  <c:pt idx="2">
                    <c:v>4</c:v>
                  </c:pt>
                  <c:pt idx="3">
                    <c:v>H</c:v>
                  </c:pt>
                  <c:pt idx="4">
                    <c:v>H</c:v>
                  </c:pt>
                  <c:pt idx="6">
                    <c:v>2</c:v>
                  </c:pt>
                  <c:pt idx="7">
                    <c:v>1</c:v>
                  </c:pt>
                  <c:pt idx="8">
                    <c:v>AU</c:v>
                  </c:pt>
                  <c:pt idx="9">
                    <c:v>AU</c:v>
                  </c:pt>
                  <c:pt idx="11">
                    <c:v>3</c:v>
                  </c:pt>
                  <c:pt idx="12">
                    <c:v>1</c:v>
                  </c:pt>
                  <c:pt idx="13">
                    <c:v>AU</c:v>
                  </c:pt>
                  <c:pt idx="14">
                    <c:v>AU</c:v>
                  </c:pt>
                  <c:pt idx="16">
                    <c:v>4</c:v>
                  </c:pt>
                  <c:pt idx="17">
                    <c:v>4</c:v>
                  </c:pt>
                  <c:pt idx="21">
                    <c:v>2</c:v>
                  </c:pt>
                  <c:pt idx="22">
                    <c:v>4</c:v>
                  </c:pt>
                  <c:pt idx="26">
                    <c:v>2</c:v>
                  </c:pt>
                  <c:pt idx="27">
                    <c:v>4</c:v>
                  </c:pt>
                  <c:pt idx="31">
                    <c:v>2</c:v>
                  </c:pt>
                  <c:pt idx="32">
                    <c:v>4</c:v>
                  </c:pt>
                  <c:pt idx="36">
                    <c:v>3</c:v>
                  </c:pt>
                  <c:pt idx="37">
                    <c:v>4</c:v>
                  </c:pt>
                  <c:pt idx="41">
                    <c:v>2</c:v>
                  </c:pt>
                  <c:pt idx="42">
                    <c:v>4</c:v>
                  </c:pt>
                  <c:pt idx="46">
                    <c:v>2</c:v>
                  </c:pt>
                  <c:pt idx="47">
                    <c:v>4</c:v>
                  </c:pt>
                  <c:pt idx="51">
                    <c:v>3</c:v>
                  </c:pt>
                  <c:pt idx="52">
                    <c:v>4</c:v>
                  </c:pt>
                  <c:pt idx="56">
                    <c:v>1</c:v>
                  </c:pt>
                  <c:pt idx="57">
                    <c:v>4</c:v>
                  </c:pt>
                  <c:pt idx="61">
                    <c:v>1</c:v>
                  </c:pt>
                  <c:pt idx="62">
                    <c:v>4</c:v>
                  </c:pt>
                  <c:pt idx="66">
                    <c:v>2</c:v>
                  </c:pt>
                  <c:pt idx="67">
                    <c:v>4</c:v>
                  </c:pt>
                  <c:pt idx="71">
                    <c:v>2</c:v>
                  </c:pt>
                  <c:pt idx="72">
                    <c:v>4</c:v>
                  </c:pt>
                  <c:pt idx="76">
                    <c:v>3</c:v>
                  </c:pt>
                  <c:pt idx="77">
                    <c:v>4</c:v>
                  </c:pt>
                  <c:pt idx="81">
                    <c:v>4</c:v>
                  </c:pt>
                  <c:pt idx="82">
                    <c:v>4</c:v>
                  </c:pt>
                  <c:pt idx="86">
                    <c:v>1</c:v>
                  </c:pt>
                  <c:pt idx="87">
                    <c:v>4</c:v>
                  </c:pt>
                  <c:pt idx="91">
                    <c:v>3</c:v>
                  </c:pt>
                  <c:pt idx="92">
                    <c:v>4</c:v>
                  </c:pt>
                  <c:pt idx="96">
                    <c:v>3</c:v>
                  </c:pt>
                  <c:pt idx="97">
                    <c:v>4</c:v>
                  </c:pt>
                </c:lvl>
                <c:lvl>
                  <c:pt idx="2">
                    <c:v>AV</c:v>
                  </c:pt>
                  <c:pt idx="3">
                    <c:v>2</c:v>
                  </c:pt>
                  <c:pt idx="4">
                    <c:v>AU</c:v>
                  </c:pt>
                  <c:pt idx="8">
                    <c:v>0</c:v>
                  </c:pt>
                  <c:pt idx="13">
                    <c:v>0</c:v>
                  </c:pt>
                  <c:pt idx="18">
                    <c:v>0</c:v>
                  </c:pt>
                  <c:pt idx="23">
                    <c:v>0</c:v>
                  </c:pt>
                  <c:pt idx="28">
                    <c:v>0</c:v>
                  </c:pt>
                  <c:pt idx="33">
                    <c:v>0</c:v>
                  </c:pt>
                  <c:pt idx="38">
                    <c:v>0</c:v>
                  </c:pt>
                  <c:pt idx="43">
                    <c:v>0</c:v>
                  </c:pt>
                  <c:pt idx="48">
                    <c:v>0</c:v>
                  </c:pt>
                  <c:pt idx="53">
                    <c:v>0</c:v>
                  </c:pt>
                  <c:pt idx="58">
                    <c:v>0</c:v>
                  </c:pt>
                  <c:pt idx="63">
                    <c:v>0</c:v>
                  </c:pt>
                  <c:pt idx="68">
                    <c:v>0</c:v>
                  </c:pt>
                  <c:pt idx="73">
                    <c:v>0</c:v>
                  </c:pt>
                  <c:pt idx="78">
                    <c:v>0</c:v>
                  </c:pt>
                  <c:pt idx="83">
                    <c:v>0</c:v>
                  </c:pt>
                  <c:pt idx="88">
                    <c:v>0</c:v>
                  </c:pt>
                  <c:pt idx="93">
                    <c:v>0</c:v>
                  </c:pt>
                  <c:pt idx="98">
                    <c:v>0</c:v>
                  </c:pt>
                </c:lvl>
                <c:lvl>
                  <c:pt idx="2">
                    <c:v>AP</c:v>
                  </c:pt>
                  <c:pt idx="3">
                    <c:v>2</c:v>
                  </c:pt>
                  <c:pt idx="4">
                    <c:v>AO</c:v>
                  </c:pt>
                  <c:pt idx="8">
                    <c:v>0</c:v>
                  </c:pt>
                  <c:pt idx="13">
                    <c:v>0</c:v>
                  </c:pt>
                  <c:pt idx="18">
                    <c:v>0</c:v>
                  </c:pt>
                  <c:pt idx="23">
                    <c:v>0</c:v>
                  </c:pt>
                  <c:pt idx="28">
                    <c:v>0</c:v>
                  </c:pt>
                  <c:pt idx="33">
                    <c:v>0</c:v>
                  </c:pt>
                  <c:pt idx="38">
                    <c:v>0</c:v>
                  </c:pt>
                  <c:pt idx="43">
                    <c:v>0</c:v>
                  </c:pt>
                  <c:pt idx="48">
                    <c:v>0</c:v>
                  </c:pt>
                  <c:pt idx="53">
                    <c:v>0</c:v>
                  </c:pt>
                  <c:pt idx="58">
                    <c:v>0</c:v>
                  </c:pt>
                  <c:pt idx="63">
                    <c:v>0</c:v>
                  </c:pt>
                  <c:pt idx="68">
                    <c:v>0</c:v>
                  </c:pt>
                  <c:pt idx="73">
                    <c:v>0</c:v>
                  </c:pt>
                  <c:pt idx="78">
                    <c:v>0</c:v>
                  </c:pt>
                  <c:pt idx="83">
                    <c:v>0</c:v>
                  </c:pt>
                  <c:pt idx="88">
                    <c:v>0</c:v>
                  </c:pt>
                  <c:pt idx="93">
                    <c:v>0</c:v>
                  </c:pt>
                  <c:pt idx="98">
                    <c:v>0</c:v>
                  </c:pt>
                </c:lvl>
                <c:lvl>
                  <c:pt idx="2">
                    <c:v>U</c:v>
                  </c:pt>
                  <c:pt idx="3">
                    <c:v>2</c:v>
                  </c:pt>
                  <c:pt idx="4">
                    <c:v>T</c:v>
                  </c:pt>
                  <c:pt idx="8">
                    <c:v>0</c:v>
                  </c:pt>
                  <c:pt idx="13">
                    <c:v>0</c:v>
                  </c:pt>
                  <c:pt idx="18">
                    <c:v>0</c:v>
                  </c:pt>
                  <c:pt idx="23">
                    <c:v>0</c:v>
                  </c:pt>
                  <c:pt idx="28">
                    <c:v>0</c:v>
                  </c:pt>
                  <c:pt idx="33">
                    <c:v>0</c:v>
                  </c:pt>
                  <c:pt idx="38">
                    <c:v>0</c:v>
                  </c:pt>
                  <c:pt idx="43">
                    <c:v>0</c:v>
                  </c:pt>
                  <c:pt idx="48">
                    <c:v>0</c:v>
                  </c:pt>
                  <c:pt idx="53">
                    <c:v>0</c:v>
                  </c:pt>
                  <c:pt idx="58">
                    <c:v>0</c:v>
                  </c:pt>
                  <c:pt idx="63">
                    <c:v>0</c:v>
                  </c:pt>
                  <c:pt idx="68">
                    <c:v>0</c:v>
                  </c:pt>
                  <c:pt idx="73">
                    <c:v>0</c:v>
                  </c:pt>
                  <c:pt idx="78">
                    <c:v>0</c:v>
                  </c:pt>
                  <c:pt idx="83">
                    <c:v>0</c:v>
                  </c:pt>
                  <c:pt idx="88">
                    <c:v>0</c:v>
                  </c:pt>
                  <c:pt idx="93">
                    <c:v>0</c:v>
                  </c:pt>
                  <c:pt idx="98">
                    <c:v>0</c:v>
                  </c:pt>
                </c:lvl>
                <c:lvl>
                  <c:pt idx="2">
                    <c:v>I</c:v>
                  </c:pt>
                  <c:pt idx="3">
                    <c:v>2</c:v>
                  </c:pt>
                  <c:pt idx="4">
                    <c:v>H</c:v>
                  </c:pt>
                  <c:pt idx="7">
                    <c:v>AV</c:v>
                  </c:pt>
                  <c:pt idx="8">
                    <c:v>2</c:v>
                  </c:pt>
                  <c:pt idx="9">
                    <c:v>AU</c:v>
                  </c:pt>
                  <c:pt idx="12">
                    <c:v>AV</c:v>
                  </c:pt>
                  <c:pt idx="13">
                    <c:v>1</c:v>
                  </c:pt>
                  <c:pt idx="14">
                    <c:v>AU</c:v>
                  </c:pt>
                  <c:pt idx="18">
                    <c:v>0</c:v>
                  </c:pt>
                  <c:pt idx="23">
                    <c:v>0</c:v>
                  </c:pt>
                  <c:pt idx="28">
                    <c:v>0</c:v>
                  </c:pt>
                  <c:pt idx="33">
                    <c:v>0</c:v>
                  </c:pt>
                  <c:pt idx="38">
                    <c:v>0</c:v>
                  </c:pt>
                  <c:pt idx="43">
                    <c:v>0</c:v>
                  </c:pt>
                  <c:pt idx="48">
                    <c:v>0</c:v>
                  </c:pt>
                  <c:pt idx="53">
                    <c:v>0</c:v>
                  </c:pt>
                  <c:pt idx="58">
                    <c:v>0</c:v>
                  </c:pt>
                  <c:pt idx="63">
                    <c:v>0</c:v>
                  </c:pt>
                  <c:pt idx="68">
                    <c:v>0</c:v>
                  </c:pt>
                  <c:pt idx="73">
                    <c:v>0</c:v>
                  </c:pt>
                  <c:pt idx="78">
                    <c:v>0</c:v>
                  </c:pt>
                  <c:pt idx="83">
                    <c:v>0</c:v>
                  </c:pt>
                  <c:pt idx="88">
                    <c:v>0</c:v>
                  </c:pt>
                  <c:pt idx="93">
                    <c:v>0</c:v>
                  </c:pt>
                  <c:pt idx="98">
                    <c:v>0</c:v>
                  </c:pt>
                </c:lvl>
                <c:lvl>
                  <c:pt idx="5">
                    <c:v>AU</c:v>
                  </c:pt>
                  <c:pt idx="6">
                    <c:v>AU</c:v>
                  </c:pt>
                  <c:pt idx="7">
                    <c:v>AU</c:v>
                  </c:pt>
                  <c:pt idx="8">
                    <c:v>AU</c:v>
                  </c:pt>
                  <c:pt idx="9">
                    <c:v>AU</c:v>
                  </c:pt>
                  <c:pt idx="10">
                    <c:v>AU</c:v>
                  </c:pt>
                  <c:pt idx="11">
                    <c:v>AU</c:v>
                  </c:pt>
                  <c:pt idx="12">
                    <c:v>AU</c:v>
                  </c:pt>
                  <c:pt idx="13">
                    <c:v>AU</c:v>
                  </c:pt>
                  <c:pt idx="14">
                    <c:v>AU</c:v>
                  </c:pt>
                </c:lvl>
                <c:lvl>
                  <c:pt idx="0">
                    <c:v>10</c:v>
                  </c:pt>
                  <c:pt idx="1">
                    <c:v>11</c:v>
                  </c:pt>
                  <c:pt idx="2">
                    <c:v>12</c:v>
                  </c:pt>
                  <c:pt idx="3">
                    <c:v>13</c:v>
                  </c:pt>
                  <c:pt idx="4">
                    <c:v>14</c:v>
                  </c:pt>
                  <c:pt idx="5">
                    <c:v>15</c:v>
                  </c:pt>
                  <c:pt idx="6">
                    <c:v>16</c:v>
                  </c:pt>
                  <c:pt idx="7">
                    <c:v>17</c:v>
                  </c:pt>
                  <c:pt idx="8">
                    <c:v>18</c:v>
                  </c:pt>
                  <c:pt idx="9">
                    <c:v>19</c:v>
                  </c:pt>
                  <c:pt idx="10">
                    <c:v>20</c:v>
                  </c:pt>
                  <c:pt idx="11">
                    <c:v>21</c:v>
                  </c:pt>
                  <c:pt idx="12">
                    <c:v>22</c:v>
                  </c:pt>
                  <c:pt idx="13">
                    <c:v>23</c:v>
                  </c:pt>
                  <c:pt idx="14">
                    <c:v>24</c:v>
                  </c:pt>
                  <c:pt idx="15">
                    <c:v>25</c:v>
                  </c:pt>
                  <c:pt idx="16">
                    <c:v>26</c:v>
                  </c:pt>
                  <c:pt idx="17">
                    <c:v>27</c:v>
                  </c:pt>
                  <c:pt idx="18">
                    <c:v>28</c:v>
                  </c:pt>
                  <c:pt idx="19">
                    <c:v>29</c:v>
                  </c:pt>
                  <c:pt idx="20">
                    <c:v>30</c:v>
                  </c:pt>
                  <c:pt idx="21">
                    <c:v>31</c:v>
                  </c:pt>
                  <c:pt idx="22">
                    <c:v>32</c:v>
                  </c:pt>
                  <c:pt idx="23">
                    <c:v>33</c:v>
                  </c:pt>
                  <c:pt idx="24">
                    <c:v>34</c:v>
                  </c:pt>
                  <c:pt idx="25">
                    <c:v>35</c:v>
                  </c:pt>
                  <c:pt idx="26">
                    <c:v>36</c:v>
                  </c:pt>
                  <c:pt idx="27">
                    <c:v>37</c:v>
                  </c:pt>
                  <c:pt idx="28">
                    <c:v>38</c:v>
                  </c:pt>
                  <c:pt idx="29">
                    <c:v>39</c:v>
                  </c:pt>
                  <c:pt idx="30">
                    <c:v>40</c:v>
                  </c:pt>
                  <c:pt idx="31">
                    <c:v>41</c:v>
                  </c:pt>
                  <c:pt idx="32">
                    <c:v>42</c:v>
                  </c:pt>
                  <c:pt idx="33">
                    <c:v>43</c:v>
                  </c:pt>
                  <c:pt idx="34">
                    <c:v>44</c:v>
                  </c:pt>
                  <c:pt idx="35">
                    <c:v>45</c:v>
                  </c:pt>
                  <c:pt idx="36">
                    <c:v>46</c:v>
                  </c:pt>
                  <c:pt idx="37">
                    <c:v>47</c:v>
                  </c:pt>
                  <c:pt idx="38">
                    <c:v>48</c:v>
                  </c:pt>
                  <c:pt idx="39">
                    <c:v>49</c:v>
                  </c:pt>
                  <c:pt idx="40">
                    <c:v>50</c:v>
                  </c:pt>
                  <c:pt idx="41">
                    <c:v>51</c:v>
                  </c:pt>
                  <c:pt idx="42">
                    <c:v>52</c:v>
                  </c:pt>
                  <c:pt idx="43">
                    <c:v>53</c:v>
                  </c:pt>
                  <c:pt idx="44">
                    <c:v>54</c:v>
                  </c:pt>
                  <c:pt idx="45">
                    <c:v>55</c:v>
                  </c:pt>
                  <c:pt idx="46">
                    <c:v>56</c:v>
                  </c:pt>
                  <c:pt idx="47">
                    <c:v>57</c:v>
                  </c:pt>
                  <c:pt idx="48">
                    <c:v>58</c:v>
                  </c:pt>
                  <c:pt idx="49">
                    <c:v>59</c:v>
                  </c:pt>
                  <c:pt idx="50">
                    <c:v>60</c:v>
                  </c:pt>
                  <c:pt idx="51">
                    <c:v>61</c:v>
                  </c:pt>
                  <c:pt idx="52">
                    <c:v>62</c:v>
                  </c:pt>
                  <c:pt idx="53">
                    <c:v>63</c:v>
                  </c:pt>
                  <c:pt idx="54">
                    <c:v>64</c:v>
                  </c:pt>
                  <c:pt idx="55">
                    <c:v>65</c:v>
                  </c:pt>
                  <c:pt idx="56">
                    <c:v>66</c:v>
                  </c:pt>
                  <c:pt idx="57">
                    <c:v>67</c:v>
                  </c:pt>
                  <c:pt idx="58">
                    <c:v>68</c:v>
                  </c:pt>
                  <c:pt idx="59">
                    <c:v>69</c:v>
                  </c:pt>
                  <c:pt idx="60">
                    <c:v>70</c:v>
                  </c:pt>
                  <c:pt idx="61">
                    <c:v>71</c:v>
                  </c:pt>
                  <c:pt idx="62">
                    <c:v>72</c:v>
                  </c:pt>
                  <c:pt idx="63">
                    <c:v>73</c:v>
                  </c:pt>
                  <c:pt idx="64">
                    <c:v>74</c:v>
                  </c:pt>
                  <c:pt idx="65">
                    <c:v>75</c:v>
                  </c:pt>
                  <c:pt idx="66">
                    <c:v>76</c:v>
                  </c:pt>
                  <c:pt idx="67">
                    <c:v>77</c:v>
                  </c:pt>
                  <c:pt idx="68">
                    <c:v>78</c:v>
                  </c:pt>
                  <c:pt idx="69">
                    <c:v>79</c:v>
                  </c:pt>
                  <c:pt idx="70">
                    <c:v>80</c:v>
                  </c:pt>
                  <c:pt idx="71">
                    <c:v>81</c:v>
                  </c:pt>
                  <c:pt idx="72">
                    <c:v>82</c:v>
                  </c:pt>
                  <c:pt idx="73">
                    <c:v>83</c:v>
                  </c:pt>
                  <c:pt idx="74">
                    <c:v>84</c:v>
                  </c:pt>
                  <c:pt idx="75">
                    <c:v>85</c:v>
                  </c:pt>
                  <c:pt idx="76">
                    <c:v>86</c:v>
                  </c:pt>
                  <c:pt idx="77">
                    <c:v>87</c:v>
                  </c:pt>
                  <c:pt idx="78">
                    <c:v>88</c:v>
                  </c:pt>
                  <c:pt idx="79">
                    <c:v>89</c:v>
                  </c:pt>
                  <c:pt idx="80">
                    <c:v>90</c:v>
                  </c:pt>
                  <c:pt idx="81">
                    <c:v>91</c:v>
                  </c:pt>
                  <c:pt idx="82">
                    <c:v>92</c:v>
                  </c:pt>
                  <c:pt idx="83">
                    <c:v>93</c:v>
                  </c:pt>
                  <c:pt idx="84">
                    <c:v>94</c:v>
                  </c:pt>
                  <c:pt idx="85">
                    <c:v>95</c:v>
                  </c:pt>
                  <c:pt idx="86">
                    <c:v>96</c:v>
                  </c:pt>
                  <c:pt idx="87">
                    <c:v>97</c:v>
                  </c:pt>
                  <c:pt idx="88">
                    <c:v>98</c:v>
                  </c:pt>
                  <c:pt idx="89">
                    <c:v>99</c:v>
                  </c:pt>
                  <c:pt idx="90">
                    <c:v>100</c:v>
                  </c:pt>
                  <c:pt idx="91">
                    <c:v>101</c:v>
                  </c:pt>
                  <c:pt idx="92">
                    <c:v>102</c:v>
                  </c:pt>
                  <c:pt idx="93">
                    <c:v>103</c:v>
                  </c:pt>
                  <c:pt idx="94">
                    <c:v>104</c:v>
                  </c:pt>
                  <c:pt idx="95">
                    <c:v>105</c:v>
                  </c:pt>
                  <c:pt idx="96">
                    <c:v>106</c:v>
                  </c:pt>
                  <c:pt idx="97">
                    <c:v>107</c:v>
                  </c:pt>
                  <c:pt idx="98">
                    <c:v>108</c:v>
                  </c:pt>
                  <c:pt idx="99">
                    <c:v>109</c:v>
                  </c:pt>
                </c:lvl>
                <c:lvl>
                  <c:pt idx="4">
                    <c:v>H</c:v>
                  </c:pt>
                  <c:pt idx="5">
                    <c:v>H</c:v>
                  </c:pt>
                  <c:pt idx="6">
                    <c:v>H</c:v>
                  </c:pt>
                  <c:pt idx="7">
                    <c:v>H</c:v>
                  </c:pt>
                  <c:pt idx="8">
                    <c:v>H</c:v>
                  </c:pt>
                  <c:pt idx="9">
                    <c:v>AU</c:v>
                  </c:pt>
                  <c:pt idx="10">
                    <c:v>AU</c:v>
                  </c:pt>
                  <c:pt idx="11">
                    <c:v>AU</c:v>
                  </c:pt>
                  <c:pt idx="12">
                    <c:v>AU</c:v>
                  </c:pt>
                  <c:pt idx="13">
                    <c:v>AU</c:v>
                  </c:pt>
                  <c:pt idx="14">
                    <c:v>AU</c:v>
                  </c:pt>
                </c:lvl>
                <c:lvl>
                  <c:pt idx="4">
                    <c:v>-6</c:v>
                  </c:pt>
                  <c:pt idx="9">
                    <c:v>-10</c:v>
                  </c:pt>
                  <c:pt idx="14">
                    <c:v>-10</c:v>
                  </c:pt>
                </c:lvl>
                <c:lvl>
                  <c:pt idx="4">
                    <c:v>-2</c:v>
                  </c:pt>
                  <c:pt idx="9">
                    <c:v>-15</c:v>
                  </c:pt>
                  <c:pt idx="14">
                    <c:v>-6</c:v>
                  </c:pt>
                </c:lvl>
                <c:lvl>
                  <c:pt idx="4">
                    <c:v>-2</c:v>
                  </c:pt>
                  <c:pt idx="9">
                    <c:v>-6</c:v>
                  </c:pt>
                  <c:pt idx="14">
                    <c:v>-6</c:v>
                  </c:pt>
                </c:lvl>
                <c:lvl>
                  <c:pt idx="4">
                    <c:v>-2</c:v>
                  </c:pt>
                  <c:pt idx="9">
                    <c:v>0</c:v>
                  </c:pt>
                  <c:pt idx="14">
                    <c:v>-1</c:v>
                  </c:pt>
                </c:lvl>
                <c:lvl>
                  <c:pt idx="4">
                    <c:v>-2</c:v>
                  </c:pt>
                  <c:pt idx="9">
                    <c:v>-17</c:v>
                  </c:pt>
                  <c:pt idx="14">
                    <c:v>-26</c:v>
                  </c:pt>
                </c:lvl>
                <c:lvl>
                  <c:pt idx="4">
                    <c:v>-22</c:v>
                  </c:pt>
                  <c:pt idx="9">
                    <c:v>-26</c:v>
                  </c:pt>
                  <c:pt idx="14">
                    <c:v>-23</c:v>
                  </c:pt>
                </c:lvl>
                <c:lvl>
                  <c:pt idx="4">
                    <c:v>-2</c:v>
                  </c:pt>
                  <c:pt idx="9">
                    <c:v>-5</c:v>
                  </c:pt>
                  <c:pt idx="14">
                    <c:v>-15</c:v>
                  </c:pt>
                </c:lvl>
                <c:lvl>
                  <c:pt idx="4">
                    <c:v>-7</c:v>
                  </c:pt>
                  <c:pt idx="9">
                    <c:v>-19</c:v>
                  </c:pt>
                  <c:pt idx="14">
                    <c:v>-17</c:v>
                  </c:pt>
                </c:lvl>
                <c:lvl>
                  <c:pt idx="4">
                    <c:v>-2</c:v>
                  </c:pt>
                  <c:pt idx="9">
                    <c:v>-17</c:v>
                  </c:pt>
                  <c:pt idx="14">
                    <c:v>-29</c:v>
                  </c:pt>
                </c:lvl>
                <c:lvl>
                  <c:pt idx="4">
                    <c:v>-6</c:v>
                  </c:pt>
                  <c:pt idx="9">
                    <c:v>-10</c:v>
                  </c:pt>
                  <c:pt idx="14">
                    <c:v>-15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0</c:v>
                  </c:pt>
                  <c:pt idx="3">
                    <c:v>4</c:v>
                  </c:pt>
                  <c:pt idx="4">
                    <c:v>0</c:v>
                  </c:pt>
                  <c:pt idx="5">
                    <c:v>-4</c:v>
                  </c:pt>
                  <c:pt idx="6">
                    <c:v>-10</c:v>
                  </c:pt>
                  <c:pt idx="7">
                    <c:v>-9</c:v>
                  </c:pt>
                  <c:pt idx="8">
                    <c:v>-6</c:v>
                  </c:pt>
                  <c:pt idx="9">
                    <c:v>-7</c:v>
                  </c:pt>
                  <c:pt idx="10">
                    <c:v>-7</c:v>
                  </c:pt>
                  <c:pt idx="11">
                    <c:v>-7</c:v>
                  </c:pt>
                  <c:pt idx="12">
                    <c:v>-10</c:v>
                  </c:pt>
                  <c:pt idx="13">
                    <c:v>-16</c:v>
                  </c:pt>
                  <c:pt idx="14">
                    <c:v>-10</c:v>
                  </c:pt>
                  <c:pt idx="15">
                    <c:v>-10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1</c:v>
                  </c:pt>
                  <c:pt idx="3">
                    <c:v>4</c:v>
                  </c:pt>
                  <c:pt idx="4">
                    <c:v>3</c:v>
                  </c:pt>
                  <c:pt idx="5">
                    <c:v>0</c:v>
                  </c:pt>
                  <c:pt idx="6">
                    <c:v>0</c:v>
                  </c:pt>
                  <c:pt idx="7">
                    <c:v>1</c:v>
                  </c:pt>
                  <c:pt idx="8">
                    <c:v>4</c:v>
                  </c:pt>
                  <c:pt idx="9">
                    <c:v>3</c:v>
                  </c:pt>
                  <c:pt idx="10">
                    <c:v>4</c:v>
                  </c:pt>
                  <c:pt idx="11">
                    <c:v>3</c:v>
                  </c:pt>
                  <c:pt idx="12">
                    <c:v>0</c:v>
                  </c:pt>
                  <c:pt idx="13">
                    <c:v>-6</c:v>
                  </c:pt>
                  <c:pt idx="14">
                    <c:v>-5</c:v>
                  </c:pt>
                  <c:pt idx="15">
                    <c:v>-5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-1</c:v>
                  </c:pt>
                  <c:pt idx="7">
                    <c:v>-7</c:v>
                  </c:pt>
                  <c:pt idx="8">
                    <c:v>-6</c:v>
                  </c:pt>
                  <c:pt idx="9">
                    <c:v>-7</c:v>
                  </c:pt>
                  <c:pt idx="10">
                    <c:v>-6</c:v>
                  </c:pt>
                  <c:pt idx="11">
                    <c:v>-6</c:v>
                  </c:pt>
                  <c:pt idx="12">
                    <c:v>-7</c:v>
                  </c:pt>
                  <c:pt idx="13">
                    <c:v>-10</c:v>
                  </c:pt>
                  <c:pt idx="14">
                    <c:v>-9</c:v>
                  </c:pt>
                  <c:pt idx="15">
                    <c:v>-9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-1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-1</c:v>
                  </c:pt>
                  <c:pt idx="12">
                    <c:v>-4</c:v>
                  </c:pt>
                  <c:pt idx="13">
                    <c:v>-10</c:v>
                  </c:pt>
                  <c:pt idx="14">
                    <c:v>-10</c:v>
                  </c:pt>
                  <c:pt idx="15">
                    <c:v>-10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-1</c:v>
                  </c:pt>
                  <c:pt idx="7">
                    <c:v>0</c:v>
                  </c:pt>
                  <c:pt idx="8">
                    <c:v>0</c:v>
                  </c:pt>
                  <c:pt idx="9">
                    <c:v>3</c:v>
                  </c:pt>
                  <c:pt idx="10">
                    <c:v>3</c:v>
                  </c:pt>
                  <c:pt idx="11">
                    <c:v>3</c:v>
                  </c:pt>
                  <c:pt idx="12">
                    <c:v>2</c:v>
                  </c:pt>
                  <c:pt idx="13">
                    <c:v>-1</c:v>
                  </c:pt>
                  <c:pt idx="14">
                    <c:v>0</c:v>
                  </c:pt>
                  <c:pt idx="15">
                    <c:v>0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-7</c:v>
                  </c:pt>
                  <c:pt idx="7">
                    <c:v>-6</c:v>
                  </c:pt>
                  <c:pt idx="8">
                    <c:v>-3</c:v>
                  </c:pt>
                  <c:pt idx="9">
                    <c:v>-4</c:v>
                  </c:pt>
                  <c:pt idx="10">
                    <c:v>-4</c:v>
                  </c:pt>
                  <c:pt idx="11">
                    <c:v>-7</c:v>
                  </c:pt>
                  <c:pt idx="12">
                    <c:v>-13</c:v>
                  </c:pt>
                  <c:pt idx="13">
                    <c:v>-16</c:v>
                  </c:pt>
                  <c:pt idx="14">
                    <c:v>-9</c:v>
                  </c:pt>
                  <c:pt idx="15">
                    <c:v>-9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-1</c:v>
                  </c:pt>
                  <c:pt idx="3">
                    <c:v>0</c:v>
                  </c:pt>
                  <c:pt idx="4">
                    <c:v>-1</c:v>
                  </c:pt>
                  <c:pt idx="5">
                    <c:v>-4</c:v>
                  </c:pt>
                  <c:pt idx="6">
                    <c:v>-4</c:v>
                  </c:pt>
                  <c:pt idx="7">
                    <c:v>-3</c:v>
                  </c:pt>
                  <c:pt idx="8">
                    <c:v>-3</c:v>
                  </c:pt>
                  <c:pt idx="9">
                    <c:v>-3</c:v>
                  </c:pt>
                  <c:pt idx="10">
                    <c:v>-3</c:v>
                  </c:pt>
                  <c:pt idx="11">
                    <c:v>0</c:v>
                  </c:pt>
                  <c:pt idx="12">
                    <c:v>0</c:v>
                  </c:pt>
                  <c:pt idx="13">
                    <c:v>-1</c:v>
                  </c:pt>
                  <c:pt idx="14">
                    <c:v>0</c:v>
                  </c:pt>
                  <c:pt idx="15">
                    <c:v>0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-1</c:v>
                  </c:pt>
                  <c:pt idx="7">
                    <c:v>0</c:v>
                  </c:pt>
                  <c:pt idx="8">
                    <c:v>0</c:v>
                  </c:pt>
                  <c:pt idx="9">
                    <c:v>3</c:v>
                  </c:pt>
                  <c:pt idx="10">
                    <c:v>2</c:v>
                  </c:pt>
                  <c:pt idx="11">
                    <c:v>-1</c:v>
                  </c:pt>
                  <c:pt idx="12">
                    <c:v>-7</c:v>
                  </c:pt>
                  <c:pt idx="13">
                    <c:v>-13</c:v>
                  </c:pt>
                  <c:pt idx="14">
                    <c:v>-9</c:v>
                  </c:pt>
                  <c:pt idx="15">
                    <c:v>-9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1</c:v>
                  </c:pt>
                  <c:pt idx="3">
                    <c:v>4</c:v>
                  </c:pt>
                  <c:pt idx="4">
                    <c:v>3</c:v>
                  </c:pt>
                  <c:pt idx="5">
                    <c:v>0</c:v>
                  </c:pt>
                  <c:pt idx="6">
                    <c:v>-6</c:v>
                  </c:pt>
                  <c:pt idx="7">
                    <c:v>-5</c:v>
                  </c:pt>
                  <c:pt idx="8">
                    <c:v>-2</c:v>
                  </c:pt>
                  <c:pt idx="9">
                    <c:v>-3</c:v>
                  </c:pt>
                  <c:pt idx="10">
                    <c:v>-2</c:v>
                  </c:pt>
                  <c:pt idx="11">
                    <c:v>-3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-2</c:v>
                  </c:pt>
                  <c:pt idx="15">
                    <c:v>-2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-7</c:v>
                  </c:pt>
                  <c:pt idx="7">
                    <c:v>-6</c:v>
                  </c:pt>
                  <c:pt idx="8">
                    <c:v>-3</c:v>
                  </c:pt>
                  <c:pt idx="9">
                    <c:v>-4</c:v>
                  </c:pt>
                  <c:pt idx="10">
                    <c:v>-4</c:v>
                  </c:pt>
                  <c:pt idx="11">
                    <c:v>-7</c:v>
                  </c:pt>
                  <c:pt idx="12">
                    <c:v>-13</c:v>
                  </c:pt>
                  <c:pt idx="13">
                    <c:v>-16</c:v>
                  </c:pt>
                  <c:pt idx="14">
                    <c:v>-9</c:v>
                  </c:pt>
                  <c:pt idx="15">
                    <c:v>-9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1</c:v>
                  </c:pt>
                  <c:pt idx="3">
                    <c:v>4</c:v>
                  </c:pt>
                  <c:pt idx="4">
                    <c:v>3</c:v>
                  </c:pt>
                  <c:pt idx="5">
                    <c:v>0</c:v>
                  </c:pt>
                  <c:pt idx="6">
                    <c:v>0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4</c:v>
                  </c:pt>
                  <c:pt idx="11">
                    <c:v>3</c:v>
                  </c:pt>
                  <c:pt idx="12">
                    <c:v>0</c:v>
                  </c:pt>
                  <c:pt idx="13">
                    <c:v>-6</c:v>
                  </c:pt>
                  <c:pt idx="14">
                    <c:v>-5</c:v>
                  </c:pt>
                  <c:pt idx="15">
                    <c:v>-5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0</c:v>
                  </c:pt>
                  <c:pt idx="9">
                    <c:v>3</c:v>
                  </c:pt>
                  <c:pt idx="10">
                    <c:v>0</c:v>
                  </c:pt>
                  <c:pt idx="11">
                    <c:v>3</c:v>
                  </c:pt>
                  <c:pt idx="12">
                    <c:v>1</c:v>
                  </c:pt>
                  <c:pt idx="13">
                    <c:v>4</c:v>
                  </c:pt>
                  <c:pt idx="14">
                    <c:v>6</c:v>
                  </c:pt>
                  <c:pt idx="15">
                    <c:v>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6</c:v>
                  </c:pt>
                  <c:pt idx="7">
                    <c:v>0</c:v>
                  </c:pt>
                  <c:pt idx="8">
                    <c:v>2</c:v>
                  </c:pt>
                  <c:pt idx="9">
                    <c:v>8</c:v>
                  </c:pt>
                  <c:pt idx="10">
                    <c:v>0</c:v>
                  </c:pt>
                  <c:pt idx="11">
                    <c:v>10</c:v>
                  </c:pt>
                  <c:pt idx="12">
                    <c:v>2</c:v>
                  </c:pt>
                  <c:pt idx="13">
                    <c:v>12</c:v>
                  </c:pt>
                  <c:pt idx="14">
                    <c:v>14</c:v>
                  </c:pt>
                  <c:pt idx="15">
                    <c:v>12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2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6</c:v>
                  </c:pt>
                  <c:pt idx="8">
                    <c:v>4</c:v>
                  </c:pt>
                  <c:pt idx="9">
                    <c:v>6</c:v>
                  </c:pt>
                  <c:pt idx="10">
                    <c:v>2</c:v>
                  </c:pt>
                  <c:pt idx="11">
                    <c:v>4</c:v>
                  </c:pt>
                  <c:pt idx="12">
                    <c:v>8</c:v>
                  </c:pt>
                  <c:pt idx="13">
                    <c:v>10</c:v>
                  </c:pt>
                  <c:pt idx="14">
                    <c:v>12</c:v>
                  </c:pt>
                  <c:pt idx="15">
                    <c:v>10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6</c:v>
                  </c:pt>
                  <c:pt idx="7">
                    <c:v>4</c:v>
                  </c:pt>
                  <c:pt idx="8">
                    <c:v>0</c:v>
                  </c:pt>
                  <c:pt idx="9">
                    <c:v>6</c:v>
                  </c:pt>
                  <c:pt idx="10">
                    <c:v>2</c:v>
                  </c:pt>
                  <c:pt idx="11">
                    <c:v>7</c:v>
                  </c:pt>
                  <c:pt idx="12">
                    <c:v>0</c:v>
                  </c:pt>
                  <c:pt idx="13">
                    <c:v>7</c:v>
                  </c:pt>
                  <c:pt idx="14">
                    <c:v>5</c:v>
                  </c:pt>
                  <c:pt idx="15">
                    <c:v>3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6</c:v>
                  </c:pt>
                  <c:pt idx="7">
                    <c:v>8</c:v>
                  </c:pt>
                  <c:pt idx="8">
                    <c:v>0</c:v>
                  </c:pt>
                  <c:pt idx="9">
                    <c:v>5</c:v>
                  </c:pt>
                  <c:pt idx="10">
                    <c:v>7</c:v>
                  </c:pt>
                  <c:pt idx="11">
                    <c:v>9</c:v>
                  </c:pt>
                  <c:pt idx="12">
                    <c:v>3</c:v>
                  </c:pt>
                  <c:pt idx="13">
                    <c:v>11</c:v>
                  </c:pt>
                  <c:pt idx="14">
                    <c:v>13</c:v>
                  </c:pt>
                  <c:pt idx="15">
                    <c:v>11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2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6</c:v>
                  </c:pt>
                  <c:pt idx="9">
                    <c:v>0</c:v>
                  </c:pt>
                  <c:pt idx="10">
                    <c:v>2</c:v>
                  </c:pt>
                  <c:pt idx="11">
                    <c:v>5</c:v>
                  </c:pt>
                  <c:pt idx="12">
                    <c:v>12</c:v>
                  </c:pt>
                  <c:pt idx="13">
                    <c:v>10</c:v>
                  </c:pt>
                  <c:pt idx="14">
                    <c:v>12</c:v>
                  </c:pt>
                  <c:pt idx="15">
                    <c:v>10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6</c:v>
                  </c:pt>
                  <c:pt idx="8">
                    <c:v>2</c:v>
                  </c:pt>
                  <c:pt idx="9">
                    <c:v>0</c:v>
                  </c:pt>
                  <c:pt idx="10">
                    <c:v>8</c:v>
                  </c:pt>
                  <c:pt idx="11">
                    <c:v>0</c:v>
                  </c:pt>
                  <c:pt idx="12">
                    <c:v>3</c:v>
                  </c:pt>
                  <c:pt idx="13">
                    <c:v>3</c:v>
                  </c:pt>
                  <c:pt idx="14">
                    <c:v>5</c:v>
                  </c:pt>
                  <c:pt idx="15">
                    <c:v>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0</c:v>
                  </c:pt>
                  <c:pt idx="9">
                    <c:v>3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0</c:v>
                  </c:pt>
                  <c:pt idx="9">
                    <c:v>3</c:v>
                  </c:pt>
                  <c:pt idx="10">
                    <c:v>0</c:v>
                  </c:pt>
                  <c:pt idx="11">
                    <c:v>3</c:v>
                  </c:pt>
                  <c:pt idx="12">
                    <c:v>0</c:v>
                  </c:pt>
                  <c:pt idx="13">
                    <c:v>7</c:v>
                  </c:pt>
                  <c:pt idx="14">
                    <c:v>5</c:v>
                  </c:pt>
                  <c:pt idx="15">
                    <c:v>3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2</c:v>
                  </c:pt>
                  <c:pt idx="1">
                    <c:v>7</c:v>
                  </c:pt>
                  <c:pt idx="2">
                    <c:v>4</c:v>
                  </c:pt>
                  <c:pt idx="3">
                    <c:v>2</c:v>
                  </c:pt>
                  <c:pt idx="4">
                    <c:v>7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6</c:v>
                  </c:pt>
                  <c:pt idx="9">
                    <c:v>0</c:v>
                  </c:pt>
                  <c:pt idx="10">
                    <c:v>3</c:v>
                  </c:pt>
                  <c:pt idx="11">
                    <c:v>0</c:v>
                  </c:pt>
                  <c:pt idx="12">
                    <c:v>7</c:v>
                  </c:pt>
                  <c:pt idx="13">
                    <c:v>2</c:v>
                  </c:pt>
                  <c:pt idx="14">
                    <c:v>4</c:v>
                  </c:pt>
                  <c:pt idx="15">
                    <c:v>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N</c:v>
                  </c:pt>
                  <c:pt idx="9">
                    <c:v>P</c:v>
                  </c:pt>
                  <c:pt idx="10">
                    <c:v>N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B</c:v>
                  </c:pt>
                  <c:pt idx="7">
                    <c:v>N</c:v>
                  </c:pt>
                  <c:pt idx="8">
                    <c:v>B</c:v>
                  </c:pt>
                  <c:pt idx="9">
                    <c:v>B</c:v>
                  </c:pt>
                  <c:pt idx="10">
                    <c:v>N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B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P</c:v>
                  </c:pt>
                  <c:pt idx="9">
                    <c:v>B</c:v>
                  </c:pt>
                  <c:pt idx="10">
                    <c:v>B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P</c:v>
                  </c:pt>
                  <c:pt idx="7">
                    <c:v>P</c:v>
                  </c:pt>
                  <c:pt idx="8">
                    <c:v>N</c:v>
                  </c:pt>
                  <c:pt idx="9">
                    <c:v>P</c:v>
                  </c:pt>
                  <c:pt idx="10">
                    <c:v>P</c:v>
                  </c:pt>
                  <c:pt idx="11">
                    <c:v>B</c:v>
                  </c:pt>
                  <c:pt idx="12">
                    <c:v>N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B</c:v>
                  </c:pt>
                  <c:pt idx="7">
                    <c:v>B</c:v>
                  </c:pt>
                  <c:pt idx="8">
                    <c:v>N</c:v>
                  </c:pt>
                  <c:pt idx="9">
                    <c:v>B</c:v>
                  </c:pt>
                  <c:pt idx="10">
                    <c:v>B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B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P</c:v>
                  </c:pt>
                  <c:pt idx="9">
                    <c:v>N</c:v>
                  </c:pt>
                  <c:pt idx="10">
                    <c:v>B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P</c:v>
                  </c:pt>
                  <c:pt idx="8">
                    <c:v>B</c:v>
                  </c:pt>
                  <c:pt idx="9">
                    <c:v>N</c:v>
                  </c:pt>
                  <c:pt idx="10">
                    <c:v>P</c:v>
                  </c:pt>
                  <c:pt idx="11">
                    <c:v>N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N</c:v>
                  </c:pt>
                  <c:pt idx="9">
                    <c:v>B</c:v>
                  </c:pt>
                  <c:pt idx="10">
                    <c:v>N</c:v>
                  </c:pt>
                  <c:pt idx="11">
                    <c:v>N</c:v>
                  </c:pt>
                  <c:pt idx="12">
                    <c:v>N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N</c:v>
                  </c:pt>
                  <c:pt idx="9">
                    <c:v>P</c:v>
                  </c:pt>
                  <c:pt idx="10">
                    <c:v>N</c:v>
                  </c:pt>
                  <c:pt idx="11">
                    <c:v>B</c:v>
                  </c:pt>
                  <c:pt idx="12">
                    <c:v>N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P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B</c:v>
                  </c:pt>
                  <c:pt idx="9">
                    <c:v>N</c:v>
                  </c:pt>
                  <c:pt idx="10">
                    <c:v>P</c:v>
                  </c:pt>
                  <c:pt idx="11">
                    <c:v>N</c:v>
                  </c:pt>
                  <c:pt idx="12">
                    <c:v>B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B1</c:v>
                  </c:pt>
                  <c:pt idx="1">
                    <c:v>B2</c:v>
                  </c:pt>
                  <c:pt idx="2">
                    <c:v>B3</c:v>
                  </c:pt>
                  <c:pt idx="3">
                    <c:v>B4</c:v>
                  </c:pt>
                  <c:pt idx="4">
                    <c:v>B5</c:v>
                  </c:pt>
                  <c:pt idx="5">
                    <c:v>B6</c:v>
                  </c:pt>
                  <c:pt idx="6">
                    <c:v>B7</c:v>
                  </c:pt>
                  <c:pt idx="7">
                    <c:v>B8</c:v>
                  </c:pt>
                  <c:pt idx="8">
                    <c:v>B9</c:v>
                  </c:pt>
                  <c:pt idx="9">
                    <c:v>B10</c:v>
                  </c:pt>
                  <c:pt idx="10">
                    <c:v>B11</c:v>
                  </c:pt>
                  <c:pt idx="11">
                    <c:v>B12</c:v>
                  </c:pt>
                  <c:pt idx="12">
                    <c:v>B13</c:v>
                  </c:pt>
                  <c:pt idx="13">
                    <c:v>B14</c:v>
                  </c:pt>
                  <c:pt idx="14">
                    <c:v>B15</c:v>
                  </c:pt>
                  <c:pt idx="15">
                    <c:v>B16</c:v>
                  </c:pt>
                  <c:pt idx="16">
                    <c:v>B17</c:v>
                  </c:pt>
                  <c:pt idx="17">
                    <c:v>B18</c:v>
                  </c:pt>
                  <c:pt idx="18">
                    <c:v>B19</c:v>
                  </c:pt>
                  <c:pt idx="19">
                    <c:v>B20</c:v>
                  </c:pt>
                  <c:pt idx="20">
                    <c:v>B21</c:v>
                  </c:pt>
                  <c:pt idx="21">
                    <c:v>B22</c:v>
                  </c:pt>
                  <c:pt idx="22">
                    <c:v>B23</c:v>
                  </c:pt>
                  <c:pt idx="23">
                    <c:v>B24</c:v>
                  </c:pt>
                  <c:pt idx="24">
                    <c:v>B25</c:v>
                  </c:pt>
                  <c:pt idx="25">
                    <c:v>B26</c:v>
                  </c:pt>
                  <c:pt idx="26">
                    <c:v>B27</c:v>
                  </c:pt>
                  <c:pt idx="27">
                    <c:v>B28</c:v>
                  </c:pt>
                  <c:pt idx="28">
                    <c:v>B29</c:v>
                  </c:pt>
                  <c:pt idx="29">
                    <c:v>B30</c:v>
                  </c:pt>
                  <c:pt idx="30">
                    <c:v>B31</c:v>
                  </c:pt>
                  <c:pt idx="31">
                    <c:v>B32</c:v>
                  </c:pt>
                  <c:pt idx="32">
                    <c:v>B33</c:v>
                  </c:pt>
                  <c:pt idx="33">
                    <c:v>B34</c:v>
                  </c:pt>
                  <c:pt idx="34">
                    <c:v>B35</c:v>
                  </c:pt>
                  <c:pt idx="35">
                    <c:v>B36</c:v>
                  </c:pt>
                  <c:pt idx="36">
                    <c:v>B37</c:v>
                  </c:pt>
                  <c:pt idx="37">
                    <c:v>B38</c:v>
                  </c:pt>
                  <c:pt idx="38">
                    <c:v>B39</c:v>
                  </c:pt>
                  <c:pt idx="39">
                    <c:v>B40</c:v>
                  </c:pt>
                  <c:pt idx="40">
                    <c:v>B41</c:v>
                  </c:pt>
                  <c:pt idx="41">
                    <c:v>B42</c:v>
                  </c:pt>
                  <c:pt idx="42">
                    <c:v>B43</c:v>
                  </c:pt>
                  <c:pt idx="43">
                    <c:v>B44</c:v>
                  </c:pt>
                  <c:pt idx="44">
                    <c:v>B45</c:v>
                  </c:pt>
                  <c:pt idx="45">
                    <c:v>B46</c:v>
                  </c:pt>
                  <c:pt idx="46">
                    <c:v>B47</c:v>
                  </c:pt>
                  <c:pt idx="47">
                    <c:v>B48</c:v>
                  </c:pt>
                  <c:pt idx="48">
                    <c:v>B49</c:v>
                  </c:pt>
                  <c:pt idx="49">
                    <c:v>B50</c:v>
                  </c:pt>
                  <c:pt idx="50">
                    <c:v>B51</c:v>
                  </c:pt>
                  <c:pt idx="51">
                    <c:v>B52</c:v>
                  </c:pt>
                  <c:pt idx="52">
                    <c:v>B53</c:v>
                  </c:pt>
                  <c:pt idx="53">
                    <c:v>B54</c:v>
                  </c:pt>
                  <c:pt idx="54">
                    <c:v>B55</c:v>
                  </c:pt>
                  <c:pt idx="55">
                    <c:v>B56</c:v>
                  </c:pt>
                  <c:pt idx="56">
                    <c:v>B57</c:v>
                  </c:pt>
                  <c:pt idx="57">
                    <c:v>B58</c:v>
                  </c:pt>
                  <c:pt idx="58">
                    <c:v>B59</c:v>
                  </c:pt>
                  <c:pt idx="59">
                    <c:v>B60</c:v>
                  </c:pt>
                  <c:pt idx="60">
                    <c:v>B61</c:v>
                  </c:pt>
                  <c:pt idx="61">
                    <c:v>B62</c:v>
                  </c:pt>
                  <c:pt idx="62">
                    <c:v>B63</c:v>
                  </c:pt>
                  <c:pt idx="63">
                    <c:v>B64</c:v>
                  </c:pt>
                  <c:pt idx="64">
                    <c:v>B65</c:v>
                  </c:pt>
                  <c:pt idx="65">
                    <c:v>B66</c:v>
                  </c:pt>
                  <c:pt idx="66">
                    <c:v>B67</c:v>
                  </c:pt>
                  <c:pt idx="67">
                    <c:v>B68</c:v>
                  </c:pt>
                  <c:pt idx="68">
                    <c:v>B69</c:v>
                  </c:pt>
                  <c:pt idx="69">
                    <c:v>B70</c:v>
                  </c:pt>
                  <c:pt idx="70">
                    <c:v>B71</c:v>
                  </c:pt>
                  <c:pt idx="71">
                    <c:v>B72</c:v>
                  </c:pt>
                  <c:pt idx="72">
                    <c:v>B73</c:v>
                  </c:pt>
                  <c:pt idx="73">
                    <c:v>B74</c:v>
                  </c:pt>
                  <c:pt idx="74">
                    <c:v>B75</c:v>
                  </c:pt>
                  <c:pt idx="75">
                    <c:v>B76</c:v>
                  </c:pt>
                  <c:pt idx="76">
                    <c:v>B77</c:v>
                  </c:pt>
                  <c:pt idx="77">
                    <c:v>B78</c:v>
                  </c:pt>
                  <c:pt idx="78">
                    <c:v>B79</c:v>
                  </c:pt>
                  <c:pt idx="79">
                    <c:v>B80</c:v>
                  </c:pt>
                  <c:pt idx="80">
                    <c:v>B81</c:v>
                  </c:pt>
                  <c:pt idx="81">
                    <c:v>B82</c:v>
                  </c:pt>
                  <c:pt idx="82">
                    <c:v>B83</c:v>
                  </c:pt>
                  <c:pt idx="83">
                    <c:v>B84</c:v>
                  </c:pt>
                  <c:pt idx="84">
                    <c:v>B85</c:v>
                  </c:pt>
                  <c:pt idx="85">
                    <c:v>B86</c:v>
                  </c:pt>
                  <c:pt idx="86">
                    <c:v>B87</c:v>
                  </c:pt>
                  <c:pt idx="87">
                    <c:v>B88</c:v>
                  </c:pt>
                  <c:pt idx="88">
                    <c:v>B89</c:v>
                  </c:pt>
                  <c:pt idx="89">
                    <c:v>B90</c:v>
                  </c:pt>
                  <c:pt idx="90">
                    <c:v>B91</c:v>
                  </c:pt>
                  <c:pt idx="91">
                    <c:v>B92</c:v>
                  </c:pt>
                  <c:pt idx="92">
                    <c:v>B93</c:v>
                  </c:pt>
                  <c:pt idx="93">
                    <c:v>B94</c:v>
                  </c:pt>
                  <c:pt idx="94">
                    <c:v>B95</c:v>
                  </c:pt>
                  <c:pt idx="95">
                    <c:v>B96</c:v>
                  </c:pt>
                  <c:pt idx="96">
                    <c:v>B97</c:v>
                  </c:pt>
                  <c:pt idx="97">
                    <c:v>B98</c:v>
                  </c:pt>
                  <c:pt idx="98">
                    <c:v>B99</c:v>
                  </c:pt>
                  <c:pt idx="99">
                    <c:v>B100</c:v>
                  </c:pt>
                </c:lvl>
              </c:multiLvlStrCache>
            </c:multiLvlStrRef>
          </c:cat>
          <c:val>
            <c:numRef>
              <c:f>'Combo Dashboard'!$EB$10:$EB$109</c:f>
              <c:numCache>
                <c:formatCode>General</c:formatCode>
                <c:ptCount val="100"/>
                <c:pt idx="0">
                  <c:v>0</c:v>
                </c:pt>
                <c:pt idx="1">
                  <c:v>-14</c:v>
                </c:pt>
                <c:pt idx="2">
                  <c:v>-4</c:v>
                </c:pt>
                <c:pt idx="3">
                  <c:v>2</c:v>
                </c:pt>
                <c:pt idx="4">
                  <c:v>-2</c:v>
                </c:pt>
                <c:pt idx="5">
                  <c:v>-10</c:v>
                </c:pt>
                <c:pt idx="6">
                  <c:v>-10</c:v>
                </c:pt>
                <c:pt idx="7">
                  <c:v>-6</c:v>
                </c:pt>
                <c:pt idx="8">
                  <c:v>-6</c:v>
                </c:pt>
                <c:pt idx="9">
                  <c:v>-6</c:v>
                </c:pt>
                <c:pt idx="10">
                  <c:v>-6</c:v>
                </c:pt>
                <c:pt idx="11">
                  <c:v>-9</c:v>
                </c:pt>
                <c:pt idx="12">
                  <c:v>-10</c:v>
                </c:pt>
                <c:pt idx="13">
                  <c:v>-16</c:v>
                </c:pt>
                <c:pt idx="14">
                  <c:v>-6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70A-4697-BFE0-F4FDEABB0A89}"/>
            </c:ext>
          </c:extLst>
        </c:ser>
        <c:ser>
          <c:idx val="8"/>
          <c:order val="8"/>
          <c:tx>
            <c:strRef>
              <c:f>'Combo Dashboard'!$EC$9</c:f>
              <c:strCache>
                <c:ptCount val="1"/>
                <c:pt idx="0">
                  <c:v>C9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'Combo Dashboard'!$BQ$10:$DT$109</c:f>
              <c:multiLvlStrCache>
                <c:ptCount val="100"/>
                <c:lvl>
                  <c:pt idx="1">
                    <c:v>1</c:v>
                  </c:pt>
                  <c:pt idx="6">
                    <c:v>2</c:v>
                  </c:pt>
                  <c:pt idx="11">
                    <c:v>3</c:v>
                  </c:pt>
                  <c:pt idx="16">
                    <c:v>4</c:v>
                  </c:pt>
                  <c:pt idx="21">
                    <c:v>1</c:v>
                  </c:pt>
                  <c:pt idx="26">
                    <c:v>2</c:v>
                  </c:pt>
                  <c:pt idx="31">
                    <c:v>3</c:v>
                  </c:pt>
                  <c:pt idx="36">
                    <c:v>4</c:v>
                  </c:pt>
                  <c:pt idx="41">
                    <c:v>1</c:v>
                  </c:pt>
                  <c:pt idx="46">
                    <c:v>2</c:v>
                  </c:pt>
                  <c:pt idx="51">
                    <c:v>3</c:v>
                  </c:pt>
                  <c:pt idx="56">
                    <c:v>4</c:v>
                  </c:pt>
                  <c:pt idx="61">
                    <c:v>1</c:v>
                  </c:pt>
                  <c:pt idx="66">
                    <c:v>2</c:v>
                  </c:pt>
                  <c:pt idx="71">
                    <c:v>3</c:v>
                  </c:pt>
                  <c:pt idx="76">
                    <c:v>4</c:v>
                  </c:pt>
                  <c:pt idx="81">
                    <c:v>1</c:v>
                  </c:pt>
                  <c:pt idx="86">
                    <c:v>2</c:v>
                  </c:pt>
                  <c:pt idx="91">
                    <c:v>3</c:v>
                  </c:pt>
                  <c:pt idx="96">
                    <c:v>4</c:v>
                  </c:pt>
                </c:lvl>
                <c:lvl>
                  <c:pt idx="4">
                    <c:v>H</c:v>
                  </c:pt>
                  <c:pt idx="5">
                    <c:v>H</c:v>
                  </c:pt>
                  <c:pt idx="6">
                    <c:v>H</c:v>
                  </c:pt>
                  <c:pt idx="7">
                    <c:v>H</c:v>
                  </c:pt>
                  <c:pt idx="8">
                    <c:v>H</c:v>
                  </c:pt>
                  <c:pt idx="9">
                    <c:v>AU</c:v>
                  </c:pt>
                  <c:pt idx="10">
                    <c:v>AU</c:v>
                  </c:pt>
                  <c:pt idx="11">
                    <c:v>AU</c:v>
                  </c:pt>
                  <c:pt idx="12">
                    <c:v>AU</c:v>
                  </c:pt>
                  <c:pt idx="13">
                    <c:v>AU</c:v>
                  </c:pt>
                  <c:pt idx="14">
                    <c:v>AU</c:v>
                  </c:pt>
                  <c:pt idx="15">
                    <c:v>AU</c:v>
                  </c:pt>
                  <c:pt idx="16">
                    <c:v>AU</c:v>
                  </c:pt>
                  <c:pt idx="17">
                    <c:v>AU</c:v>
                  </c:pt>
                  <c:pt idx="18">
                    <c:v>AU</c:v>
                  </c:pt>
                </c:lvl>
                <c:lvl>
                  <c:pt idx="4">
                    <c:v>R</c:v>
                  </c:pt>
                  <c:pt idx="9">
                    <c:v>N</c:v>
                  </c:pt>
                  <c:pt idx="14">
                    <c:v>N</c:v>
                  </c:pt>
                  <c:pt idx="19">
                    <c:v>R</c:v>
                  </c:pt>
                  <c:pt idx="24">
                    <c:v>R</c:v>
                  </c:pt>
                  <c:pt idx="29">
                    <c:v>R</c:v>
                  </c:pt>
                  <c:pt idx="34">
                    <c:v>R</c:v>
                  </c:pt>
                  <c:pt idx="39">
                    <c:v>R</c:v>
                  </c:pt>
                  <c:pt idx="44">
                    <c:v>R</c:v>
                  </c:pt>
                  <c:pt idx="49">
                    <c:v>R</c:v>
                  </c:pt>
                  <c:pt idx="54">
                    <c:v>R</c:v>
                  </c:pt>
                  <c:pt idx="59">
                    <c:v>N</c:v>
                  </c:pt>
                  <c:pt idx="64">
                    <c:v>N</c:v>
                  </c:pt>
                  <c:pt idx="69">
                    <c:v>R</c:v>
                  </c:pt>
                  <c:pt idx="74">
                    <c:v>R</c:v>
                  </c:pt>
                  <c:pt idx="79">
                    <c:v>R</c:v>
                  </c:pt>
                  <c:pt idx="84">
                    <c:v>R</c:v>
                  </c:pt>
                  <c:pt idx="89">
                    <c:v>N</c:v>
                  </c:pt>
                  <c:pt idx="94">
                    <c:v>R</c:v>
                  </c:pt>
                  <c:pt idx="99">
                    <c:v>R</c:v>
                  </c:pt>
                </c:lvl>
                <c:lvl>
                  <c:pt idx="3">
                    <c:v>AU</c:v>
                  </c:pt>
                </c:lvl>
                <c:lvl>
                  <c:pt idx="3">
                    <c:v>AO</c:v>
                  </c:pt>
                </c:lvl>
                <c:lvl>
                  <c:pt idx="3">
                    <c:v>T</c:v>
                  </c:pt>
                </c:lvl>
                <c:lvl>
                  <c:pt idx="0">
                    <c:v>H</c:v>
                  </c:pt>
                  <c:pt idx="1">
                    <c:v>1</c:v>
                  </c:pt>
                  <c:pt idx="2">
                    <c:v>4</c:v>
                  </c:pt>
                  <c:pt idx="3">
                    <c:v>H</c:v>
                  </c:pt>
                  <c:pt idx="4">
                    <c:v>H</c:v>
                  </c:pt>
                  <c:pt idx="6">
                    <c:v>2</c:v>
                  </c:pt>
                  <c:pt idx="7">
                    <c:v>1</c:v>
                  </c:pt>
                  <c:pt idx="8">
                    <c:v>AU</c:v>
                  </c:pt>
                  <c:pt idx="9">
                    <c:v>AU</c:v>
                  </c:pt>
                  <c:pt idx="11">
                    <c:v>3</c:v>
                  </c:pt>
                  <c:pt idx="12">
                    <c:v>1</c:v>
                  </c:pt>
                  <c:pt idx="13">
                    <c:v>AU</c:v>
                  </c:pt>
                  <c:pt idx="14">
                    <c:v>AU</c:v>
                  </c:pt>
                  <c:pt idx="16">
                    <c:v>4</c:v>
                  </c:pt>
                  <c:pt idx="17">
                    <c:v>4</c:v>
                  </c:pt>
                  <c:pt idx="21">
                    <c:v>2</c:v>
                  </c:pt>
                  <c:pt idx="22">
                    <c:v>4</c:v>
                  </c:pt>
                  <c:pt idx="26">
                    <c:v>2</c:v>
                  </c:pt>
                  <c:pt idx="27">
                    <c:v>4</c:v>
                  </c:pt>
                  <c:pt idx="31">
                    <c:v>2</c:v>
                  </c:pt>
                  <c:pt idx="32">
                    <c:v>4</c:v>
                  </c:pt>
                  <c:pt idx="36">
                    <c:v>3</c:v>
                  </c:pt>
                  <c:pt idx="37">
                    <c:v>4</c:v>
                  </c:pt>
                  <c:pt idx="41">
                    <c:v>2</c:v>
                  </c:pt>
                  <c:pt idx="42">
                    <c:v>4</c:v>
                  </c:pt>
                  <c:pt idx="46">
                    <c:v>2</c:v>
                  </c:pt>
                  <c:pt idx="47">
                    <c:v>4</c:v>
                  </c:pt>
                  <c:pt idx="51">
                    <c:v>3</c:v>
                  </c:pt>
                  <c:pt idx="52">
                    <c:v>4</c:v>
                  </c:pt>
                  <c:pt idx="56">
                    <c:v>1</c:v>
                  </c:pt>
                  <c:pt idx="57">
                    <c:v>4</c:v>
                  </c:pt>
                  <c:pt idx="61">
                    <c:v>1</c:v>
                  </c:pt>
                  <c:pt idx="62">
                    <c:v>4</c:v>
                  </c:pt>
                  <c:pt idx="66">
                    <c:v>2</c:v>
                  </c:pt>
                  <c:pt idx="67">
                    <c:v>4</c:v>
                  </c:pt>
                  <c:pt idx="71">
                    <c:v>2</c:v>
                  </c:pt>
                  <c:pt idx="72">
                    <c:v>4</c:v>
                  </c:pt>
                  <c:pt idx="76">
                    <c:v>3</c:v>
                  </c:pt>
                  <c:pt idx="77">
                    <c:v>4</c:v>
                  </c:pt>
                  <c:pt idx="81">
                    <c:v>4</c:v>
                  </c:pt>
                  <c:pt idx="82">
                    <c:v>4</c:v>
                  </c:pt>
                  <c:pt idx="86">
                    <c:v>1</c:v>
                  </c:pt>
                  <c:pt idx="87">
                    <c:v>4</c:v>
                  </c:pt>
                  <c:pt idx="91">
                    <c:v>3</c:v>
                  </c:pt>
                  <c:pt idx="92">
                    <c:v>4</c:v>
                  </c:pt>
                  <c:pt idx="96">
                    <c:v>3</c:v>
                  </c:pt>
                  <c:pt idx="97">
                    <c:v>4</c:v>
                  </c:pt>
                </c:lvl>
                <c:lvl>
                  <c:pt idx="2">
                    <c:v>AV</c:v>
                  </c:pt>
                  <c:pt idx="3">
                    <c:v>2</c:v>
                  </c:pt>
                  <c:pt idx="4">
                    <c:v>AU</c:v>
                  </c:pt>
                  <c:pt idx="8">
                    <c:v>0</c:v>
                  </c:pt>
                  <c:pt idx="13">
                    <c:v>0</c:v>
                  </c:pt>
                  <c:pt idx="18">
                    <c:v>0</c:v>
                  </c:pt>
                  <c:pt idx="23">
                    <c:v>0</c:v>
                  </c:pt>
                  <c:pt idx="28">
                    <c:v>0</c:v>
                  </c:pt>
                  <c:pt idx="33">
                    <c:v>0</c:v>
                  </c:pt>
                  <c:pt idx="38">
                    <c:v>0</c:v>
                  </c:pt>
                  <c:pt idx="43">
                    <c:v>0</c:v>
                  </c:pt>
                  <c:pt idx="48">
                    <c:v>0</c:v>
                  </c:pt>
                  <c:pt idx="53">
                    <c:v>0</c:v>
                  </c:pt>
                  <c:pt idx="58">
                    <c:v>0</c:v>
                  </c:pt>
                  <c:pt idx="63">
                    <c:v>0</c:v>
                  </c:pt>
                  <c:pt idx="68">
                    <c:v>0</c:v>
                  </c:pt>
                  <c:pt idx="73">
                    <c:v>0</c:v>
                  </c:pt>
                  <c:pt idx="78">
                    <c:v>0</c:v>
                  </c:pt>
                  <c:pt idx="83">
                    <c:v>0</c:v>
                  </c:pt>
                  <c:pt idx="88">
                    <c:v>0</c:v>
                  </c:pt>
                  <c:pt idx="93">
                    <c:v>0</c:v>
                  </c:pt>
                  <c:pt idx="98">
                    <c:v>0</c:v>
                  </c:pt>
                </c:lvl>
                <c:lvl>
                  <c:pt idx="2">
                    <c:v>AP</c:v>
                  </c:pt>
                  <c:pt idx="3">
                    <c:v>2</c:v>
                  </c:pt>
                  <c:pt idx="4">
                    <c:v>AO</c:v>
                  </c:pt>
                  <c:pt idx="8">
                    <c:v>0</c:v>
                  </c:pt>
                  <c:pt idx="13">
                    <c:v>0</c:v>
                  </c:pt>
                  <c:pt idx="18">
                    <c:v>0</c:v>
                  </c:pt>
                  <c:pt idx="23">
                    <c:v>0</c:v>
                  </c:pt>
                  <c:pt idx="28">
                    <c:v>0</c:v>
                  </c:pt>
                  <c:pt idx="33">
                    <c:v>0</c:v>
                  </c:pt>
                  <c:pt idx="38">
                    <c:v>0</c:v>
                  </c:pt>
                  <c:pt idx="43">
                    <c:v>0</c:v>
                  </c:pt>
                  <c:pt idx="48">
                    <c:v>0</c:v>
                  </c:pt>
                  <c:pt idx="53">
                    <c:v>0</c:v>
                  </c:pt>
                  <c:pt idx="58">
                    <c:v>0</c:v>
                  </c:pt>
                  <c:pt idx="63">
                    <c:v>0</c:v>
                  </c:pt>
                  <c:pt idx="68">
                    <c:v>0</c:v>
                  </c:pt>
                  <c:pt idx="73">
                    <c:v>0</c:v>
                  </c:pt>
                  <c:pt idx="78">
                    <c:v>0</c:v>
                  </c:pt>
                  <c:pt idx="83">
                    <c:v>0</c:v>
                  </c:pt>
                  <c:pt idx="88">
                    <c:v>0</c:v>
                  </c:pt>
                  <c:pt idx="93">
                    <c:v>0</c:v>
                  </c:pt>
                  <c:pt idx="98">
                    <c:v>0</c:v>
                  </c:pt>
                </c:lvl>
                <c:lvl>
                  <c:pt idx="2">
                    <c:v>U</c:v>
                  </c:pt>
                  <c:pt idx="3">
                    <c:v>2</c:v>
                  </c:pt>
                  <c:pt idx="4">
                    <c:v>T</c:v>
                  </c:pt>
                  <c:pt idx="8">
                    <c:v>0</c:v>
                  </c:pt>
                  <c:pt idx="13">
                    <c:v>0</c:v>
                  </c:pt>
                  <c:pt idx="18">
                    <c:v>0</c:v>
                  </c:pt>
                  <c:pt idx="23">
                    <c:v>0</c:v>
                  </c:pt>
                  <c:pt idx="28">
                    <c:v>0</c:v>
                  </c:pt>
                  <c:pt idx="33">
                    <c:v>0</c:v>
                  </c:pt>
                  <c:pt idx="38">
                    <c:v>0</c:v>
                  </c:pt>
                  <c:pt idx="43">
                    <c:v>0</c:v>
                  </c:pt>
                  <c:pt idx="48">
                    <c:v>0</c:v>
                  </c:pt>
                  <c:pt idx="53">
                    <c:v>0</c:v>
                  </c:pt>
                  <c:pt idx="58">
                    <c:v>0</c:v>
                  </c:pt>
                  <c:pt idx="63">
                    <c:v>0</c:v>
                  </c:pt>
                  <c:pt idx="68">
                    <c:v>0</c:v>
                  </c:pt>
                  <c:pt idx="73">
                    <c:v>0</c:v>
                  </c:pt>
                  <c:pt idx="78">
                    <c:v>0</c:v>
                  </c:pt>
                  <c:pt idx="83">
                    <c:v>0</c:v>
                  </c:pt>
                  <c:pt idx="88">
                    <c:v>0</c:v>
                  </c:pt>
                  <c:pt idx="93">
                    <c:v>0</c:v>
                  </c:pt>
                  <c:pt idx="98">
                    <c:v>0</c:v>
                  </c:pt>
                </c:lvl>
                <c:lvl>
                  <c:pt idx="2">
                    <c:v>I</c:v>
                  </c:pt>
                  <c:pt idx="3">
                    <c:v>2</c:v>
                  </c:pt>
                  <c:pt idx="4">
                    <c:v>H</c:v>
                  </c:pt>
                  <c:pt idx="7">
                    <c:v>AV</c:v>
                  </c:pt>
                  <c:pt idx="8">
                    <c:v>2</c:v>
                  </c:pt>
                  <c:pt idx="9">
                    <c:v>AU</c:v>
                  </c:pt>
                  <c:pt idx="12">
                    <c:v>AV</c:v>
                  </c:pt>
                  <c:pt idx="13">
                    <c:v>1</c:v>
                  </c:pt>
                  <c:pt idx="14">
                    <c:v>AU</c:v>
                  </c:pt>
                  <c:pt idx="18">
                    <c:v>0</c:v>
                  </c:pt>
                  <c:pt idx="23">
                    <c:v>0</c:v>
                  </c:pt>
                  <c:pt idx="28">
                    <c:v>0</c:v>
                  </c:pt>
                  <c:pt idx="33">
                    <c:v>0</c:v>
                  </c:pt>
                  <c:pt idx="38">
                    <c:v>0</c:v>
                  </c:pt>
                  <c:pt idx="43">
                    <c:v>0</c:v>
                  </c:pt>
                  <c:pt idx="48">
                    <c:v>0</c:v>
                  </c:pt>
                  <c:pt idx="53">
                    <c:v>0</c:v>
                  </c:pt>
                  <c:pt idx="58">
                    <c:v>0</c:v>
                  </c:pt>
                  <c:pt idx="63">
                    <c:v>0</c:v>
                  </c:pt>
                  <c:pt idx="68">
                    <c:v>0</c:v>
                  </c:pt>
                  <c:pt idx="73">
                    <c:v>0</c:v>
                  </c:pt>
                  <c:pt idx="78">
                    <c:v>0</c:v>
                  </c:pt>
                  <c:pt idx="83">
                    <c:v>0</c:v>
                  </c:pt>
                  <c:pt idx="88">
                    <c:v>0</c:v>
                  </c:pt>
                  <c:pt idx="93">
                    <c:v>0</c:v>
                  </c:pt>
                  <c:pt idx="98">
                    <c:v>0</c:v>
                  </c:pt>
                </c:lvl>
                <c:lvl>
                  <c:pt idx="5">
                    <c:v>AU</c:v>
                  </c:pt>
                  <c:pt idx="6">
                    <c:v>AU</c:v>
                  </c:pt>
                  <c:pt idx="7">
                    <c:v>AU</c:v>
                  </c:pt>
                  <c:pt idx="8">
                    <c:v>AU</c:v>
                  </c:pt>
                  <c:pt idx="9">
                    <c:v>AU</c:v>
                  </c:pt>
                  <c:pt idx="10">
                    <c:v>AU</c:v>
                  </c:pt>
                  <c:pt idx="11">
                    <c:v>AU</c:v>
                  </c:pt>
                  <c:pt idx="12">
                    <c:v>AU</c:v>
                  </c:pt>
                  <c:pt idx="13">
                    <c:v>AU</c:v>
                  </c:pt>
                  <c:pt idx="14">
                    <c:v>AU</c:v>
                  </c:pt>
                </c:lvl>
                <c:lvl>
                  <c:pt idx="0">
                    <c:v>10</c:v>
                  </c:pt>
                  <c:pt idx="1">
                    <c:v>11</c:v>
                  </c:pt>
                  <c:pt idx="2">
                    <c:v>12</c:v>
                  </c:pt>
                  <c:pt idx="3">
                    <c:v>13</c:v>
                  </c:pt>
                  <c:pt idx="4">
                    <c:v>14</c:v>
                  </c:pt>
                  <c:pt idx="5">
                    <c:v>15</c:v>
                  </c:pt>
                  <c:pt idx="6">
                    <c:v>16</c:v>
                  </c:pt>
                  <c:pt idx="7">
                    <c:v>17</c:v>
                  </c:pt>
                  <c:pt idx="8">
                    <c:v>18</c:v>
                  </c:pt>
                  <c:pt idx="9">
                    <c:v>19</c:v>
                  </c:pt>
                  <c:pt idx="10">
                    <c:v>20</c:v>
                  </c:pt>
                  <c:pt idx="11">
                    <c:v>21</c:v>
                  </c:pt>
                  <c:pt idx="12">
                    <c:v>22</c:v>
                  </c:pt>
                  <c:pt idx="13">
                    <c:v>23</c:v>
                  </c:pt>
                  <c:pt idx="14">
                    <c:v>24</c:v>
                  </c:pt>
                  <c:pt idx="15">
                    <c:v>25</c:v>
                  </c:pt>
                  <c:pt idx="16">
                    <c:v>26</c:v>
                  </c:pt>
                  <c:pt idx="17">
                    <c:v>27</c:v>
                  </c:pt>
                  <c:pt idx="18">
                    <c:v>28</c:v>
                  </c:pt>
                  <c:pt idx="19">
                    <c:v>29</c:v>
                  </c:pt>
                  <c:pt idx="20">
                    <c:v>30</c:v>
                  </c:pt>
                  <c:pt idx="21">
                    <c:v>31</c:v>
                  </c:pt>
                  <c:pt idx="22">
                    <c:v>32</c:v>
                  </c:pt>
                  <c:pt idx="23">
                    <c:v>33</c:v>
                  </c:pt>
                  <c:pt idx="24">
                    <c:v>34</c:v>
                  </c:pt>
                  <c:pt idx="25">
                    <c:v>35</c:v>
                  </c:pt>
                  <c:pt idx="26">
                    <c:v>36</c:v>
                  </c:pt>
                  <c:pt idx="27">
                    <c:v>37</c:v>
                  </c:pt>
                  <c:pt idx="28">
                    <c:v>38</c:v>
                  </c:pt>
                  <c:pt idx="29">
                    <c:v>39</c:v>
                  </c:pt>
                  <c:pt idx="30">
                    <c:v>40</c:v>
                  </c:pt>
                  <c:pt idx="31">
                    <c:v>41</c:v>
                  </c:pt>
                  <c:pt idx="32">
                    <c:v>42</c:v>
                  </c:pt>
                  <c:pt idx="33">
                    <c:v>43</c:v>
                  </c:pt>
                  <c:pt idx="34">
                    <c:v>44</c:v>
                  </c:pt>
                  <c:pt idx="35">
                    <c:v>45</c:v>
                  </c:pt>
                  <c:pt idx="36">
                    <c:v>46</c:v>
                  </c:pt>
                  <c:pt idx="37">
                    <c:v>47</c:v>
                  </c:pt>
                  <c:pt idx="38">
                    <c:v>48</c:v>
                  </c:pt>
                  <c:pt idx="39">
                    <c:v>49</c:v>
                  </c:pt>
                  <c:pt idx="40">
                    <c:v>50</c:v>
                  </c:pt>
                  <c:pt idx="41">
                    <c:v>51</c:v>
                  </c:pt>
                  <c:pt idx="42">
                    <c:v>52</c:v>
                  </c:pt>
                  <c:pt idx="43">
                    <c:v>53</c:v>
                  </c:pt>
                  <c:pt idx="44">
                    <c:v>54</c:v>
                  </c:pt>
                  <c:pt idx="45">
                    <c:v>55</c:v>
                  </c:pt>
                  <c:pt idx="46">
                    <c:v>56</c:v>
                  </c:pt>
                  <c:pt idx="47">
                    <c:v>57</c:v>
                  </c:pt>
                  <c:pt idx="48">
                    <c:v>58</c:v>
                  </c:pt>
                  <c:pt idx="49">
                    <c:v>59</c:v>
                  </c:pt>
                  <c:pt idx="50">
                    <c:v>60</c:v>
                  </c:pt>
                  <c:pt idx="51">
                    <c:v>61</c:v>
                  </c:pt>
                  <c:pt idx="52">
                    <c:v>62</c:v>
                  </c:pt>
                  <c:pt idx="53">
                    <c:v>63</c:v>
                  </c:pt>
                  <c:pt idx="54">
                    <c:v>64</c:v>
                  </c:pt>
                  <c:pt idx="55">
                    <c:v>65</c:v>
                  </c:pt>
                  <c:pt idx="56">
                    <c:v>66</c:v>
                  </c:pt>
                  <c:pt idx="57">
                    <c:v>67</c:v>
                  </c:pt>
                  <c:pt idx="58">
                    <c:v>68</c:v>
                  </c:pt>
                  <c:pt idx="59">
                    <c:v>69</c:v>
                  </c:pt>
                  <c:pt idx="60">
                    <c:v>70</c:v>
                  </c:pt>
                  <c:pt idx="61">
                    <c:v>71</c:v>
                  </c:pt>
                  <c:pt idx="62">
                    <c:v>72</c:v>
                  </c:pt>
                  <c:pt idx="63">
                    <c:v>73</c:v>
                  </c:pt>
                  <c:pt idx="64">
                    <c:v>74</c:v>
                  </c:pt>
                  <c:pt idx="65">
                    <c:v>75</c:v>
                  </c:pt>
                  <c:pt idx="66">
                    <c:v>76</c:v>
                  </c:pt>
                  <c:pt idx="67">
                    <c:v>77</c:v>
                  </c:pt>
                  <c:pt idx="68">
                    <c:v>78</c:v>
                  </c:pt>
                  <c:pt idx="69">
                    <c:v>79</c:v>
                  </c:pt>
                  <c:pt idx="70">
                    <c:v>80</c:v>
                  </c:pt>
                  <c:pt idx="71">
                    <c:v>81</c:v>
                  </c:pt>
                  <c:pt idx="72">
                    <c:v>82</c:v>
                  </c:pt>
                  <c:pt idx="73">
                    <c:v>83</c:v>
                  </c:pt>
                  <c:pt idx="74">
                    <c:v>84</c:v>
                  </c:pt>
                  <c:pt idx="75">
                    <c:v>85</c:v>
                  </c:pt>
                  <c:pt idx="76">
                    <c:v>86</c:v>
                  </c:pt>
                  <c:pt idx="77">
                    <c:v>87</c:v>
                  </c:pt>
                  <c:pt idx="78">
                    <c:v>88</c:v>
                  </c:pt>
                  <c:pt idx="79">
                    <c:v>89</c:v>
                  </c:pt>
                  <c:pt idx="80">
                    <c:v>90</c:v>
                  </c:pt>
                  <c:pt idx="81">
                    <c:v>91</c:v>
                  </c:pt>
                  <c:pt idx="82">
                    <c:v>92</c:v>
                  </c:pt>
                  <c:pt idx="83">
                    <c:v>93</c:v>
                  </c:pt>
                  <c:pt idx="84">
                    <c:v>94</c:v>
                  </c:pt>
                  <c:pt idx="85">
                    <c:v>95</c:v>
                  </c:pt>
                  <c:pt idx="86">
                    <c:v>96</c:v>
                  </c:pt>
                  <c:pt idx="87">
                    <c:v>97</c:v>
                  </c:pt>
                  <c:pt idx="88">
                    <c:v>98</c:v>
                  </c:pt>
                  <c:pt idx="89">
                    <c:v>99</c:v>
                  </c:pt>
                  <c:pt idx="90">
                    <c:v>100</c:v>
                  </c:pt>
                  <c:pt idx="91">
                    <c:v>101</c:v>
                  </c:pt>
                  <c:pt idx="92">
                    <c:v>102</c:v>
                  </c:pt>
                  <c:pt idx="93">
                    <c:v>103</c:v>
                  </c:pt>
                  <c:pt idx="94">
                    <c:v>104</c:v>
                  </c:pt>
                  <c:pt idx="95">
                    <c:v>105</c:v>
                  </c:pt>
                  <c:pt idx="96">
                    <c:v>106</c:v>
                  </c:pt>
                  <c:pt idx="97">
                    <c:v>107</c:v>
                  </c:pt>
                  <c:pt idx="98">
                    <c:v>108</c:v>
                  </c:pt>
                  <c:pt idx="99">
                    <c:v>109</c:v>
                  </c:pt>
                </c:lvl>
                <c:lvl>
                  <c:pt idx="4">
                    <c:v>H</c:v>
                  </c:pt>
                  <c:pt idx="5">
                    <c:v>H</c:v>
                  </c:pt>
                  <c:pt idx="6">
                    <c:v>H</c:v>
                  </c:pt>
                  <c:pt idx="7">
                    <c:v>H</c:v>
                  </c:pt>
                  <c:pt idx="8">
                    <c:v>H</c:v>
                  </c:pt>
                  <c:pt idx="9">
                    <c:v>AU</c:v>
                  </c:pt>
                  <c:pt idx="10">
                    <c:v>AU</c:v>
                  </c:pt>
                  <c:pt idx="11">
                    <c:v>AU</c:v>
                  </c:pt>
                  <c:pt idx="12">
                    <c:v>AU</c:v>
                  </c:pt>
                  <c:pt idx="13">
                    <c:v>AU</c:v>
                  </c:pt>
                  <c:pt idx="14">
                    <c:v>AU</c:v>
                  </c:pt>
                </c:lvl>
                <c:lvl>
                  <c:pt idx="4">
                    <c:v>-6</c:v>
                  </c:pt>
                  <c:pt idx="9">
                    <c:v>-10</c:v>
                  </c:pt>
                  <c:pt idx="14">
                    <c:v>-10</c:v>
                  </c:pt>
                </c:lvl>
                <c:lvl>
                  <c:pt idx="4">
                    <c:v>-2</c:v>
                  </c:pt>
                  <c:pt idx="9">
                    <c:v>-15</c:v>
                  </c:pt>
                  <c:pt idx="14">
                    <c:v>-6</c:v>
                  </c:pt>
                </c:lvl>
                <c:lvl>
                  <c:pt idx="4">
                    <c:v>-2</c:v>
                  </c:pt>
                  <c:pt idx="9">
                    <c:v>-6</c:v>
                  </c:pt>
                  <c:pt idx="14">
                    <c:v>-6</c:v>
                  </c:pt>
                </c:lvl>
                <c:lvl>
                  <c:pt idx="4">
                    <c:v>-2</c:v>
                  </c:pt>
                  <c:pt idx="9">
                    <c:v>0</c:v>
                  </c:pt>
                  <c:pt idx="14">
                    <c:v>-1</c:v>
                  </c:pt>
                </c:lvl>
                <c:lvl>
                  <c:pt idx="4">
                    <c:v>-2</c:v>
                  </c:pt>
                  <c:pt idx="9">
                    <c:v>-17</c:v>
                  </c:pt>
                  <c:pt idx="14">
                    <c:v>-26</c:v>
                  </c:pt>
                </c:lvl>
                <c:lvl>
                  <c:pt idx="4">
                    <c:v>-22</c:v>
                  </c:pt>
                  <c:pt idx="9">
                    <c:v>-26</c:v>
                  </c:pt>
                  <c:pt idx="14">
                    <c:v>-23</c:v>
                  </c:pt>
                </c:lvl>
                <c:lvl>
                  <c:pt idx="4">
                    <c:v>-2</c:v>
                  </c:pt>
                  <c:pt idx="9">
                    <c:v>-5</c:v>
                  </c:pt>
                  <c:pt idx="14">
                    <c:v>-15</c:v>
                  </c:pt>
                </c:lvl>
                <c:lvl>
                  <c:pt idx="4">
                    <c:v>-7</c:v>
                  </c:pt>
                  <c:pt idx="9">
                    <c:v>-19</c:v>
                  </c:pt>
                  <c:pt idx="14">
                    <c:v>-17</c:v>
                  </c:pt>
                </c:lvl>
                <c:lvl>
                  <c:pt idx="4">
                    <c:v>-2</c:v>
                  </c:pt>
                  <c:pt idx="9">
                    <c:v>-17</c:v>
                  </c:pt>
                  <c:pt idx="14">
                    <c:v>-29</c:v>
                  </c:pt>
                </c:lvl>
                <c:lvl>
                  <c:pt idx="4">
                    <c:v>-6</c:v>
                  </c:pt>
                  <c:pt idx="9">
                    <c:v>-10</c:v>
                  </c:pt>
                  <c:pt idx="14">
                    <c:v>-15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0</c:v>
                  </c:pt>
                  <c:pt idx="3">
                    <c:v>4</c:v>
                  </c:pt>
                  <c:pt idx="4">
                    <c:v>0</c:v>
                  </c:pt>
                  <c:pt idx="5">
                    <c:v>-4</c:v>
                  </c:pt>
                  <c:pt idx="6">
                    <c:v>-10</c:v>
                  </c:pt>
                  <c:pt idx="7">
                    <c:v>-9</c:v>
                  </c:pt>
                  <c:pt idx="8">
                    <c:v>-6</c:v>
                  </c:pt>
                  <c:pt idx="9">
                    <c:v>-7</c:v>
                  </c:pt>
                  <c:pt idx="10">
                    <c:v>-7</c:v>
                  </c:pt>
                  <c:pt idx="11">
                    <c:v>-7</c:v>
                  </c:pt>
                  <c:pt idx="12">
                    <c:v>-10</c:v>
                  </c:pt>
                  <c:pt idx="13">
                    <c:v>-16</c:v>
                  </c:pt>
                  <c:pt idx="14">
                    <c:v>-10</c:v>
                  </c:pt>
                  <c:pt idx="15">
                    <c:v>-10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1</c:v>
                  </c:pt>
                  <c:pt idx="3">
                    <c:v>4</c:v>
                  </c:pt>
                  <c:pt idx="4">
                    <c:v>3</c:v>
                  </c:pt>
                  <c:pt idx="5">
                    <c:v>0</c:v>
                  </c:pt>
                  <c:pt idx="6">
                    <c:v>0</c:v>
                  </c:pt>
                  <c:pt idx="7">
                    <c:v>1</c:v>
                  </c:pt>
                  <c:pt idx="8">
                    <c:v>4</c:v>
                  </c:pt>
                  <c:pt idx="9">
                    <c:v>3</c:v>
                  </c:pt>
                  <c:pt idx="10">
                    <c:v>4</c:v>
                  </c:pt>
                  <c:pt idx="11">
                    <c:v>3</c:v>
                  </c:pt>
                  <c:pt idx="12">
                    <c:v>0</c:v>
                  </c:pt>
                  <c:pt idx="13">
                    <c:v>-6</c:v>
                  </c:pt>
                  <c:pt idx="14">
                    <c:v>-5</c:v>
                  </c:pt>
                  <c:pt idx="15">
                    <c:v>-5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-1</c:v>
                  </c:pt>
                  <c:pt idx="7">
                    <c:v>-7</c:v>
                  </c:pt>
                  <c:pt idx="8">
                    <c:v>-6</c:v>
                  </c:pt>
                  <c:pt idx="9">
                    <c:v>-7</c:v>
                  </c:pt>
                  <c:pt idx="10">
                    <c:v>-6</c:v>
                  </c:pt>
                  <c:pt idx="11">
                    <c:v>-6</c:v>
                  </c:pt>
                  <c:pt idx="12">
                    <c:v>-7</c:v>
                  </c:pt>
                  <c:pt idx="13">
                    <c:v>-10</c:v>
                  </c:pt>
                  <c:pt idx="14">
                    <c:v>-9</c:v>
                  </c:pt>
                  <c:pt idx="15">
                    <c:v>-9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-1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-1</c:v>
                  </c:pt>
                  <c:pt idx="12">
                    <c:v>-4</c:v>
                  </c:pt>
                  <c:pt idx="13">
                    <c:v>-10</c:v>
                  </c:pt>
                  <c:pt idx="14">
                    <c:v>-10</c:v>
                  </c:pt>
                  <c:pt idx="15">
                    <c:v>-10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-1</c:v>
                  </c:pt>
                  <c:pt idx="7">
                    <c:v>0</c:v>
                  </c:pt>
                  <c:pt idx="8">
                    <c:v>0</c:v>
                  </c:pt>
                  <c:pt idx="9">
                    <c:v>3</c:v>
                  </c:pt>
                  <c:pt idx="10">
                    <c:v>3</c:v>
                  </c:pt>
                  <c:pt idx="11">
                    <c:v>3</c:v>
                  </c:pt>
                  <c:pt idx="12">
                    <c:v>2</c:v>
                  </c:pt>
                  <c:pt idx="13">
                    <c:v>-1</c:v>
                  </c:pt>
                  <c:pt idx="14">
                    <c:v>0</c:v>
                  </c:pt>
                  <c:pt idx="15">
                    <c:v>0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-7</c:v>
                  </c:pt>
                  <c:pt idx="7">
                    <c:v>-6</c:v>
                  </c:pt>
                  <c:pt idx="8">
                    <c:v>-3</c:v>
                  </c:pt>
                  <c:pt idx="9">
                    <c:v>-4</c:v>
                  </c:pt>
                  <c:pt idx="10">
                    <c:v>-4</c:v>
                  </c:pt>
                  <c:pt idx="11">
                    <c:v>-7</c:v>
                  </c:pt>
                  <c:pt idx="12">
                    <c:v>-13</c:v>
                  </c:pt>
                  <c:pt idx="13">
                    <c:v>-16</c:v>
                  </c:pt>
                  <c:pt idx="14">
                    <c:v>-9</c:v>
                  </c:pt>
                  <c:pt idx="15">
                    <c:v>-9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-1</c:v>
                  </c:pt>
                  <c:pt idx="3">
                    <c:v>0</c:v>
                  </c:pt>
                  <c:pt idx="4">
                    <c:v>-1</c:v>
                  </c:pt>
                  <c:pt idx="5">
                    <c:v>-4</c:v>
                  </c:pt>
                  <c:pt idx="6">
                    <c:v>-4</c:v>
                  </c:pt>
                  <c:pt idx="7">
                    <c:v>-3</c:v>
                  </c:pt>
                  <c:pt idx="8">
                    <c:v>-3</c:v>
                  </c:pt>
                  <c:pt idx="9">
                    <c:v>-3</c:v>
                  </c:pt>
                  <c:pt idx="10">
                    <c:v>-3</c:v>
                  </c:pt>
                  <c:pt idx="11">
                    <c:v>0</c:v>
                  </c:pt>
                  <c:pt idx="12">
                    <c:v>0</c:v>
                  </c:pt>
                  <c:pt idx="13">
                    <c:v>-1</c:v>
                  </c:pt>
                  <c:pt idx="14">
                    <c:v>0</c:v>
                  </c:pt>
                  <c:pt idx="15">
                    <c:v>0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-1</c:v>
                  </c:pt>
                  <c:pt idx="7">
                    <c:v>0</c:v>
                  </c:pt>
                  <c:pt idx="8">
                    <c:v>0</c:v>
                  </c:pt>
                  <c:pt idx="9">
                    <c:v>3</c:v>
                  </c:pt>
                  <c:pt idx="10">
                    <c:v>2</c:v>
                  </c:pt>
                  <c:pt idx="11">
                    <c:v>-1</c:v>
                  </c:pt>
                  <c:pt idx="12">
                    <c:v>-7</c:v>
                  </c:pt>
                  <c:pt idx="13">
                    <c:v>-13</c:v>
                  </c:pt>
                  <c:pt idx="14">
                    <c:v>-9</c:v>
                  </c:pt>
                  <c:pt idx="15">
                    <c:v>-9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1</c:v>
                  </c:pt>
                  <c:pt idx="3">
                    <c:v>4</c:v>
                  </c:pt>
                  <c:pt idx="4">
                    <c:v>3</c:v>
                  </c:pt>
                  <c:pt idx="5">
                    <c:v>0</c:v>
                  </c:pt>
                  <c:pt idx="6">
                    <c:v>-6</c:v>
                  </c:pt>
                  <c:pt idx="7">
                    <c:v>-5</c:v>
                  </c:pt>
                  <c:pt idx="8">
                    <c:v>-2</c:v>
                  </c:pt>
                  <c:pt idx="9">
                    <c:v>-3</c:v>
                  </c:pt>
                  <c:pt idx="10">
                    <c:v>-2</c:v>
                  </c:pt>
                  <c:pt idx="11">
                    <c:v>-3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-2</c:v>
                  </c:pt>
                  <c:pt idx="15">
                    <c:v>-2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-7</c:v>
                  </c:pt>
                  <c:pt idx="7">
                    <c:v>-6</c:v>
                  </c:pt>
                  <c:pt idx="8">
                    <c:v>-3</c:v>
                  </c:pt>
                  <c:pt idx="9">
                    <c:v>-4</c:v>
                  </c:pt>
                  <c:pt idx="10">
                    <c:v>-4</c:v>
                  </c:pt>
                  <c:pt idx="11">
                    <c:v>-7</c:v>
                  </c:pt>
                  <c:pt idx="12">
                    <c:v>-13</c:v>
                  </c:pt>
                  <c:pt idx="13">
                    <c:v>-16</c:v>
                  </c:pt>
                  <c:pt idx="14">
                    <c:v>-9</c:v>
                  </c:pt>
                  <c:pt idx="15">
                    <c:v>-9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1</c:v>
                  </c:pt>
                  <c:pt idx="3">
                    <c:v>4</c:v>
                  </c:pt>
                  <c:pt idx="4">
                    <c:v>3</c:v>
                  </c:pt>
                  <c:pt idx="5">
                    <c:v>0</c:v>
                  </c:pt>
                  <c:pt idx="6">
                    <c:v>0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4</c:v>
                  </c:pt>
                  <c:pt idx="11">
                    <c:v>3</c:v>
                  </c:pt>
                  <c:pt idx="12">
                    <c:v>0</c:v>
                  </c:pt>
                  <c:pt idx="13">
                    <c:v>-6</c:v>
                  </c:pt>
                  <c:pt idx="14">
                    <c:v>-5</c:v>
                  </c:pt>
                  <c:pt idx="15">
                    <c:v>-5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0</c:v>
                  </c:pt>
                  <c:pt idx="9">
                    <c:v>3</c:v>
                  </c:pt>
                  <c:pt idx="10">
                    <c:v>0</c:v>
                  </c:pt>
                  <c:pt idx="11">
                    <c:v>3</c:v>
                  </c:pt>
                  <c:pt idx="12">
                    <c:v>1</c:v>
                  </c:pt>
                  <c:pt idx="13">
                    <c:v>4</c:v>
                  </c:pt>
                  <c:pt idx="14">
                    <c:v>6</c:v>
                  </c:pt>
                  <c:pt idx="15">
                    <c:v>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6</c:v>
                  </c:pt>
                  <c:pt idx="7">
                    <c:v>0</c:v>
                  </c:pt>
                  <c:pt idx="8">
                    <c:v>2</c:v>
                  </c:pt>
                  <c:pt idx="9">
                    <c:v>8</c:v>
                  </c:pt>
                  <c:pt idx="10">
                    <c:v>0</c:v>
                  </c:pt>
                  <c:pt idx="11">
                    <c:v>10</c:v>
                  </c:pt>
                  <c:pt idx="12">
                    <c:v>2</c:v>
                  </c:pt>
                  <c:pt idx="13">
                    <c:v>12</c:v>
                  </c:pt>
                  <c:pt idx="14">
                    <c:v>14</c:v>
                  </c:pt>
                  <c:pt idx="15">
                    <c:v>12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2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6</c:v>
                  </c:pt>
                  <c:pt idx="8">
                    <c:v>4</c:v>
                  </c:pt>
                  <c:pt idx="9">
                    <c:v>6</c:v>
                  </c:pt>
                  <c:pt idx="10">
                    <c:v>2</c:v>
                  </c:pt>
                  <c:pt idx="11">
                    <c:v>4</c:v>
                  </c:pt>
                  <c:pt idx="12">
                    <c:v>8</c:v>
                  </c:pt>
                  <c:pt idx="13">
                    <c:v>10</c:v>
                  </c:pt>
                  <c:pt idx="14">
                    <c:v>12</c:v>
                  </c:pt>
                  <c:pt idx="15">
                    <c:v>10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6</c:v>
                  </c:pt>
                  <c:pt idx="7">
                    <c:v>4</c:v>
                  </c:pt>
                  <c:pt idx="8">
                    <c:v>0</c:v>
                  </c:pt>
                  <c:pt idx="9">
                    <c:v>6</c:v>
                  </c:pt>
                  <c:pt idx="10">
                    <c:v>2</c:v>
                  </c:pt>
                  <c:pt idx="11">
                    <c:v>7</c:v>
                  </c:pt>
                  <c:pt idx="12">
                    <c:v>0</c:v>
                  </c:pt>
                  <c:pt idx="13">
                    <c:v>7</c:v>
                  </c:pt>
                  <c:pt idx="14">
                    <c:v>5</c:v>
                  </c:pt>
                  <c:pt idx="15">
                    <c:v>3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6</c:v>
                  </c:pt>
                  <c:pt idx="7">
                    <c:v>8</c:v>
                  </c:pt>
                  <c:pt idx="8">
                    <c:v>0</c:v>
                  </c:pt>
                  <c:pt idx="9">
                    <c:v>5</c:v>
                  </c:pt>
                  <c:pt idx="10">
                    <c:v>7</c:v>
                  </c:pt>
                  <c:pt idx="11">
                    <c:v>9</c:v>
                  </c:pt>
                  <c:pt idx="12">
                    <c:v>3</c:v>
                  </c:pt>
                  <c:pt idx="13">
                    <c:v>11</c:v>
                  </c:pt>
                  <c:pt idx="14">
                    <c:v>13</c:v>
                  </c:pt>
                  <c:pt idx="15">
                    <c:v>11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2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6</c:v>
                  </c:pt>
                  <c:pt idx="9">
                    <c:v>0</c:v>
                  </c:pt>
                  <c:pt idx="10">
                    <c:v>2</c:v>
                  </c:pt>
                  <c:pt idx="11">
                    <c:v>5</c:v>
                  </c:pt>
                  <c:pt idx="12">
                    <c:v>12</c:v>
                  </c:pt>
                  <c:pt idx="13">
                    <c:v>10</c:v>
                  </c:pt>
                  <c:pt idx="14">
                    <c:v>12</c:v>
                  </c:pt>
                  <c:pt idx="15">
                    <c:v>10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6</c:v>
                  </c:pt>
                  <c:pt idx="8">
                    <c:v>2</c:v>
                  </c:pt>
                  <c:pt idx="9">
                    <c:v>0</c:v>
                  </c:pt>
                  <c:pt idx="10">
                    <c:v>8</c:v>
                  </c:pt>
                  <c:pt idx="11">
                    <c:v>0</c:v>
                  </c:pt>
                  <c:pt idx="12">
                    <c:v>3</c:v>
                  </c:pt>
                  <c:pt idx="13">
                    <c:v>3</c:v>
                  </c:pt>
                  <c:pt idx="14">
                    <c:v>5</c:v>
                  </c:pt>
                  <c:pt idx="15">
                    <c:v>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0</c:v>
                  </c:pt>
                  <c:pt idx="9">
                    <c:v>3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0</c:v>
                  </c:pt>
                  <c:pt idx="9">
                    <c:v>3</c:v>
                  </c:pt>
                  <c:pt idx="10">
                    <c:v>0</c:v>
                  </c:pt>
                  <c:pt idx="11">
                    <c:v>3</c:v>
                  </c:pt>
                  <c:pt idx="12">
                    <c:v>0</c:v>
                  </c:pt>
                  <c:pt idx="13">
                    <c:v>7</c:v>
                  </c:pt>
                  <c:pt idx="14">
                    <c:v>5</c:v>
                  </c:pt>
                  <c:pt idx="15">
                    <c:v>3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2</c:v>
                  </c:pt>
                  <c:pt idx="1">
                    <c:v>7</c:v>
                  </c:pt>
                  <c:pt idx="2">
                    <c:v>4</c:v>
                  </c:pt>
                  <c:pt idx="3">
                    <c:v>2</c:v>
                  </c:pt>
                  <c:pt idx="4">
                    <c:v>7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6</c:v>
                  </c:pt>
                  <c:pt idx="9">
                    <c:v>0</c:v>
                  </c:pt>
                  <c:pt idx="10">
                    <c:v>3</c:v>
                  </c:pt>
                  <c:pt idx="11">
                    <c:v>0</c:v>
                  </c:pt>
                  <c:pt idx="12">
                    <c:v>7</c:v>
                  </c:pt>
                  <c:pt idx="13">
                    <c:v>2</c:v>
                  </c:pt>
                  <c:pt idx="14">
                    <c:v>4</c:v>
                  </c:pt>
                  <c:pt idx="15">
                    <c:v>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N</c:v>
                  </c:pt>
                  <c:pt idx="9">
                    <c:v>P</c:v>
                  </c:pt>
                  <c:pt idx="10">
                    <c:v>N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B</c:v>
                  </c:pt>
                  <c:pt idx="7">
                    <c:v>N</c:v>
                  </c:pt>
                  <c:pt idx="8">
                    <c:v>B</c:v>
                  </c:pt>
                  <c:pt idx="9">
                    <c:v>B</c:v>
                  </c:pt>
                  <c:pt idx="10">
                    <c:v>N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B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P</c:v>
                  </c:pt>
                  <c:pt idx="9">
                    <c:v>B</c:v>
                  </c:pt>
                  <c:pt idx="10">
                    <c:v>B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P</c:v>
                  </c:pt>
                  <c:pt idx="7">
                    <c:v>P</c:v>
                  </c:pt>
                  <c:pt idx="8">
                    <c:v>N</c:v>
                  </c:pt>
                  <c:pt idx="9">
                    <c:v>P</c:v>
                  </c:pt>
                  <c:pt idx="10">
                    <c:v>P</c:v>
                  </c:pt>
                  <c:pt idx="11">
                    <c:v>B</c:v>
                  </c:pt>
                  <c:pt idx="12">
                    <c:v>N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B</c:v>
                  </c:pt>
                  <c:pt idx="7">
                    <c:v>B</c:v>
                  </c:pt>
                  <c:pt idx="8">
                    <c:v>N</c:v>
                  </c:pt>
                  <c:pt idx="9">
                    <c:v>B</c:v>
                  </c:pt>
                  <c:pt idx="10">
                    <c:v>B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B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P</c:v>
                  </c:pt>
                  <c:pt idx="9">
                    <c:v>N</c:v>
                  </c:pt>
                  <c:pt idx="10">
                    <c:v>B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P</c:v>
                  </c:pt>
                  <c:pt idx="8">
                    <c:v>B</c:v>
                  </c:pt>
                  <c:pt idx="9">
                    <c:v>N</c:v>
                  </c:pt>
                  <c:pt idx="10">
                    <c:v>P</c:v>
                  </c:pt>
                  <c:pt idx="11">
                    <c:v>N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N</c:v>
                  </c:pt>
                  <c:pt idx="9">
                    <c:v>B</c:v>
                  </c:pt>
                  <c:pt idx="10">
                    <c:v>N</c:v>
                  </c:pt>
                  <c:pt idx="11">
                    <c:v>N</c:v>
                  </c:pt>
                  <c:pt idx="12">
                    <c:v>N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N</c:v>
                  </c:pt>
                  <c:pt idx="9">
                    <c:v>P</c:v>
                  </c:pt>
                  <c:pt idx="10">
                    <c:v>N</c:v>
                  </c:pt>
                  <c:pt idx="11">
                    <c:v>B</c:v>
                  </c:pt>
                  <c:pt idx="12">
                    <c:v>N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P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B</c:v>
                  </c:pt>
                  <c:pt idx="9">
                    <c:v>N</c:v>
                  </c:pt>
                  <c:pt idx="10">
                    <c:v>P</c:v>
                  </c:pt>
                  <c:pt idx="11">
                    <c:v>N</c:v>
                  </c:pt>
                  <c:pt idx="12">
                    <c:v>B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B1</c:v>
                  </c:pt>
                  <c:pt idx="1">
                    <c:v>B2</c:v>
                  </c:pt>
                  <c:pt idx="2">
                    <c:v>B3</c:v>
                  </c:pt>
                  <c:pt idx="3">
                    <c:v>B4</c:v>
                  </c:pt>
                  <c:pt idx="4">
                    <c:v>B5</c:v>
                  </c:pt>
                  <c:pt idx="5">
                    <c:v>B6</c:v>
                  </c:pt>
                  <c:pt idx="6">
                    <c:v>B7</c:v>
                  </c:pt>
                  <c:pt idx="7">
                    <c:v>B8</c:v>
                  </c:pt>
                  <c:pt idx="8">
                    <c:v>B9</c:v>
                  </c:pt>
                  <c:pt idx="9">
                    <c:v>B10</c:v>
                  </c:pt>
                  <c:pt idx="10">
                    <c:v>B11</c:v>
                  </c:pt>
                  <c:pt idx="11">
                    <c:v>B12</c:v>
                  </c:pt>
                  <c:pt idx="12">
                    <c:v>B13</c:v>
                  </c:pt>
                  <c:pt idx="13">
                    <c:v>B14</c:v>
                  </c:pt>
                  <c:pt idx="14">
                    <c:v>B15</c:v>
                  </c:pt>
                  <c:pt idx="15">
                    <c:v>B16</c:v>
                  </c:pt>
                  <c:pt idx="16">
                    <c:v>B17</c:v>
                  </c:pt>
                  <c:pt idx="17">
                    <c:v>B18</c:v>
                  </c:pt>
                  <c:pt idx="18">
                    <c:v>B19</c:v>
                  </c:pt>
                  <c:pt idx="19">
                    <c:v>B20</c:v>
                  </c:pt>
                  <c:pt idx="20">
                    <c:v>B21</c:v>
                  </c:pt>
                  <c:pt idx="21">
                    <c:v>B22</c:v>
                  </c:pt>
                  <c:pt idx="22">
                    <c:v>B23</c:v>
                  </c:pt>
                  <c:pt idx="23">
                    <c:v>B24</c:v>
                  </c:pt>
                  <c:pt idx="24">
                    <c:v>B25</c:v>
                  </c:pt>
                  <c:pt idx="25">
                    <c:v>B26</c:v>
                  </c:pt>
                  <c:pt idx="26">
                    <c:v>B27</c:v>
                  </c:pt>
                  <c:pt idx="27">
                    <c:v>B28</c:v>
                  </c:pt>
                  <c:pt idx="28">
                    <c:v>B29</c:v>
                  </c:pt>
                  <c:pt idx="29">
                    <c:v>B30</c:v>
                  </c:pt>
                  <c:pt idx="30">
                    <c:v>B31</c:v>
                  </c:pt>
                  <c:pt idx="31">
                    <c:v>B32</c:v>
                  </c:pt>
                  <c:pt idx="32">
                    <c:v>B33</c:v>
                  </c:pt>
                  <c:pt idx="33">
                    <c:v>B34</c:v>
                  </c:pt>
                  <c:pt idx="34">
                    <c:v>B35</c:v>
                  </c:pt>
                  <c:pt idx="35">
                    <c:v>B36</c:v>
                  </c:pt>
                  <c:pt idx="36">
                    <c:v>B37</c:v>
                  </c:pt>
                  <c:pt idx="37">
                    <c:v>B38</c:v>
                  </c:pt>
                  <c:pt idx="38">
                    <c:v>B39</c:v>
                  </c:pt>
                  <c:pt idx="39">
                    <c:v>B40</c:v>
                  </c:pt>
                  <c:pt idx="40">
                    <c:v>B41</c:v>
                  </c:pt>
                  <c:pt idx="41">
                    <c:v>B42</c:v>
                  </c:pt>
                  <c:pt idx="42">
                    <c:v>B43</c:v>
                  </c:pt>
                  <c:pt idx="43">
                    <c:v>B44</c:v>
                  </c:pt>
                  <c:pt idx="44">
                    <c:v>B45</c:v>
                  </c:pt>
                  <c:pt idx="45">
                    <c:v>B46</c:v>
                  </c:pt>
                  <c:pt idx="46">
                    <c:v>B47</c:v>
                  </c:pt>
                  <c:pt idx="47">
                    <c:v>B48</c:v>
                  </c:pt>
                  <c:pt idx="48">
                    <c:v>B49</c:v>
                  </c:pt>
                  <c:pt idx="49">
                    <c:v>B50</c:v>
                  </c:pt>
                  <c:pt idx="50">
                    <c:v>B51</c:v>
                  </c:pt>
                  <c:pt idx="51">
                    <c:v>B52</c:v>
                  </c:pt>
                  <c:pt idx="52">
                    <c:v>B53</c:v>
                  </c:pt>
                  <c:pt idx="53">
                    <c:v>B54</c:v>
                  </c:pt>
                  <c:pt idx="54">
                    <c:v>B55</c:v>
                  </c:pt>
                  <c:pt idx="55">
                    <c:v>B56</c:v>
                  </c:pt>
                  <c:pt idx="56">
                    <c:v>B57</c:v>
                  </c:pt>
                  <c:pt idx="57">
                    <c:v>B58</c:v>
                  </c:pt>
                  <c:pt idx="58">
                    <c:v>B59</c:v>
                  </c:pt>
                  <c:pt idx="59">
                    <c:v>B60</c:v>
                  </c:pt>
                  <c:pt idx="60">
                    <c:v>B61</c:v>
                  </c:pt>
                  <c:pt idx="61">
                    <c:v>B62</c:v>
                  </c:pt>
                  <c:pt idx="62">
                    <c:v>B63</c:v>
                  </c:pt>
                  <c:pt idx="63">
                    <c:v>B64</c:v>
                  </c:pt>
                  <c:pt idx="64">
                    <c:v>B65</c:v>
                  </c:pt>
                  <c:pt idx="65">
                    <c:v>B66</c:v>
                  </c:pt>
                  <c:pt idx="66">
                    <c:v>B67</c:v>
                  </c:pt>
                  <c:pt idx="67">
                    <c:v>B68</c:v>
                  </c:pt>
                  <c:pt idx="68">
                    <c:v>B69</c:v>
                  </c:pt>
                  <c:pt idx="69">
                    <c:v>B70</c:v>
                  </c:pt>
                  <c:pt idx="70">
                    <c:v>B71</c:v>
                  </c:pt>
                  <c:pt idx="71">
                    <c:v>B72</c:v>
                  </c:pt>
                  <c:pt idx="72">
                    <c:v>B73</c:v>
                  </c:pt>
                  <c:pt idx="73">
                    <c:v>B74</c:v>
                  </c:pt>
                  <c:pt idx="74">
                    <c:v>B75</c:v>
                  </c:pt>
                  <c:pt idx="75">
                    <c:v>B76</c:v>
                  </c:pt>
                  <c:pt idx="76">
                    <c:v>B77</c:v>
                  </c:pt>
                  <c:pt idx="77">
                    <c:v>B78</c:v>
                  </c:pt>
                  <c:pt idx="78">
                    <c:v>B79</c:v>
                  </c:pt>
                  <c:pt idx="79">
                    <c:v>B80</c:v>
                  </c:pt>
                  <c:pt idx="80">
                    <c:v>B81</c:v>
                  </c:pt>
                  <c:pt idx="81">
                    <c:v>B82</c:v>
                  </c:pt>
                  <c:pt idx="82">
                    <c:v>B83</c:v>
                  </c:pt>
                  <c:pt idx="83">
                    <c:v>B84</c:v>
                  </c:pt>
                  <c:pt idx="84">
                    <c:v>B85</c:v>
                  </c:pt>
                  <c:pt idx="85">
                    <c:v>B86</c:v>
                  </c:pt>
                  <c:pt idx="86">
                    <c:v>B87</c:v>
                  </c:pt>
                  <c:pt idx="87">
                    <c:v>B88</c:v>
                  </c:pt>
                  <c:pt idx="88">
                    <c:v>B89</c:v>
                  </c:pt>
                  <c:pt idx="89">
                    <c:v>B90</c:v>
                  </c:pt>
                  <c:pt idx="90">
                    <c:v>B91</c:v>
                  </c:pt>
                  <c:pt idx="91">
                    <c:v>B92</c:v>
                  </c:pt>
                  <c:pt idx="92">
                    <c:v>B93</c:v>
                  </c:pt>
                  <c:pt idx="93">
                    <c:v>B94</c:v>
                  </c:pt>
                  <c:pt idx="94">
                    <c:v>B95</c:v>
                  </c:pt>
                  <c:pt idx="95">
                    <c:v>B96</c:v>
                  </c:pt>
                  <c:pt idx="96">
                    <c:v>B97</c:v>
                  </c:pt>
                  <c:pt idx="97">
                    <c:v>B98</c:v>
                  </c:pt>
                  <c:pt idx="98">
                    <c:v>B99</c:v>
                  </c:pt>
                  <c:pt idx="99">
                    <c:v>B100</c:v>
                  </c:pt>
                </c:lvl>
              </c:multiLvlStrCache>
            </c:multiLvlStrRef>
          </c:cat>
          <c:val>
            <c:numRef>
              <c:f>'Combo Dashboard'!$EC$10:$EC$109</c:f>
              <c:numCache>
                <c:formatCode>General</c:formatCode>
                <c:ptCount val="100"/>
                <c:pt idx="0">
                  <c:v>0</c:v>
                </c:pt>
                <c:pt idx="1">
                  <c:v>-14</c:v>
                </c:pt>
                <c:pt idx="2">
                  <c:v>-4</c:v>
                </c:pt>
                <c:pt idx="3">
                  <c:v>2</c:v>
                </c:pt>
                <c:pt idx="4">
                  <c:v>-2</c:v>
                </c:pt>
                <c:pt idx="5">
                  <c:v>-10</c:v>
                </c:pt>
                <c:pt idx="6">
                  <c:v>-10</c:v>
                </c:pt>
                <c:pt idx="7">
                  <c:v>-14</c:v>
                </c:pt>
                <c:pt idx="8">
                  <c:v>-12</c:v>
                </c:pt>
                <c:pt idx="9">
                  <c:v>-15</c:v>
                </c:pt>
                <c:pt idx="10">
                  <c:v>-7</c:v>
                </c:pt>
                <c:pt idx="11">
                  <c:v>-7</c:v>
                </c:pt>
                <c:pt idx="12">
                  <c:v>-10</c:v>
                </c:pt>
                <c:pt idx="13">
                  <c:v>-15</c:v>
                </c:pt>
                <c:pt idx="14">
                  <c:v>-6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70A-4697-BFE0-F4FDEABB0A89}"/>
            </c:ext>
          </c:extLst>
        </c:ser>
        <c:ser>
          <c:idx val="9"/>
          <c:order val="9"/>
          <c:tx>
            <c:strRef>
              <c:f>'Combo Dashboard'!$ED$9</c:f>
              <c:strCache>
                <c:ptCount val="1"/>
                <c:pt idx="0">
                  <c:v>C10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'Combo Dashboard'!$BQ$10:$DT$109</c:f>
              <c:multiLvlStrCache>
                <c:ptCount val="100"/>
                <c:lvl>
                  <c:pt idx="1">
                    <c:v>1</c:v>
                  </c:pt>
                  <c:pt idx="6">
                    <c:v>2</c:v>
                  </c:pt>
                  <c:pt idx="11">
                    <c:v>3</c:v>
                  </c:pt>
                  <c:pt idx="16">
                    <c:v>4</c:v>
                  </c:pt>
                  <c:pt idx="21">
                    <c:v>1</c:v>
                  </c:pt>
                  <c:pt idx="26">
                    <c:v>2</c:v>
                  </c:pt>
                  <c:pt idx="31">
                    <c:v>3</c:v>
                  </c:pt>
                  <c:pt idx="36">
                    <c:v>4</c:v>
                  </c:pt>
                  <c:pt idx="41">
                    <c:v>1</c:v>
                  </c:pt>
                  <c:pt idx="46">
                    <c:v>2</c:v>
                  </c:pt>
                  <c:pt idx="51">
                    <c:v>3</c:v>
                  </c:pt>
                  <c:pt idx="56">
                    <c:v>4</c:v>
                  </c:pt>
                  <c:pt idx="61">
                    <c:v>1</c:v>
                  </c:pt>
                  <c:pt idx="66">
                    <c:v>2</c:v>
                  </c:pt>
                  <c:pt idx="71">
                    <c:v>3</c:v>
                  </c:pt>
                  <c:pt idx="76">
                    <c:v>4</c:v>
                  </c:pt>
                  <c:pt idx="81">
                    <c:v>1</c:v>
                  </c:pt>
                  <c:pt idx="86">
                    <c:v>2</c:v>
                  </c:pt>
                  <c:pt idx="91">
                    <c:v>3</c:v>
                  </c:pt>
                  <c:pt idx="96">
                    <c:v>4</c:v>
                  </c:pt>
                </c:lvl>
                <c:lvl>
                  <c:pt idx="4">
                    <c:v>H</c:v>
                  </c:pt>
                  <c:pt idx="5">
                    <c:v>H</c:v>
                  </c:pt>
                  <c:pt idx="6">
                    <c:v>H</c:v>
                  </c:pt>
                  <c:pt idx="7">
                    <c:v>H</c:v>
                  </c:pt>
                  <c:pt idx="8">
                    <c:v>H</c:v>
                  </c:pt>
                  <c:pt idx="9">
                    <c:v>AU</c:v>
                  </c:pt>
                  <c:pt idx="10">
                    <c:v>AU</c:v>
                  </c:pt>
                  <c:pt idx="11">
                    <c:v>AU</c:v>
                  </c:pt>
                  <c:pt idx="12">
                    <c:v>AU</c:v>
                  </c:pt>
                  <c:pt idx="13">
                    <c:v>AU</c:v>
                  </c:pt>
                  <c:pt idx="14">
                    <c:v>AU</c:v>
                  </c:pt>
                  <c:pt idx="15">
                    <c:v>AU</c:v>
                  </c:pt>
                  <c:pt idx="16">
                    <c:v>AU</c:v>
                  </c:pt>
                  <c:pt idx="17">
                    <c:v>AU</c:v>
                  </c:pt>
                  <c:pt idx="18">
                    <c:v>AU</c:v>
                  </c:pt>
                </c:lvl>
                <c:lvl>
                  <c:pt idx="4">
                    <c:v>R</c:v>
                  </c:pt>
                  <c:pt idx="9">
                    <c:v>N</c:v>
                  </c:pt>
                  <c:pt idx="14">
                    <c:v>N</c:v>
                  </c:pt>
                  <c:pt idx="19">
                    <c:v>R</c:v>
                  </c:pt>
                  <c:pt idx="24">
                    <c:v>R</c:v>
                  </c:pt>
                  <c:pt idx="29">
                    <c:v>R</c:v>
                  </c:pt>
                  <c:pt idx="34">
                    <c:v>R</c:v>
                  </c:pt>
                  <c:pt idx="39">
                    <c:v>R</c:v>
                  </c:pt>
                  <c:pt idx="44">
                    <c:v>R</c:v>
                  </c:pt>
                  <c:pt idx="49">
                    <c:v>R</c:v>
                  </c:pt>
                  <c:pt idx="54">
                    <c:v>R</c:v>
                  </c:pt>
                  <c:pt idx="59">
                    <c:v>N</c:v>
                  </c:pt>
                  <c:pt idx="64">
                    <c:v>N</c:v>
                  </c:pt>
                  <c:pt idx="69">
                    <c:v>R</c:v>
                  </c:pt>
                  <c:pt idx="74">
                    <c:v>R</c:v>
                  </c:pt>
                  <c:pt idx="79">
                    <c:v>R</c:v>
                  </c:pt>
                  <c:pt idx="84">
                    <c:v>R</c:v>
                  </c:pt>
                  <c:pt idx="89">
                    <c:v>N</c:v>
                  </c:pt>
                  <c:pt idx="94">
                    <c:v>R</c:v>
                  </c:pt>
                  <c:pt idx="99">
                    <c:v>R</c:v>
                  </c:pt>
                </c:lvl>
                <c:lvl>
                  <c:pt idx="3">
                    <c:v>AU</c:v>
                  </c:pt>
                </c:lvl>
                <c:lvl>
                  <c:pt idx="3">
                    <c:v>AO</c:v>
                  </c:pt>
                </c:lvl>
                <c:lvl>
                  <c:pt idx="3">
                    <c:v>T</c:v>
                  </c:pt>
                </c:lvl>
                <c:lvl>
                  <c:pt idx="0">
                    <c:v>H</c:v>
                  </c:pt>
                  <c:pt idx="1">
                    <c:v>1</c:v>
                  </c:pt>
                  <c:pt idx="2">
                    <c:v>4</c:v>
                  </c:pt>
                  <c:pt idx="3">
                    <c:v>H</c:v>
                  </c:pt>
                  <c:pt idx="4">
                    <c:v>H</c:v>
                  </c:pt>
                  <c:pt idx="6">
                    <c:v>2</c:v>
                  </c:pt>
                  <c:pt idx="7">
                    <c:v>1</c:v>
                  </c:pt>
                  <c:pt idx="8">
                    <c:v>AU</c:v>
                  </c:pt>
                  <c:pt idx="9">
                    <c:v>AU</c:v>
                  </c:pt>
                  <c:pt idx="11">
                    <c:v>3</c:v>
                  </c:pt>
                  <c:pt idx="12">
                    <c:v>1</c:v>
                  </c:pt>
                  <c:pt idx="13">
                    <c:v>AU</c:v>
                  </c:pt>
                  <c:pt idx="14">
                    <c:v>AU</c:v>
                  </c:pt>
                  <c:pt idx="16">
                    <c:v>4</c:v>
                  </c:pt>
                  <c:pt idx="17">
                    <c:v>4</c:v>
                  </c:pt>
                  <c:pt idx="21">
                    <c:v>2</c:v>
                  </c:pt>
                  <c:pt idx="22">
                    <c:v>4</c:v>
                  </c:pt>
                  <c:pt idx="26">
                    <c:v>2</c:v>
                  </c:pt>
                  <c:pt idx="27">
                    <c:v>4</c:v>
                  </c:pt>
                  <c:pt idx="31">
                    <c:v>2</c:v>
                  </c:pt>
                  <c:pt idx="32">
                    <c:v>4</c:v>
                  </c:pt>
                  <c:pt idx="36">
                    <c:v>3</c:v>
                  </c:pt>
                  <c:pt idx="37">
                    <c:v>4</c:v>
                  </c:pt>
                  <c:pt idx="41">
                    <c:v>2</c:v>
                  </c:pt>
                  <c:pt idx="42">
                    <c:v>4</c:v>
                  </c:pt>
                  <c:pt idx="46">
                    <c:v>2</c:v>
                  </c:pt>
                  <c:pt idx="47">
                    <c:v>4</c:v>
                  </c:pt>
                  <c:pt idx="51">
                    <c:v>3</c:v>
                  </c:pt>
                  <c:pt idx="52">
                    <c:v>4</c:v>
                  </c:pt>
                  <c:pt idx="56">
                    <c:v>1</c:v>
                  </c:pt>
                  <c:pt idx="57">
                    <c:v>4</c:v>
                  </c:pt>
                  <c:pt idx="61">
                    <c:v>1</c:v>
                  </c:pt>
                  <c:pt idx="62">
                    <c:v>4</c:v>
                  </c:pt>
                  <c:pt idx="66">
                    <c:v>2</c:v>
                  </c:pt>
                  <c:pt idx="67">
                    <c:v>4</c:v>
                  </c:pt>
                  <c:pt idx="71">
                    <c:v>2</c:v>
                  </c:pt>
                  <c:pt idx="72">
                    <c:v>4</c:v>
                  </c:pt>
                  <c:pt idx="76">
                    <c:v>3</c:v>
                  </c:pt>
                  <c:pt idx="77">
                    <c:v>4</c:v>
                  </c:pt>
                  <c:pt idx="81">
                    <c:v>4</c:v>
                  </c:pt>
                  <c:pt idx="82">
                    <c:v>4</c:v>
                  </c:pt>
                  <c:pt idx="86">
                    <c:v>1</c:v>
                  </c:pt>
                  <c:pt idx="87">
                    <c:v>4</c:v>
                  </c:pt>
                  <c:pt idx="91">
                    <c:v>3</c:v>
                  </c:pt>
                  <c:pt idx="92">
                    <c:v>4</c:v>
                  </c:pt>
                  <c:pt idx="96">
                    <c:v>3</c:v>
                  </c:pt>
                  <c:pt idx="97">
                    <c:v>4</c:v>
                  </c:pt>
                </c:lvl>
                <c:lvl>
                  <c:pt idx="2">
                    <c:v>AV</c:v>
                  </c:pt>
                  <c:pt idx="3">
                    <c:v>2</c:v>
                  </c:pt>
                  <c:pt idx="4">
                    <c:v>AU</c:v>
                  </c:pt>
                  <c:pt idx="8">
                    <c:v>0</c:v>
                  </c:pt>
                  <c:pt idx="13">
                    <c:v>0</c:v>
                  </c:pt>
                  <c:pt idx="18">
                    <c:v>0</c:v>
                  </c:pt>
                  <c:pt idx="23">
                    <c:v>0</c:v>
                  </c:pt>
                  <c:pt idx="28">
                    <c:v>0</c:v>
                  </c:pt>
                  <c:pt idx="33">
                    <c:v>0</c:v>
                  </c:pt>
                  <c:pt idx="38">
                    <c:v>0</c:v>
                  </c:pt>
                  <c:pt idx="43">
                    <c:v>0</c:v>
                  </c:pt>
                  <c:pt idx="48">
                    <c:v>0</c:v>
                  </c:pt>
                  <c:pt idx="53">
                    <c:v>0</c:v>
                  </c:pt>
                  <c:pt idx="58">
                    <c:v>0</c:v>
                  </c:pt>
                  <c:pt idx="63">
                    <c:v>0</c:v>
                  </c:pt>
                  <c:pt idx="68">
                    <c:v>0</c:v>
                  </c:pt>
                  <c:pt idx="73">
                    <c:v>0</c:v>
                  </c:pt>
                  <c:pt idx="78">
                    <c:v>0</c:v>
                  </c:pt>
                  <c:pt idx="83">
                    <c:v>0</c:v>
                  </c:pt>
                  <c:pt idx="88">
                    <c:v>0</c:v>
                  </c:pt>
                  <c:pt idx="93">
                    <c:v>0</c:v>
                  </c:pt>
                  <c:pt idx="98">
                    <c:v>0</c:v>
                  </c:pt>
                </c:lvl>
                <c:lvl>
                  <c:pt idx="2">
                    <c:v>AP</c:v>
                  </c:pt>
                  <c:pt idx="3">
                    <c:v>2</c:v>
                  </c:pt>
                  <c:pt idx="4">
                    <c:v>AO</c:v>
                  </c:pt>
                  <c:pt idx="8">
                    <c:v>0</c:v>
                  </c:pt>
                  <c:pt idx="13">
                    <c:v>0</c:v>
                  </c:pt>
                  <c:pt idx="18">
                    <c:v>0</c:v>
                  </c:pt>
                  <c:pt idx="23">
                    <c:v>0</c:v>
                  </c:pt>
                  <c:pt idx="28">
                    <c:v>0</c:v>
                  </c:pt>
                  <c:pt idx="33">
                    <c:v>0</c:v>
                  </c:pt>
                  <c:pt idx="38">
                    <c:v>0</c:v>
                  </c:pt>
                  <c:pt idx="43">
                    <c:v>0</c:v>
                  </c:pt>
                  <c:pt idx="48">
                    <c:v>0</c:v>
                  </c:pt>
                  <c:pt idx="53">
                    <c:v>0</c:v>
                  </c:pt>
                  <c:pt idx="58">
                    <c:v>0</c:v>
                  </c:pt>
                  <c:pt idx="63">
                    <c:v>0</c:v>
                  </c:pt>
                  <c:pt idx="68">
                    <c:v>0</c:v>
                  </c:pt>
                  <c:pt idx="73">
                    <c:v>0</c:v>
                  </c:pt>
                  <c:pt idx="78">
                    <c:v>0</c:v>
                  </c:pt>
                  <c:pt idx="83">
                    <c:v>0</c:v>
                  </c:pt>
                  <c:pt idx="88">
                    <c:v>0</c:v>
                  </c:pt>
                  <c:pt idx="93">
                    <c:v>0</c:v>
                  </c:pt>
                  <c:pt idx="98">
                    <c:v>0</c:v>
                  </c:pt>
                </c:lvl>
                <c:lvl>
                  <c:pt idx="2">
                    <c:v>U</c:v>
                  </c:pt>
                  <c:pt idx="3">
                    <c:v>2</c:v>
                  </c:pt>
                  <c:pt idx="4">
                    <c:v>T</c:v>
                  </c:pt>
                  <c:pt idx="8">
                    <c:v>0</c:v>
                  </c:pt>
                  <c:pt idx="13">
                    <c:v>0</c:v>
                  </c:pt>
                  <c:pt idx="18">
                    <c:v>0</c:v>
                  </c:pt>
                  <c:pt idx="23">
                    <c:v>0</c:v>
                  </c:pt>
                  <c:pt idx="28">
                    <c:v>0</c:v>
                  </c:pt>
                  <c:pt idx="33">
                    <c:v>0</c:v>
                  </c:pt>
                  <c:pt idx="38">
                    <c:v>0</c:v>
                  </c:pt>
                  <c:pt idx="43">
                    <c:v>0</c:v>
                  </c:pt>
                  <c:pt idx="48">
                    <c:v>0</c:v>
                  </c:pt>
                  <c:pt idx="53">
                    <c:v>0</c:v>
                  </c:pt>
                  <c:pt idx="58">
                    <c:v>0</c:v>
                  </c:pt>
                  <c:pt idx="63">
                    <c:v>0</c:v>
                  </c:pt>
                  <c:pt idx="68">
                    <c:v>0</c:v>
                  </c:pt>
                  <c:pt idx="73">
                    <c:v>0</c:v>
                  </c:pt>
                  <c:pt idx="78">
                    <c:v>0</c:v>
                  </c:pt>
                  <c:pt idx="83">
                    <c:v>0</c:v>
                  </c:pt>
                  <c:pt idx="88">
                    <c:v>0</c:v>
                  </c:pt>
                  <c:pt idx="93">
                    <c:v>0</c:v>
                  </c:pt>
                  <c:pt idx="98">
                    <c:v>0</c:v>
                  </c:pt>
                </c:lvl>
                <c:lvl>
                  <c:pt idx="2">
                    <c:v>I</c:v>
                  </c:pt>
                  <c:pt idx="3">
                    <c:v>2</c:v>
                  </c:pt>
                  <c:pt idx="4">
                    <c:v>H</c:v>
                  </c:pt>
                  <c:pt idx="7">
                    <c:v>AV</c:v>
                  </c:pt>
                  <c:pt idx="8">
                    <c:v>2</c:v>
                  </c:pt>
                  <c:pt idx="9">
                    <c:v>AU</c:v>
                  </c:pt>
                  <c:pt idx="12">
                    <c:v>AV</c:v>
                  </c:pt>
                  <c:pt idx="13">
                    <c:v>1</c:v>
                  </c:pt>
                  <c:pt idx="14">
                    <c:v>AU</c:v>
                  </c:pt>
                  <c:pt idx="18">
                    <c:v>0</c:v>
                  </c:pt>
                  <c:pt idx="23">
                    <c:v>0</c:v>
                  </c:pt>
                  <c:pt idx="28">
                    <c:v>0</c:v>
                  </c:pt>
                  <c:pt idx="33">
                    <c:v>0</c:v>
                  </c:pt>
                  <c:pt idx="38">
                    <c:v>0</c:v>
                  </c:pt>
                  <c:pt idx="43">
                    <c:v>0</c:v>
                  </c:pt>
                  <c:pt idx="48">
                    <c:v>0</c:v>
                  </c:pt>
                  <c:pt idx="53">
                    <c:v>0</c:v>
                  </c:pt>
                  <c:pt idx="58">
                    <c:v>0</c:v>
                  </c:pt>
                  <c:pt idx="63">
                    <c:v>0</c:v>
                  </c:pt>
                  <c:pt idx="68">
                    <c:v>0</c:v>
                  </c:pt>
                  <c:pt idx="73">
                    <c:v>0</c:v>
                  </c:pt>
                  <c:pt idx="78">
                    <c:v>0</c:v>
                  </c:pt>
                  <c:pt idx="83">
                    <c:v>0</c:v>
                  </c:pt>
                  <c:pt idx="88">
                    <c:v>0</c:v>
                  </c:pt>
                  <c:pt idx="93">
                    <c:v>0</c:v>
                  </c:pt>
                  <c:pt idx="98">
                    <c:v>0</c:v>
                  </c:pt>
                </c:lvl>
                <c:lvl>
                  <c:pt idx="5">
                    <c:v>AU</c:v>
                  </c:pt>
                  <c:pt idx="6">
                    <c:v>AU</c:v>
                  </c:pt>
                  <c:pt idx="7">
                    <c:v>AU</c:v>
                  </c:pt>
                  <c:pt idx="8">
                    <c:v>AU</c:v>
                  </c:pt>
                  <c:pt idx="9">
                    <c:v>AU</c:v>
                  </c:pt>
                  <c:pt idx="10">
                    <c:v>AU</c:v>
                  </c:pt>
                  <c:pt idx="11">
                    <c:v>AU</c:v>
                  </c:pt>
                  <c:pt idx="12">
                    <c:v>AU</c:v>
                  </c:pt>
                  <c:pt idx="13">
                    <c:v>AU</c:v>
                  </c:pt>
                  <c:pt idx="14">
                    <c:v>AU</c:v>
                  </c:pt>
                </c:lvl>
                <c:lvl>
                  <c:pt idx="0">
                    <c:v>10</c:v>
                  </c:pt>
                  <c:pt idx="1">
                    <c:v>11</c:v>
                  </c:pt>
                  <c:pt idx="2">
                    <c:v>12</c:v>
                  </c:pt>
                  <c:pt idx="3">
                    <c:v>13</c:v>
                  </c:pt>
                  <c:pt idx="4">
                    <c:v>14</c:v>
                  </c:pt>
                  <c:pt idx="5">
                    <c:v>15</c:v>
                  </c:pt>
                  <c:pt idx="6">
                    <c:v>16</c:v>
                  </c:pt>
                  <c:pt idx="7">
                    <c:v>17</c:v>
                  </c:pt>
                  <c:pt idx="8">
                    <c:v>18</c:v>
                  </c:pt>
                  <c:pt idx="9">
                    <c:v>19</c:v>
                  </c:pt>
                  <c:pt idx="10">
                    <c:v>20</c:v>
                  </c:pt>
                  <c:pt idx="11">
                    <c:v>21</c:v>
                  </c:pt>
                  <c:pt idx="12">
                    <c:v>22</c:v>
                  </c:pt>
                  <c:pt idx="13">
                    <c:v>23</c:v>
                  </c:pt>
                  <c:pt idx="14">
                    <c:v>24</c:v>
                  </c:pt>
                  <c:pt idx="15">
                    <c:v>25</c:v>
                  </c:pt>
                  <c:pt idx="16">
                    <c:v>26</c:v>
                  </c:pt>
                  <c:pt idx="17">
                    <c:v>27</c:v>
                  </c:pt>
                  <c:pt idx="18">
                    <c:v>28</c:v>
                  </c:pt>
                  <c:pt idx="19">
                    <c:v>29</c:v>
                  </c:pt>
                  <c:pt idx="20">
                    <c:v>30</c:v>
                  </c:pt>
                  <c:pt idx="21">
                    <c:v>31</c:v>
                  </c:pt>
                  <c:pt idx="22">
                    <c:v>32</c:v>
                  </c:pt>
                  <c:pt idx="23">
                    <c:v>33</c:v>
                  </c:pt>
                  <c:pt idx="24">
                    <c:v>34</c:v>
                  </c:pt>
                  <c:pt idx="25">
                    <c:v>35</c:v>
                  </c:pt>
                  <c:pt idx="26">
                    <c:v>36</c:v>
                  </c:pt>
                  <c:pt idx="27">
                    <c:v>37</c:v>
                  </c:pt>
                  <c:pt idx="28">
                    <c:v>38</c:v>
                  </c:pt>
                  <c:pt idx="29">
                    <c:v>39</c:v>
                  </c:pt>
                  <c:pt idx="30">
                    <c:v>40</c:v>
                  </c:pt>
                  <c:pt idx="31">
                    <c:v>41</c:v>
                  </c:pt>
                  <c:pt idx="32">
                    <c:v>42</c:v>
                  </c:pt>
                  <c:pt idx="33">
                    <c:v>43</c:v>
                  </c:pt>
                  <c:pt idx="34">
                    <c:v>44</c:v>
                  </c:pt>
                  <c:pt idx="35">
                    <c:v>45</c:v>
                  </c:pt>
                  <c:pt idx="36">
                    <c:v>46</c:v>
                  </c:pt>
                  <c:pt idx="37">
                    <c:v>47</c:v>
                  </c:pt>
                  <c:pt idx="38">
                    <c:v>48</c:v>
                  </c:pt>
                  <c:pt idx="39">
                    <c:v>49</c:v>
                  </c:pt>
                  <c:pt idx="40">
                    <c:v>50</c:v>
                  </c:pt>
                  <c:pt idx="41">
                    <c:v>51</c:v>
                  </c:pt>
                  <c:pt idx="42">
                    <c:v>52</c:v>
                  </c:pt>
                  <c:pt idx="43">
                    <c:v>53</c:v>
                  </c:pt>
                  <c:pt idx="44">
                    <c:v>54</c:v>
                  </c:pt>
                  <c:pt idx="45">
                    <c:v>55</c:v>
                  </c:pt>
                  <c:pt idx="46">
                    <c:v>56</c:v>
                  </c:pt>
                  <c:pt idx="47">
                    <c:v>57</c:v>
                  </c:pt>
                  <c:pt idx="48">
                    <c:v>58</c:v>
                  </c:pt>
                  <c:pt idx="49">
                    <c:v>59</c:v>
                  </c:pt>
                  <c:pt idx="50">
                    <c:v>60</c:v>
                  </c:pt>
                  <c:pt idx="51">
                    <c:v>61</c:v>
                  </c:pt>
                  <c:pt idx="52">
                    <c:v>62</c:v>
                  </c:pt>
                  <c:pt idx="53">
                    <c:v>63</c:v>
                  </c:pt>
                  <c:pt idx="54">
                    <c:v>64</c:v>
                  </c:pt>
                  <c:pt idx="55">
                    <c:v>65</c:v>
                  </c:pt>
                  <c:pt idx="56">
                    <c:v>66</c:v>
                  </c:pt>
                  <c:pt idx="57">
                    <c:v>67</c:v>
                  </c:pt>
                  <c:pt idx="58">
                    <c:v>68</c:v>
                  </c:pt>
                  <c:pt idx="59">
                    <c:v>69</c:v>
                  </c:pt>
                  <c:pt idx="60">
                    <c:v>70</c:v>
                  </c:pt>
                  <c:pt idx="61">
                    <c:v>71</c:v>
                  </c:pt>
                  <c:pt idx="62">
                    <c:v>72</c:v>
                  </c:pt>
                  <c:pt idx="63">
                    <c:v>73</c:v>
                  </c:pt>
                  <c:pt idx="64">
                    <c:v>74</c:v>
                  </c:pt>
                  <c:pt idx="65">
                    <c:v>75</c:v>
                  </c:pt>
                  <c:pt idx="66">
                    <c:v>76</c:v>
                  </c:pt>
                  <c:pt idx="67">
                    <c:v>77</c:v>
                  </c:pt>
                  <c:pt idx="68">
                    <c:v>78</c:v>
                  </c:pt>
                  <c:pt idx="69">
                    <c:v>79</c:v>
                  </c:pt>
                  <c:pt idx="70">
                    <c:v>80</c:v>
                  </c:pt>
                  <c:pt idx="71">
                    <c:v>81</c:v>
                  </c:pt>
                  <c:pt idx="72">
                    <c:v>82</c:v>
                  </c:pt>
                  <c:pt idx="73">
                    <c:v>83</c:v>
                  </c:pt>
                  <c:pt idx="74">
                    <c:v>84</c:v>
                  </c:pt>
                  <c:pt idx="75">
                    <c:v>85</c:v>
                  </c:pt>
                  <c:pt idx="76">
                    <c:v>86</c:v>
                  </c:pt>
                  <c:pt idx="77">
                    <c:v>87</c:v>
                  </c:pt>
                  <c:pt idx="78">
                    <c:v>88</c:v>
                  </c:pt>
                  <c:pt idx="79">
                    <c:v>89</c:v>
                  </c:pt>
                  <c:pt idx="80">
                    <c:v>90</c:v>
                  </c:pt>
                  <c:pt idx="81">
                    <c:v>91</c:v>
                  </c:pt>
                  <c:pt idx="82">
                    <c:v>92</c:v>
                  </c:pt>
                  <c:pt idx="83">
                    <c:v>93</c:v>
                  </c:pt>
                  <c:pt idx="84">
                    <c:v>94</c:v>
                  </c:pt>
                  <c:pt idx="85">
                    <c:v>95</c:v>
                  </c:pt>
                  <c:pt idx="86">
                    <c:v>96</c:v>
                  </c:pt>
                  <c:pt idx="87">
                    <c:v>97</c:v>
                  </c:pt>
                  <c:pt idx="88">
                    <c:v>98</c:v>
                  </c:pt>
                  <c:pt idx="89">
                    <c:v>99</c:v>
                  </c:pt>
                  <c:pt idx="90">
                    <c:v>100</c:v>
                  </c:pt>
                  <c:pt idx="91">
                    <c:v>101</c:v>
                  </c:pt>
                  <c:pt idx="92">
                    <c:v>102</c:v>
                  </c:pt>
                  <c:pt idx="93">
                    <c:v>103</c:v>
                  </c:pt>
                  <c:pt idx="94">
                    <c:v>104</c:v>
                  </c:pt>
                  <c:pt idx="95">
                    <c:v>105</c:v>
                  </c:pt>
                  <c:pt idx="96">
                    <c:v>106</c:v>
                  </c:pt>
                  <c:pt idx="97">
                    <c:v>107</c:v>
                  </c:pt>
                  <c:pt idx="98">
                    <c:v>108</c:v>
                  </c:pt>
                  <c:pt idx="99">
                    <c:v>109</c:v>
                  </c:pt>
                </c:lvl>
                <c:lvl>
                  <c:pt idx="4">
                    <c:v>H</c:v>
                  </c:pt>
                  <c:pt idx="5">
                    <c:v>H</c:v>
                  </c:pt>
                  <c:pt idx="6">
                    <c:v>H</c:v>
                  </c:pt>
                  <c:pt idx="7">
                    <c:v>H</c:v>
                  </c:pt>
                  <c:pt idx="8">
                    <c:v>H</c:v>
                  </c:pt>
                  <c:pt idx="9">
                    <c:v>AU</c:v>
                  </c:pt>
                  <c:pt idx="10">
                    <c:v>AU</c:v>
                  </c:pt>
                  <c:pt idx="11">
                    <c:v>AU</c:v>
                  </c:pt>
                  <c:pt idx="12">
                    <c:v>AU</c:v>
                  </c:pt>
                  <c:pt idx="13">
                    <c:v>AU</c:v>
                  </c:pt>
                  <c:pt idx="14">
                    <c:v>AU</c:v>
                  </c:pt>
                </c:lvl>
                <c:lvl>
                  <c:pt idx="4">
                    <c:v>-6</c:v>
                  </c:pt>
                  <c:pt idx="9">
                    <c:v>-10</c:v>
                  </c:pt>
                  <c:pt idx="14">
                    <c:v>-10</c:v>
                  </c:pt>
                </c:lvl>
                <c:lvl>
                  <c:pt idx="4">
                    <c:v>-2</c:v>
                  </c:pt>
                  <c:pt idx="9">
                    <c:v>-15</c:v>
                  </c:pt>
                  <c:pt idx="14">
                    <c:v>-6</c:v>
                  </c:pt>
                </c:lvl>
                <c:lvl>
                  <c:pt idx="4">
                    <c:v>-2</c:v>
                  </c:pt>
                  <c:pt idx="9">
                    <c:v>-6</c:v>
                  </c:pt>
                  <c:pt idx="14">
                    <c:v>-6</c:v>
                  </c:pt>
                </c:lvl>
                <c:lvl>
                  <c:pt idx="4">
                    <c:v>-2</c:v>
                  </c:pt>
                  <c:pt idx="9">
                    <c:v>0</c:v>
                  </c:pt>
                  <c:pt idx="14">
                    <c:v>-1</c:v>
                  </c:pt>
                </c:lvl>
                <c:lvl>
                  <c:pt idx="4">
                    <c:v>-2</c:v>
                  </c:pt>
                  <c:pt idx="9">
                    <c:v>-17</c:v>
                  </c:pt>
                  <c:pt idx="14">
                    <c:v>-26</c:v>
                  </c:pt>
                </c:lvl>
                <c:lvl>
                  <c:pt idx="4">
                    <c:v>-22</c:v>
                  </c:pt>
                  <c:pt idx="9">
                    <c:v>-26</c:v>
                  </c:pt>
                  <c:pt idx="14">
                    <c:v>-23</c:v>
                  </c:pt>
                </c:lvl>
                <c:lvl>
                  <c:pt idx="4">
                    <c:v>-2</c:v>
                  </c:pt>
                  <c:pt idx="9">
                    <c:v>-5</c:v>
                  </c:pt>
                  <c:pt idx="14">
                    <c:v>-15</c:v>
                  </c:pt>
                </c:lvl>
                <c:lvl>
                  <c:pt idx="4">
                    <c:v>-7</c:v>
                  </c:pt>
                  <c:pt idx="9">
                    <c:v>-19</c:v>
                  </c:pt>
                  <c:pt idx="14">
                    <c:v>-17</c:v>
                  </c:pt>
                </c:lvl>
                <c:lvl>
                  <c:pt idx="4">
                    <c:v>-2</c:v>
                  </c:pt>
                  <c:pt idx="9">
                    <c:v>-17</c:v>
                  </c:pt>
                  <c:pt idx="14">
                    <c:v>-29</c:v>
                  </c:pt>
                </c:lvl>
                <c:lvl>
                  <c:pt idx="4">
                    <c:v>-6</c:v>
                  </c:pt>
                  <c:pt idx="9">
                    <c:v>-10</c:v>
                  </c:pt>
                  <c:pt idx="14">
                    <c:v>-15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0</c:v>
                  </c:pt>
                  <c:pt idx="3">
                    <c:v>4</c:v>
                  </c:pt>
                  <c:pt idx="4">
                    <c:v>0</c:v>
                  </c:pt>
                  <c:pt idx="5">
                    <c:v>-4</c:v>
                  </c:pt>
                  <c:pt idx="6">
                    <c:v>-10</c:v>
                  </c:pt>
                  <c:pt idx="7">
                    <c:v>-9</c:v>
                  </c:pt>
                  <c:pt idx="8">
                    <c:v>-6</c:v>
                  </c:pt>
                  <c:pt idx="9">
                    <c:v>-7</c:v>
                  </c:pt>
                  <c:pt idx="10">
                    <c:v>-7</c:v>
                  </c:pt>
                  <c:pt idx="11">
                    <c:v>-7</c:v>
                  </c:pt>
                  <c:pt idx="12">
                    <c:v>-10</c:v>
                  </c:pt>
                  <c:pt idx="13">
                    <c:v>-16</c:v>
                  </c:pt>
                  <c:pt idx="14">
                    <c:v>-10</c:v>
                  </c:pt>
                  <c:pt idx="15">
                    <c:v>-10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1</c:v>
                  </c:pt>
                  <c:pt idx="3">
                    <c:v>4</c:v>
                  </c:pt>
                  <c:pt idx="4">
                    <c:v>3</c:v>
                  </c:pt>
                  <c:pt idx="5">
                    <c:v>0</c:v>
                  </c:pt>
                  <c:pt idx="6">
                    <c:v>0</c:v>
                  </c:pt>
                  <c:pt idx="7">
                    <c:v>1</c:v>
                  </c:pt>
                  <c:pt idx="8">
                    <c:v>4</c:v>
                  </c:pt>
                  <c:pt idx="9">
                    <c:v>3</c:v>
                  </c:pt>
                  <c:pt idx="10">
                    <c:v>4</c:v>
                  </c:pt>
                  <c:pt idx="11">
                    <c:v>3</c:v>
                  </c:pt>
                  <c:pt idx="12">
                    <c:v>0</c:v>
                  </c:pt>
                  <c:pt idx="13">
                    <c:v>-6</c:v>
                  </c:pt>
                  <c:pt idx="14">
                    <c:v>-5</c:v>
                  </c:pt>
                  <c:pt idx="15">
                    <c:v>-5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-1</c:v>
                  </c:pt>
                  <c:pt idx="7">
                    <c:v>-7</c:v>
                  </c:pt>
                  <c:pt idx="8">
                    <c:v>-6</c:v>
                  </c:pt>
                  <c:pt idx="9">
                    <c:v>-7</c:v>
                  </c:pt>
                  <c:pt idx="10">
                    <c:v>-6</c:v>
                  </c:pt>
                  <c:pt idx="11">
                    <c:v>-6</c:v>
                  </c:pt>
                  <c:pt idx="12">
                    <c:v>-7</c:v>
                  </c:pt>
                  <c:pt idx="13">
                    <c:v>-10</c:v>
                  </c:pt>
                  <c:pt idx="14">
                    <c:v>-9</c:v>
                  </c:pt>
                  <c:pt idx="15">
                    <c:v>-9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-1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-1</c:v>
                  </c:pt>
                  <c:pt idx="12">
                    <c:v>-4</c:v>
                  </c:pt>
                  <c:pt idx="13">
                    <c:v>-10</c:v>
                  </c:pt>
                  <c:pt idx="14">
                    <c:v>-10</c:v>
                  </c:pt>
                  <c:pt idx="15">
                    <c:v>-10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-1</c:v>
                  </c:pt>
                  <c:pt idx="7">
                    <c:v>0</c:v>
                  </c:pt>
                  <c:pt idx="8">
                    <c:v>0</c:v>
                  </c:pt>
                  <c:pt idx="9">
                    <c:v>3</c:v>
                  </c:pt>
                  <c:pt idx="10">
                    <c:v>3</c:v>
                  </c:pt>
                  <c:pt idx="11">
                    <c:v>3</c:v>
                  </c:pt>
                  <c:pt idx="12">
                    <c:v>2</c:v>
                  </c:pt>
                  <c:pt idx="13">
                    <c:v>-1</c:v>
                  </c:pt>
                  <c:pt idx="14">
                    <c:v>0</c:v>
                  </c:pt>
                  <c:pt idx="15">
                    <c:v>0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-7</c:v>
                  </c:pt>
                  <c:pt idx="7">
                    <c:v>-6</c:v>
                  </c:pt>
                  <c:pt idx="8">
                    <c:v>-3</c:v>
                  </c:pt>
                  <c:pt idx="9">
                    <c:v>-4</c:v>
                  </c:pt>
                  <c:pt idx="10">
                    <c:v>-4</c:v>
                  </c:pt>
                  <c:pt idx="11">
                    <c:v>-7</c:v>
                  </c:pt>
                  <c:pt idx="12">
                    <c:v>-13</c:v>
                  </c:pt>
                  <c:pt idx="13">
                    <c:v>-16</c:v>
                  </c:pt>
                  <c:pt idx="14">
                    <c:v>-9</c:v>
                  </c:pt>
                  <c:pt idx="15">
                    <c:v>-9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-1</c:v>
                  </c:pt>
                  <c:pt idx="3">
                    <c:v>0</c:v>
                  </c:pt>
                  <c:pt idx="4">
                    <c:v>-1</c:v>
                  </c:pt>
                  <c:pt idx="5">
                    <c:v>-4</c:v>
                  </c:pt>
                  <c:pt idx="6">
                    <c:v>-4</c:v>
                  </c:pt>
                  <c:pt idx="7">
                    <c:v>-3</c:v>
                  </c:pt>
                  <c:pt idx="8">
                    <c:v>-3</c:v>
                  </c:pt>
                  <c:pt idx="9">
                    <c:v>-3</c:v>
                  </c:pt>
                  <c:pt idx="10">
                    <c:v>-3</c:v>
                  </c:pt>
                  <c:pt idx="11">
                    <c:v>0</c:v>
                  </c:pt>
                  <c:pt idx="12">
                    <c:v>0</c:v>
                  </c:pt>
                  <c:pt idx="13">
                    <c:v>-1</c:v>
                  </c:pt>
                  <c:pt idx="14">
                    <c:v>0</c:v>
                  </c:pt>
                  <c:pt idx="15">
                    <c:v>0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-1</c:v>
                  </c:pt>
                  <c:pt idx="7">
                    <c:v>0</c:v>
                  </c:pt>
                  <c:pt idx="8">
                    <c:v>0</c:v>
                  </c:pt>
                  <c:pt idx="9">
                    <c:v>3</c:v>
                  </c:pt>
                  <c:pt idx="10">
                    <c:v>2</c:v>
                  </c:pt>
                  <c:pt idx="11">
                    <c:v>-1</c:v>
                  </c:pt>
                  <c:pt idx="12">
                    <c:v>-7</c:v>
                  </c:pt>
                  <c:pt idx="13">
                    <c:v>-13</c:v>
                  </c:pt>
                  <c:pt idx="14">
                    <c:v>-9</c:v>
                  </c:pt>
                  <c:pt idx="15">
                    <c:v>-9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1</c:v>
                  </c:pt>
                  <c:pt idx="3">
                    <c:v>4</c:v>
                  </c:pt>
                  <c:pt idx="4">
                    <c:v>3</c:v>
                  </c:pt>
                  <c:pt idx="5">
                    <c:v>0</c:v>
                  </c:pt>
                  <c:pt idx="6">
                    <c:v>-6</c:v>
                  </c:pt>
                  <c:pt idx="7">
                    <c:v>-5</c:v>
                  </c:pt>
                  <c:pt idx="8">
                    <c:v>-2</c:v>
                  </c:pt>
                  <c:pt idx="9">
                    <c:v>-3</c:v>
                  </c:pt>
                  <c:pt idx="10">
                    <c:v>-2</c:v>
                  </c:pt>
                  <c:pt idx="11">
                    <c:v>-3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-2</c:v>
                  </c:pt>
                  <c:pt idx="15">
                    <c:v>-2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-1</c:v>
                  </c:pt>
                  <c:pt idx="2">
                    <c:v>0</c:v>
                  </c:pt>
                  <c:pt idx="3">
                    <c:v>3</c:v>
                  </c:pt>
                  <c:pt idx="4">
                    <c:v>2</c:v>
                  </c:pt>
                  <c:pt idx="5">
                    <c:v>-1</c:v>
                  </c:pt>
                  <c:pt idx="6">
                    <c:v>-7</c:v>
                  </c:pt>
                  <c:pt idx="7">
                    <c:v>-6</c:v>
                  </c:pt>
                  <c:pt idx="8">
                    <c:v>-3</c:v>
                  </c:pt>
                  <c:pt idx="9">
                    <c:v>-4</c:v>
                  </c:pt>
                  <c:pt idx="10">
                    <c:v>-4</c:v>
                  </c:pt>
                  <c:pt idx="11">
                    <c:v>-7</c:v>
                  </c:pt>
                  <c:pt idx="12">
                    <c:v>-13</c:v>
                  </c:pt>
                  <c:pt idx="13">
                    <c:v>-16</c:v>
                  </c:pt>
                  <c:pt idx="14">
                    <c:v>-9</c:v>
                  </c:pt>
                  <c:pt idx="15">
                    <c:v>-9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1</c:v>
                  </c:pt>
                  <c:pt idx="3">
                    <c:v>4</c:v>
                  </c:pt>
                  <c:pt idx="4">
                    <c:v>3</c:v>
                  </c:pt>
                  <c:pt idx="5">
                    <c:v>0</c:v>
                  </c:pt>
                  <c:pt idx="6">
                    <c:v>0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4</c:v>
                  </c:pt>
                  <c:pt idx="11">
                    <c:v>3</c:v>
                  </c:pt>
                  <c:pt idx="12">
                    <c:v>0</c:v>
                  </c:pt>
                  <c:pt idx="13">
                    <c:v>-6</c:v>
                  </c:pt>
                  <c:pt idx="14">
                    <c:v>-5</c:v>
                  </c:pt>
                  <c:pt idx="15">
                    <c:v>-5</c:v>
                  </c:pt>
                  <c:pt idx="16">
                    <c:v>#VALUE!</c:v>
                  </c:pt>
                  <c:pt idx="17">
                    <c:v>#VALUE!</c:v>
                  </c:pt>
                  <c:pt idx="18">
                    <c:v>#VALUE!</c:v>
                  </c:pt>
                  <c:pt idx="19">
                    <c:v>#VALUE!</c:v>
                  </c:pt>
                  <c:pt idx="20">
                    <c:v>#VALUE!</c:v>
                  </c:pt>
                  <c:pt idx="21">
                    <c:v>#VALUE!</c:v>
                  </c:pt>
                  <c:pt idx="22">
                    <c:v>#VALUE!</c:v>
                  </c:pt>
                  <c:pt idx="23">
                    <c:v>#VALUE!</c:v>
                  </c:pt>
                  <c:pt idx="24">
                    <c:v>#VALUE!</c:v>
                  </c:pt>
                  <c:pt idx="25">
                    <c:v>#VALUE!</c:v>
                  </c:pt>
                  <c:pt idx="26">
                    <c:v>#VALUE!</c:v>
                  </c:pt>
                  <c:pt idx="27">
                    <c:v>#VALUE!</c:v>
                  </c:pt>
                  <c:pt idx="28">
                    <c:v>#VALUE!</c:v>
                  </c:pt>
                  <c:pt idx="29">
                    <c:v>#VALUE!</c:v>
                  </c:pt>
                  <c:pt idx="30">
                    <c:v>#VALUE!</c:v>
                  </c:pt>
                  <c:pt idx="31">
                    <c:v>#VALUE!</c:v>
                  </c:pt>
                  <c:pt idx="32">
                    <c:v>#VALUE!</c:v>
                  </c:pt>
                  <c:pt idx="33">
                    <c:v>#VALUE!</c:v>
                  </c:pt>
                  <c:pt idx="34">
                    <c:v>#VALUE!</c:v>
                  </c:pt>
                  <c:pt idx="35">
                    <c:v>#VALUE!</c:v>
                  </c:pt>
                  <c:pt idx="36">
                    <c:v>#VALUE!</c:v>
                  </c:pt>
                  <c:pt idx="37">
                    <c:v>#VALUE!</c:v>
                  </c:pt>
                  <c:pt idx="38">
                    <c:v>#VALUE!</c:v>
                  </c:pt>
                  <c:pt idx="39">
                    <c:v>#VALUE!</c:v>
                  </c:pt>
                  <c:pt idx="40">
                    <c:v>#VALUE!</c:v>
                  </c:pt>
                  <c:pt idx="41">
                    <c:v>#VALUE!</c:v>
                  </c:pt>
                  <c:pt idx="42">
                    <c:v>#VALUE!</c:v>
                  </c:pt>
                  <c:pt idx="43">
                    <c:v>#VALUE!</c:v>
                  </c:pt>
                  <c:pt idx="44">
                    <c:v>#VALUE!</c:v>
                  </c:pt>
                  <c:pt idx="45">
                    <c:v>#VALUE!</c:v>
                  </c:pt>
                  <c:pt idx="46">
                    <c:v>#VALUE!</c:v>
                  </c:pt>
                  <c:pt idx="47">
                    <c:v>#VALUE!</c:v>
                  </c:pt>
                  <c:pt idx="48">
                    <c:v>#VALUE!</c:v>
                  </c:pt>
                  <c:pt idx="49">
                    <c:v>#VALUE!</c:v>
                  </c:pt>
                  <c:pt idx="50">
                    <c:v>#VALUE!</c:v>
                  </c:pt>
                  <c:pt idx="51">
                    <c:v>#VALUE!</c:v>
                  </c:pt>
                  <c:pt idx="52">
                    <c:v>#VALUE!</c:v>
                  </c:pt>
                  <c:pt idx="53">
                    <c:v>#VALUE!</c:v>
                  </c:pt>
                  <c:pt idx="54">
                    <c:v>#VALUE!</c:v>
                  </c:pt>
                  <c:pt idx="55">
                    <c:v>#VALUE!</c:v>
                  </c:pt>
                  <c:pt idx="56">
                    <c:v>#VALUE!</c:v>
                  </c:pt>
                  <c:pt idx="57">
                    <c:v>#VALUE!</c:v>
                  </c:pt>
                  <c:pt idx="58">
                    <c:v>#VALUE!</c:v>
                  </c:pt>
                  <c:pt idx="59">
                    <c:v>#VALUE!</c:v>
                  </c:pt>
                  <c:pt idx="60">
                    <c:v>#VALUE!</c:v>
                  </c:pt>
                  <c:pt idx="61">
                    <c:v>#VALUE!</c:v>
                  </c:pt>
                  <c:pt idx="62">
                    <c:v>#VALUE!</c:v>
                  </c:pt>
                  <c:pt idx="63">
                    <c:v>#VALUE!</c:v>
                  </c:pt>
                  <c:pt idx="64">
                    <c:v>#VALUE!</c:v>
                  </c:pt>
                  <c:pt idx="65">
                    <c:v>#VALUE!</c:v>
                  </c:pt>
                  <c:pt idx="66">
                    <c:v>#VALUE!</c:v>
                  </c:pt>
                  <c:pt idx="67">
                    <c:v>#VALUE!</c:v>
                  </c:pt>
                  <c:pt idx="68">
                    <c:v>#VALUE!</c:v>
                  </c:pt>
                  <c:pt idx="69">
                    <c:v>#VALUE!</c:v>
                  </c:pt>
                  <c:pt idx="70">
                    <c:v>#VALUE!</c:v>
                  </c:pt>
                  <c:pt idx="71">
                    <c:v>#VALUE!</c:v>
                  </c:pt>
                  <c:pt idx="72">
                    <c:v>#VALUE!</c:v>
                  </c:pt>
                  <c:pt idx="73">
                    <c:v>#VALUE!</c:v>
                  </c:pt>
                  <c:pt idx="74">
                    <c:v>#VALUE!</c:v>
                  </c:pt>
                  <c:pt idx="75">
                    <c:v>#VALUE!</c:v>
                  </c:pt>
                  <c:pt idx="76">
                    <c:v>#VALUE!</c:v>
                  </c:pt>
                  <c:pt idx="77">
                    <c:v>#VALUE!</c:v>
                  </c:pt>
                  <c:pt idx="78">
                    <c:v>#VALUE!</c:v>
                  </c:pt>
                  <c:pt idx="79">
                    <c:v>#VALUE!</c:v>
                  </c:pt>
                  <c:pt idx="80">
                    <c:v>#VALUE!</c:v>
                  </c:pt>
                  <c:pt idx="81">
                    <c:v>#VALUE!</c:v>
                  </c:pt>
                  <c:pt idx="82">
                    <c:v>#VALUE!</c:v>
                  </c:pt>
                  <c:pt idx="83">
                    <c:v>#VALUE!</c:v>
                  </c:pt>
                  <c:pt idx="84">
                    <c:v>#VALUE!</c:v>
                  </c:pt>
                  <c:pt idx="85">
                    <c:v>#VALUE!</c:v>
                  </c:pt>
                  <c:pt idx="86">
                    <c:v>#VALUE!</c:v>
                  </c:pt>
                  <c:pt idx="87">
                    <c:v>#VALUE!</c:v>
                  </c:pt>
                  <c:pt idx="88">
                    <c:v>#VALUE!</c:v>
                  </c:pt>
                  <c:pt idx="89">
                    <c:v>#VALUE!</c:v>
                  </c:pt>
                  <c:pt idx="90">
                    <c:v>#VALUE!</c:v>
                  </c:pt>
                  <c:pt idx="91">
                    <c:v>#VALUE!</c:v>
                  </c:pt>
                  <c:pt idx="92">
                    <c:v>#VALUE!</c:v>
                  </c:pt>
                  <c:pt idx="93">
                    <c:v>#VALUE!</c:v>
                  </c:pt>
                  <c:pt idx="94">
                    <c:v>#VALUE!</c:v>
                  </c:pt>
                  <c:pt idx="95">
                    <c:v>#VALUE!</c:v>
                  </c:pt>
                  <c:pt idx="96">
                    <c:v>#VALUE!</c:v>
                  </c:pt>
                  <c:pt idx="97">
                    <c:v>#VALUE!</c:v>
                  </c:pt>
                  <c:pt idx="98">
                    <c:v>#VALUE!</c:v>
                  </c:pt>
                  <c:pt idx="99">
                    <c:v>#VALUE!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0</c:v>
                  </c:pt>
                  <c:pt idx="9">
                    <c:v>3</c:v>
                  </c:pt>
                  <c:pt idx="10">
                    <c:v>0</c:v>
                  </c:pt>
                  <c:pt idx="11">
                    <c:v>3</c:v>
                  </c:pt>
                  <c:pt idx="12">
                    <c:v>1</c:v>
                  </c:pt>
                  <c:pt idx="13">
                    <c:v>4</c:v>
                  </c:pt>
                  <c:pt idx="14">
                    <c:v>6</c:v>
                  </c:pt>
                  <c:pt idx="15">
                    <c:v>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6</c:v>
                  </c:pt>
                  <c:pt idx="7">
                    <c:v>0</c:v>
                  </c:pt>
                  <c:pt idx="8">
                    <c:v>2</c:v>
                  </c:pt>
                  <c:pt idx="9">
                    <c:v>8</c:v>
                  </c:pt>
                  <c:pt idx="10">
                    <c:v>0</c:v>
                  </c:pt>
                  <c:pt idx="11">
                    <c:v>10</c:v>
                  </c:pt>
                  <c:pt idx="12">
                    <c:v>2</c:v>
                  </c:pt>
                  <c:pt idx="13">
                    <c:v>12</c:v>
                  </c:pt>
                  <c:pt idx="14">
                    <c:v>14</c:v>
                  </c:pt>
                  <c:pt idx="15">
                    <c:v>12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2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6</c:v>
                  </c:pt>
                  <c:pt idx="8">
                    <c:v>4</c:v>
                  </c:pt>
                  <c:pt idx="9">
                    <c:v>6</c:v>
                  </c:pt>
                  <c:pt idx="10">
                    <c:v>2</c:v>
                  </c:pt>
                  <c:pt idx="11">
                    <c:v>4</c:v>
                  </c:pt>
                  <c:pt idx="12">
                    <c:v>8</c:v>
                  </c:pt>
                  <c:pt idx="13">
                    <c:v>10</c:v>
                  </c:pt>
                  <c:pt idx="14">
                    <c:v>12</c:v>
                  </c:pt>
                  <c:pt idx="15">
                    <c:v>10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6</c:v>
                  </c:pt>
                  <c:pt idx="7">
                    <c:v>4</c:v>
                  </c:pt>
                  <c:pt idx="8">
                    <c:v>0</c:v>
                  </c:pt>
                  <c:pt idx="9">
                    <c:v>6</c:v>
                  </c:pt>
                  <c:pt idx="10">
                    <c:v>2</c:v>
                  </c:pt>
                  <c:pt idx="11">
                    <c:v>7</c:v>
                  </c:pt>
                  <c:pt idx="12">
                    <c:v>0</c:v>
                  </c:pt>
                  <c:pt idx="13">
                    <c:v>7</c:v>
                  </c:pt>
                  <c:pt idx="14">
                    <c:v>5</c:v>
                  </c:pt>
                  <c:pt idx="15">
                    <c:v>3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6</c:v>
                  </c:pt>
                  <c:pt idx="7">
                    <c:v>8</c:v>
                  </c:pt>
                  <c:pt idx="8">
                    <c:v>0</c:v>
                  </c:pt>
                  <c:pt idx="9">
                    <c:v>5</c:v>
                  </c:pt>
                  <c:pt idx="10">
                    <c:v>7</c:v>
                  </c:pt>
                  <c:pt idx="11">
                    <c:v>9</c:v>
                  </c:pt>
                  <c:pt idx="12">
                    <c:v>3</c:v>
                  </c:pt>
                  <c:pt idx="13">
                    <c:v>11</c:v>
                  </c:pt>
                  <c:pt idx="14">
                    <c:v>13</c:v>
                  </c:pt>
                  <c:pt idx="15">
                    <c:v>11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2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6</c:v>
                  </c:pt>
                  <c:pt idx="9">
                    <c:v>0</c:v>
                  </c:pt>
                  <c:pt idx="10">
                    <c:v>2</c:v>
                  </c:pt>
                  <c:pt idx="11">
                    <c:v>5</c:v>
                  </c:pt>
                  <c:pt idx="12">
                    <c:v>12</c:v>
                  </c:pt>
                  <c:pt idx="13">
                    <c:v>10</c:v>
                  </c:pt>
                  <c:pt idx="14">
                    <c:v>12</c:v>
                  </c:pt>
                  <c:pt idx="15">
                    <c:v>10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6</c:v>
                  </c:pt>
                  <c:pt idx="8">
                    <c:v>2</c:v>
                  </c:pt>
                  <c:pt idx="9">
                    <c:v>0</c:v>
                  </c:pt>
                  <c:pt idx="10">
                    <c:v>8</c:v>
                  </c:pt>
                  <c:pt idx="11">
                    <c:v>0</c:v>
                  </c:pt>
                  <c:pt idx="12">
                    <c:v>3</c:v>
                  </c:pt>
                  <c:pt idx="13">
                    <c:v>3</c:v>
                  </c:pt>
                  <c:pt idx="14">
                    <c:v>5</c:v>
                  </c:pt>
                  <c:pt idx="15">
                    <c:v>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0</c:v>
                  </c:pt>
                  <c:pt idx="9">
                    <c:v>3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0</c:v>
                  </c:pt>
                  <c:pt idx="1">
                    <c:v>7</c:v>
                  </c:pt>
                  <c:pt idx="2">
                    <c:v>5</c:v>
                  </c:pt>
                  <c:pt idx="3">
                    <c:v>3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0</c:v>
                  </c:pt>
                  <c:pt idx="9">
                    <c:v>3</c:v>
                  </c:pt>
                  <c:pt idx="10">
                    <c:v>0</c:v>
                  </c:pt>
                  <c:pt idx="11">
                    <c:v>3</c:v>
                  </c:pt>
                  <c:pt idx="12">
                    <c:v>0</c:v>
                  </c:pt>
                  <c:pt idx="13">
                    <c:v>7</c:v>
                  </c:pt>
                  <c:pt idx="14">
                    <c:v>5</c:v>
                  </c:pt>
                  <c:pt idx="15">
                    <c:v>3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2</c:v>
                  </c:pt>
                  <c:pt idx="1">
                    <c:v>7</c:v>
                  </c:pt>
                  <c:pt idx="2">
                    <c:v>4</c:v>
                  </c:pt>
                  <c:pt idx="3">
                    <c:v>2</c:v>
                  </c:pt>
                  <c:pt idx="4">
                    <c:v>7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6</c:v>
                  </c:pt>
                  <c:pt idx="9">
                    <c:v>0</c:v>
                  </c:pt>
                  <c:pt idx="10">
                    <c:v>3</c:v>
                  </c:pt>
                  <c:pt idx="11">
                    <c:v>0</c:v>
                  </c:pt>
                  <c:pt idx="12">
                    <c:v>7</c:v>
                  </c:pt>
                  <c:pt idx="13">
                    <c:v>2</c:v>
                  </c:pt>
                  <c:pt idx="14">
                    <c:v>4</c:v>
                  </c:pt>
                  <c:pt idx="15">
                    <c:v>2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N</c:v>
                  </c:pt>
                  <c:pt idx="9">
                    <c:v>P</c:v>
                  </c:pt>
                  <c:pt idx="10">
                    <c:v>N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B</c:v>
                  </c:pt>
                  <c:pt idx="7">
                    <c:v>N</c:v>
                  </c:pt>
                  <c:pt idx="8">
                    <c:v>B</c:v>
                  </c:pt>
                  <c:pt idx="9">
                    <c:v>B</c:v>
                  </c:pt>
                  <c:pt idx="10">
                    <c:v>N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B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P</c:v>
                  </c:pt>
                  <c:pt idx="9">
                    <c:v>B</c:v>
                  </c:pt>
                  <c:pt idx="10">
                    <c:v>B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P</c:v>
                  </c:pt>
                  <c:pt idx="7">
                    <c:v>P</c:v>
                  </c:pt>
                  <c:pt idx="8">
                    <c:v>N</c:v>
                  </c:pt>
                  <c:pt idx="9">
                    <c:v>P</c:v>
                  </c:pt>
                  <c:pt idx="10">
                    <c:v>P</c:v>
                  </c:pt>
                  <c:pt idx="11">
                    <c:v>B</c:v>
                  </c:pt>
                  <c:pt idx="12">
                    <c:v>N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B</c:v>
                  </c:pt>
                  <c:pt idx="7">
                    <c:v>B</c:v>
                  </c:pt>
                  <c:pt idx="8">
                    <c:v>N</c:v>
                  </c:pt>
                  <c:pt idx="9">
                    <c:v>B</c:v>
                  </c:pt>
                  <c:pt idx="10">
                    <c:v>B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B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P</c:v>
                  </c:pt>
                  <c:pt idx="9">
                    <c:v>N</c:v>
                  </c:pt>
                  <c:pt idx="10">
                    <c:v>B</c:v>
                  </c:pt>
                  <c:pt idx="11">
                    <c:v>P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P</c:v>
                  </c:pt>
                  <c:pt idx="8">
                    <c:v>B</c:v>
                  </c:pt>
                  <c:pt idx="9">
                    <c:v>N</c:v>
                  </c:pt>
                  <c:pt idx="10">
                    <c:v>P</c:v>
                  </c:pt>
                  <c:pt idx="11">
                    <c:v>N</c:v>
                  </c:pt>
                  <c:pt idx="12">
                    <c:v>P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N</c:v>
                  </c:pt>
                  <c:pt idx="9">
                    <c:v>B</c:v>
                  </c:pt>
                  <c:pt idx="10">
                    <c:v>N</c:v>
                  </c:pt>
                  <c:pt idx="11">
                    <c:v>N</c:v>
                  </c:pt>
                  <c:pt idx="12">
                    <c:v>N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N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N</c:v>
                  </c:pt>
                  <c:pt idx="9">
                    <c:v>P</c:v>
                  </c:pt>
                  <c:pt idx="10">
                    <c:v>N</c:v>
                  </c:pt>
                  <c:pt idx="11">
                    <c:v>B</c:v>
                  </c:pt>
                  <c:pt idx="12">
                    <c:v>N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P</c:v>
                  </c:pt>
                  <c:pt idx="1">
                    <c:v>B</c:v>
                  </c:pt>
                  <c:pt idx="2">
                    <c:v>B</c:v>
                  </c:pt>
                  <c:pt idx="3">
                    <c:v>B</c:v>
                  </c:pt>
                  <c:pt idx="4">
                    <c:v>P</c:v>
                  </c:pt>
                  <c:pt idx="5">
                    <c:v>P</c:v>
                  </c:pt>
                  <c:pt idx="6">
                    <c:v>N</c:v>
                  </c:pt>
                  <c:pt idx="7">
                    <c:v>B</c:v>
                  </c:pt>
                  <c:pt idx="8">
                    <c:v>B</c:v>
                  </c:pt>
                  <c:pt idx="9">
                    <c:v>N</c:v>
                  </c:pt>
                  <c:pt idx="10">
                    <c:v>P</c:v>
                  </c:pt>
                  <c:pt idx="11">
                    <c:v>N</c:v>
                  </c:pt>
                  <c:pt idx="12">
                    <c:v>B</c:v>
                  </c:pt>
                  <c:pt idx="13">
                    <c:v>P</c:v>
                  </c:pt>
                  <c:pt idx="14">
                    <c:v>P</c:v>
                  </c:pt>
                  <c:pt idx="15">
                    <c:v>P</c:v>
                  </c:pt>
                </c:lvl>
                <c:lvl>
                  <c:pt idx="0">
                    <c:v>B1</c:v>
                  </c:pt>
                  <c:pt idx="1">
                    <c:v>B2</c:v>
                  </c:pt>
                  <c:pt idx="2">
                    <c:v>B3</c:v>
                  </c:pt>
                  <c:pt idx="3">
                    <c:v>B4</c:v>
                  </c:pt>
                  <c:pt idx="4">
                    <c:v>B5</c:v>
                  </c:pt>
                  <c:pt idx="5">
                    <c:v>B6</c:v>
                  </c:pt>
                  <c:pt idx="6">
                    <c:v>B7</c:v>
                  </c:pt>
                  <c:pt idx="7">
                    <c:v>B8</c:v>
                  </c:pt>
                  <c:pt idx="8">
                    <c:v>B9</c:v>
                  </c:pt>
                  <c:pt idx="9">
                    <c:v>B10</c:v>
                  </c:pt>
                  <c:pt idx="10">
                    <c:v>B11</c:v>
                  </c:pt>
                  <c:pt idx="11">
                    <c:v>B12</c:v>
                  </c:pt>
                  <c:pt idx="12">
                    <c:v>B13</c:v>
                  </c:pt>
                  <c:pt idx="13">
                    <c:v>B14</c:v>
                  </c:pt>
                  <c:pt idx="14">
                    <c:v>B15</c:v>
                  </c:pt>
                  <c:pt idx="15">
                    <c:v>B16</c:v>
                  </c:pt>
                  <c:pt idx="16">
                    <c:v>B17</c:v>
                  </c:pt>
                  <c:pt idx="17">
                    <c:v>B18</c:v>
                  </c:pt>
                  <c:pt idx="18">
                    <c:v>B19</c:v>
                  </c:pt>
                  <c:pt idx="19">
                    <c:v>B20</c:v>
                  </c:pt>
                  <c:pt idx="20">
                    <c:v>B21</c:v>
                  </c:pt>
                  <c:pt idx="21">
                    <c:v>B22</c:v>
                  </c:pt>
                  <c:pt idx="22">
                    <c:v>B23</c:v>
                  </c:pt>
                  <c:pt idx="23">
                    <c:v>B24</c:v>
                  </c:pt>
                  <c:pt idx="24">
                    <c:v>B25</c:v>
                  </c:pt>
                  <c:pt idx="25">
                    <c:v>B26</c:v>
                  </c:pt>
                  <c:pt idx="26">
                    <c:v>B27</c:v>
                  </c:pt>
                  <c:pt idx="27">
                    <c:v>B28</c:v>
                  </c:pt>
                  <c:pt idx="28">
                    <c:v>B29</c:v>
                  </c:pt>
                  <c:pt idx="29">
                    <c:v>B30</c:v>
                  </c:pt>
                  <c:pt idx="30">
                    <c:v>B31</c:v>
                  </c:pt>
                  <c:pt idx="31">
                    <c:v>B32</c:v>
                  </c:pt>
                  <c:pt idx="32">
                    <c:v>B33</c:v>
                  </c:pt>
                  <c:pt idx="33">
                    <c:v>B34</c:v>
                  </c:pt>
                  <c:pt idx="34">
                    <c:v>B35</c:v>
                  </c:pt>
                  <c:pt idx="35">
                    <c:v>B36</c:v>
                  </c:pt>
                  <c:pt idx="36">
                    <c:v>B37</c:v>
                  </c:pt>
                  <c:pt idx="37">
                    <c:v>B38</c:v>
                  </c:pt>
                  <c:pt idx="38">
                    <c:v>B39</c:v>
                  </c:pt>
                  <c:pt idx="39">
                    <c:v>B40</c:v>
                  </c:pt>
                  <c:pt idx="40">
                    <c:v>B41</c:v>
                  </c:pt>
                  <c:pt idx="41">
                    <c:v>B42</c:v>
                  </c:pt>
                  <c:pt idx="42">
                    <c:v>B43</c:v>
                  </c:pt>
                  <c:pt idx="43">
                    <c:v>B44</c:v>
                  </c:pt>
                  <c:pt idx="44">
                    <c:v>B45</c:v>
                  </c:pt>
                  <c:pt idx="45">
                    <c:v>B46</c:v>
                  </c:pt>
                  <c:pt idx="46">
                    <c:v>B47</c:v>
                  </c:pt>
                  <c:pt idx="47">
                    <c:v>B48</c:v>
                  </c:pt>
                  <c:pt idx="48">
                    <c:v>B49</c:v>
                  </c:pt>
                  <c:pt idx="49">
                    <c:v>B50</c:v>
                  </c:pt>
                  <c:pt idx="50">
                    <c:v>B51</c:v>
                  </c:pt>
                  <c:pt idx="51">
                    <c:v>B52</c:v>
                  </c:pt>
                  <c:pt idx="52">
                    <c:v>B53</c:v>
                  </c:pt>
                  <c:pt idx="53">
                    <c:v>B54</c:v>
                  </c:pt>
                  <c:pt idx="54">
                    <c:v>B55</c:v>
                  </c:pt>
                  <c:pt idx="55">
                    <c:v>B56</c:v>
                  </c:pt>
                  <c:pt idx="56">
                    <c:v>B57</c:v>
                  </c:pt>
                  <c:pt idx="57">
                    <c:v>B58</c:v>
                  </c:pt>
                  <c:pt idx="58">
                    <c:v>B59</c:v>
                  </c:pt>
                  <c:pt idx="59">
                    <c:v>B60</c:v>
                  </c:pt>
                  <c:pt idx="60">
                    <c:v>B61</c:v>
                  </c:pt>
                  <c:pt idx="61">
                    <c:v>B62</c:v>
                  </c:pt>
                  <c:pt idx="62">
                    <c:v>B63</c:v>
                  </c:pt>
                  <c:pt idx="63">
                    <c:v>B64</c:v>
                  </c:pt>
                  <c:pt idx="64">
                    <c:v>B65</c:v>
                  </c:pt>
                  <c:pt idx="65">
                    <c:v>B66</c:v>
                  </c:pt>
                  <c:pt idx="66">
                    <c:v>B67</c:v>
                  </c:pt>
                  <c:pt idx="67">
                    <c:v>B68</c:v>
                  </c:pt>
                  <c:pt idx="68">
                    <c:v>B69</c:v>
                  </c:pt>
                  <c:pt idx="69">
                    <c:v>B70</c:v>
                  </c:pt>
                  <c:pt idx="70">
                    <c:v>B71</c:v>
                  </c:pt>
                  <c:pt idx="71">
                    <c:v>B72</c:v>
                  </c:pt>
                  <c:pt idx="72">
                    <c:v>B73</c:v>
                  </c:pt>
                  <c:pt idx="73">
                    <c:v>B74</c:v>
                  </c:pt>
                  <c:pt idx="74">
                    <c:v>B75</c:v>
                  </c:pt>
                  <c:pt idx="75">
                    <c:v>B76</c:v>
                  </c:pt>
                  <c:pt idx="76">
                    <c:v>B77</c:v>
                  </c:pt>
                  <c:pt idx="77">
                    <c:v>B78</c:v>
                  </c:pt>
                  <c:pt idx="78">
                    <c:v>B79</c:v>
                  </c:pt>
                  <c:pt idx="79">
                    <c:v>B80</c:v>
                  </c:pt>
                  <c:pt idx="80">
                    <c:v>B81</c:v>
                  </c:pt>
                  <c:pt idx="81">
                    <c:v>B82</c:v>
                  </c:pt>
                  <c:pt idx="82">
                    <c:v>B83</c:v>
                  </c:pt>
                  <c:pt idx="83">
                    <c:v>B84</c:v>
                  </c:pt>
                  <c:pt idx="84">
                    <c:v>B85</c:v>
                  </c:pt>
                  <c:pt idx="85">
                    <c:v>B86</c:v>
                  </c:pt>
                  <c:pt idx="86">
                    <c:v>B87</c:v>
                  </c:pt>
                  <c:pt idx="87">
                    <c:v>B88</c:v>
                  </c:pt>
                  <c:pt idx="88">
                    <c:v>B89</c:v>
                  </c:pt>
                  <c:pt idx="89">
                    <c:v>B90</c:v>
                  </c:pt>
                  <c:pt idx="90">
                    <c:v>B91</c:v>
                  </c:pt>
                  <c:pt idx="91">
                    <c:v>B92</c:v>
                  </c:pt>
                  <c:pt idx="92">
                    <c:v>B93</c:v>
                  </c:pt>
                  <c:pt idx="93">
                    <c:v>B94</c:v>
                  </c:pt>
                  <c:pt idx="94">
                    <c:v>B95</c:v>
                  </c:pt>
                  <c:pt idx="95">
                    <c:v>B96</c:v>
                  </c:pt>
                  <c:pt idx="96">
                    <c:v>B97</c:v>
                  </c:pt>
                  <c:pt idx="97">
                    <c:v>B98</c:v>
                  </c:pt>
                  <c:pt idx="98">
                    <c:v>B99</c:v>
                  </c:pt>
                  <c:pt idx="99">
                    <c:v>B100</c:v>
                  </c:pt>
                </c:lvl>
              </c:multiLvlStrCache>
            </c:multiLvlStrRef>
          </c:cat>
          <c:val>
            <c:numRef>
              <c:f>'Combo Dashboard'!$ED$10:$ED$109</c:f>
              <c:numCache>
                <c:formatCode>General</c:formatCode>
                <c:ptCount val="100"/>
                <c:pt idx="0">
                  <c:v>1</c:v>
                </c:pt>
                <c:pt idx="1">
                  <c:v>-8</c:v>
                </c:pt>
                <c:pt idx="2">
                  <c:v>-1</c:v>
                </c:pt>
                <c:pt idx="3">
                  <c:v>3</c:v>
                </c:pt>
                <c:pt idx="4">
                  <c:v>-6</c:v>
                </c:pt>
                <c:pt idx="5">
                  <c:v>-14</c:v>
                </c:pt>
                <c:pt idx="6">
                  <c:v>-14</c:v>
                </c:pt>
                <c:pt idx="7">
                  <c:v>-6</c:v>
                </c:pt>
                <c:pt idx="8">
                  <c:v>-4</c:v>
                </c:pt>
                <c:pt idx="9">
                  <c:v>-10</c:v>
                </c:pt>
                <c:pt idx="10">
                  <c:v>-9</c:v>
                </c:pt>
                <c:pt idx="11">
                  <c:v>-13</c:v>
                </c:pt>
                <c:pt idx="12">
                  <c:v>-14</c:v>
                </c:pt>
                <c:pt idx="13">
                  <c:v>-26</c:v>
                </c:pt>
                <c:pt idx="14">
                  <c:v>-10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70A-4697-BFE0-F4FDEABB0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3471295"/>
        <c:axId val="1323471775"/>
      </c:lineChart>
      <c:catAx>
        <c:axId val="132347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471775"/>
        <c:crosses val="autoZero"/>
        <c:auto val="1"/>
        <c:lblAlgn val="ctr"/>
        <c:lblOffset val="100"/>
        <c:noMultiLvlLbl val="0"/>
      </c:catAx>
      <c:valAx>
        <c:axId val="132347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47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3200"/>
              <a:t>Strategy Wise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5735811797751863E-2"/>
          <c:y val="6.468403481617882E-2"/>
          <c:w val="0.97019993412968619"/>
          <c:h val="0.91681076962153929"/>
        </c:manualLayout>
      </c:layout>
      <c:lineChart>
        <c:grouping val="standard"/>
        <c:varyColors val="0"/>
        <c:ser>
          <c:idx val="0"/>
          <c:order val="0"/>
          <c:tx>
            <c:strRef>
              <c:f>'Strategy Dashboard'!$ET$9</c:f>
              <c:strCache>
                <c:ptCount val="1"/>
                <c:pt idx="0">
                  <c:v>S1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'Strategy Dashboard'!$ES$10:$ES$109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'Strategy Dashboard'!$ET$10:$ET$109</c:f>
              <c:numCache>
                <c:formatCode>General</c:formatCode>
                <c:ptCount val="100"/>
                <c:pt idx="0">
                  <c:v>2</c:v>
                </c:pt>
                <c:pt idx="1">
                  <c:v>-5</c:v>
                </c:pt>
                <c:pt idx="2">
                  <c:v>-1</c:v>
                </c:pt>
                <c:pt idx="3">
                  <c:v>1</c:v>
                </c:pt>
                <c:pt idx="4">
                  <c:v>-6</c:v>
                </c:pt>
                <c:pt idx="5">
                  <c:v>-10</c:v>
                </c:pt>
                <c:pt idx="6">
                  <c:v>-10</c:v>
                </c:pt>
                <c:pt idx="7">
                  <c:v>-8</c:v>
                </c:pt>
                <c:pt idx="8">
                  <c:v>-2</c:v>
                </c:pt>
                <c:pt idx="9">
                  <c:v>-2</c:v>
                </c:pt>
                <c:pt idx="10">
                  <c:v>1</c:v>
                </c:pt>
                <c:pt idx="11">
                  <c:v>1</c:v>
                </c:pt>
                <c:pt idx="12">
                  <c:v>8</c:v>
                </c:pt>
                <c:pt idx="13">
                  <c:v>6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67-4CF6-B81A-CA8E83DD692A}"/>
            </c:ext>
          </c:extLst>
        </c:ser>
        <c:ser>
          <c:idx val="1"/>
          <c:order val="1"/>
          <c:tx>
            <c:strRef>
              <c:f>'Strategy Dashboard'!$EU$9</c:f>
              <c:strCache>
                <c:ptCount val="1"/>
                <c:pt idx="0">
                  <c:v>S2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'Strategy Dashboard'!$ES$10:$ES$109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'Strategy Dashboard'!$EU$10:$EU$109</c:f>
              <c:numCache>
                <c:formatCode>General</c:formatCode>
                <c:ptCount val="100"/>
                <c:pt idx="0">
                  <c:v>0</c:v>
                </c:pt>
                <c:pt idx="1">
                  <c:v>-7</c:v>
                </c:pt>
                <c:pt idx="2">
                  <c:v>-2</c:v>
                </c:pt>
                <c:pt idx="3">
                  <c:v>1</c:v>
                </c:pt>
                <c:pt idx="4">
                  <c:v>-1</c:v>
                </c:pt>
                <c:pt idx="5">
                  <c:v>-5</c:v>
                </c:pt>
                <c:pt idx="6">
                  <c:v>-5</c:v>
                </c:pt>
                <c:pt idx="7">
                  <c:v>-3</c:v>
                </c:pt>
                <c:pt idx="8">
                  <c:v>-3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3</c:v>
                </c:pt>
                <c:pt idx="13">
                  <c:v>-4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67-4CF6-B81A-CA8E83DD692A}"/>
            </c:ext>
          </c:extLst>
        </c:ser>
        <c:ser>
          <c:idx val="2"/>
          <c:order val="2"/>
          <c:tx>
            <c:strRef>
              <c:f>'Strategy Dashboard'!$EV$9</c:f>
              <c:strCache>
                <c:ptCount val="1"/>
                <c:pt idx="0">
                  <c:v>S3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'Strategy Dashboard'!$ES$10:$ES$109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'Strategy Dashboard'!$EV$10:$EV$109</c:f>
              <c:numCache>
                <c:formatCode>General</c:formatCode>
                <c:ptCount val="100"/>
                <c:pt idx="0">
                  <c:v>0</c:v>
                </c:pt>
                <c:pt idx="1">
                  <c:v>-7</c:v>
                </c:pt>
                <c:pt idx="2">
                  <c:v>-2</c:v>
                </c:pt>
                <c:pt idx="3">
                  <c:v>1</c:v>
                </c:pt>
                <c:pt idx="4">
                  <c:v>-1</c:v>
                </c:pt>
                <c:pt idx="5">
                  <c:v>-5</c:v>
                </c:pt>
                <c:pt idx="6">
                  <c:v>-5</c:v>
                </c:pt>
                <c:pt idx="7">
                  <c:v>-3</c:v>
                </c:pt>
                <c:pt idx="8">
                  <c:v>-3</c:v>
                </c:pt>
                <c:pt idx="9">
                  <c:v>-6</c:v>
                </c:pt>
                <c:pt idx="10">
                  <c:v>-6</c:v>
                </c:pt>
                <c:pt idx="11">
                  <c:v>-6</c:v>
                </c:pt>
                <c:pt idx="12">
                  <c:v>-6</c:v>
                </c:pt>
                <c:pt idx="13">
                  <c:v>-8</c:v>
                </c:pt>
                <c:pt idx="14">
                  <c:v>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67-4CF6-B81A-CA8E83DD692A}"/>
            </c:ext>
          </c:extLst>
        </c:ser>
        <c:ser>
          <c:idx val="3"/>
          <c:order val="3"/>
          <c:tx>
            <c:strRef>
              <c:f>'Strategy Dashboard'!$EW$9</c:f>
              <c:strCache>
                <c:ptCount val="1"/>
                <c:pt idx="0">
                  <c:v>S4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'Strategy Dashboard'!$ES$10:$ES$109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'Strategy Dashboard'!$EW$10:$EW$109</c:f>
              <c:numCache>
                <c:formatCode>General</c:formatCode>
                <c:ptCount val="100"/>
                <c:pt idx="0">
                  <c:v>0</c:v>
                </c:pt>
                <c:pt idx="1">
                  <c:v>-7</c:v>
                </c:pt>
                <c:pt idx="2">
                  <c:v>-2</c:v>
                </c:pt>
                <c:pt idx="3">
                  <c:v>1</c:v>
                </c:pt>
                <c:pt idx="4">
                  <c:v>-1</c:v>
                </c:pt>
                <c:pt idx="5">
                  <c:v>-5</c:v>
                </c:pt>
                <c:pt idx="6">
                  <c:v>-5</c:v>
                </c:pt>
                <c:pt idx="7">
                  <c:v>-11</c:v>
                </c:pt>
                <c:pt idx="8">
                  <c:v>-9</c:v>
                </c:pt>
                <c:pt idx="9">
                  <c:v>-9</c:v>
                </c:pt>
                <c:pt idx="10">
                  <c:v>-1</c:v>
                </c:pt>
                <c:pt idx="11">
                  <c:v>-1</c:v>
                </c:pt>
                <c:pt idx="12">
                  <c:v>-4</c:v>
                </c:pt>
                <c:pt idx="13">
                  <c:v>-7</c:v>
                </c:pt>
                <c:pt idx="14">
                  <c:v>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67-4CF6-B81A-CA8E83DD692A}"/>
            </c:ext>
          </c:extLst>
        </c:ser>
        <c:ser>
          <c:idx val="4"/>
          <c:order val="4"/>
          <c:tx>
            <c:strRef>
              <c:f>'Strategy Dashboard'!$EX$9</c:f>
              <c:strCache>
                <c:ptCount val="1"/>
                <c:pt idx="0">
                  <c:v>S5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'Strategy Dashboard'!$ES$10:$ES$109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'Strategy Dashboard'!$EX$10:$EX$109</c:f>
              <c:numCache>
                <c:formatCode>General</c:formatCode>
                <c:ptCount val="100"/>
                <c:pt idx="0">
                  <c:v>-1</c:v>
                </c:pt>
                <c:pt idx="1">
                  <c:v>-3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-4</c:v>
                </c:pt>
                <c:pt idx="6">
                  <c:v>-4</c:v>
                </c:pt>
                <c:pt idx="7">
                  <c:v>-2</c:v>
                </c:pt>
                <c:pt idx="8">
                  <c:v>-8</c:v>
                </c:pt>
                <c:pt idx="9">
                  <c:v>-8</c:v>
                </c:pt>
                <c:pt idx="10">
                  <c:v>-10</c:v>
                </c:pt>
                <c:pt idx="11">
                  <c:v>-15</c:v>
                </c:pt>
                <c:pt idx="12">
                  <c:v>-27</c:v>
                </c:pt>
                <c:pt idx="13">
                  <c:v>-37</c:v>
                </c:pt>
                <c:pt idx="14">
                  <c:v>-25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67-4CF6-B81A-CA8E83DD692A}"/>
            </c:ext>
          </c:extLst>
        </c:ser>
        <c:ser>
          <c:idx val="5"/>
          <c:order val="5"/>
          <c:tx>
            <c:strRef>
              <c:f>'Strategy Dashboard'!$EY$9</c:f>
              <c:strCache>
                <c:ptCount val="1"/>
                <c:pt idx="0">
                  <c:v>S6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'Strategy Dashboard'!$ES$10:$ES$109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'Strategy Dashboard'!$EY$10:$EY$109</c:f>
              <c:numCache>
                <c:formatCode>General</c:formatCode>
                <c:ptCount val="100"/>
                <c:pt idx="0">
                  <c:v>0</c:v>
                </c:pt>
                <c:pt idx="1">
                  <c:v>-7</c:v>
                </c:pt>
                <c:pt idx="2">
                  <c:v>-2</c:v>
                </c:pt>
                <c:pt idx="3">
                  <c:v>1</c:v>
                </c:pt>
                <c:pt idx="4">
                  <c:v>-1</c:v>
                </c:pt>
                <c:pt idx="5">
                  <c:v>-5</c:v>
                </c:pt>
                <c:pt idx="6">
                  <c:v>-11</c:v>
                </c:pt>
                <c:pt idx="7">
                  <c:v>-3</c:v>
                </c:pt>
                <c:pt idx="8">
                  <c:v>-3</c:v>
                </c:pt>
                <c:pt idx="9">
                  <c:v>-8</c:v>
                </c:pt>
                <c:pt idx="10">
                  <c:v>-15</c:v>
                </c:pt>
                <c:pt idx="11">
                  <c:v>-24</c:v>
                </c:pt>
                <c:pt idx="12">
                  <c:v>-27</c:v>
                </c:pt>
                <c:pt idx="13">
                  <c:v>-38</c:v>
                </c:pt>
                <c:pt idx="14">
                  <c:v>-25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367-4CF6-B81A-CA8E83DD692A}"/>
            </c:ext>
          </c:extLst>
        </c:ser>
        <c:ser>
          <c:idx val="6"/>
          <c:order val="6"/>
          <c:tx>
            <c:strRef>
              <c:f>'Strategy Dashboard'!$EZ$9</c:f>
              <c:strCache>
                <c:ptCount val="1"/>
                <c:pt idx="0">
                  <c:v>S7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'Strategy Dashboard'!$ES$10:$ES$109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'Strategy Dashboard'!$EZ$10:$EZ$109</c:f>
              <c:numCache>
                <c:formatCode>General</c:formatCode>
                <c:ptCount val="100"/>
                <c:pt idx="0">
                  <c:v>0</c:v>
                </c:pt>
                <c:pt idx="1">
                  <c:v>-7</c:v>
                </c:pt>
                <c:pt idx="2">
                  <c:v>-2</c:v>
                </c:pt>
                <c:pt idx="3">
                  <c:v>1</c:v>
                </c:pt>
                <c:pt idx="4">
                  <c:v>-1</c:v>
                </c:pt>
                <c:pt idx="5">
                  <c:v>-5</c:v>
                </c:pt>
                <c:pt idx="6">
                  <c:v>1</c:v>
                </c:pt>
                <c:pt idx="7">
                  <c:v>-3</c:v>
                </c:pt>
                <c:pt idx="8">
                  <c:v>-3</c:v>
                </c:pt>
                <c:pt idx="9">
                  <c:v>3</c:v>
                </c:pt>
                <c:pt idx="10">
                  <c:v>5</c:v>
                </c:pt>
                <c:pt idx="11">
                  <c:v>12</c:v>
                </c:pt>
                <c:pt idx="12">
                  <c:v>12</c:v>
                </c:pt>
                <c:pt idx="13">
                  <c:v>5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367-4CF6-B81A-CA8E83DD692A}"/>
            </c:ext>
          </c:extLst>
        </c:ser>
        <c:ser>
          <c:idx val="7"/>
          <c:order val="7"/>
          <c:tx>
            <c:strRef>
              <c:f>'Strategy Dashboard'!$FA$9</c:f>
              <c:strCache>
                <c:ptCount val="1"/>
                <c:pt idx="0">
                  <c:v>S8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'Strategy Dashboard'!$ES$10:$ES$109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'Strategy Dashboard'!$FA$10:$FA$109</c:f>
              <c:numCache>
                <c:formatCode>General</c:formatCode>
                <c:ptCount val="100"/>
                <c:pt idx="0">
                  <c:v>-1</c:v>
                </c:pt>
                <c:pt idx="1">
                  <c:v>-3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-4</c:v>
                </c:pt>
                <c:pt idx="6">
                  <c:v>-4</c:v>
                </c:pt>
                <c:pt idx="7">
                  <c:v>2</c:v>
                </c:pt>
                <c:pt idx="8">
                  <c:v>-2</c:v>
                </c:pt>
                <c:pt idx="9">
                  <c:v>-8</c:v>
                </c:pt>
                <c:pt idx="10">
                  <c:v>-10</c:v>
                </c:pt>
                <c:pt idx="11">
                  <c:v>-14</c:v>
                </c:pt>
                <c:pt idx="12">
                  <c:v>-22</c:v>
                </c:pt>
                <c:pt idx="13">
                  <c:v>-32</c:v>
                </c:pt>
                <c:pt idx="14">
                  <c:v>-20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367-4CF6-B81A-CA8E83DD692A}"/>
            </c:ext>
          </c:extLst>
        </c:ser>
        <c:ser>
          <c:idx val="8"/>
          <c:order val="8"/>
          <c:tx>
            <c:strRef>
              <c:f>'Strategy Dashboard'!$FB$9</c:f>
              <c:strCache>
                <c:ptCount val="1"/>
                <c:pt idx="0">
                  <c:v>S9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'Strategy Dashboard'!$ES$10:$ES$109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'Strategy Dashboard'!$FB$10:$FB$109</c:f>
              <c:numCache>
                <c:formatCode>General</c:formatCode>
                <c:ptCount val="100"/>
                <c:pt idx="0">
                  <c:v>0</c:v>
                </c:pt>
                <c:pt idx="1">
                  <c:v>-7</c:v>
                </c:pt>
                <c:pt idx="2">
                  <c:v>-2</c:v>
                </c:pt>
                <c:pt idx="3">
                  <c:v>1</c:v>
                </c:pt>
                <c:pt idx="4">
                  <c:v>-1</c:v>
                </c:pt>
                <c:pt idx="5">
                  <c:v>-5</c:v>
                </c:pt>
                <c:pt idx="6">
                  <c:v>-11</c:v>
                </c:pt>
                <c:pt idx="7">
                  <c:v>-11</c:v>
                </c:pt>
                <c:pt idx="8">
                  <c:v>-9</c:v>
                </c:pt>
                <c:pt idx="9">
                  <c:v>-17</c:v>
                </c:pt>
                <c:pt idx="10">
                  <c:v>-17</c:v>
                </c:pt>
                <c:pt idx="11">
                  <c:v>-27</c:v>
                </c:pt>
                <c:pt idx="12">
                  <c:v>-29</c:v>
                </c:pt>
                <c:pt idx="13">
                  <c:v>-41</c:v>
                </c:pt>
                <c:pt idx="14">
                  <c:v>-27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367-4CF6-B81A-CA8E83DD692A}"/>
            </c:ext>
          </c:extLst>
        </c:ser>
        <c:ser>
          <c:idx val="9"/>
          <c:order val="9"/>
          <c:tx>
            <c:strRef>
              <c:f>'Strategy Dashboard'!$FC$9</c:f>
              <c:strCache>
                <c:ptCount val="1"/>
                <c:pt idx="0">
                  <c:v>S10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'Strategy Dashboard'!$ES$10:$ES$109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'Strategy Dashboard'!$FC$10:$FC$109</c:f>
              <c:numCache>
                <c:formatCode>General</c:formatCode>
                <c:ptCount val="100"/>
                <c:pt idx="0">
                  <c:v>0</c:v>
                </c:pt>
                <c:pt idx="1">
                  <c:v>-7</c:v>
                </c:pt>
                <c:pt idx="2">
                  <c:v>-2</c:v>
                </c:pt>
                <c:pt idx="3">
                  <c:v>1</c:v>
                </c:pt>
                <c:pt idx="4">
                  <c:v>-1</c:v>
                </c:pt>
                <c:pt idx="5">
                  <c:v>-5</c:v>
                </c:pt>
                <c:pt idx="6">
                  <c:v>-5</c:v>
                </c:pt>
                <c:pt idx="7">
                  <c:v>-3</c:v>
                </c:pt>
                <c:pt idx="8">
                  <c:v>-3</c:v>
                </c:pt>
                <c:pt idx="9">
                  <c:v>0</c:v>
                </c:pt>
                <c:pt idx="10">
                  <c:v>0</c:v>
                </c:pt>
                <c:pt idx="11">
                  <c:v>-3</c:v>
                </c:pt>
                <c:pt idx="12">
                  <c:v>-4</c:v>
                </c:pt>
                <c:pt idx="13">
                  <c:v>-8</c:v>
                </c:pt>
                <c:pt idx="14">
                  <c:v>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367-4CF6-B81A-CA8E83DD6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160191"/>
        <c:axId val="1125171231"/>
      </c:lineChart>
      <c:catAx>
        <c:axId val="112516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171231"/>
        <c:crosses val="autoZero"/>
        <c:auto val="1"/>
        <c:lblAlgn val="ctr"/>
        <c:lblOffset val="100"/>
        <c:noMultiLvlLbl val="0"/>
      </c:catAx>
      <c:valAx>
        <c:axId val="112517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16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190500</xdr:colOff>
      <xdr:row>0</xdr:row>
      <xdr:rowOff>57149</xdr:rowOff>
    </xdr:from>
    <xdr:to>
      <xdr:col>38</xdr:col>
      <xdr:colOff>47625</xdr:colOff>
      <xdr:row>18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3C2923-1AC0-8155-0529-2536E33E6A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134</xdr:col>
      <xdr:colOff>317500</xdr:colOff>
      <xdr:row>2</xdr:row>
      <xdr:rowOff>47627</xdr:rowOff>
    </xdr:from>
    <xdr:to>
      <xdr:col>168</xdr:col>
      <xdr:colOff>396875</xdr:colOff>
      <xdr:row>22</xdr:row>
      <xdr:rowOff>158751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20F4A4-9D68-8BE3-F473-AD18333AC6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147</xdr:col>
      <xdr:colOff>101024</xdr:colOff>
      <xdr:row>0</xdr:row>
      <xdr:rowOff>72159</xdr:rowOff>
    </xdr:from>
    <xdr:to>
      <xdr:col>177</xdr:col>
      <xdr:colOff>28863</xdr:colOff>
      <xdr:row>19</xdr:row>
      <xdr:rowOff>72160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740A4F6-2963-EA7F-1099-89FB114C8B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381C0-EFF2-4517-AE02-AEF5104F46C4}">
  <dimension ref="A2:S109"/>
  <sheetViews>
    <sheetView workbookViewId="0">
      <selection activeCell="I3" sqref="I3"/>
    </sheetView>
  </sheetViews>
  <sheetFormatPr defaultRowHeight="15"/>
  <cols>
    <col min="13" max="13" width="15.140625" customWidth="1"/>
  </cols>
  <sheetData>
    <row r="2" spans="1:19" ht="15.75" thickBot="1"/>
    <row r="3" spans="1:19" ht="21">
      <c r="A3" s="232" t="s">
        <v>273</v>
      </c>
      <c r="B3" s="233"/>
      <c r="C3" s="233"/>
      <c r="D3" s="233"/>
      <c r="E3" s="234"/>
    </row>
    <row r="4" spans="1:19" ht="16.5" thickBot="1">
      <c r="A4" s="92" t="s">
        <v>73</v>
      </c>
      <c r="B4" s="93" t="s">
        <v>255</v>
      </c>
      <c r="C4" s="93" t="s">
        <v>24</v>
      </c>
      <c r="D4" s="93" t="s">
        <v>76</v>
      </c>
      <c r="E4" s="94"/>
    </row>
    <row r="5" spans="1:19" ht="15.75">
      <c r="A5" s="95"/>
      <c r="B5" s="96"/>
      <c r="C5" s="96"/>
      <c r="D5" s="96"/>
      <c r="E5" s="97"/>
    </row>
    <row r="6" spans="1:19" ht="15.75">
      <c r="A6" s="98"/>
      <c r="B6" s="99"/>
      <c r="C6" s="99"/>
      <c r="D6" s="99"/>
      <c r="E6" s="100"/>
    </row>
    <row r="7" spans="1:19" ht="15.75">
      <c r="A7" s="98"/>
      <c r="B7" s="99"/>
      <c r="C7" s="99"/>
      <c r="D7" s="99"/>
      <c r="E7" s="100"/>
    </row>
    <row r="8" spans="1:19" ht="15.75">
      <c r="A8" s="98"/>
      <c r="B8" s="99"/>
      <c r="C8" s="99"/>
      <c r="D8" s="99"/>
      <c r="E8" s="100"/>
      <c r="G8" t="s">
        <v>278</v>
      </c>
      <c r="H8" t="s">
        <v>279</v>
      </c>
      <c r="I8" t="s">
        <v>280</v>
      </c>
      <c r="J8" t="s">
        <v>281</v>
      </c>
      <c r="K8" t="s">
        <v>282</v>
      </c>
      <c r="L8" t="s">
        <v>283</v>
      </c>
      <c r="M8" t="s">
        <v>296</v>
      </c>
      <c r="O8" t="s">
        <v>284</v>
      </c>
      <c r="P8" t="s">
        <v>285</v>
      </c>
      <c r="Q8" t="s">
        <v>286</v>
      </c>
      <c r="R8" t="s">
        <v>287</v>
      </c>
      <c r="S8" t="s">
        <v>288</v>
      </c>
    </row>
    <row r="9" spans="1:19" ht="16.5" thickBot="1">
      <c r="A9" s="140"/>
      <c r="B9" s="141"/>
      <c r="C9" s="141"/>
      <c r="D9" s="141"/>
      <c r="E9" s="142"/>
      <c r="L9" t="s">
        <v>289</v>
      </c>
    </row>
    <row r="10" spans="1:19" ht="15.75">
      <c r="A10" s="101" t="str">
        <f>'Strategy 1 | PD-TG'!C10</f>
        <v>PD</v>
      </c>
      <c r="B10" s="102" t="s">
        <v>274</v>
      </c>
      <c r="C10" s="102" t="s">
        <v>276</v>
      </c>
      <c r="D10" s="102" t="s">
        <v>277</v>
      </c>
      <c r="E10" s="103"/>
      <c r="F10" t="s">
        <v>275</v>
      </c>
    </row>
    <row r="11" spans="1:19" ht="15.75">
      <c r="A11" s="104" t="str">
        <f>'Strategy 1 | PD-TG'!F11</f>
        <v>L</v>
      </c>
      <c r="B11" s="91" t="str">
        <f>IF(AT11="","",IF('Strategy 1 | PD-TG'!V11&gt;0,"Y",IF('Strategy 1 | PD-TG'!V11=0,"","N")))</f>
        <v/>
      </c>
      <c r="C11" s="91" t="str">
        <f>'Strategy 1 | PD-TG'!Z11</f>
        <v>N</v>
      </c>
      <c r="D11" s="91">
        <f>'Strategy 1 | PD-TG'!R11</f>
        <v>-10</v>
      </c>
      <c r="E11" s="105"/>
    </row>
    <row r="12" spans="1:19" ht="15.75">
      <c r="A12" s="104" t="str">
        <f>'Strategy 1 | PD-TG'!F12</f>
        <v>W</v>
      </c>
      <c r="B12" s="91" t="str">
        <f>IF(AT12="","",IF('Strategy 1 | PD-TG'!V12&gt;0,"Y",IF('Strategy 1 | PD-TG'!V12=0,"","N")))</f>
        <v/>
      </c>
      <c r="C12" s="91" t="str">
        <f>'Strategy 1 | PD-TG'!Z12</f>
        <v>N</v>
      </c>
      <c r="D12" s="91">
        <f>'Strategy 1 | PD-TG'!R12</f>
        <v>4</v>
      </c>
      <c r="E12" s="105"/>
    </row>
    <row r="13" spans="1:19" ht="15.75">
      <c r="A13" s="104" t="str">
        <f>'Strategy 1 | PD-TG'!F13</f>
        <v>W</v>
      </c>
      <c r="B13" s="91" t="str">
        <f>IF(AT13="","",IF('Strategy 1 | PD-TG'!V13&gt;0,"Y",IF('Strategy 1 | PD-TG'!V13=0,"","N")))</f>
        <v/>
      </c>
      <c r="C13" s="91" t="str">
        <f>'Strategy 1 | PD-TG'!Z13</f>
        <v>N</v>
      </c>
      <c r="D13" s="91">
        <f>'Strategy 1 | PD-TG'!R13</f>
        <v>2</v>
      </c>
      <c r="E13" s="105"/>
    </row>
    <row r="14" spans="1:19" ht="16.5" thickBot="1">
      <c r="A14" s="106" t="str">
        <f>'Strategy 1 | PD-TG'!F14</f>
        <v>L</v>
      </c>
      <c r="B14" s="107" t="str">
        <f>IF(AT14="","",IF('Strategy 1 | PD-TG'!V14&gt;0,"Y",IF('Strategy 1 | PD-TG'!V14=0,"","N")))</f>
        <v/>
      </c>
      <c r="C14" s="107" t="str">
        <f>'Strategy 1 | PD-TG'!Z14</f>
        <v>N</v>
      </c>
      <c r="D14" s="107">
        <f>'Strategy 1 | PD-TG'!R14</f>
        <v>-10</v>
      </c>
      <c r="E14" s="108"/>
      <c r="H14" t="s">
        <v>290</v>
      </c>
      <c r="I14" t="s">
        <v>291</v>
      </c>
      <c r="J14" t="s">
        <v>292</v>
      </c>
      <c r="K14" t="s">
        <v>293</v>
      </c>
      <c r="L14" t="s">
        <v>294</v>
      </c>
      <c r="O14" t="s">
        <v>295</v>
      </c>
    </row>
    <row r="15" spans="1:19" ht="15.75">
      <c r="A15" s="101" t="str">
        <f>'Strategy 1 | PD-TG'!F15</f>
        <v>L</v>
      </c>
      <c r="B15" s="102" t="str">
        <f>IF(AT15="","",IF('Strategy 1 | PD-TG'!V15&gt;0,"Y",IF('Strategy 1 | PD-TG'!V15=0,"","N")))</f>
        <v/>
      </c>
      <c r="C15" s="102" t="str">
        <f>'Strategy 1 | PD-TG'!Z15</f>
        <v>N</v>
      </c>
      <c r="D15" s="102">
        <f>'Strategy 1 | PD-TG'!R15</f>
        <v>-4</v>
      </c>
      <c r="E15" s="103"/>
    </row>
    <row r="16" spans="1:19" ht="15.75">
      <c r="A16" s="104" t="str">
        <f>'Strategy 1 | PD-TG'!F16</f>
        <v>L</v>
      </c>
      <c r="B16" s="91" t="str">
        <f>IF(AT16="","",IF('Strategy 1 | PD-TG'!V16&gt;0,"Y",IF('Strategy 1 | PD-TG'!V16=0,"","N")))</f>
        <v/>
      </c>
      <c r="C16" s="91" t="str">
        <f>'Strategy 1 | PD-TG'!Z16</f>
        <v>N</v>
      </c>
      <c r="D16" s="91">
        <f>'Strategy 1 | PD-TG'!R16</f>
        <v>0</v>
      </c>
      <c r="E16" s="105"/>
    </row>
    <row r="17" spans="1:5" ht="15.75">
      <c r="A17" s="104" t="str">
        <f>'Strategy 1 | PD-TG'!F17</f>
        <v>W</v>
      </c>
      <c r="B17" s="91" t="str">
        <f>IF(AT17="","",IF('Strategy 1 | PD-TG'!V17&gt;0,"Y",IF('Strategy 1 | PD-TG'!V17=0,"","N")))</f>
        <v/>
      </c>
      <c r="C17" s="91" t="str">
        <f>'Strategy 1 | PD-TG'!Z17</f>
        <v>N</v>
      </c>
      <c r="D17" s="91">
        <f>'Strategy 1 | PD-TG'!R17</f>
        <v>2</v>
      </c>
      <c r="E17" s="105"/>
    </row>
    <row r="18" spans="1:5" ht="15.75">
      <c r="A18" s="104" t="str">
        <f>'Strategy 1 | PD-TG'!F18</f>
        <v>W</v>
      </c>
      <c r="B18" s="91" t="str">
        <f>IF(AT18="","",IF('Strategy 1 | PD-TG'!V18&gt;0,"Y",IF('Strategy 1 | PD-TG'!V18=0,"","N")))</f>
        <v/>
      </c>
      <c r="C18" s="91" t="str">
        <f>'Strategy 1 | PD-TG'!Z18</f>
        <v>Y</v>
      </c>
      <c r="D18" s="91">
        <f>'Strategy 1 | PD-TG'!R18</f>
        <v>6</v>
      </c>
      <c r="E18" s="105"/>
    </row>
    <row r="19" spans="1:5" ht="16.5" thickBot="1">
      <c r="A19" s="106" t="str">
        <f>'Strategy 1 | PD-TG'!F19</f>
        <v>L</v>
      </c>
      <c r="B19" s="107" t="str">
        <f>IF(AT19="","",IF('Strategy 1 | PD-TG'!V19&gt;0,"Y",IF('Strategy 1 | PD-TG'!V19=0,"","N")))</f>
        <v/>
      </c>
      <c r="C19" s="107" t="str">
        <f>'Strategy 1 | PD-TG'!Z19</f>
        <v>N</v>
      </c>
      <c r="D19" s="107">
        <f>'Strategy 1 | PD-TG'!R19</f>
        <v>0</v>
      </c>
      <c r="E19" s="108"/>
    </row>
    <row r="20" spans="1:5" ht="15.75">
      <c r="A20" s="101" t="str">
        <f>'Strategy 1 | PD-TG'!F20</f>
        <v>L</v>
      </c>
      <c r="B20" s="102" t="str">
        <f>IF(AT20="","",IF('Strategy 1 | PD-TG'!V20&gt;0,"Y",IF('Strategy 1 | PD-TG'!V20=0,"","N")))</f>
        <v/>
      </c>
      <c r="C20" s="102" t="str">
        <f>'Strategy 1 | PD-TG'!Z20</f>
        <v>N</v>
      </c>
      <c r="D20" s="102">
        <f>'Strategy 1 | PD-TG'!R20</f>
        <v>3</v>
      </c>
      <c r="E20" s="103"/>
    </row>
    <row r="21" spans="1:5" ht="15.75">
      <c r="A21" s="104" t="str">
        <f>'Strategy 1 | PD-TG'!F21</f>
        <v>L</v>
      </c>
      <c r="B21" s="91" t="str">
        <f>IF(AT21="","",IF('Strategy 1 | PD-TG'!V21&gt;0,"Y",IF('Strategy 1 | PD-TG'!V21=0,"","N")))</f>
        <v/>
      </c>
      <c r="C21" s="91" t="str">
        <f>'Strategy 1 | PD-TG'!Z21</f>
        <v>N</v>
      </c>
      <c r="D21" s="91">
        <f>'Strategy 1 | PD-TG'!R21</f>
        <v>0</v>
      </c>
      <c r="E21" s="105"/>
    </row>
    <row r="22" spans="1:5" ht="15.75">
      <c r="A22" s="104" t="str">
        <f>'Strategy 1 | PD-TG'!F22</f>
        <v>W</v>
      </c>
      <c r="B22" s="91" t="str">
        <f>IF(AT22="","",IF('Strategy 1 | PD-TG'!V22&gt;0,"Y",IF('Strategy 1 | PD-TG'!V22=0,"","N")))</f>
        <v/>
      </c>
      <c r="C22" s="91" t="str">
        <f>'Strategy 1 | PD-TG'!Z22</f>
        <v>N</v>
      </c>
      <c r="D22" s="91">
        <f>'Strategy 1 | PD-TG'!R22</f>
        <v>7</v>
      </c>
      <c r="E22" s="105"/>
    </row>
    <row r="23" spans="1:5" ht="15.75">
      <c r="A23" s="104" t="str">
        <f>'Strategy 1 | PD-TG'!F23</f>
        <v>L</v>
      </c>
      <c r="B23" s="91" t="str">
        <f>IF(AT23="","",IF('Strategy 1 | PD-TG'!V23&gt;0,"Y",IF('Strategy 1 | PD-TG'!V23=0,"","N")))</f>
        <v/>
      </c>
      <c r="C23" s="91" t="str">
        <f>'Strategy 1 | PD-TG'!Z23</f>
        <v>N</v>
      </c>
      <c r="D23" s="91">
        <f>'Strategy 1 | PD-TG'!R23</f>
        <v>-2</v>
      </c>
      <c r="E23" s="105"/>
    </row>
    <row r="24" spans="1:5" ht="16.5" thickBot="1">
      <c r="A24" s="106" t="str">
        <f>'Strategy 1 | PD-TG'!F24</f>
        <v>W</v>
      </c>
      <c r="B24" s="107" t="str">
        <f>IF(AT24="","",IF('Strategy 1 | PD-TG'!V24&gt;0,"Y",IF('Strategy 1 | PD-TG'!V24=0,"","N")))</f>
        <v/>
      </c>
      <c r="C24" s="107" t="str">
        <f>'Strategy 1 | PD-TG'!Z24</f>
        <v>N</v>
      </c>
      <c r="D24" s="107">
        <f>'Strategy 1 | PD-TG'!R24</f>
        <v>4</v>
      </c>
      <c r="E24" s="108"/>
    </row>
    <row r="25" spans="1:5" ht="15.75">
      <c r="A25" s="101" t="str">
        <f>'Strategy 1 | PD-TG'!F25</f>
        <v/>
      </c>
      <c r="B25" s="102" t="str">
        <f>IF(AT25="","",IF('Strategy 1 | PD-TG'!V25&gt;0,"Y",IF('Strategy 1 | PD-TG'!V25=0,"","N")))</f>
        <v/>
      </c>
      <c r="C25" s="102" t="str">
        <f>'Strategy 1 | PD-TG'!Z25</f>
        <v>N</v>
      </c>
      <c r="D25" s="102" t="str">
        <f>'Strategy 1 | PD-TG'!R25</f>
        <v/>
      </c>
      <c r="E25" s="103"/>
    </row>
    <row r="26" spans="1:5" ht="15.75">
      <c r="A26" s="104" t="str">
        <f>'Strategy 1 | PD-TG'!F26</f>
        <v/>
      </c>
      <c r="B26" s="91" t="str">
        <f>IF(AT26="","",IF('Strategy 1 | PD-TG'!V26&gt;0,"Y",IF('Strategy 1 | PD-TG'!V26=0,"","N")))</f>
        <v/>
      </c>
      <c r="C26" s="91" t="str">
        <f>'Strategy 1 | PD-TG'!Z26</f>
        <v/>
      </c>
      <c r="D26" s="91" t="str">
        <f>'Strategy 1 | PD-TG'!R26</f>
        <v/>
      </c>
      <c r="E26" s="105"/>
    </row>
    <row r="27" spans="1:5" ht="15.75">
      <c r="A27" s="104" t="str">
        <f>'Strategy 1 | PD-TG'!F27</f>
        <v/>
      </c>
      <c r="B27" s="91" t="str">
        <f>IF(AT27="","",IF('Strategy 1 | PD-TG'!V27&gt;0,"Y",IF('Strategy 1 | PD-TG'!V27=0,"","N")))</f>
        <v/>
      </c>
      <c r="C27" s="91" t="str">
        <f>'Strategy 1 | PD-TG'!Z27</f>
        <v/>
      </c>
      <c r="D27" s="91" t="str">
        <f>'Strategy 1 | PD-TG'!R27</f>
        <v/>
      </c>
      <c r="E27" s="105"/>
    </row>
    <row r="28" spans="1:5" ht="15.75">
      <c r="A28" s="104" t="str">
        <f>'Strategy 1 | PD-TG'!F28</f>
        <v/>
      </c>
      <c r="B28" s="91" t="str">
        <f>IF(AT28="","",IF('Strategy 1 | PD-TG'!V28&gt;0,"Y",IF('Strategy 1 | PD-TG'!V28=0,"","N")))</f>
        <v/>
      </c>
      <c r="C28" s="91" t="str">
        <f>'Strategy 1 | PD-TG'!Z28</f>
        <v/>
      </c>
      <c r="D28" s="91" t="str">
        <f>'Strategy 1 | PD-TG'!R28</f>
        <v/>
      </c>
      <c r="E28" s="105"/>
    </row>
    <row r="29" spans="1:5" ht="16.5" thickBot="1">
      <c r="A29" s="106" t="str">
        <f>'Strategy 1 | PD-TG'!F29</f>
        <v/>
      </c>
      <c r="B29" s="107" t="str">
        <f>IF(AT29="","",IF('Strategy 1 | PD-TG'!V29&gt;0,"Y",IF('Strategy 1 | PD-TG'!V29=0,"","N")))</f>
        <v/>
      </c>
      <c r="C29" s="107" t="str">
        <f>'Strategy 1 | PD-TG'!Z29</f>
        <v/>
      </c>
      <c r="D29" s="107" t="str">
        <f>'Strategy 1 | PD-TG'!R29</f>
        <v/>
      </c>
      <c r="E29" s="108"/>
    </row>
    <row r="30" spans="1:5" ht="15.75">
      <c r="A30" s="101" t="str">
        <f>'Strategy 1 | PD-TG'!F30</f>
        <v/>
      </c>
      <c r="B30" s="102" t="str">
        <f>IF(AT30="","",IF('Strategy 1 | PD-TG'!V30&gt;0,"Y",IF('Strategy 1 | PD-TG'!V30=0,"","N")))</f>
        <v/>
      </c>
      <c r="C30" s="102" t="str">
        <f>'Strategy 1 | PD-TG'!Z30</f>
        <v/>
      </c>
      <c r="D30" s="102" t="str">
        <f>'Strategy 1 | PD-TG'!R30</f>
        <v/>
      </c>
      <c r="E30" s="103"/>
    </row>
    <row r="31" spans="1:5" ht="15.75">
      <c r="A31" s="104" t="str">
        <f>'Strategy 1 | PD-TG'!F31</f>
        <v/>
      </c>
      <c r="B31" s="91" t="str">
        <f>IF(AT31="","",IF('Strategy 1 | PD-TG'!V31&gt;0,"Y",IF('Strategy 1 | PD-TG'!V31=0,"","N")))</f>
        <v/>
      </c>
      <c r="C31" s="91" t="str">
        <f>'Strategy 1 | PD-TG'!Z31</f>
        <v/>
      </c>
      <c r="D31" s="91" t="str">
        <f>'Strategy 1 | PD-TG'!R31</f>
        <v/>
      </c>
      <c r="E31" s="105"/>
    </row>
    <row r="32" spans="1:5" ht="15.75">
      <c r="A32" s="104" t="str">
        <f>'Strategy 1 | PD-TG'!F32</f>
        <v/>
      </c>
      <c r="B32" s="91" t="str">
        <f>IF(AT32="","",IF('Strategy 1 | PD-TG'!V32&gt;0,"Y",IF('Strategy 1 | PD-TG'!V32=0,"","N")))</f>
        <v/>
      </c>
      <c r="C32" s="91" t="str">
        <f>'Strategy 1 | PD-TG'!Z32</f>
        <v/>
      </c>
      <c r="D32" s="91" t="str">
        <f>'Strategy 1 | PD-TG'!R32</f>
        <v/>
      </c>
      <c r="E32" s="105"/>
    </row>
    <row r="33" spans="1:5" ht="15.75">
      <c r="A33" s="104" t="str">
        <f>'Strategy 1 | PD-TG'!F33</f>
        <v/>
      </c>
      <c r="B33" s="91" t="str">
        <f>IF(AT33="","",IF('Strategy 1 | PD-TG'!V33&gt;0,"Y",IF('Strategy 1 | PD-TG'!V33=0,"","N")))</f>
        <v/>
      </c>
      <c r="C33" s="91" t="str">
        <f>'Strategy 1 | PD-TG'!Z33</f>
        <v/>
      </c>
      <c r="D33" s="91" t="str">
        <f>'Strategy 1 | PD-TG'!R33</f>
        <v/>
      </c>
      <c r="E33" s="105"/>
    </row>
    <row r="34" spans="1:5" ht="16.5" thickBot="1">
      <c r="A34" s="106" t="str">
        <f>'Strategy 1 | PD-TG'!F34</f>
        <v/>
      </c>
      <c r="B34" s="107" t="str">
        <f>IF(AT34="","",IF('Strategy 1 | PD-TG'!V34&gt;0,"Y",IF('Strategy 1 | PD-TG'!V34=0,"","N")))</f>
        <v/>
      </c>
      <c r="C34" s="107" t="str">
        <f>'Strategy 1 | PD-TG'!Z34</f>
        <v/>
      </c>
      <c r="D34" s="107" t="str">
        <f>'Strategy 1 | PD-TG'!R34</f>
        <v/>
      </c>
      <c r="E34" s="108"/>
    </row>
    <row r="35" spans="1:5" ht="15.75">
      <c r="A35" s="101" t="str">
        <f>'Strategy 1 | PD-TG'!F35</f>
        <v/>
      </c>
      <c r="B35" s="102" t="str">
        <f>IF(AT35="","",IF('Strategy 1 | PD-TG'!V35&gt;0,"Y",IF('Strategy 1 | PD-TG'!V35=0,"","N")))</f>
        <v/>
      </c>
      <c r="C35" s="102" t="str">
        <f>'Strategy 1 | PD-TG'!Z35</f>
        <v/>
      </c>
      <c r="D35" s="102" t="str">
        <f>'Strategy 1 | PD-TG'!R35</f>
        <v/>
      </c>
      <c r="E35" s="103"/>
    </row>
    <row r="36" spans="1:5" ht="15.75">
      <c r="A36" s="104" t="str">
        <f>'Strategy 1 | PD-TG'!F36</f>
        <v/>
      </c>
      <c r="B36" s="91" t="str">
        <f>IF(AT36="","",IF('Strategy 1 | PD-TG'!V36&gt;0,"Y",IF('Strategy 1 | PD-TG'!V36=0,"","N")))</f>
        <v/>
      </c>
      <c r="C36" s="91" t="str">
        <f>'Strategy 1 | PD-TG'!Z36</f>
        <v/>
      </c>
      <c r="D36" s="91" t="str">
        <f>'Strategy 1 | PD-TG'!R36</f>
        <v/>
      </c>
      <c r="E36" s="105" t="str">
        <f>'Strategy 1 | PD-TG'!T36</f>
        <v/>
      </c>
    </row>
    <row r="37" spans="1:5" ht="15.75">
      <c r="A37" s="104" t="str">
        <f>'Strategy 1 | PD-TG'!F37</f>
        <v/>
      </c>
      <c r="B37" s="91" t="str">
        <f>IF(AT37="","",IF('Strategy 1 | PD-TG'!V37&gt;0,"Y",IF('Strategy 1 | PD-TG'!V37=0,"","N")))</f>
        <v/>
      </c>
      <c r="C37" s="91" t="str">
        <f>'Strategy 1 | PD-TG'!Z37</f>
        <v/>
      </c>
      <c r="D37" s="91" t="str">
        <f>'Strategy 1 | PD-TG'!R37</f>
        <v/>
      </c>
      <c r="E37" s="105" t="str">
        <f>'Strategy 1 | PD-TG'!T37</f>
        <v/>
      </c>
    </row>
    <row r="38" spans="1:5" ht="15.75">
      <c r="A38" s="104" t="str">
        <f>'Strategy 1 | PD-TG'!F38</f>
        <v/>
      </c>
      <c r="B38" s="91" t="str">
        <f>IF(AT38="","",IF('Strategy 1 | PD-TG'!V38&gt;0,"Y",IF('Strategy 1 | PD-TG'!V38=0,"","N")))</f>
        <v/>
      </c>
      <c r="C38" s="91" t="str">
        <f>'Strategy 1 | PD-TG'!Z38</f>
        <v/>
      </c>
      <c r="D38" s="91" t="str">
        <f>'Strategy 1 | PD-TG'!R38</f>
        <v/>
      </c>
      <c r="E38" s="105" t="str">
        <f>'Strategy 1 | PD-TG'!T38</f>
        <v/>
      </c>
    </row>
    <row r="39" spans="1:5" ht="16.5" thickBot="1">
      <c r="A39" s="106" t="str">
        <f>'Strategy 1 | PD-TG'!F39</f>
        <v/>
      </c>
      <c r="B39" s="107" t="str">
        <f>IF(AT39="","",IF('Strategy 1 | PD-TG'!V39&gt;0,"Y",IF('Strategy 1 | PD-TG'!V39=0,"","N")))</f>
        <v/>
      </c>
      <c r="C39" s="107" t="str">
        <f>'Strategy 1 | PD-TG'!Z39</f>
        <v/>
      </c>
      <c r="D39" s="107" t="str">
        <f>'Strategy 1 | PD-TG'!R39</f>
        <v/>
      </c>
      <c r="E39" s="108" t="str">
        <f>'Strategy 1 | PD-TG'!T39</f>
        <v/>
      </c>
    </row>
    <row r="40" spans="1:5" ht="15.75">
      <c r="A40" s="101" t="str">
        <f>'Strategy 1 | PD-TG'!F40</f>
        <v/>
      </c>
      <c r="B40" s="102" t="str">
        <f>IF(AT40="","",IF('Strategy 1 | PD-TG'!V40&gt;0,"Y",IF('Strategy 1 | PD-TG'!V40=0,"","N")))</f>
        <v/>
      </c>
      <c r="C40" s="102" t="str">
        <f>'Strategy 1 | PD-TG'!Z40</f>
        <v/>
      </c>
      <c r="D40" s="102" t="str">
        <f>'Strategy 1 | PD-TG'!R40</f>
        <v/>
      </c>
      <c r="E40" s="103" t="str">
        <f>'Strategy 1 | PD-TG'!T40</f>
        <v/>
      </c>
    </row>
    <row r="41" spans="1:5" ht="15.75">
      <c r="A41" s="104" t="str">
        <f>'Strategy 1 | PD-TG'!F41</f>
        <v/>
      </c>
      <c r="B41" s="91" t="str">
        <f>IF(AT41="","",IF('Strategy 1 | PD-TG'!V41&gt;0,"Y",IF('Strategy 1 | PD-TG'!V41=0,"","N")))</f>
        <v/>
      </c>
      <c r="C41" s="91" t="str">
        <f>'Strategy 1 | PD-TG'!Z41</f>
        <v/>
      </c>
      <c r="D41" s="91" t="str">
        <f>'Strategy 1 | PD-TG'!R41</f>
        <v/>
      </c>
      <c r="E41" s="105" t="str">
        <f>'Strategy 1 | PD-TG'!T41</f>
        <v/>
      </c>
    </row>
    <row r="42" spans="1:5" ht="15.75">
      <c r="A42" s="104" t="str">
        <f>'Strategy 1 | PD-TG'!F42</f>
        <v/>
      </c>
      <c r="B42" s="91" t="str">
        <f>IF(AT42="","",IF('Strategy 1 | PD-TG'!V42&gt;0,"Y",IF('Strategy 1 | PD-TG'!V42=0,"","N")))</f>
        <v/>
      </c>
      <c r="C42" s="91" t="str">
        <f>'Strategy 1 | PD-TG'!Z42</f>
        <v/>
      </c>
      <c r="D42" s="91" t="str">
        <f>'Strategy 1 | PD-TG'!R42</f>
        <v/>
      </c>
      <c r="E42" s="105" t="str">
        <f>'Strategy 1 | PD-TG'!T42</f>
        <v/>
      </c>
    </row>
    <row r="43" spans="1:5" ht="15.75">
      <c r="A43" s="104" t="str">
        <f>'Strategy 1 | PD-TG'!F43</f>
        <v/>
      </c>
      <c r="B43" s="91" t="str">
        <f>IF(AT43="","",IF('Strategy 1 | PD-TG'!V43&gt;0,"Y",IF('Strategy 1 | PD-TG'!V43=0,"","N")))</f>
        <v/>
      </c>
      <c r="C43" s="91" t="str">
        <f>'Strategy 1 | PD-TG'!Z43</f>
        <v/>
      </c>
      <c r="D43" s="91" t="str">
        <f>'Strategy 1 | PD-TG'!R43</f>
        <v/>
      </c>
      <c r="E43" s="105" t="str">
        <f>'Strategy 1 | PD-TG'!T43</f>
        <v/>
      </c>
    </row>
    <row r="44" spans="1:5" ht="16.5" thickBot="1">
      <c r="A44" s="106" t="str">
        <f>'Strategy 1 | PD-TG'!F44</f>
        <v/>
      </c>
      <c r="B44" s="107" t="str">
        <f>IF(AT44="","",IF('Strategy 1 | PD-TG'!V44&gt;0,"Y",IF('Strategy 1 | PD-TG'!V44=0,"","N")))</f>
        <v/>
      </c>
      <c r="C44" s="107" t="str">
        <f>'Strategy 1 | PD-TG'!Z44</f>
        <v/>
      </c>
      <c r="D44" s="107" t="str">
        <f>'Strategy 1 | PD-TG'!R44</f>
        <v/>
      </c>
      <c r="E44" s="108" t="str">
        <f>'Strategy 1 | PD-TG'!T44</f>
        <v/>
      </c>
    </row>
    <row r="45" spans="1:5" ht="15.75">
      <c r="A45" s="101" t="str">
        <f>'Strategy 1 | PD-TG'!F45</f>
        <v/>
      </c>
      <c r="B45" s="102" t="str">
        <f>IF(AT45="","",IF('Strategy 1 | PD-TG'!V45&gt;0,"Y",IF('Strategy 1 | PD-TG'!V45=0,"","N")))</f>
        <v/>
      </c>
      <c r="C45" s="102" t="str">
        <f>'Strategy 1 | PD-TG'!Z45</f>
        <v/>
      </c>
      <c r="D45" s="102" t="str">
        <f>'Strategy 1 | PD-TG'!R45</f>
        <v/>
      </c>
      <c r="E45" s="103" t="str">
        <f>'Strategy 1 | PD-TG'!T45</f>
        <v/>
      </c>
    </row>
    <row r="46" spans="1:5" ht="15.75">
      <c r="A46" s="104" t="str">
        <f>'Strategy 1 | PD-TG'!F46</f>
        <v/>
      </c>
      <c r="B46" s="91" t="str">
        <f>IF(AT46="","",IF('Strategy 1 | PD-TG'!V46&gt;0,"Y",IF('Strategy 1 | PD-TG'!V46=0,"","N")))</f>
        <v/>
      </c>
      <c r="C46" s="91" t="str">
        <f>'Strategy 1 | PD-TG'!Z46</f>
        <v/>
      </c>
      <c r="D46" s="91" t="str">
        <f>'Strategy 1 | PD-TG'!R46</f>
        <v/>
      </c>
      <c r="E46" s="105" t="str">
        <f>'Strategy 1 | PD-TG'!T46</f>
        <v/>
      </c>
    </row>
    <row r="47" spans="1:5" ht="15.75">
      <c r="A47" s="104" t="str">
        <f>'Strategy 1 | PD-TG'!F47</f>
        <v/>
      </c>
      <c r="B47" s="91" t="str">
        <f>IF(AT47="","",IF('Strategy 1 | PD-TG'!V47&gt;0,"Y",IF('Strategy 1 | PD-TG'!V47=0,"","N")))</f>
        <v/>
      </c>
      <c r="C47" s="91" t="str">
        <f>'Strategy 1 | PD-TG'!Z47</f>
        <v/>
      </c>
      <c r="D47" s="91" t="str">
        <f>'Strategy 1 | PD-TG'!R47</f>
        <v/>
      </c>
      <c r="E47" s="105" t="str">
        <f>'Strategy 1 | PD-TG'!T47</f>
        <v/>
      </c>
    </row>
    <row r="48" spans="1:5" ht="15.75">
      <c r="A48" s="104" t="str">
        <f>'Strategy 1 | PD-TG'!F48</f>
        <v/>
      </c>
      <c r="B48" s="91" t="str">
        <f>IF(AT48="","",IF('Strategy 1 | PD-TG'!V48&gt;0,"Y",IF('Strategy 1 | PD-TG'!V48=0,"","N")))</f>
        <v/>
      </c>
      <c r="C48" s="91" t="str">
        <f>'Strategy 1 | PD-TG'!Z48</f>
        <v/>
      </c>
      <c r="D48" s="91" t="str">
        <f>'Strategy 1 | PD-TG'!R48</f>
        <v/>
      </c>
      <c r="E48" s="105" t="str">
        <f>'Strategy 1 | PD-TG'!T48</f>
        <v/>
      </c>
    </row>
    <row r="49" spans="1:5" ht="16.5" thickBot="1">
      <c r="A49" s="106" t="str">
        <f>'Strategy 1 | PD-TG'!F49</f>
        <v/>
      </c>
      <c r="B49" s="107" t="str">
        <f>IF(AT49="","",IF('Strategy 1 | PD-TG'!V49&gt;0,"Y",IF('Strategy 1 | PD-TG'!V49=0,"","N")))</f>
        <v/>
      </c>
      <c r="C49" s="107" t="str">
        <f>'Strategy 1 | PD-TG'!Z49</f>
        <v/>
      </c>
      <c r="D49" s="107" t="str">
        <f>'Strategy 1 | PD-TG'!R49</f>
        <v/>
      </c>
      <c r="E49" s="108" t="str">
        <f>'Strategy 1 | PD-TG'!T49</f>
        <v/>
      </c>
    </row>
    <row r="50" spans="1:5" ht="15.75">
      <c r="A50" s="101" t="str">
        <f>'Strategy 1 | PD-TG'!F50</f>
        <v/>
      </c>
      <c r="B50" s="102" t="str">
        <f>IF(AT50="","",IF('Strategy 1 | PD-TG'!V50&gt;0,"Y",IF('Strategy 1 | PD-TG'!V50=0,"","N")))</f>
        <v/>
      </c>
      <c r="C50" s="102" t="str">
        <f>'Strategy 1 | PD-TG'!Z50</f>
        <v/>
      </c>
      <c r="D50" s="102" t="str">
        <f>'Strategy 1 | PD-TG'!R50</f>
        <v/>
      </c>
      <c r="E50" s="103" t="str">
        <f>'Strategy 1 | PD-TG'!T50</f>
        <v/>
      </c>
    </row>
    <row r="51" spans="1:5" ht="15.75">
      <c r="A51" s="104" t="str">
        <f>'Strategy 1 | PD-TG'!F51</f>
        <v/>
      </c>
      <c r="B51" s="91" t="str">
        <f>IF(AT51="","",IF('Strategy 1 | PD-TG'!V51&gt;0,"Y",IF('Strategy 1 | PD-TG'!V51=0,"","N")))</f>
        <v/>
      </c>
      <c r="C51" s="91" t="str">
        <f>'Strategy 1 | PD-TG'!Z51</f>
        <v/>
      </c>
      <c r="D51" s="91" t="str">
        <f>'Strategy 1 | PD-TG'!R51</f>
        <v/>
      </c>
      <c r="E51" s="105" t="str">
        <f>'Strategy 1 | PD-TG'!T51</f>
        <v/>
      </c>
    </row>
    <row r="52" spans="1:5" ht="15.75">
      <c r="A52" s="104" t="str">
        <f>'Strategy 1 | PD-TG'!F52</f>
        <v/>
      </c>
      <c r="B52" s="91" t="str">
        <f>IF(AT52="","",IF('Strategy 1 | PD-TG'!V52&gt;0,"Y",IF('Strategy 1 | PD-TG'!V52=0,"","N")))</f>
        <v/>
      </c>
      <c r="C52" s="91" t="str">
        <f>'Strategy 1 | PD-TG'!Z52</f>
        <v/>
      </c>
      <c r="D52" s="91" t="str">
        <f>'Strategy 1 | PD-TG'!R52</f>
        <v/>
      </c>
      <c r="E52" s="105" t="str">
        <f>'Strategy 1 | PD-TG'!T52</f>
        <v/>
      </c>
    </row>
    <row r="53" spans="1:5" ht="15.75">
      <c r="A53" s="104" t="str">
        <f>'Strategy 1 | PD-TG'!F53</f>
        <v/>
      </c>
      <c r="B53" s="91" t="str">
        <f>IF(AT53="","",IF('Strategy 1 | PD-TG'!V53&gt;0,"Y",IF('Strategy 1 | PD-TG'!V53=0,"","N")))</f>
        <v/>
      </c>
      <c r="C53" s="91" t="str">
        <f>'Strategy 1 | PD-TG'!Z53</f>
        <v/>
      </c>
      <c r="D53" s="91" t="str">
        <f>'Strategy 1 | PD-TG'!R53</f>
        <v/>
      </c>
      <c r="E53" s="105" t="str">
        <f>'Strategy 1 | PD-TG'!T53</f>
        <v/>
      </c>
    </row>
    <row r="54" spans="1:5" ht="16.5" thickBot="1">
      <c r="A54" s="106" t="str">
        <f>'Strategy 1 | PD-TG'!F54</f>
        <v/>
      </c>
      <c r="B54" s="107" t="str">
        <f>IF(AT54="","",IF('Strategy 1 | PD-TG'!V54&gt;0,"Y",IF('Strategy 1 | PD-TG'!V54=0,"","N")))</f>
        <v/>
      </c>
      <c r="C54" s="107" t="str">
        <f>'Strategy 1 | PD-TG'!Z54</f>
        <v/>
      </c>
      <c r="D54" s="107" t="str">
        <f>'Strategy 1 | PD-TG'!R54</f>
        <v/>
      </c>
      <c r="E54" s="108" t="str">
        <f>'Strategy 1 | PD-TG'!T54</f>
        <v/>
      </c>
    </row>
    <row r="55" spans="1:5" ht="15.75">
      <c r="A55" s="101" t="str">
        <f>'Strategy 1 | PD-TG'!F55</f>
        <v/>
      </c>
      <c r="B55" s="102" t="str">
        <f>IF(AT55="","",IF('Strategy 1 | PD-TG'!V55&gt;0,"Y",IF('Strategy 1 | PD-TG'!V55=0,"","N")))</f>
        <v/>
      </c>
      <c r="C55" s="102" t="str">
        <f>'Strategy 1 | PD-TG'!Z55</f>
        <v/>
      </c>
      <c r="D55" s="102" t="str">
        <f>'Strategy 1 | PD-TG'!R55</f>
        <v/>
      </c>
      <c r="E55" s="103" t="str">
        <f>'Strategy 1 | PD-TG'!T55</f>
        <v/>
      </c>
    </row>
    <row r="56" spans="1:5" ht="15.75">
      <c r="A56" s="104" t="str">
        <f>'Strategy 1 | PD-TG'!F56</f>
        <v/>
      </c>
      <c r="B56" s="91" t="str">
        <f>IF(AT56="","",IF('Strategy 1 | PD-TG'!V56&gt;0,"Y",IF('Strategy 1 | PD-TG'!V56=0,"","N")))</f>
        <v/>
      </c>
      <c r="C56" s="91" t="str">
        <f>'Strategy 1 | PD-TG'!Z56</f>
        <v/>
      </c>
      <c r="D56" s="91" t="str">
        <f>'Strategy 1 | PD-TG'!R56</f>
        <v/>
      </c>
      <c r="E56" s="105" t="str">
        <f>'Strategy 1 | PD-TG'!T56</f>
        <v/>
      </c>
    </row>
    <row r="57" spans="1:5" ht="15.75">
      <c r="A57" s="104" t="str">
        <f>'Strategy 1 | PD-TG'!F57</f>
        <v/>
      </c>
      <c r="B57" s="91" t="str">
        <f>IF(AT57="","",IF('Strategy 1 | PD-TG'!V57&gt;0,"Y",IF('Strategy 1 | PD-TG'!V57=0,"","N")))</f>
        <v/>
      </c>
      <c r="C57" s="91" t="str">
        <f>'Strategy 1 | PD-TG'!Z57</f>
        <v/>
      </c>
      <c r="D57" s="91" t="str">
        <f>'Strategy 1 | PD-TG'!R57</f>
        <v/>
      </c>
      <c r="E57" s="105" t="str">
        <f>'Strategy 1 | PD-TG'!T57</f>
        <v/>
      </c>
    </row>
    <row r="58" spans="1:5" ht="15.75">
      <c r="A58" s="104" t="str">
        <f>'Strategy 1 | PD-TG'!F58</f>
        <v/>
      </c>
      <c r="B58" s="91" t="str">
        <f>IF(AT58="","",IF('Strategy 1 | PD-TG'!V58&gt;0,"Y",IF('Strategy 1 | PD-TG'!V58=0,"","N")))</f>
        <v/>
      </c>
      <c r="C58" s="91" t="str">
        <f>'Strategy 1 | PD-TG'!Z58</f>
        <v/>
      </c>
      <c r="D58" s="91" t="str">
        <f>'Strategy 1 | PD-TG'!R58</f>
        <v/>
      </c>
      <c r="E58" s="105" t="str">
        <f>'Strategy 1 | PD-TG'!T58</f>
        <v/>
      </c>
    </row>
    <row r="59" spans="1:5" ht="16.5" thickBot="1">
      <c r="A59" s="106" t="str">
        <f>'Strategy 1 | PD-TG'!F59</f>
        <v/>
      </c>
      <c r="B59" s="107" t="str">
        <f>IF(AT59="","",IF('Strategy 1 | PD-TG'!V59&gt;0,"Y",IF('Strategy 1 | PD-TG'!V59=0,"","N")))</f>
        <v/>
      </c>
      <c r="C59" s="107" t="str">
        <f>'Strategy 1 | PD-TG'!Z59</f>
        <v/>
      </c>
      <c r="D59" s="107" t="str">
        <f>'Strategy 1 | PD-TG'!R59</f>
        <v/>
      </c>
      <c r="E59" s="108" t="str">
        <f>'Strategy 1 | PD-TG'!T59</f>
        <v/>
      </c>
    </row>
    <row r="60" spans="1:5" ht="15.75">
      <c r="A60" s="101" t="str">
        <f>'Strategy 1 | PD-TG'!F60</f>
        <v/>
      </c>
      <c r="B60" s="102" t="str">
        <f>IF(AT60="","",IF('Strategy 1 | PD-TG'!V60&gt;0,"Y",IF('Strategy 1 | PD-TG'!V60=0,"","N")))</f>
        <v/>
      </c>
      <c r="C60" s="102" t="str">
        <f>'Strategy 1 | PD-TG'!Z60</f>
        <v/>
      </c>
      <c r="D60" s="102" t="str">
        <f>'Strategy 1 | PD-TG'!R60</f>
        <v/>
      </c>
      <c r="E60" s="103" t="str">
        <f>'Strategy 1 | PD-TG'!T60</f>
        <v/>
      </c>
    </row>
    <row r="61" spans="1:5" ht="15.75">
      <c r="A61" s="104" t="str">
        <f>'Strategy 1 | PD-TG'!F61</f>
        <v/>
      </c>
      <c r="B61" s="91" t="str">
        <f>IF(AT61="","",IF('Strategy 1 | PD-TG'!V61&gt;0,"Y",IF('Strategy 1 | PD-TG'!V61=0,"","N")))</f>
        <v/>
      </c>
      <c r="C61" s="91" t="str">
        <f>'Strategy 1 | PD-TG'!Z61</f>
        <v/>
      </c>
      <c r="D61" s="91" t="str">
        <f>'Strategy 1 | PD-TG'!R61</f>
        <v/>
      </c>
      <c r="E61" s="105" t="str">
        <f>'Strategy 1 | PD-TG'!T61</f>
        <v/>
      </c>
    </row>
    <row r="62" spans="1:5" ht="15.75">
      <c r="A62" s="104" t="str">
        <f>'Strategy 1 | PD-TG'!F62</f>
        <v/>
      </c>
      <c r="B62" s="91" t="str">
        <f>IF(AT62="","",IF('Strategy 1 | PD-TG'!V62&gt;0,"Y",IF('Strategy 1 | PD-TG'!V62=0,"","N")))</f>
        <v/>
      </c>
      <c r="C62" s="91" t="str">
        <f>'Strategy 1 | PD-TG'!Z62</f>
        <v/>
      </c>
      <c r="D62" s="91" t="str">
        <f>'Strategy 1 | PD-TG'!R62</f>
        <v/>
      </c>
      <c r="E62" s="105" t="str">
        <f>'Strategy 1 | PD-TG'!T62</f>
        <v/>
      </c>
    </row>
    <row r="63" spans="1:5" ht="15.75">
      <c r="A63" s="104" t="str">
        <f>'Strategy 1 | PD-TG'!F63</f>
        <v/>
      </c>
      <c r="B63" s="91" t="str">
        <f>IF(AT63="","",IF('Strategy 1 | PD-TG'!V63&gt;0,"Y",IF('Strategy 1 | PD-TG'!V63=0,"","N")))</f>
        <v/>
      </c>
      <c r="C63" s="91" t="str">
        <f>'Strategy 1 | PD-TG'!Z63</f>
        <v/>
      </c>
      <c r="D63" s="91" t="str">
        <f>'Strategy 1 | PD-TG'!R63</f>
        <v/>
      </c>
      <c r="E63" s="105" t="str">
        <f>'Strategy 1 | PD-TG'!T63</f>
        <v/>
      </c>
    </row>
    <row r="64" spans="1:5" ht="16.5" thickBot="1">
      <c r="A64" s="106" t="str">
        <f>'Strategy 1 | PD-TG'!F64</f>
        <v/>
      </c>
      <c r="B64" s="107" t="str">
        <f>IF(AT64="","",IF('Strategy 1 | PD-TG'!V64&gt;0,"Y",IF('Strategy 1 | PD-TG'!V64=0,"","N")))</f>
        <v/>
      </c>
      <c r="C64" s="107" t="str">
        <f>'Strategy 1 | PD-TG'!Z64</f>
        <v/>
      </c>
      <c r="D64" s="107" t="str">
        <f>'Strategy 1 | PD-TG'!R64</f>
        <v/>
      </c>
      <c r="E64" s="108" t="str">
        <f>'Strategy 1 | PD-TG'!T64</f>
        <v/>
      </c>
    </row>
    <row r="65" spans="1:5" ht="15.75">
      <c r="A65" s="101" t="str">
        <f>'Strategy 1 | PD-TG'!F65</f>
        <v/>
      </c>
      <c r="B65" s="102" t="str">
        <f>IF(AT65="","",IF('Strategy 1 | PD-TG'!V65&gt;0,"Y",IF('Strategy 1 | PD-TG'!V65=0,"","N")))</f>
        <v/>
      </c>
      <c r="C65" s="102" t="str">
        <f>'Strategy 1 | PD-TG'!Z65</f>
        <v/>
      </c>
      <c r="D65" s="102" t="str">
        <f>'Strategy 1 | PD-TG'!R65</f>
        <v/>
      </c>
      <c r="E65" s="103" t="str">
        <f>'Strategy 1 | PD-TG'!T65</f>
        <v/>
      </c>
    </row>
    <row r="66" spans="1:5" ht="15.75">
      <c r="A66" s="104" t="str">
        <f>'Strategy 1 | PD-TG'!F66</f>
        <v/>
      </c>
      <c r="B66" s="91" t="str">
        <f>IF(AT66="","",IF('Strategy 1 | PD-TG'!V66&gt;0,"Y",IF('Strategy 1 | PD-TG'!V66=0,"","N")))</f>
        <v/>
      </c>
      <c r="C66" s="91" t="str">
        <f>'Strategy 1 | PD-TG'!Z66</f>
        <v/>
      </c>
      <c r="D66" s="91" t="str">
        <f>'Strategy 1 | PD-TG'!R66</f>
        <v/>
      </c>
      <c r="E66" s="105" t="str">
        <f>'Strategy 1 | PD-TG'!T66</f>
        <v/>
      </c>
    </row>
    <row r="67" spans="1:5" ht="15.75">
      <c r="A67" s="104" t="str">
        <f>'Strategy 1 | PD-TG'!F67</f>
        <v/>
      </c>
      <c r="B67" s="91" t="str">
        <f>IF(AT67="","",IF('Strategy 1 | PD-TG'!V67&gt;0,"Y",IF('Strategy 1 | PD-TG'!V67=0,"","N")))</f>
        <v/>
      </c>
      <c r="C67" s="91" t="str">
        <f>'Strategy 1 | PD-TG'!Z67</f>
        <v/>
      </c>
      <c r="D67" s="91" t="str">
        <f>'Strategy 1 | PD-TG'!R67</f>
        <v/>
      </c>
      <c r="E67" s="105" t="str">
        <f>'Strategy 1 | PD-TG'!T67</f>
        <v/>
      </c>
    </row>
    <row r="68" spans="1:5" ht="15.75">
      <c r="A68" s="104" t="str">
        <f>'Strategy 1 | PD-TG'!F68</f>
        <v/>
      </c>
      <c r="B68" s="91" t="str">
        <f>IF(AT68="","",IF('Strategy 1 | PD-TG'!V68&gt;0,"Y",IF('Strategy 1 | PD-TG'!V68=0,"","N")))</f>
        <v/>
      </c>
      <c r="C68" s="91" t="str">
        <f>'Strategy 1 | PD-TG'!Z68</f>
        <v/>
      </c>
      <c r="D68" s="91" t="str">
        <f>'Strategy 1 | PD-TG'!R68</f>
        <v/>
      </c>
      <c r="E68" s="105" t="str">
        <f>'Strategy 1 | PD-TG'!T68</f>
        <v/>
      </c>
    </row>
    <row r="69" spans="1:5" ht="16.5" thickBot="1">
      <c r="A69" s="106" t="str">
        <f>'Strategy 1 | PD-TG'!F69</f>
        <v/>
      </c>
      <c r="B69" s="107" t="str">
        <f>IF(AT69="","",IF('Strategy 1 | PD-TG'!V69&gt;0,"Y",IF('Strategy 1 | PD-TG'!V69=0,"","N")))</f>
        <v/>
      </c>
      <c r="C69" s="107" t="str">
        <f>'Strategy 1 | PD-TG'!Z69</f>
        <v/>
      </c>
      <c r="D69" s="107" t="str">
        <f>'Strategy 1 | PD-TG'!R69</f>
        <v/>
      </c>
      <c r="E69" s="108" t="str">
        <f>'Strategy 1 | PD-TG'!T69</f>
        <v/>
      </c>
    </row>
    <row r="70" spans="1:5" ht="15.75">
      <c r="A70" s="101" t="str">
        <f>'Strategy 1 | PD-TG'!F70</f>
        <v/>
      </c>
      <c r="B70" s="102" t="str">
        <f>IF(AT70="","",IF('Strategy 1 | PD-TG'!V70&gt;0,"Y",IF('Strategy 1 | PD-TG'!V70=0,"","N")))</f>
        <v/>
      </c>
      <c r="C70" s="102" t="str">
        <f>'Strategy 1 | PD-TG'!Z70</f>
        <v/>
      </c>
      <c r="D70" s="102" t="str">
        <f>'Strategy 1 | PD-TG'!R70</f>
        <v/>
      </c>
      <c r="E70" s="103" t="str">
        <f>'Strategy 1 | PD-TG'!T70</f>
        <v/>
      </c>
    </row>
    <row r="71" spans="1:5" ht="15.75">
      <c r="A71" s="104" t="str">
        <f>'Strategy 1 | PD-TG'!F71</f>
        <v/>
      </c>
      <c r="B71" s="91" t="str">
        <f>IF(AT71="","",IF('Strategy 1 | PD-TG'!V71&gt;0,"Y",IF('Strategy 1 | PD-TG'!V71=0,"","N")))</f>
        <v/>
      </c>
      <c r="C71" s="91" t="str">
        <f>'Strategy 1 | PD-TG'!Z71</f>
        <v/>
      </c>
      <c r="D71" s="91" t="str">
        <f>'Strategy 1 | PD-TG'!R71</f>
        <v/>
      </c>
      <c r="E71" s="105" t="str">
        <f>'Strategy 1 | PD-TG'!T71</f>
        <v/>
      </c>
    </row>
    <row r="72" spans="1:5" ht="15.75">
      <c r="A72" s="104" t="str">
        <f>'Strategy 1 | PD-TG'!F72</f>
        <v/>
      </c>
      <c r="B72" s="91" t="str">
        <f>IF(AT72="","",IF('Strategy 1 | PD-TG'!V72&gt;0,"Y",IF('Strategy 1 | PD-TG'!V72=0,"","N")))</f>
        <v/>
      </c>
      <c r="C72" s="91" t="str">
        <f>'Strategy 1 | PD-TG'!Z72</f>
        <v/>
      </c>
      <c r="D72" s="91" t="str">
        <f>'Strategy 1 | PD-TG'!R72</f>
        <v/>
      </c>
      <c r="E72" s="105" t="str">
        <f>'Strategy 1 | PD-TG'!T72</f>
        <v/>
      </c>
    </row>
    <row r="73" spans="1:5" ht="15.75">
      <c r="A73" s="104" t="str">
        <f>'Strategy 1 | PD-TG'!F73</f>
        <v/>
      </c>
      <c r="B73" s="91" t="str">
        <f>IF(AT73="","",IF('Strategy 1 | PD-TG'!V73&gt;0,"Y",IF('Strategy 1 | PD-TG'!V73=0,"","N")))</f>
        <v/>
      </c>
      <c r="C73" s="91" t="str">
        <f>'Strategy 1 | PD-TG'!Z73</f>
        <v/>
      </c>
      <c r="D73" s="91" t="str">
        <f>'Strategy 1 | PD-TG'!R73</f>
        <v/>
      </c>
      <c r="E73" s="105" t="str">
        <f>'Strategy 1 | PD-TG'!T73</f>
        <v/>
      </c>
    </row>
    <row r="74" spans="1:5" ht="16.5" thickBot="1">
      <c r="A74" s="106" t="str">
        <f>'Strategy 1 | PD-TG'!F74</f>
        <v/>
      </c>
      <c r="B74" s="107" t="str">
        <f>IF(AT74="","",IF('Strategy 1 | PD-TG'!V74&gt;0,"Y",IF('Strategy 1 | PD-TG'!V74=0,"","N")))</f>
        <v/>
      </c>
      <c r="C74" s="107" t="str">
        <f>'Strategy 1 | PD-TG'!Z74</f>
        <v/>
      </c>
      <c r="D74" s="107" t="str">
        <f>'Strategy 1 | PD-TG'!R74</f>
        <v/>
      </c>
      <c r="E74" s="108" t="str">
        <f>'Strategy 1 | PD-TG'!T74</f>
        <v/>
      </c>
    </row>
    <row r="75" spans="1:5" ht="15.75">
      <c r="A75" s="101" t="str">
        <f>'Strategy 1 | PD-TG'!F75</f>
        <v/>
      </c>
      <c r="B75" s="102" t="str">
        <f>IF(AT75="","",IF('Strategy 1 | PD-TG'!V75&gt;0,"Y",IF('Strategy 1 | PD-TG'!V75=0,"","N")))</f>
        <v/>
      </c>
      <c r="C75" s="102" t="str">
        <f>'Strategy 1 | PD-TG'!Z75</f>
        <v/>
      </c>
      <c r="D75" s="102" t="str">
        <f>'Strategy 1 | PD-TG'!R75</f>
        <v/>
      </c>
      <c r="E75" s="103" t="str">
        <f>'Strategy 1 | PD-TG'!T75</f>
        <v/>
      </c>
    </row>
    <row r="76" spans="1:5" ht="15.75">
      <c r="A76" s="104" t="str">
        <f>'Strategy 1 | PD-TG'!F76</f>
        <v/>
      </c>
      <c r="B76" s="91" t="str">
        <f>IF(AT76="","",IF('Strategy 1 | PD-TG'!V76&gt;0,"Y",IF('Strategy 1 | PD-TG'!V76=0,"","N")))</f>
        <v/>
      </c>
      <c r="C76" s="91" t="str">
        <f>'Strategy 1 | PD-TG'!Z76</f>
        <v/>
      </c>
      <c r="D76" s="91" t="str">
        <f>'Strategy 1 | PD-TG'!R76</f>
        <v/>
      </c>
      <c r="E76" s="105" t="str">
        <f>'Strategy 1 | PD-TG'!T76</f>
        <v/>
      </c>
    </row>
    <row r="77" spans="1:5" ht="15.75">
      <c r="A77" s="104" t="str">
        <f>'Strategy 1 | PD-TG'!F77</f>
        <v/>
      </c>
      <c r="B77" s="91" t="str">
        <f>IF(AT77="","",IF('Strategy 1 | PD-TG'!V77&gt;0,"Y",IF('Strategy 1 | PD-TG'!V77=0,"","N")))</f>
        <v/>
      </c>
      <c r="C77" s="91" t="str">
        <f>'Strategy 1 | PD-TG'!Z77</f>
        <v/>
      </c>
      <c r="D77" s="91" t="str">
        <f>'Strategy 1 | PD-TG'!R77</f>
        <v/>
      </c>
      <c r="E77" s="105" t="str">
        <f>'Strategy 1 | PD-TG'!T77</f>
        <v/>
      </c>
    </row>
    <row r="78" spans="1:5" ht="15.75">
      <c r="A78" s="104" t="str">
        <f>'Strategy 1 | PD-TG'!F78</f>
        <v/>
      </c>
      <c r="B78" s="91" t="str">
        <f>IF(AT78="","",IF('Strategy 1 | PD-TG'!V78&gt;0,"Y",IF('Strategy 1 | PD-TG'!V78=0,"","N")))</f>
        <v/>
      </c>
      <c r="C78" s="91" t="str">
        <f>'Strategy 1 | PD-TG'!Z78</f>
        <v/>
      </c>
      <c r="D78" s="91" t="str">
        <f>'Strategy 1 | PD-TG'!R78</f>
        <v/>
      </c>
      <c r="E78" s="105" t="str">
        <f>'Strategy 1 | PD-TG'!T78</f>
        <v/>
      </c>
    </row>
    <row r="79" spans="1:5" ht="16.5" thickBot="1">
      <c r="A79" s="106" t="str">
        <f>'Strategy 1 | PD-TG'!F79</f>
        <v/>
      </c>
      <c r="B79" s="107" t="str">
        <f>IF(AT79="","",IF('Strategy 1 | PD-TG'!V79&gt;0,"Y",IF('Strategy 1 | PD-TG'!V79=0,"","N")))</f>
        <v/>
      </c>
      <c r="C79" s="107" t="str">
        <f>'Strategy 1 | PD-TG'!Z79</f>
        <v/>
      </c>
      <c r="D79" s="107" t="str">
        <f>'Strategy 1 | PD-TG'!R79</f>
        <v/>
      </c>
      <c r="E79" s="108" t="str">
        <f>'Strategy 1 | PD-TG'!T79</f>
        <v/>
      </c>
    </row>
    <row r="80" spans="1:5" ht="15.75">
      <c r="A80" s="101" t="str">
        <f>'Strategy 1 | PD-TG'!F80</f>
        <v/>
      </c>
      <c r="B80" s="102" t="str">
        <f>IF(AT80="","",IF('Strategy 1 | PD-TG'!V80&gt;0,"Y",IF('Strategy 1 | PD-TG'!V80=0,"","N")))</f>
        <v/>
      </c>
      <c r="C80" s="102" t="str">
        <f>'Strategy 1 | PD-TG'!Z80</f>
        <v/>
      </c>
      <c r="D80" s="102" t="str">
        <f>'Strategy 1 | PD-TG'!R80</f>
        <v/>
      </c>
      <c r="E80" s="103" t="str">
        <f>'Strategy 1 | PD-TG'!T80</f>
        <v/>
      </c>
    </row>
    <row r="81" spans="1:5" ht="15.75">
      <c r="A81" s="104" t="str">
        <f>'Strategy 1 | PD-TG'!F81</f>
        <v/>
      </c>
      <c r="B81" s="91" t="str">
        <f>IF(AT81="","",IF('Strategy 1 | PD-TG'!V81&gt;0,"Y",IF('Strategy 1 | PD-TG'!V81=0,"","N")))</f>
        <v/>
      </c>
      <c r="C81" s="91" t="str">
        <f>'Strategy 1 | PD-TG'!Z81</f>
        <v/>
      </c>
      <c r="D81" s="91" t="str">
        <f>'Strategy 1 | PD-TG'!R81</f>
        <v/>
      </c>
      <c r="E81" s="105" t="str">
        <f>'Strategy 1 | PD-TG'!T81</f>
        <v/>
      </c>
    </row>
    <row r="82" spans="1:5" ht="15.75">
      <c r="A82" s="104" t="str">
        <f>'Strategy 1 | PD-TG'!F82</f>
        <v/>
      </c>
      <c r="B82" s="91" t="str">
        <f>IF(AT82="","",IF('Strategy 1 | PD-TG'!V82&gt;0,"Y",IF('Strategy 1 | PD-TG'!V82=0,"","N")))</f>
        <v/>
      </c>
      <c r="C82" s="91" t="str">
        <f>'Strategy 1 | PD-TG'!Z82</f>
        <v/>
      </c>
      <c r="D82" s="91" t="str">
        <f>'Strategy 1 | PD-TG'!R82</f>
        <v/>
      </c>
      <c r="E82" s="105" t="str">
        <f>'Strategy 1 | PD-TG'!T82</f>
        <v/>
      </c>
    </row>
    <row r="83" spans="1:5" ht="15.75">
      <c r="A83" s="104" t="str">
        <f>'Strategy 1 | PD-TG'!F83</f>
        <v/>
      </c>
      <c r="B83" s="91" t="str">
        <f>IF(AT83="","",IF('Strategy 1 | PD-TG'!V83&gt;0,"Y",IF('Strategy 1 | PD-TG'!V83=0,"","N")))</f>
        <v/>
      </c>
      <c r="C83" s="91" t="str">
        <f>'Strategy 1 | PD-TG'!Z83</f>
        <v/>
      </c>
      <c r="D83" s="91" t="str">
        <f>'Strategy 1 | PD-TG'!R83</f>
        <v/>
      </c>
      <c r="E83" s="105" t="str">
        <f>'Strategy 1 | PD-TG'!T83</f>
        <v/>
      </c>
    </row>
    <row r="84" spans="1:5" ht="16.5" thickBot="1">
      <c r="A84" s="106" t="str">
        <f>'Strategy 1 | PD-TG'!F84</f>
        <v/>
      </c>
      <c r="B84" s="107" t="str">
        <f>IF(AT84="","",IF('Strategy 1 | PD-TG'!V84&gt;0,"Y",IF('Strategy 1 | PD-TG'!V84=0,"","N")))</f>
        <v/>
      </c>
      <c r="C84" s="107" t="str">
        <f>'Strategy 1 | PD-TG'!Z84</f>
        <v/>
      </c>
      <c r="D84" s="107" t="str">
        <f>'Strategy 1 | PD-TG'!R84</f>
        <v/>
      </c>
      <c r="E84" s="108" t="str">
        <f>'Strategy 1 | PD-TG'!T84</f>
        <v/>
      </c>
    </row>
    <row r="85" spans="1:5" ht="15.75">
      <c r="A85" s="101" t="str">
        <f>'Strategy 1 | PD-TG'!F85</f>
        <v/>
      </c>
      <c r="B85" s="102" t="str">
        <f>IF(AT85="","",IF('Strategy 1 | PD-TG'!V85&gt;0,"Y",IF('Strategy 1 | PD-TG'!V85=0,"","N")))</f>
        <v/>
      </c>
      <c r="C85" s="102" t="str">
        <f>'Strategy 1 | PD-TG'!Z85</f>
        <v/>
      </c>
      <c r="D85" s="102" t="str">
        <f>'Strategy 1 | PD-TG'!R85</f>
        <v/>
      </c>
      <c r="E85" s="103" t="str">
        <f>'Strategy 1 | PD-TG'!T85</f>
        <v/>
      </c>
    </row>
    <row r="86" spans="1:5" ht="15.75">
      <c r="A86" s="104" t="str">
        <f>'Strategy 1 | PD-TG'!F86</f>
        <v/>
      </c>
      <c r="B86" s="91" t="str">
        <f>IF(AT86="","",IF('Strategy 1 | PD-TG'!V86&gt;0,"Y",IF('Strategy 1 | PD-TG'!V86=0,"","N")))</f>
        <v/>
      </c>
      <c r="C86" s="91" t="str">
        <f>'Strategy 1 | PD-TG'!Z86</f>
        <v/>
      </c>
      <c r="D86" s="91" t="str">
        <f>'Strategy 1 | PD-TG'!R86</f>
        <v/>
      </c>
      <c r="E86" s="105" t="str">
        <f>'Strategy 1 | PD-TG'!T86</f>
        <v/>
      </c>
    </row>
    <row r="87" spans="1:5" ht="15.75">
      <c r="A87" s="104" t="str">
        <f>'Strategy 1 | PD-TG'!F87</f>
        <v/>
      </c>
      <c r="B87" s="91" t="str">
        <f>IF(AT87="","",IF('Strategy 1 | PD-TG'!V87&gt;0,"Y",IF('Strategy 1 | PD-TG'!V87=0,"","N")))</f>
        <v/>
      </c>
      <c r="C87" s="91" t="str">
        <f>'Strategy 1 | PD-TG'!Z87</f>
        <v/>
      </c>
      <c r="D87" s="91" t="str">
        <f>'Strategy 1 | PD-TG'!R87</f>
        <v/>
      </c>
      <c r="E87" s="105" t="str">
        <f>'Strategy 1 | PD-TG'!T87</f>
        <v/>
      </c>
    </row>
    <row r="88" spans="1:5" ht="15.75">
      <c r="A88" s="104" t="str">
        <f>'Strategy 1 | PD-TG'!F88</f>
        <v/>
      </c>
      <c r="B88" s="91" t="str">
        <f>IF(AT88="","",IF('Strategy 1 | PD-TG'!V88&gt;0,"Y",IF('Strategy 1 | PD-TG'!V88=0,"","N")))</f>
        <v/>
      </c>
      <c r="C88" s="91" t="str">
        <f>'Strategy 1 | PD-TG'!Z88</f>
        <v/>
      </c>
      <c r="D88" s="91" t="str">
        <f>'Strategy 1 | PD-TG'!R88</f>
        <v/>
      </c>
      <c r="E88" s="105" t="str">
        <f>'Strategy 1 | PD-TG'!T88</f>
        <v/>
      </c>
    </row>
    <row r="89" spans="1:5" ht="16.5" thickBot="1">
      <c r="A89" s="106" t="str">
        <f>'Strategy 1 | PD-TG'!F89</f>
        <v/>
      </c>
      <c r="B89" s="107" t="str">
        <f>IF(AT89="","",IF('Strategy 1 | PD-TG'!V89&gt;0,"Y",IF('Strategy 1 | PD-TG'!V89=0,"","N")))</f>
        <v/>
      </c>
      <c r="C89" s="107" t="str">
        <f>'Strategy 1 | PD-TG'!Z89</f>
        <v/>
      </c>
      <c r="D89" s="107" t="str">
        <f>'Strategy 1 | PD-TG'!R89</f>
        <v/>
      </c>
      <c r="E89" s="108" t="str">
        <f>'Strategy 1 | PD-TG'!T89</f>
        <v/>
      </c>
    </row>
    <row r="90" spans="1:5" ht="15.75">
      <c r="A90" s="101" t="str">
        <f>'Strategy 1 | PD-TG'!F90</f>
        <v/>
      </c>
      <c r="B90" s="102" t="str">
        <f>IF(AT90="","",IF('Strategy 1 | PD-TG'!V90&gt;0,"Y",IF('Strategy 1 | PD-TG'!V90=0,"","N")))</f>
        <v/>
      </c>
      <c r="C90" s="102" t="str">
        <f>'Strategy 1 | PD-TG'!Z90</f>
        <v/>
      </c>
      <c r="D90" s="102" t="str">
        <f>'Strategy 1 | PD-TG'!R90</f>
        <v/>
      </c>
      <c r="E90" s="103" t="str">
        <f>'Strategy 1 | PD-TG'!T90</f>
        <v/>
      </c>
    </row>
    <row r="91" spans="1:5" ht="15.75">
      <c r="A91" s="104" t="str">
        <f>'Strategy 1 | PD-TG'!F91</f>
        <v/>
      </c>
      <c r="B91" s="91" t="str">
        <f>IF(AT91="","",IF('Strategy 1 | PD-TG'!V91&gt;0,"Y",IF('Strategy 1 | PD-TG'!V91=0,"","N")))</f>
        <v/>
      </c>
      <c r="C91" s="91" t="str">
        <f>'Strategy 1 | PD-TG'!Z91</f>
        <v/>
      </c>
      <c r="D91" s="91" t="str">
        <f>'Strategy 1 | PD-TG'!R91</f>
        <v/>
      </c>
      <c r="E91" s="105" t="str">
        <f>'Strategy 1 | PD-TG'!T91</f>
        <v/>
      </c>
    </row>
    <row r="92" spans="1:5" ht="15.75">
      <c r="A92" s="104" t="str">
        <f>'Strategy 1 | PD-TG'!F92</f>
        <v/>
      </c>
      <c r="B92" s="91" t="str">
        <f>IF(AT92="","",IF('Strategy 1 | PD-TG'!V92&gt;0,"Y",IF('Strategy 1 | PD-TG'!V92=0,"","N")))</f>
        <v/>
      </c>
      <c r="C92" s="91" t="str">
        <f>'Strategy 1 | PD-TG'!Z92</f>
        <v/>
      </c>
      <c r="D92" s="91" t="str">
        <f>'Strategy 1 | PD-TG'!R92</f>
        <v/>
      </c>
      <c r="E92" s="105" t="str">
        <f>'Strategy 1 | PD-TG'!T92</f>
        <v/>
      </c>
    </row>
    <row r="93" spans="1:5" ht="15.75">
      <c r="A93" s="104" t="str">
        <f>'Strategy 1 | PD-TG'!F93</f>
        <v/>
      </c>
      <c r="B93" s="91" t="str">
        <f>IF(AT93="","",IF('Strategy 1 | PD-TG'!V93&gt;0,"Y",IF('Strategy 1 | PD-TG'!V93=0,"","N")))</f>
        <v/>
      </c>
      <c r="C93" s="91" t="str">
        <f>'Strategy 1 | PD-TG'!Z93</f>
        <v/>
      </c>
      <c r="D93" s="91" t="str">
        <f>'Strategy 1 | PD-TG'!R93</f>
        <v/>
      </c>
      <c r="E93" s="105" t="str">
        <f>'Strategy 1 | PD-TG'!T93</f>
        <v/>
      </c>
    </row>
    <row r="94" spans="1:5" ht="16.5" thickBot="1">
      <c r="A94" s="106" t="str">
        <f>'Strategy 1 | PD-TG'!F94</f>
        <v/>
      </c>
      <c r="B94" s="107" t="str">
        <f>IF(AT94="","",IF('Strategy 1 | PD-TG'!V94&gt;0,"Y",IF('Strategy 1 | PD-TG'!V94=0,"","N")))</f>
        <v/>
      </c>
      <c r="C94" s="107" t="str">
        <f>'Strategy 1 | PD-TG'!Z94</f>
        <v/>
      </c>
      <c r="D94" s="107" t="str">
        <f>'Strategy 1 | PD-TG'!R94</f>
        <v/>
      </c>
      <c r="E94" s="108" t="str">
        <f>'Strategy 1 | PD-TG'!T94</f>
        <v/>
      </c>
    </row>
    <row r="95" spans="1:5" ht="15.75">
      <c r="A95" s="101" t="str">
        <f>'Strategy 1 | PD-TG'!F95</f>
        <v/>
      </c>
      <c r="B95" s="102" t="str">
        <f>IF(AT95="","",IF('Strategy 1 | PD-TG'!V95&gt;0,"Y",IF('Strategy 1 | PD-TG'!V95=0,"","N")))</f>
        <v/>
      </c>
      <c r="C95" s="102" t="str">
        <f>'Strategy 1 | PD-TG'!Z95</f>
        <v/>
      </c>
      <c r="D95" s="102" t="str">
        <f>'Strategy 1 | PD-TG'!R95</f>
        <v/>
      </c>
      <c r="E95" s="103" t="str">
        <f>'Strategy 1 | PD-TG'!T95</f>
        <v/>
      </c>
    </row>
    <row r="96" spans="1:5" ht="15.75">
      <c r="A96" s="104" t="str">
        <f>'Strategy 1 | PD-TG'!F96</f>
        <v/>
      </c>
      <c r="B96" s="91" t="str">
        <f>IF(AT96="","",IF('Strategy 1 | PD-TG'!V96&gt;0,"Y",IF('Strategy 1 | PD-TG'!V96=0,"","N")))</f>
        <v/>
      </c>
      <c r="C96" s="91" t="str">
        <f>'Strategy 1 | PD-TG'!Z96</f>
        <v/>
      </c>
      <c r="D96" s="91" t="str">
        <f>'Strategy 1 | PD-TG'!R96</f>
        <v/>
      </c>
      <c r="E96" s="105" t="str">
        <f>'Strategy 1 | PD-TG'!T96</f>
        <v/>
      </c>
    </row>
    <row r="97" spans="1:5" ht="15.75">
      <c r="A97" s="104" t="str">
        <f>'Strategy 1 | PD-TG'!F97</f>
        <v/>
      </c>
      <c r="B97" s="91" t="str">
        <f>IF(AT97="","",IF('Strategy 1 | PD-TG'!V97&gt;0,"Y",IF('Strategy 1 | PD-TG'!V97=0,"","N")))</f>
        <v/>
      </c>
      <c r="C97" s="91" t="str">
        <f>'Strategy 1 | PD-TG'!Z97</f>
        <v/>
      </c>
      <c r="D97" s="91" t="str">
        <f>'Strategy 1 | PD-TG'!R97</f>
        <v/>
      </c>
      <c r="E97" s="105" t="str">
        <f>'Strategy 1 | PD-TG'!T97</f>
        <v/>
      </c>
    </row>
    <row r="98" spans="1:5" ht="15.75">
      <c r="A98" s="104" t="str">
        <f>'Strategy 1 | PD-TG'!F98</f>
        <v/>
      </c>
      <c r="B98" s="91" t="str">
        <f>IF(AT98="","",IF('Strategy 1 | PD-TG'!V98&gt;0,"Y",IF('Strategy 1 | PD-TG'!V98=0,"","N")))</f>
        <v/>
      </c>
      <c r="C98" s="91" t="str">
        <f>'Strategy 1 | PD-TG'!Z98</f>
        <v/>
      </c>
      <c r="D98" s="91" t="str">
        <f>'Strategy 1 | PD-TG'!R98</f>
        <v/>
      </c>
      <c r="E98" s="105" t="str">
        <f>'Strategy 1 | PD-TG'!T98</f>
        <v/>
      </c>
    </row>
    <row r="99" spans="1:5" ht="16.5" thickBot="1">
      <c r="A99" s="106" t="str">
        <f>'Strategy 1 | PD-TG'!F99</f>
        <v/>
      </c>
      <c r="B99" s="107" t="str">
        <f>IF(AT99="","",IF('Strategy 1 | PD-TG'!V99&gt;0,"Y",IF('Strategy 1 | PD-TG'!V99=0,"","N")))</f>
        <v/>
      </c>
      <c r="C99" s="107" t="str">
        <f>'Strategy 1 | PD-TG'!Z99</f>
        <v/>
      </c>
      <c r="D99" s="107" t="str">
        <f>'Strategy 1 | PD-TG'!R99</f>
        <v/>
      </c>
      <c r="E99" s="108" t="str">
        <f>'Strategy 1 | PD-TG'!T99</f>
        <v/>
      </c>
    </row>
    <row r="100" spans="1:5" ht="15.75">
      <c r="A100" s="101" t="str">
        <f>'Strategy 1 | PD-TG'!F100</f>
        <v/>
      </c>
      <c r="B100" s="102" t="str">
        <f>IF(AT100="","",IF('Strategy 1 | PD-TG'!V100&gt;0,"Y",IF('Strategy 1 | PD-TG'!V100=0,"","N")))</f>
        <v/>
      </c>
      <c r="C100" s="102" t="str">
        <f>'Strategy 1 | PD-TG'!Z100</f>
        <v/>
      </c>
      <c r="D100" s="102" t="str">
        <f>'Strategy 1 | PD-TG'!R100</f>
        <v/>
      </c>
      <c r="E100" s="103" t="str">
        <f>'Strategy 1 | PD-TG'!T100</f>
        <v/>
      </c>
    </row>
    <row r="101" spans="1:5" ht="15.75">
      <c r="A101" s="104" t="str">
        <f>'Strategy 1 | PD-TG'!F101</f>
        <v/>
      </c>
      <c r="B101" s="91" t="str">
        <f>IF(AT101="","",IF('Strategy 1 | PD-TG'!V101&gt;0,"Y",IF('Strategy 1 | PD-TG'!V101=0,"","N")))</f>
        <v/>
      </c>
      <c r="C101" s="91" t="str">
        <f>'Strategy 1 | PD-TG'!Z101</f>
        <v/>
      </c>
      <c r="D101" s="91" t="str">
        <f>'Strategy 1 | PD-TG'!R101</f>
        <v/>
      </c>
      <c r="E101" s="105" t="str">
        <f>'Strategy 1 | PD-TG'!T101</f>
        <v/>
      </c>
    </row>
    <row r="102" spans="1:5" ht="15.75">
      <c r="A102" s="104" t="str">
        <f>'Strategy 1 | PD-TG'!F102</f>
        <v/>
      </c>
      <c r="B102" s="91" t="str">
        <f>IF(AT102="","",IF('Strategy 1 | PD-TG'!V102&gt;0,"Y",IF('Strategy 1 | PD-TG'!V102=0,"","N")))</f>
        <v/>
      </c>
      <c r="C102" s="91" t="str">
        <f>'Strategy 1 | PD-TG'!Z102</f>
        <v/>
      </c>
      <c r="D102" s="91" t="str">
        <f>'Strategy 1 | PD-TG'!R102</f>
        <v/>
      </c>
      <c r="E102" s="105" t="str">
        <f>'Strategy 1 | PD-TG'!T102</f>
        <v/>
      </c>
    </row>
    <row r="103" spans="1:5" ht="15.75">
      <c r="A103" s="104" t="str">
        <f>'Strategy 1 | PD-TG'!F103</f>
        <v/>
      </c>
      <c r="B103" s="91" t="str">
        <f>IF(AT103="","",IF('Strategy 1 | PD-TG'!V103&gt;0,"Y",IF('Strategy 1 | PD-TG'!V103=0,"","N")))</f>
        <v/>
      </c>
      <c r="C103" s="91" t="str">
        <f>'Strategy 1 | PD-TG'!Z103</f>
        <v/>
      </c>
      <c r="D103" s="91" t="str">
        <f>'Strategy 1 | PD-TG'!R103</f>
        <v/>
      </c>
      <c r="E103" s="105" t="str">
        <f>'Strategy 1 | PD-TG'!T103</f>
        <v/>
      </c>
    </row>
    <row r="104" spans="1:5" ht="16.5" thickBot="1">
      <c r="A104" s="106" t="str">
        <f>'Strategy 1 | PD-TG'!F104</f>
        <v/>
      </c>
      <c r="B104" s="107" t="str">
        <f>IF(AT104="","",IF('Strategy 1 | PD-TG'!V104&gt;0,"Y",IF('Strategy 1 | PD-TG'!V104=0,"","N")))</f>
        <v/>
      </c>
      <c r="C104" s="107" t="str">
        <f>'Strategy 1 | PD-TG'!Z104</f>
        <v/>
      </c>
      <c r="D104" s="107" t="str">
        <f>'Strategy 1 | PD-TG'!R104</f>
        <v/>
      </c>
      <c r="E104" s="108" t="str">
        <f>'Strategy 1 | PD-TG'!T104</f>
        <v/>
      </c>
    </row>
    <row r="105" spans="1:5" ht="15.75">
      <c r="A105" s="101" t="str">
        <f>'Strategy 1 | PD-TG'!F105</f>
        <v/>
      </c>
      <c r="B105" s="102" t="str">
        <f>IF(AT105="","",IF('Strategy 1 | PD-TG'!V105&gt;0,"Y",IF('Strategy 1 | PD-TG'!V105=0,"","N")))</f>
        <v/>
      </c>
      <c r="C105" s="102" t="str">
        <f>'Strategy 1 | PD-TG'!Z105</f>
        <v/>
      </c>
      <c r="D105" s="102" t="str">
        <f>'Strategy 1 | PD-TG'!R105</f>
        <v/>
      </c>
      <c r="E105" s="103" t="str">
        <f>'Strategy 1 | PD-TG'!T105</f>
        <v/>
      </c>
    </row>
    <row r="106" spans="1:5" ht="15.75">
      <c r="A106" s="104" t="str">
        <f>'Strategy 1 | PD-TG'!F106</f>
        <v/>
      </c>
      <c r="B106" s="91" t="str">
        <f>IF(AT106="","",IF('Strategy 1 | PD-TG'!V106&gt;0,"Y",IF('Strategy 1 | PD-TG'!V106=0,"","N")))</f>
        <v/>
      </c>
      <c r="C106" s="91" t="str">
        <f>'Strategy 1 | PD-TG'!Z106</f>
        <v/>
      </c>
      <c r="D106" s="91" t="str">
        <f>'Strategy 1 | PD-TG'!R106</f>
        <v/>
      </c>
      <c r="E106" s="105" t="str">
        <f>'Strategy 1 | PD-TG'!T106</f>
        <v/>
      </c>
    </row>
    <row r="107" spans="1:5" ht="15.75">
      <c r="A107" s="104" t="str">
        <f>'Strategy 1 | PD-TG'!F107</f>
        <v/>
      </c>
      <c r="B107" s="91" t="str">
        <f>IF(AT107="","",IF('Strategy 1 | PD-TG'!V107&gt;0,"Y",IF('Strategy 1 | PD-TG'!V107=0,"","N")))</f>
        <v/>
      </c>
      <c r="C107" s="91" t="str">
        <f>'Strategy 1 | PD-TG'!Z107</f>
        <v/>
      </c>
      <c r="D107" s="91" t="str">
        <f>'Strategy 1 | PD-TG'!R107</f>
        <v/>
      </c>
      <c r="E107" s="105" t="str">
        <f>'Strategy 1 | PD-TG'!T107</f>
        <v/>
      </c>
    </row>
    <row r="108" spans="1:5" ht="15.75">
      <c r="A108" s="104" t="str">
        <f>'Strategy 1 | PD-TG'!F108</f>
        <v/>
      </c>
      <c r="B108" s="91" t="str">
        <f>IF(AT108="","",IF('Strategy 1 | PD-TG'!V108&gt;0,"Y",IF('Strategy 1 | PD-TG'!V108=0,"","N")))</f>
        <v/>
      </c>
      <c r="C108" s="91" t="str">
        <f>'Strategy 1 | PD-TG'!Z108</f>
        <v/>
      </c>
      <c r="D108" s="91" t="str">
        <f>'Strategy 1 | PD-TG'!R108</f>
        <v/>
      </c>
      <c r="E108" s="105" t="str">
        <f>'Strategy 1 | PD-TG'!T108</f>
        <v/>
      </c>
    </row>
    <row r="109" spans="1:5" ht="16.5" thickBot="1">
      <c r="A109" s="106" t="str">
        <f>'Strategy 1 | PD-TG'!F109</f>
        <v/>
      </c>
      <c r="B109" s="107" t="str">
        <f>IF(AT109="","",IF('Strategy 1 | PD-TG'!V109&gt;0,"Y",IF('Strategy 1 | PD-TG'!V109=0,"","N")))</f>
        <v/>
      </c>
      <c r="C109" s="107" t="str">
        <f>'Strategy 1 | PD-TG'!Z109</f>
        <v/>
      </c>
      <c r="D109" s="107" t="str">
        <f>'Strategy 1 | PD-TG'!R109</f>
        <v/>
      </c>
      <c r="E109" s="108" t="str">
        <f>'Strategy 1 | PD-TG'!T109</f>
        <v/>
      </c>
    </row>
  </sheetData>
  <mergeCells count="1">
    <mergeCell ref="A3:E3"/>
  </mergeCells>
  <phoneticPr fontId="2" type="noConversion"/>
  <conditionalFormatting sqref="B10:B109">
    <cfRule type="cellIs" dxfId="231" priority="1" operator="equal">
      <formula>"Y"</formula>
    </cfRule>
    <cfRule type="cellIs" dxfId="230" priority="2" operator="equal">
      <formula>"N"</formula>
    </cfRule>
  </conditionalFormatting>
  <conditionalFormatting sqref="C10:C109">
    <cfRule type="containsBlanks" dxfId="229" priority="3">
      <formula>LEN(TRIM(C10))=0</formula>
    </cfRule>
    <cfRule type="containsBlanks" priority="4">
      <formula>LEN(TRIM(C10))=0</formula>
    </cfRule>
    <cfRule type="cellIs" dxfId="228" priority="5" operator="equal">
      <formula>""""""</formula>
    </cfRule>
    <cfRule type="cellIs" dxfId="227" priority="6" operator="greaterThan">
      <formula>2</formula>
    </cfRule>
    <cfRule type="cellIs" dxfId="226" priority="7" operator="lessThan">
      <formula>-2</formula>
    </cfRule>
    <cfRule type="cellIs" dxfId="225" priority="8" operator="between">
      <formula>-2</formula>
      <formula>2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B934E-7A6A-4137-9D13-54B2DA695756}">
  <dimension ref="A1:W111"/>
  <sheetViews>
    <sheetView workbookViewId="0">
      <pane xSplit="1" ySplit="4" topLeftCell="B12" activePane="bottomRight" state="frozen"/>
      <selection pane="topRight" activeCell="B1" sqref="B1"/>
      <selection pane="bottomLeft" activeCell="A5" sqref="A5"/>
      <selection pane="bottomRight" activeCell="I24" sqref="I24"/>
    </sheetView>
  </sheetViews>
  <sheetFormatPr defaultRowHeight="15"/>
  <cols>
    <col min="1" max="1" width="9.140625" style="192"/>
    <col min="20" max="21" width="0" hidden="1" customWidth="1"/>
    <col min="22" max="23" width="9.140625" style="14"/>
  </cols>
  <sheetData>
    <row r="1" spans="1:23" ht="15" customHeight="1">
      <c r="B1" s="249" t="s">
        <v>497</v>
      </c>
      <c r="C1" s="250"/>
      <c r="D1" s="250"/>
      <c r="E1" s="250"/>
      <c r="F1" s="250"/>
      <c r="G1" s="250"/>
      <c r="H1" s="250"/>
      <c r="I1" s="250"/>
      <c r="J1" s="250"/>
      <c r="K1" s="250"/>
      <c r="L1" s="250"/>
      <c r="M1" s="250"/>
      <c r="N1" s="250"/>
      <c r="O1" s="250"/>
      <c r="P1" s="251"/>
    </row>
    <row r="2" spans="1:23" ht="15.75" customHeight="1" thickBot="1">
      <c r="B2" s="252"/>
      <c r="C2" s="253"/>
      <c r="D2" s="253"/>
      <c r="E2" s="253"/>
      <c r="F2" s="253"/>
      <c r="G2" s="253"/>
      <c r="H2" s="253"/>
      <c r="I2" s="253"/>
      <c r="J2" s="253"/>
      <c r="K2" s="254"/>
      <c r="L2" s="254"/>
      <c r="M2" s="254"/>
      <c r="N2" s="254"/>
      <c r="O2" s="254"/>
      <c r="P2" s="255"/>
    </row>
    <row r="3" spans="1:23" ht="21" customHeight="1">
      <c r="B3" s="235" t="str">
        <f>'Combo Dashboard'!AG3</f>
        <v>Combo : Law of 5</v>
      </c>
      <c r="C3" s="236"/>
      <c r="D3" s="236"/>
      <c r="E3" s="236"/>
      <c r="F3" s="236"/>
      <c r="G3" s="237"/>
      <c r="H3" s="1"/>
      <c r="I3" s="244" t="s">
        <v>283</v>
      </c>
      <c r="J3" s="1"/>
      <c r="K3" s="246" t="str">
        <f>'Strategy Dashboard'!AV3</f>
        <v>Strategy : Law of 5</v>
      </c>
      <c r="L3" s="247"/>
      <c r="M3" s="247"/>
      <c r="N3" s="247"/>
      <c r="O3" s="247"/>
      <c r="P3" s="248"/>
    </row>
    <row r="4" spans="1:23" s="14" customFormat="1" ht="21" customHeight="1" thickBot="1">
      <c r="B4" s="215" t="str">
        <f>IF('Combo Dashboard'!AG4="","",'Combo Dashboard'!AG4)</f>
        <v>R</v>
      </c>
      <c r="C4" s="216" t="str">
        <f>IF('Combo Dashboard'!AH4="","",'Combo Dashboard'!AH4)</f>
        <v>C</v>
      </c>
      <c r="D4" s="216" t="str">
        <f>IF('Combo Dashboard'!AI4="","",'Combo Dashboard'!AI4)</f>
        <v>BET</v>
      </c>
      <c r="E4" s="216" t="str">
        <f>IF('Combo Dashboard'!AJ4="","",'Combo Dashboard'!AJ4)</f>
        <v>Y/N</v>
      </c>
      <c r="F4" s="216" t="str">
        <f>IF('Combo Dashboard'!AK4="","",'Combo Dashboard'!AK4)</f>
        <v>P</v>
      </c>
      <c r="G4" s="217" t="str">
        <f>IF('Combo Dashboard'!AL4="","",'Combo Dashboard'!AL4)</f>
        <v>$$</v>
      </c>
      <c r="I4" s="245"/>
      <c r="K4" s="215" t="str">
        <f>IF('Strategy Dashboard'!AV4="","",'Strategy Dashboard'!AV4)</f>
        <v>R</v>
      </c>
      <c r="L4" s="216" t="str">
        <f>IF('Strategy Dashboard'!AW4="","",'Strategy Dashboard'!AW4)</f>
        <v>C</v>
      </c>
      <c r="M4" s="216" t="str">
        <f>IF('Strategy Dashboard'!AX4="","",'Strategy Dashboard'!AX4)</f>
        <v>BET</v>
      </c>
      <c r="N4" s="216" t="str">
        <f>IF('Strategy Dashboard'!AY4="","",'Strategy Dashboard'!AY4)</f>
        <v>Y/N</v>
      </c>
      <c r="O4" s="216" t="str">
        <f>IF('Strategy Dashboard'!AZ4="","",'Strategy Dashboard'!AZ4)</f>
        <v>P</v>
      </c>
      <c r="P4" s="217" t="s">
        <v>77</v>
      </c>
      <c r="T4" s="14" t="s">
        <v>504</v>
      </c>
      <c r="U4" s="14" t="s">
        <v>505</v>
      </c>
    </row>
    <row r="5" spans="1:23" ht="15.75">
      <c r="B5" s="193" t="str">
        <f>IF('Combo Dashboard'!AG5="","",'Combo Dashboard'!AG5)</f>
        <v/>
      </c>
      <c r="C5" s="194" t="str">
        <f>IF('Combo Dashboard'!AH5="","",'Combo Dashboard'!AH5)</f>
        <v/>
      </c>
      <c r="D5" s="194" t="str">
        <f>IF('Combo Dashboard'!AI5="","",'Combo Dashboard'!AI5)</f>
        <v/>
      </c>
      <c r="E5" s="195" t="str">
        <f>IF('Combo Dashboard'!AJ5="","",'Combo Dashboard'!AJ5)</f>
        <v/>
      </c>
      <c r="F5" s="195" t="str">
        <f>IF('Combo Dashboard'!AK5="","",'Combo Dashboard'!AK5)</f>
        <v/>
      </c>
      <c r="G5" s="196" t="str">
        <f>IF('Combo Dashboard'!AL5="","",'Combo Dashboard'!AL5)</f>
        <v/>
      </c>
      <c r="I5" s="201" t="s">
        <v>24</v>
      </c>
      <c r="K5" s="193" t="str">
        <f>IF('Strategy Dashboard'!AV5="","",'Strategy Dashboard'!AV5)</f>
        <v/>
      </c>
      <c r="L5" s="194" t="str">
        <f>IF('Strategy Dashboard'!AW5="","",'Strategy Dashboard'!AW5)</f>
        <v/>
      </c>
      <c r="M5" s="194" t="str">
        <f>IF('Strategy Dashboard'!AX5="","",'Strategy Dashboard'!AX5)</f>
        <v/>
      </c>
      <c r="N5" s="195" t="str">
        <f>IF('Strategy Dashboard'!AY5="","",'Strategy Dashboard'!AY5)</f>
        <v/>
      </c>
      <c r="O5" s="195" t="str">
        <f>IF('Strategy Dashboard'!AZ5="","",'Strategy Dashboard'!AZ5)</f>
        <v/>
      </c>
      <c r="P5" s="196" t="str">
        <f>IF('Strategy Dashboard'!BA5="","",'Strategy Dashboard'!BA5)</f>
        <v/>
      </c>
    </row>
    <row r="6" spans="1:23" ht="15.75">
      <c r="B6" s="98" t="str">
        <f>IF('Combo Dashboard'!AG6="","",'Combo Dashboard'!AG6)</f>
        <v/>
      </c>
      <c r="C6" s="175" t="str">
        <f>IF('Combo Dashboard'!AH6="","",'Combo Dashboard'!AH6)</f>
        <v/>
      </c>
      <c r="D6" s="175" t="str">
        <f>IF('Combo Dashboard'!AI6="","",'Combo Dashboard'!AI6)</f>
        <v/>
      </c>
      <c r="E6" s="99" t="str">
        <f>IF('Combo Dashboard'!AJ6="","",'Combo Dashboard'!AJ6)</f>
        <v/>
      </c>
      <c r="F6" s="99" t="str">
        <f>IF('Combo Dashboard'!AK6="","",'Combo Dashboard'!AK6)</f>
        <v/>
      </c>
      <c r="G6" s="100" t="str">
        <f>IF('Combo Dashboard'!AL6="","",'Combo Dashboard'!AL6)</f>
        <v/>
      </c>
      <c r="I6" s="202" t="s">
        <v>24</v>
      </c>
      <c r="K6" s="98" t="str">
        <f>IF('Strategy Dashboard'!AV6="","",'Strategy Dashboard'!AV6)</f>
        <v/>
      </c>
      <c r="L6" s="175" t="str">
        <f>IF('Strategy Dashboard'!AW6="","",'Strategy Dashboard'!AW6)</f>
        <v/>
      </c>
      <c r="M6" s="175" t="str">
        <f>IF('Strategy Dashboard'!AX6="","",'Strategy Dashboard'!AX6)</f>
        <v/>
      </c>
      <c r="N6" s="99" t="str">
        <f>IF('Strategy Dashboard'!AY6="","",'Strategy Dashboard'!AY6)</f>
        <v/>
      </c>
      <c r="O6" s="99" t="str">
        <f>IF('Strategy Dashboard'!AZ6="","",'Strategy Dashboard'!AZ6)</f>
        <v/>
      </c>
      <c r="P6" s="100" t="str">
        <f>IF('Strategy Dashboard'!BA6="","",'Strategy Dashboard'!BA6)</f>
        <v/>
      </c>
    </row>
    <row r="7" spans="1:23" ht="15.75">
      <c r="B7" s="98" t="str">
        <f>IF('Combo Dashboard'!AG7="","",'Combo Dashboard'!AG7)</f>
        <v/>
      </c>
      <c r="C7" s="175" t="str">
        <f>IF('Combo Dashboard'!AH7="","",'Combo Dashboard'!AH7)</f>
        <v/>
      </c>
      <c r="D7" s="175" t="str">
        <f>IF('Combo Dashboard'!AI7="","",'Combo Dashboard'!AI7)</f>
        <v/>
      </c>
      <c r="E7" s="99" t="str">
        <f>IF('Combo Dashboard'!AJ7="","",'Combo Dashboard'!AJ7)</f>
        <v/>
      </c>
      <c r="F7" s="99" t="str">
        <f>IF('Combo Dashboard'!AK7="","",'Combo Dashboard'!AK7)</f>
        <v/>
      </c>
      <c r="G7" s="100" t="str">
        <f>IF('Combo Dashboard'!AL7="","",'Combo Dashboard'!AL7)</f>
        <v/>
      </c>
      <c r="I7" s="202" t="s">
        <v>25</v>
      </c>
      <c r="K7" s="98" t="str">
        <f>IF('Strategy Dashboard'!AV7="","",'Strategy Dashboard'!AV7)</f>
        <v/>
      </c>
      <c r="L7" s="175" t="str">
        <f>IF('Strategy Dashboard'!AW7="","",'Strategy Dashboard'!AW7)</f>
        <v/>
      </c>
      <c r="M7" s="175" t="str">
        <f>IF('Strategy Dashboard'!AX7="","",'Strategy Dashboard'!AX7)</f>
        <v/>
      </c>
      <c r="N7" s="99" t="str">
        <f>IF('Strategy Dashboard'!AY7="","",'Strategy Dashboard'!AY7)</f>
        <v/>
      </c>
      <c r="O7" s="99" t="str">
        <f>IF('Strategy Dashboard'!AZ7="","",'Strategy Dashboard'!AZ7)</f>
        <v/>
      </c>
      <c r="P7" s="100" t="str">
        <f>IF('Strategy Dashboard'!BA7="","",'Strategy Dashboard'!BA7)</f>
        <v/>
      </c>
    </row>
    <row r="8" spans="1:23" ht="16.5" thickBot="1">
      <c r="B8" s="98" t="str">
        <f>IF('Combo Dashboard'!AG8="","",'Combo Dashboard'!AG8)</f>
        <v/>
      </c>
      <c r="C8" s="175" t="str">
        <f>IF('Combo Dashboard'!AH8="","",'Combo Dashboard'!AH8)</f>
        <v/>
      </c>
      <c r="D8" s="175" t="str">
        <f>IF('Combo Dashboard'!AI8="","",'Combo Dashboard'!AI8)</f>
        <v/>
      </c>
      <c r="E8" s="99" t="str">
        <f>IF('Combo Dashboard'!AJ8="","",'Combo Dashboard'!AJ8)</f>
        <v/>
      </c>
      <c r="F8" s="99" t="str">
        <f>IF('Combo Dashboard'!AK8="","",'Combo Dashboard'!AK8)</f>
        <v/>
      </c>
      <c r="G8" s="100" t="str">
        <f>IF('Combo Dashboard'!AL8="","",'Combo Dashboard'!AL8)</f>
        <v/>
      </c>
      <c r="I8" s="202" t="s">
        <v>25</v>
      </c>
      <c r="K8" s="98" t="str">
        <f>IF('Strategy Dashboard'!AV8="","",'Strategy Dashboard'!AV8)</f>
        <v/>
      </c>
      <c r="L8" s="175" t="str">
        <f>IF('Strategy Dashboard'!AW8="","",'Strategy Dashboard'!AW8)</f>
        <v/>
      </c>
      <c r="M8" s="175" t="str">
        <f>IF('Strategy Dashboard'!AX8="","",'Strategy Dashboard'!AX8)</f>
        <v/>
      </c>
      <c r="N8" s="99" t="str">
        <f>IF('Strategy Dashboard'!AY8="","",'Strategy Dashboard'!AY8)</f>
        <v/>
      </c>
      <c r="O8" s="99" t="str">
        <f>IF('Strategy Dashboard'!AZ8="","",'Strategy Dashboard'!AZ8)</f>
        <v/>
      </c>
      <c r="P8" s="100" t="str">
        <f>IF('Strategy Dashboard'!BA8="","",'Strategy Dashboard'!BA8)</f>
        <v/>
      </c>
    </row>
    <row r="9" spans="1:23" ht="16.5" thickBot="1">
      <c r="B9" s="140" t="str">
        <f>IF('Combo Dashboard'!AG9="","",'Combo Dashboard'!AG9)</f>
        <v/>
      </c>
      <c r="C9" s="177" t="str">
        <f>IF('Combo Dashboard'!AH9="","",'Combo Dashboard'!AH9)</f>
        <v/>
      </c>
      <c r="D9" s="177" t="str">
        <f>IF('Combo Dashboard'!AI9="","",'Combo Dashboard'!AI9)</f>
        <v/>
      </c>
      <c r="E9" s="141" t="str">
        <f>IF('Combo Dashboard'!AJ9="","",'Combo Dashboard'!AJ9)</f>
        <v/>
      </c>
      <c r="F9" s="141" t="str">
        <f>IF('Combo Dashboard'!AK9="","",'Combo Dashboard'!AK9)</f>
        <v/>
      </c>
      <c r="G9" s="142" t="str">
        <f>IF('Combo Dashboard'!AL9="","",'Combo Dashboard'!AL9)</f>
        <v/>
      </c>
      <c r="I9" s="203" t="s">
        <v>24</v>
      </c>
      <c r="K9" s="140" t="str">
        <f>IF('Strategy Dashboard'!AV9="","",'Strategy Dashboard'!AV9)</f>
        <v/>
      </c>
      <c r="L9" s="177" t="str">
        <f>IF('Strategy Dashboard'!AW9="","",'Strategy Dashboard'!AW9)</f>
        <v/>
      </c>
      <c r="M9" s="177" t="str">
        <f>IF('Strategy Dashboard'!AX9="","",'Strategy Dashboard'!AX9)</f>
        <v/>
      </c>
      <c r="N9" s="141" t="str">
        <f>IF('Strategy Dashboard'!AY9="","",'Strategy Dashboard'!AY9)</f>
        <v/>
      </c>
      <c r="O9" s="141" t="str">
        <f>IF('Strategy Dashboard'!AZ9="","",'Strategy Dashboard'!AZ9)</f>
        <v/>
      </c>
      <c r="P9" s="142" t="str">
        <f>IF('Strategy Dashboard'!BA9="","",'Strategy Dashboard'!BA9)</f>
        <v/>
      </c>
      <c r="V9" s="227" t="s">
        <v>448</v>
      </c>
      <c r="W9" s="228" t="s">
        <v>116</v>
      </c>
    </row>
    <row r="10" spans="1:23" ht="16.5" thickBot="1">
      <c r="A10" s="192">
        <v>1</v>
      </c>
      <c r="B10" s="179" t="str">
        <f>IF('Combo Dashboard'!AG10="","",'Combo Dashboard'!AG10)</f>
        <v/>
      </c>
      <c r="C10" s="180" t="str">
        <f>IF('Combo Dashboard'!AH10="","",'Combo Dashboard'!AH10)</f>
        <v>C1</v>
      </c>
      <c r="D10" s="181" t="str">
        <f>IF('Combo Dashboard'!AI10="","",'Combo Dashboard'!AI10)</f>
        <v>P1</v>
      </c>
      <c r="E10" s="102" t="str">
        <f>IF('Combo Dashboard'!AJ10="","",'Combo Dashboard'!AJ10)</f>
        <v>Y</v>
      </c>
      <c r="F10" s="102">
        <f>IF('Combo Dashboard'!AK10="","",'Combo Dashboard'!AK10)</f>
        <v>1</v>
      </c>
      <c r="G10" s="103">
        <f>IF('Combo Dashboard'!AL10="","",'Combo Dashboard'!AL10)</f>
        <v>1</v>
      </c>
      <c r="I10" s="201" t="s">
        <v>24</v>
      </c>
      <c r="K10" s="179" t="str">
        <f>IF('Strategy Dashboard'!AV10="","",'Strategy Dashboard'!AV10)</f>
        <v/>
      </c>
      <c r="L10" s="180" t="str">
        <f>IF('Strategy Dashboard'!AW10="","",'Strategy Dashboard'!AW10)</f>
        <v>S10</v>
      </c>
      <c r="M10" s="181" t="str">
        <f>IF('Strategy Dashboard'!AX10="","",'Strategy Dashboard'!AX10)</f>
        <v>NB</v>
      </c>
      <c r="N10" s="102" t="str">
        <f>IF('Strategy Dashboard'!AY10="","",'Strategy Dashboard'!AY10)</f>
        <v/>
      </c>
      <c r="O10" s="102">
        <f>IF('Strategy Dashboard'!AZ10="","",'Strategy Dashboard'!AZ10)</f>
        <v>0</v>
      </c>
      <c r="P10" s="103">
        <f>IF('Strategy Dashboard'!BA10="","",'Strategy Dashboard'!BA10)</f>
        <v>0</v>
      </c>
      <c r="S10" s="229" t="str">
        <f>"B"&amp;A10</f>
        <v>B1</v>
      </c>
      <c r="T10" t="str">
        <f>IF(G10="",T9,IF(G10&gt;=20,IF(OR(T9="G",T9="GG"),"GG",IF(OR(T9="R",T9="RR"),"GRR",IF(T9="","G","GGRR"))),IF(G10&lt;=-25,IF(OR(T9="R",T9="RR"),"RR",IF(OR(T9="G",T9="GG"),"GGR",IF(T9="","R","GGRR"))),IF(OR(T9="R",T9="RR"),"RR",IF(OR(T9="G",T9="GG"),"GG",IF(T9="","","GGRR"))))))</f>
        <v/>
      </c>
      <c r="U10" t="str">
        <f>IF(P10="",U9,IF(P10&gt;=20,IF(OR(U9="G",U9="GG"),"GG",IF(OR(U9="R",U9="RR"),"GRR",IF(U9="","G","GGRR"))),IF(P10&lt;=-25,IF(OR(U9="R",U9="RR"),"RR",IF(OR(U9="G",U9="GG"),"GGR",IF(U9="","R","GGRR"))),IF(OR(U9="R",U9="RR"),"RR",IF(OR(U9="G",U9="GG"),"GG",IF(U9="","","GGRR"))))))</f>
        <v/>
      </c>
      <c r="V10" s="74">
        <f>G10</f>
        <v>1</v>
      </c>
      <c r="W10" s="76">
        <f>P10</f>
        <v>0</v>
      </c>
    </row>
    <row r="11" spans="1:23" ht="16.5" thickBot="1">
      <c r="A11" s="192">
        <v>2</v>
      </c>
      <c r="B11" s="171" t="str">
        <f>IF('Combo Dashboard'!AG11="","",'Combo Dashboard'!AG11)</f>
        <v/>
      </c>
      <c r="C11" s="190" t="str">
        <f>IF('Combo Dashboard'!AH11="","",'Combo Dashboard'!AH11)</f>
        <v/>
      </c>
      <c r="D11" s="178" t="str">
        <f>IF('Combo Dashboard'!AI11="","",'Combo Dashboard'!AI11)</f>
        <v>B9</v>
      </c>
      <c r="E11" s="91" t="str">
        <f>IF('Combo Dashboard'!AJ11="","",'Combo Dashboard'!AJ11)</f>
        <v>N</v>
      </c>
      <c r="F11" s="91">
        <f>IF('Combo Dashboard'!AK11="","",'Combo Dashboard'!AK11)</f>
        <v>-1</v>
      </c>
      <c r="G11" s="103">
        <f>IF('Combo Dashboard'!AL11="","",'Combo Dashboard'!AL11)</f>
        <v>-8</v>
      </c>
      <c r="I11" s="202" t="s">
        <v>24</v>
      </c>
      <c r="K11" s="171" t="str">
        <f>IF('Strategy Dashboard'!AV11="","",'Strategy Dashboard'!AV11)</f>
        <v/>
      </c>
      <c r="L11" s="190" t="str">
        <f>IF('Strategy Dashboard'!AW11="","",'Strategy Dashboard'!AW11)</f>
        <v/>
      </c>
      <c r="M11" s="178" t="str">
        <f>IF('Strategy Dashboard'!AX11="","",'Strategy Dashboard'!AX11)</f>
        <v>B7</v>
      </c>
      <c r="N11" s="91" t="str">
        <f>IF('Strategy Dashboard'!AY11="","",'Strategy Dashboard'!AY11)</f>
        <v>N</v>
      </c>
      <c r="O11" s="91">
        <f>IF('Strategy Dashboard'!AZ11="","",'Strategy Dashboard'!AZ11)</f>
        <v>-1</v>
      </c>
      <c r="P11" s="103">
        <f>IF('Strategy Dashboard'!BA11="","",'Strategy Dashboard'!BA11)</f>
        <v>-7</v>
      </c>
      <c r="S11" s="230" t="str">
        <f t="shared" ref="S11:S74" si="0">"B"&amp;A11</f>
        <v>B2</v>
      </c>
      <c r="T11" t="str">
        <f t="shared" ref="T11:T74" si="1">IF(G11="",T10,IF(G11&gt;=20,IF(OR(T10="G",T10="GG"),"GG",IF(OR(T10="R",T10="RR"),"GRR",IF(T10="","G","GGRR"))),IF(G11&lt;=-25,IF(OR(T10="R",T10="RR"),"RR",IF(OR(T10="G",T10="GG"),"GGR",IF(T10="","R","GGRR"))),IF(OR(T10="R",T10="RR"),"RR",IF(OR(T10="G",T10="GG"),"GG",IF(T10="","","GGRR"))))))</f>
        <v/>
      </c>
      <c r="U11" t="str">
        <f t="shared" ref="U11:U74" si="2">IF(P11="",U10,IF(P11&gt;=20,IF(OR(U10="G",U10="GG"),"GG",IF(OR(U10="R",U10="RR"),"GRR",IF(U10="","G","GGRR"))),IF(P11&lt;=-25,IF(OR(U10="R",U10="RR"),"RR",IF(OR(U10="G",U10="GG"),"GGR",IF(U10="","R","GGRR"))),IF(OR(U10="R",U10="RR"),"RR",IF(OR(U10="G",U10="GG"),"GG",IF(U10="","","GGRR"))))))</f>
        <v/>
      </c>
      <c r="V11" s="68">
        <f t="shared" ref="V11:V74" si="3">G11</f>
        <v>-8</v>
      </c>
      <c r="W11" s="67">
        <f t="shared" ref="W11:W74" si="4">P11</f>
        <v>-7</v>
      </c>
    </row>
    <row r="12" spans="1:23" ht="16.5" thickBot="1">
      <c r="A12" s="192">
        <v>3</v>
      </c>
      <c r="B12" s="171" t="str">
        <f>IF('Combo Dashboard'!AG12="","",'Combo Dashboard'!AG12)</f>
        <v/>
      </c>
      <c r="C12" s="190" t="str">
        <f>IF('Combo Dashboard'!AH12="","",'Combo Dashboard'!AH12)</f>
        <v/>
      </c>
      <c r="D12" s="178" t="str">
        <f>IF('Combo Dashboard'!AI12="","",'Combo Dashboard'!AI12)</f>
        <v>B7</v>
      </c>
      <c r="E12" s="91" t="str">
        <f>IF('Combo Dashboard'!AJ12="","",'Combo Dashboard'!AJ12)</f>
        <v>Y</v>
      </c>
      <c r="F12" s="91">
        <f>IF('Combo Dashboard'!AK12="","",'Combo Dashboard'!AK12)</f>
        <v>1</v>
      </c>
      <c r="G12" s="103">
        <f>IF('Combo Dashboard'!AL12="","",'Combo Dashboard'!AL12)</f>
        <v>-1</v>
      </c>
      <c r="I12" s="202" t="s">
        <v>25</v>
      </c>
      <c r="K12" s="171" t="str">
        <f>IF('Strategy Dashboard'!AV12="","",'Strategy Dashboard'!AV12)</f>
        <v/>
      </c>
      <c r="L12" s="190" t="str">
        <f>IF('Strategy Dashboard'!AW12="","",'Strategy Dashboard'!AW12)</f>
        <v/>
      </c>
      <c r="M12" s="178" t="str">
        <f>IF('Strategy Dashboard'!AX12="","",'Strategy Dashboard'!AX12)</f>
        <v>B5</v>
      </c>
      <c r="N12" s="91" t="str">
        <f>IF('Strategy Dashboard'!AY12="","",'Strategy Dashboard'!AY12)</f>
        <v>Y</v>
      </c>
      <c r="O12" s="91">
        <f>IF('Strategy Dashboard'!AZ12="","",'Strategy Dashboard'!AZ12)</f>
        <v>0</v>
      </c>
      <c r="P12" s="103">
        <f>IF('Strategy Dashboard'!BA12="","",'Strategy Dashboard'!BA12)</f>
        <v>-2</v>
      </c>
      <c r="S12" s="230" t="str">
        <f t="shared" si="0"/>
        <v>B3</v>
      </c>
      <c r="T12" t="str">
        <f t="shared" si="1"/>
        <v/>
      </c>
      <c r="U12" t="str">
        <f t="shared" si="2"/>
        <v/>
      </c>
      <c r="V12" s="68">
        <f t="shared" si="3"/>
        <v>-1</v>
      </c>
      <c r="W12" s="67">
        <f t="shared" si="4"/>
        <v>-2</v>
      </c>
    </row>
    <row r="13" spans="1:23" ht="16.5" thickBot="1">
      <c r="A13" s="192">
        <v>4</v>
      </c>
      <c r="B13" s="171" t="str">
        <f>IF('Combo Dashboard'!AG13="","",'Combo Dashboard'!AG13)</f>
        <v/>
      </c>
      <c r="C13" s="190" t="str">
        <f>IF('Combo Dashboard'!AH13="","",'Combo Dashboard'!AH13)</f>
        <v/>
      </c>
      <c r="D13" s="178" t="str">
        <f>IF('Combo Dashboard'!AI13="","",'Combo Dashboard'!AI13)</f>
        <v>B4</v>
      </c>
      <c r="E13" s="91" t="str">
        <f>IF('Combo Dashboard'!AJ13="","",'Combo Dashboard'!AJ13)</f>
        <v>Y</v>
      </c>
      <c r="F13" s="91">
        <f>IF('Combo Dashboard'!AK13="","",'Combo Dashboard'!AK13)</f>
        <v>1</v>
      </c>
      <c r="G13" s="103">
        <f>IF('Combo Dashboard'!AL13="","",'Combo Dashboard'!AL13)</f>
        <v>3</v>
      </c>
      <c r="I13" s="202" t="s">
        <v>25</v>
      </c>
      <c r="K13" s="171" t="str">
        <f>IF('Strategy Dashboard'!AV13="","",'Strategy Dashboard'!AV13)</f>
        <v/>
      </c>
      <c r="L13" s="190" t="str">
        <f>IF('Strategy Dashboard'!AW13="","",'Strategy Dashboard'!AW13)</f>
        <v/>
      </c>
      <c r="M13" s="178" t="str">
        <f>IF('Strategy Dashboard'!AX13="","",'Strategy Dashboard'!AX13)</f>
        <v>B3</v>
      </c>
      <c r="N13" s="91" t="str">
        <f>IF('Strategy Dashboard'!AY13="","",'Strategy Dashboard'!AY13)</f>
        <v>Y</v>
      </c>
      <c r="O13" s="91">
        <f>IF('Strategy Dashboard'!AZ13="","",'Strategy Dashboard'!AZ13)</f>
        <v>3</v>
      </c>
      <c r="P13" s="103">
        <f>IF('Strategy Dashboard'!BA13="","",'Strategy Dashboard'!BA13)</f>
        <v>1</v>
      </c>
      <c r="S13" s="230" t="str">
        <f t="shared" si="0"/>
        <v>B4</v>
      </c>
      <c r="T13" t="str">
        <f t="shared" si="1"/>
        <v/>
      </c>
      <c r="U13" t="str">
        <f t="shared" si="2"/>
        <v/>
      </c>
      <c r="V13" s="68">
        <f t="shared" si="3"/>
        <v>3</v>
      </c>
      <c r="W13" s="67">
        <f t="shared" si="4"/>
        <v>1</v>
      </c>
    </row>
    <row r="14" spans="1:23" ht="16.5" thickBot="1">
      <c r="A14" s="192">
        <v>5</v>
      </c>
      <c r="B14" s="172" t="str">
        <f>IF('Combo Dashboard'!AG14="","",'Combo Dashboard'!AG14)</f>
        <v/>
      </c>
      <c r="C14" s="191" t="str">
        <f>IF('Combo Dashboard'!AH14="","",'Combo Dashboard'!AH14)</f>
        <v/>
      </c>
      <c r="D14" s="182" t="str">
        <f>IF('Combo Dashboard'!AI14="","",'Combo Dashboard'!AI14)</f>
        <v>P9</v>
      </c>
      <c r="E14" s="107" t="str">
        <f>IF('Combo Dashboard'!AJ14="","",'Combo Dashboard'!AJ14)</f>
        <v>N</v>
      </c>
      <c r="F14" s="107">
        <f>IF('Combo Dashboard'!AK14="","",'Combo Dashboard'!AK14)</f>
        <v>-1</v>
      </c>
      <c r="G14" s="103">
        <f>IF('Combo Dashboard'!AL14="","",'Combo Dashboard'!AL14)</f>
        <v>-6</v>
      </c>
      <c r="I14" s="203" t="s">
        <v>25</v>
      </c>
      <c r="K14" s="172" t="str">
        <f>IF('Strategy Dashboard'!AV14="","",'Strategy Dashboard'!AV14)</f>
        <v/>
      </c>
      <c r="L14" s="191" t="str">
        <f>IF('Strategy Dashboard'!AW14="","",'Strategy Dashboard'!AW14)</f>
        <v/>
      </c>
      <c r="M14" s="182" t="str">
        <f>IF('Strategy Dashboard'!AX14="","",'Strategy Dashboard'!AX14)</f>
        <v>P2</v>
      </c>
      <c r="N14" s="107" t="str">
        <f>IF('Strategy Dashboard'!AY14="","",'Strategy Dashboard'!AY14)</f>
        <v>N</v>
      </c>
      <c r="O14" s="107">
        <f>IF('Strategy Dashboard'!AZ14="","",'Strategy Dashboard'!AZ14)</f>
        <v>2</v>
      </c>
      <c r="P14" s="103">
        <f>IF('Strategy Dashboard'!BA14="","",'Strategy Dashboard'!BA14)</f>
        <v>-1</v>
      </c>
      <c r="S14" s="230" t="str">
        <f t="shared" si="0"/>
        <v>B5</v>
      </c>
      <c r="T14" t="str">
        <f t="shared" si="1"/>
        <v/>
      </c>
      <c r="U14" t="str">
        <f t="shared" si="2"/>
        <v/>
      </c>
      <c r="V14" s="68">
        <f t="shared" si="3"/>
        <v>-6</v>
      </c>
      <c r="W14" s="67">
        <f t="shared" si="4"/>
        <v>-1</v>
      </c>
    </row>
    <row r="15" spans="1:23" ht="16.5" thickBot="1">
      <c r="A15" s="192">
        <v>6</v>
      </c>
      <c r="B15" s="179" t="str">
        <f ca="1">IF('Combo Dashboard'!AG15="","",'Combo Dashboard'!AG15)</f>
        <v>R</v>
      </c>
      <c r="C15" s="180" t="str">
        <f ca="1">IF('Combo Dashboard'!AH15="","",'Combo Dashboard'!AH15)</f>
        <v>C2</v>
      </c>
      <c r="D15" s="181" t="str">
        <f ca="1">IF('Combo Dashboard'!AI15="","",'Combo Dashboard'!AI15)</f>
        <v>P8</v>
      </c>
      <c r="E15" s="102" t="str">
        <f ca="1">IF('Combo Dashboard'!AJ15="","",'Combo Dashboard'!AJ15)</f>
        <v>N</v>
      </c>
      <c r="F15" s="102">
        <f ca="1">IF('Combo Dashboard'!AK15="","",'Combo Dashboard'!AK15)</f>
        <v>-4</v>
      </c>
      <c r="G15" s="103">
        <f ca="1">IF('Combo Dashboard'!AL15="","",'Combo Dashboard'!AL15)</f>
        <v>-14</v>
      </c>
      <c r="I15" s="201" t="s">
        <v>25</v>
      </c>
      <c r="K15" s="179" t="str">
        <f ca="1">IF('Strategy Dashboard'!AV15="","",'Strategy Dashboard'!AV15)</f>
        <v>R</v>
      </c>
      <c r="L15" s="180" t="str">
        <f ca="1">IF('Strategy Dashboard'!AW15="","",'Strategy Dashboard'!AW15)</f>
        <v>S5</v>
      </c>
      <c r="M15" s="181" t="str">
        <f ca="1">IF('Strategy Dashboard'!AX15="","",'Strategy Dashboard'!AX15)</f>
        <v>P4</v>
      </c>
      <c r="N15" s="102" t="str">
        <f ca="1">IF('Strategy Dashboard'!AY15="","",'Strategy Dashboard'!AY15)</f>
        <v>N</v>
      </c>
      <c r="O15" s="102">
        <f ca="1">IF('Strategy Dashboard'!AZ15="","",'Strategy Dashboard'!AZ15)</f>
        <v>-1</v>
      </c>
      <c r="P15" s="103">
        <f ca="1">IF('Strategy Dashboard'!BA15="","",'Strategy Dashboard'!BA15)</f>
        <v>-5</v>
      </c>
      <c r="S15" s="230" t="str">
        <f t="shared" si="0"/>
        <v>B6</v>
      </c>
      <c r="T15" t="str">
        <f t="shared" ca="1" si="1"/>
        <v/>
      </c>
      <c r="U15" t="str">
        <f t="shared" ca="1" si="2"/>
        <v/>
      </c>
      <c r="V15" s="68">
        <f t="shared" ca="1" si="3"/>
        <v>-14</v>
      </c>
      <c r="W15" s="67">
        <f t="shared" ca="1" si="4"/>
        <v>-5</v>
      </c>
    </row>
    <row r="16" spans="1:23" ht="16.5" thickBot="1">
      <c r="A16" s="192">
        <v>7</v>
      </c>
      <c r="B16" s="171" t="str">
        <f>IF('Combo Dashboard'!AG16="","",'Combo Dashboard'!AG16)</f>
        <v/>
      </c>
      <c r="C16" s="190" t="str">
        <f>IF('Combo Dashboard'!AH16="","",'Combo Dashboard'!AH16)</f>
        <v/>
      </c>
      <c r="D16" s="178" t="str">
        <f ca="1">IF('Combo Dashboard'!AI16="","",'Combo Dashboard'!AI16)</f>
        <v>B6</v>
      </c>
      <c r="E16" s="91" t="str">
        <f ca="1">IF('Combo Dashboard'!AJ16="","",'Combo Dashboard'!AJ16)</f>
        <v>N</v>
      </c>
      <c r="F16" s="91">
        <f ca="1">IF('Combo Dashboard'!AK16="","",'Combo Dashboard'!AK16)</f>
        <v>-10</v>
      </c>
      <c r="G16" s="103">
        <f ca="1">IF('Combo Dashboard'!AL16="","",'Combo Dashboard'!AL16)</f>
        <v>-20</v>
      </c>
      <c r="I16" s="202" t="s">
        <v>24</v>
      </c>
      <c r="K16" s="171" t="str">
        <f>IF('Strategy Dashboard'!AV16="","",'Strategy Dashboard'!AV16)</f>
        <v/>
      </c>
      <c r="L16" s="190" t="str">
        <f>IF('Strategy Dashboard'!AW16="","",'Strategy Dashboard'!AW16)</f>
        <v/>
      </c>
      <c r="M16" s="178" t="str">
        <f ca="1">IF('Strategy Dashboard'!AX16="","",'Strategy Dashboard'!AX16)</f>
        <v>NB</v>
      </c>
      <c r="N16" s="91" t="str">
        <f ca="1">IF('Strategy Dashboard'!AY16="","",'Strategy Dashboard'!AY16)</f>
        <v/>
      </c>
      <c r="O16" s="91">
        <f ca="1">IF('Strategy Dashboard'!AZ16="","",'Strategy Dashboard'!AZ16)</f>
        <v>-1</v>
      </c>
      <c r="P16" s="103">
        <f ca="1">IF('Strategy Dashboard'!BA16="","",'Strategy Dashboard'!BA16)</f>
        <v>-5</v>
      </c>
      <c r="S16" s="230" t="str">
        <f t="shared" si="0"/>
        <v>B7</v>
      </c>
      <c r="T16" t="str">
        <f t="shared" ca="1" si="1"/>
        <v/>
      </c>
      <c r="U16" t="str">
        <f t="shared" ca="1" si="2"/>
        <v/>
      </c>
      <c r="V16" s="68">
        <f t="shared" ca="1" si="3"/>
        <v>-20</v>
      </c>
      <c r="W16" s="67">
        <f t="shared" ca="1" si="4"/>
        <v>-5</v>
      </c>
    </row>
    <row r="17" spans="1:23" ht="16.5" thickBot="1">
      <c r="A17" s="192">
        <v>8</v>
      </c>
      <c r="B17" s="171" t="str">
        <f>IF('Combo Dashboard'!AG17="","",'Combo Dashboard'!AG17)</f>
        <v/>
      </c>
      <c r="C17" s="190" t="str">
        <f>IF('Combo Dashboard'!AH17="","",'Combo Dashboard'!AH17)</f>
        <v/>
      </c>
      <c r="D17" s="178" t="str">
        <f ca="1">IF('Combo Dashboard'!AI17="","",'Combo Dashboard'!AI17)</f>
        <v>B2</v>
      </c>
      <c r="E17" s="91" t="str">
        <f ca="1">IF('Combo Dashboard'!AJ17="","",'Combo Dashboard'!AJ17)</f>
        <v>Y</v>
      </c>
      <c r="F17" s="91">
        <f ca="1">IF('Combo Dashboard'!AK17="","",'Combo Dashboard'!AK17)</f>
        <v>-9</v>
      </c>
      <c r="G17" s="103">
        <f ca="1">IF('Combo Dashboard'!AL17="","",'Combo Dashboard'!AL17)</f>
        <v>-18</v>
      </c>
      <c r="I17" s="202" t="s">
        <v>25</v>
      </c>
      <c r="K17" s="171" t="str">
        <f>IF('Strategy Dashboard'!AV17="","",'Strategy Dashboard'!AV17)</f>
        <v/>
      </c>
      <c r="L17" s="190" t="str">
        <f>IF('Strategy Dashboard'!AW17="","",'Strategy Dashboard'!AW17)</f>
        <v/>
      </c>
      <c r="M17" s="178" t="str">
        <f ca="1">IF('Strategy Dashboard'!AX17="","",'Strategy Dashboard'!AX17)</f>
        <v>B2</v>
      </c>
      <c r="N17" s="91" t="str">
        <f ca="1">IF('Strategy Dashboard'!AY17="","",'Strategy Dashboard'!AY17)</f>
        <v>Y</v>
      </c>
      <c r="O17" s="91">
        <f ca="1">IF('Strategy Dashboard'!AZ17="","",'Strategy Dashboard'!AZ17)</f>
        <v>0</v>
      </c>
      <c r="P17" s="103">
        <f ca="1">IF('Strategy Dashboard'!BA17="","",'Strategy Dashboard'!BA17)</f>
        <v>-3</v>
      </c>
      <c r="S17" s="230" t="str">
        <f t="shared" si="0"/>
        <v>B8</v>
      </c>
      <c r="T17" t="str">
        <f t="shared" ca="1" si="1"/>
        <v/>
      </c>
      <c r="U17" t="str">
        <f t="shared" ca="1" si="2"/>
        <v/>
      </c>
      <c r="V17" s="68">
        <f t="shared" ca="1" si="3"/>
        <v>-18</v>
      </c>
      <c r="W17" s="67">
        <f t="shared" ca="1" si="4"/>
        <v>-3</v>
      </c>
    </row>
    <row r="18" spans="1:23" ht="16.5" thickBot="1">
      <c r="A18" s="192">
        <v>9</v>
      </c>
      <c r="B18" s="171" t="str">
        <f>IF('Combo Dashboard'!AG18="","",'Combo Dashboard'!AG18)</f>
        <v/>
      </c>
      <c r="C18" s="190" t="str">
        <f>IF('Combo Dashboard'!AH18="","",'Combo Dashboard'!AH18)</f>
        <v/>
      </c>
      <c r="D18" s="178" t="str">
        <f ca="1">IF('Combo Dashboard'!AI18="","",'Combo Dashboard'!AI18)</f>
        <v>B2</v>
      </c>
      <c r="E18" s="91" t="str">
        <f ca="1">IF('Combo Dashboard'!AJ18="","",'Combo Dashboard'!AJ18)</f>
        <v>Y</v>
      </c>
      <c r="F18" s="91">
        <f ca="1">IF('Combo Dashboard'!AK18="","",'Combo Dashboard'!AK18)</f>
        <v>-6</v>
      </c>
      <c r="G18" s="103">
        <f ca="1">IF('Combo Dashboard'!AL18="","",'Combo Dashboard'!AL18)</f>
        <v>-16</v>
      </c>
      <c r="I18" s="202" t="s">
        <v>25</v>
      </c>
      <c r="K18" s="171" t="str">
        <f>IF('Strategy Dashboard'!AV18="","",'Strategy Dashboard'!AV18)</f>
        <v/>
      </c>
      <c r="L18" s="190" t="str">
        <f>IF('Strategy Dashboard'!AW18="","",'Strategy Dashboard'!AW18)</f>
        <v/>
      </c>
      <c r="M18" s="178" t="str">
        <f ca="1">IF('Strategy Dashboard'!AX18="","",'Strategy Dashboard'!AX18)</f>
        <v>P6</v>
      </c>
      <c r="N18" s="91" t="str">
        <f ca="1">IF('Strategy Dashboard'!AY18="","",'Strategy Dashboard'!AY18)</f>
        <v>N</v>
      </c>
      <c r="O18" s="91">
        <f ca="1">IF('Strategy Dashboard'!AZ18="","",'Strategy Dashboard'!AZ18)</f>
        <v>-1</v>
      </c>
      <c r="P18" s="103">
        <f ca="1">IF('Strategy Dashboard'!BA18="","",'Strategy Dashboard'!BA18)</f>
        <v>-9</v>
      </c>
      <c r="S18" s="230" t="str">
        <f t="shared" si="0"/>
        <v>B9</v>
      </c>
      <c r="T18" t="str">
        <f t="shared" ca="1" si="1"/>
        <v/>
      </c>
      <c r="U18" t="str">
        <f t="shared" ca="1" si="2"/>
        <v/>
      </c>
      <c r="V18" s="68">
        <f t="shared" ca="1" si="3"/>
        <v>-16</v>
      </c>
      <c r="W18" s="67">
        <f t="shared" ca="1" si="4"/>
        <v>-9</v>
      </c>
    </row>
    <row r="19" spans="1:23" ht="16.5" thickBot="1">
      <c r="A19" s="192">
        <v>10</v>
      </c>
      <c r="B19" s="172" t="str">
        <f>IF('Combo Dashboard'!AG19="","",'Combo Dashboard'!AG19)</f>
        <v/>
      </c>
      <c r="C19" s="191" t="str">
        <f>IF('Combo Dashboard'!AH19="","",'Combo Dashboard'!AH19)</f>
        <v/>
      </c>
      <c r="D19" s="182" t="str">
        <f ca="1">IF('Combo Dashboard'!AI19="","",'Combo Dashboard'!AI19)</f>
        <v>B5</v>
      </c>
      <c r="E19" s="107" t="str">
        <f ca="1">IF('Combo Dashboard'!AJ19="","",'Combo Dashboard'!AJ19)</f>
        <v>N</v>
      </c>
      <c r="F19" s="107">
        <f ca="1">IF('Combo Dashboard'!AK19="","",'Combo Dashboard'!AK19)</f>
        <v>-7</v>
      </c>
      <c r="G19" s="103">
        <f ca="1">IF('Combo Dashboard'!AL19="","",'Combo Dashboard'!AL19)</f>
        <v>-21</v>
      </c>
      <c r="I19" s="203" t="s">
        <v>24</v>
      </c>
      <c r="K19" s="172" t="str">
        <f>IF('Strategy Dashboard'!AV19="","",'Strategy Dashboard'!AV19)</f>
        <v/>
      </c>
      <c r="L19" s="191" t="str">
        <f>IF('Strategy Dashboard'!AW19="","",'Strategy Dashboard'!AW19)</f>
        <v/>
      </c>
      <c r="M19" s="182" t="str">
        <f ca="1">IF('Strategy Dashboard'!AX19="","",'Strategy Dashboard'!AX19)</f>
        <v>NB</v>
      </c>
      <c r="N19" s="107" t="str">
        <f ca="1">IF('Strategy Dashboard'!AY19="","",'Strategy Dashboard'!AY19)</f>
        <v/>
      </c>
      <c r="O19" s="107">
        <f ca="1">IF('Strategy Dashboard'!AZ19="","",'Strategy Dashboard'!AZ19)</f>
        <v>-1</v>
      </c>
      <c r="P19" s="103">
        <f ca="1">IF('Strategy Dashboard'!BA19="","",'Strategy Dashboard'!BA19)</f>
        <v>-9</v>
      </c>
      <c r="S19" s="230" t="str">
        <f t="shared" si="0"/>
        <v>B10</v>
      </c>
      <c r="T19" t="str">
        <f t="shared" ca="1" si="1"/>
        <v/>
      </c>
      <c r="U19" t="str">
        <f t="shared" ca="1" si="2"/>
        <v/>
      </c>
      <c r="V19" s="68">
        <f t="shared" ca="1" si="3"/>
        <v>-21</v>
      </c>
      <c r="W19" s="67">
        <f t="shared" ca="1" si="4"/>
        <v>-9</v>
      </c>
    </row>
    <row r="20" spans="1:23" ht="16.5" thickBot="1">
      <c r="A20" s="192">
        <v>11</v>
      </c>
      <c r="B20" s="179" t="str">
        <f ca="1">IF('Combo Dashboard'!AG20="","",'Combo Dashboard'!AG20)</f>
        <v/>
      </c>
      <c r="C20" s="180" t="str">
        <f ca="1">IF('Combo Dashboard'!AH20="","",'Combo Dashboard'!AH20)</f>
        <v>C7</v>
      </c>
      <c r="D20" s="181" t="str">
        <f ca="1">IF('Combo Dashboard'!AI20="","",'Combo Dashboard'!AI20)</f>
        <v>NB</v>
      </c>
      <c r="E20" s="102" t="str">
        <f ca="1">IF('Combo Dashboard'!AJ20="","",'Combo Dashboard'!AJ20)</f>
        <v/>
      </c>
      <c r="F20" s="102">
        <f ca="1">IF('Combo Dashboard'!AK20="","",'Combo Dashboard'!AK20)</f>
        <v>-7</v>
      </c>
      <c r="G20" s="103">
        <f ca="1">IF('Combo Dashboard'!AL20="","",'Combo Dashboard'!AL20)</f>
        <v>-21</v>
      </c>
      <c r="I20" s="201" t="s">
        <v>24</v>
      </c>
      <c r="K20" s="179" t="str">
        <f ca="1">IF('Strategy Dashboard'!AV20="","",'Strategy Dashboard'!AV20)</f>
        <v/>
      </c>
      <c r="L20" s="180" t="str">
        <f ca="1">IF('Strategy Dashboard'!AW20="","",'Strategy Dashboard'!AW20)</f>
        <v>S7</v>
      </c>
      <c r="M20" s="181" t="str">
        <f ca="1">IF('Strategy Dashboard'!AX20="","",'Strategy Dashboard'!AX20)</f>
        <v>P2</v>
      </c>
      <c r="N20" s="102" t="str">
        <f ca="1">IF('Strategy Dashboard'!AY20="","",'Strategy Dashboard'!AY20)</f>
        <v>Y</v>
      </c>
      <c r="O20" s="102">
        <f ca="1">IF('Strategy Dashboard'!AZ20="","",'Strategy Dashboard'!AZ20)</f>
        <v>0</v>
      </c>
      <c r="P20" s="103">
        <f ca="1">IF('Strategy Dashboard'!BA20="","",'Strategy Dashboard'!BA20)</f>
        <v>-7</v>
      </c>
      <c r="S20" s="230" t="str">
        <f t="shared" si="0"/>
        <v>B11</v>
      </c>
      <c r="T20" t="str">
        <f t="shared" ca="1" si="1"/>
        <v/>
      </c>
      <c r="U20" t="str">
        <f t="shared" ca="1" si="2"/>
        <v/>
      </c>
      <c r="V20" s="68">
        <f t="shared" ca="1" si="3"/>
        <v>-21</v>
      </c>
      <c r="W20" s="67">
        <f t="shared" ca="1" si="4"/>
        <v>-7</v>
      </c>
    </row>
    <row r="21" spans="1:23" ht="16.5" thickBot="1">
      <c r="A21" s="192">
        <v>12</v>
      </c>
      <c r="B21" s="171" t="str">
        <f>IF('Combo Dashboard'!AG21="","",'Combo Dashboard'!AG21)</f>
        <v/>
      </c>
      <c r="C21" s="190" t="str">
        <f>IF('Combo Dashboard'!AH21="","",'Combo Dashboard'!AH21)</f>
        <v/>
      </c>
      <c r="D21" s="178" t="str">
        <f ca="1">IF('Combo Dashboard'!AI21="","",'Combo Dashboard'!AI21)</f>
        <v>NB</v>
      </c>
      <c r="E21" s="91" t="str">
        <f ca="1">IF('Combo Dashboard'!AJ21="","",'Combo Dashboard'!AJ21)</f>
        <v/>
      </c>
      <c r="F21" s="91">
        <f ca="1">IF('Combo Dashboard'!AK21="","",'Combo Dashboard'!AK21)</f>
        <v>-7</v>
      </c>
      <c r="G21" s="103">
        <f ca="1">IF('Combo Dashboard'!AL21="","",'Combo Dashboard'!AL21)</f>
        <v>-21</v>
      </c>
      <c r="I21" s="202" t="s">
        <v>25</v>
      </c>
      <c r="K21" s="171" t="str">
        <f>IF('Strategy Dashboard'!AV21="","",'Strategy Dashboard'!AV21)</f>
        <v/>
      </c>
      <c r="L21" s="190" t="str">
        <f>IF('Strategy Dashboard'!AW21="","",'Strategy Dashboard'!AW21)</f>
        <v/>
      </c>
      <c r="M21" s="178" t="str">
        <f ca="1">IF('Strategy Dashboard'!AX21="","",'Strategy Dashboard'!AX21)</f>
        <v>B7</v>
      </c>
      <c r="N21" s="91" t="str">
        <f ca="1">IF('Strategy Dashboard'!AY21="","",'Strategy Dashboard'!AY21)</f>
        <v>Y</v>
      </c>
      <c r="O21" s="91">
        <f ca="1">IF('Strategy Dashboard'!AZ21="","",'Strategy Dashboard'!AZ21)</f>
        <v>3</v>
      </c>
      <c r="P21" s="103">
        <f ca="1">IF('Strategy Dashboard'!BA21="","",'Strategy Dashboard'!BA21)</f>
        <v>0</v>
      </c>
      <c r="S21" s="230" t="str">
        <f t="shared" si="0"/>
        <v>B12</v>
      </c>
      <c r="T21" t="str">
        <f t="shared" ca="1" si="1"/>
        <v/>
      </c>
      <c r="U21" t="str">
        <f t="shared" ca="1" si="2"/>
        <v/>
      </c>
      <c r="V21" s="68">
        <f t="shared" ca="1" si="3"/>
        <v>-21</v>
      </c>
      <c r="W21" s="67">
        <f t="shared" ca="1" si="4"/>
        <v>0</v>
      </c>
    </row>
    <row r="22" spans="1:23" ht="16.5" thickBot="1">
      <c r="A22" s="192">
        <v>13</v>
      </c>
      <c r="B22" s="171" t="str">
        <f>IF('Combo Dashboard'!AG22="","",'Combo Dashboard'!AG22)</f>
        <v/>
      </c>
      <c r="C22" s="190" t="str">
        <f>IF('Combo Dashboard'!AH22="","",'Combo Dashboard'!AH22)</f>
        <v/>
      </c>
      <c r="D22" s="178" t="str">
        <f ca="1">IF('Combo Dashboard'!AI22="","",'Combo Dashboard'!AI22)</f>
        <v>P1</v>
      </c>
      <c r="E22" s="91" t="str">
        <f ca="1">IF('Combo Dashboard'!AJ22="","",'Combo Dashboard'!AJ22)</f>
        <v>N</v>
      </c>
      <c r="F22" s="91">
        <f ca="1">IF('Combo Dashboard'!AK22="","",'Combo Dashboard'!AK22)</f>
        <v>-10</v>
      </c>
      <c r="G22" s="103">
        <f ca="1">IF('Combo Dashboard'!AL22="","",'Combo Dashboard'!AL22)</f>
        <v>-22</v>
      </c>
      <c r="I22" s="202" t="s">
        <v>25</v>
      </c>
      <c r="K22" s="171" t="str">
        <f>IF('Strategy Dashboard'!AV22="","",'Strategy Dashboard'!AV22)</f>
        <v/>
      </c>
      <c r="L22" s="190" t="str">
        <f>IF('Strategy Dashboard'!AW22="","",'Strategy Dashboard'!AW22)</f>
        <v/>
      </c>
      <c r="M22" s="178" t="str">
        <f ca="1">IF('Strategy Dashboard'!AX22="","",'Strategy Dashboard'!AX22)</f>
        <v>NB</v>
      </c>
      <c r="N22" s="91" t="str">
        <f ca="1">IF('Strategy Dashboard'!AY22="","",'Strategy Dashboard'!AY22)</f>
        <v/>
      </c>
      <c r="O22" s="91">
        <f ca="1">IF('Strategy Dashboard'!AZ22="","",'Strategy Dashboard'!AZ22)</f>
        <v>3</v>
      </c>
      <c r="P22" s="103">
        <f ca="1">IF('Strategy Dashboard'!BA22="","",'Strategy Dashboard'!BA22)</f>
        <v>0</v>
      </c>
      <c r="S22" s="230" t="str">
        <f t="shared" si="0"/>
        <v>B13</v>
      </c>
      <c r="T22" t="str">
        <f t="shared" ca="1" si="1"/>
        <v/>
      </c>
      <c r="U22" t="str">
        <f t="shared" ca="1" si="2"/>
        <v/>
      </c>
      <c r="V22" s="68">
        <f t="shared" ca="1" si="3"/>
        <v>-22</v>
      </c>
      <c r="W22" s="67">
        <f t="shared" ca="1" si="4"/>
        <v>0</v>
      </c>
    </row>
    <row r="23" spans="1:23" ht="16.5" thickBot="1">
      <c r="A23" s="192">
        <v>14</v>
      </c>
      <c r="B23" s="171" t="str">
        <f>IF('Combo Dashboard'!AG23="","",'Combo Dashboard'!AG23)</f>
        <v/>
      </c>
      <c r="C23" s="190" t="str">
        <f>IF('Combo Dashboard'!AH23="","",'Combo Dashboard'!AH23)</f>
        <v/>
      </c>
      <c r="D23" s="178" t="str">
        <f ca="1">IF('Combo Dashboard'!AI23="","",'Combo Dashboard'!AI23)</f>
        <v>P11</v>
      </c>
      <c r="E23" s="91" t="str">
        <f ca="1">IF('Combo Dashboard'!AJ23="","",'Combo Dashboard'!AJ23)</f>
        <v>N</v>
      </c>
      <c r="F23" s="91">
        <f ca="1">IF('Combo Dashboard'!AK23="","",'Combo Dashboard'!AK23)</f>
        <v>-10</v>
      </c>
      <c r="G23" s="103">
        <f ca="1">IF('Combo Dashboard'!AL23="","",'Combo Dashboard'!AL23)</f>
        <v>-33</v>
      </c>
      <c r="I23" s="202" t="s">
        <v>25</v>
      </c>
      <c r="K23" s="171" t="str">
        <f>IF('Strategy Dashboard'!AV23="","",'Strategy Dashboard'!AV23)</f>
        <v/>
      </c>
      <c r="L23" s="190" t="str">
        <f>IF('Strategy Dashboard'!AW23="","",'Strategy Dashboard'!AW23)</f>
        <v/>
      </c>
      <c r="M23" s="178" t="str">
        <f ca="1">IF('Strategy Dashboard'!AX23="","",'Strategy Dashboard'!AX23)</f>
        <v>P7</v>
      </c>
      <c r="N23" s="91" t="str">
        <f ca="1">IF('Strategy Dashboard'!AY23="","",'Strategy Dashboard'!AY23)</f>
        <v>N</v>
      </c>
      <c r="O23" s="91">
        <f ca="1">IF('Strategy Dashboard'!AZ23="","",'Strategy Dashboard'!AZ23)</f>
        <v>2</v>
      </c>
      <c r="P23" s="103">
        <f ca="1">IF('Strategy Dashboard'!BA23="","",'Strategy Dashboard'!BA23)</f>
        <v>-7</v>
      </c>
      <c r="S23" s="230" t="str">
        <f t="shared" si="0"/>
        <v>B14</v>
      </c>
      <c r="T23" t="str">
        <f t="shared" ca="1" si="1"/>
        <v>R</v>
      </c>
      <c r="U23" t="str">
        <f t="shared" ca="1" si="2"/>
        <v/>
      </c>
      <c r="V23" s="68">
        <f t="shared" ca="1" si="3"/>
        <v>-33</v>
      </c>
      <c r="W23" s="67">
        <f t="shared" ca="1" si="4"/>
        <v>-7</v>
      </c>
    </row>
    <row r="24" spans="1:23" ht="16.5" thickBot="1">
      <c r="A24" s="192">
        <v>15</v>
      </c>
      <c r="B24" s="172" t="str">
        <f>IF('Combo Dashboard'!AG24="","",'Combo Dashboard'!AG24)</f>
        <v/>
      </c>
      <c r="C24" s="191" t="str">
        <f>IF('Combo Dashboard'!AH24="","",'Combo Dashboard'!AH24)</f>
        <v/>
      </c>
      <c r="D24" s="182" t="str">
        <f ca="1">IF('Combo Dashboard'!AI24="","",'Combo Dashboard'!AI24)</f>
        <v>P11</v>
      </c>
      <c r="E24" s="107" t="str">
        <f ca="1">IF('Combo Dashboard'!AJ24="","",'Combo Dashboard'!AJ24)</f>
        <v>Y</v>
      </c>
      <c r="F24" s="107">
        <f ca="1">IF('Combo Dashboard'!AK24="","",'Combo Dashboard'!AK24)</f>
        <v>-10</v>
      </c>
      <c r="G24" s="103">
        <f ca="1">IF('Combo Dashboard'!AL24="","",'Combo Dashboard'!AL24)</f>
        <v>-22</v>
      </c>
      <c r="I24" s="203" t="s">
        <v>24</v>
      </c>
      <c r="K24" s="172" t="str">
        <f>IF('Strategy Dashboard'!AV24="","",'Strategy Dashboard'!AV24)</f>
        <v/>
      </c>
      <c r="L24" s="191" t="str">
        <f>IF('Strategy Dashboard'!AW24="","",'Strategy Dashboard'!AW24)</f>
        <v/>
      </c>
      <c r="M24" s="182" t="str">
        <f ca="1">IF('Strategy Dashboard'!AX24="","",'Strategy Dashboard'!AX24)</f>
        <v>P5</v>
      </c>
      <c r="N24" s="107" t="str">
        <f ca="1">IF('Strategy Dashboard'!AY24="","",'Strategy Dashboard'!AY24)</f>
        <v>Y</v>
      </c>
      <c r="O24" s="107">
        <f ca="1">IF('Strategy Dashboard'!AZ24="","",'Strategy Dashboard'!AZ24)</f>
        <v>3</v>
      </c>
      <c r="P24" s="103">
        <f ca="1">IF('Strategy Dashboard'!BA24="","",'Strategy Dashboard'!BA24)</f>
        <v>-2</v>
      </c>
      <c r="S24" s="230" t="str">
        <f t="shared" si="0"/>
        <v>B15</v>
      </c>
      <c r="T24" t="str">
        <f t="shared" ca="1" si="1"/>
        <v>RR</v>
      </c>
      <c r="U24" t="str">
        <f t="shared" ca="1" si="2"/>
        <v/>
      </c>
      <c r="V24" s="68">
        <f t="shared" ca="1" si="3"/>
        <v>-22</v>
      </c>
      <c r="W24" s="67">
        <f t="shared" ca="1" si="4"/>
        <v>-2</v>
      </c>
    </row>
    <row r="25" spans="1:23" ht="16.5" thickBot="1">
      <c r="A25" s="192">
        <v>16</v>
      </c>
      <c r="B25" s="179" t="str">
        <f ca="1">IF('Combo Dashboard'!AG25="","",'Combo Dashboard'!AG25)</f>
        <v/>
      </c>
      <c r="C25" s="180" t="str">
        <f ca="1">IF('Combo Dashboard'!AH25="","",'Combo Dashboard'!AH25)</f>
        <v>C7</v>
      </c>
      <c r="D25" s="181" t="str">
        <f ca="1">IF('Combo Dashboard'!AI25="","",'Combo Dashboard'!AI25)</f>
        <v>P5</v>
      </c>
      <c r="E25" s="102" t="str">
        <f>IF('Combo Dashboard'!AJ25="","",'Combo Dashboard'!AJ25)</f>
        <v/>
      </c>
      <c r="F25" s="102" t="str">
        <f>IF('Combo Dashboard'!AK25="","",'Combo Dashboard'!AK25)</f>
        <v/>
      </c>
      <c r="G25" s="103" t="str">
        <f>IF('Combo Dashboard'!AL25="","",'Combo Dashboard'!AL25)</f>
        <v/>
      </c>
      <c r="I25" s="201"/>
      <c r="K25" s="179" t="str">
        <f ca="1">IF('Strategy Dashboard'!AV25="","",'Strategy Dashboard'!AV25)</f>
        <v>R</v>
      </c>
      <c r="L25" s="180" t="str">
        <f ca="1">IF('Strategy Dashboard'!AW25="","",'Strategy Dashboard'!AW25)</f>
        <v>S7</v>
      </c>
      <c r="M25" s="181" t="str">
        <f ca="1">IF('Strategy Dashboard'!AX25="","",'Strategy Dashboard'!AX25)</f>
        <v>P3</v>
      </c>
      <c r="N25" s="102" t="str">
        <f>IF('Strategy Dashboard'!AY25="","",'Strategy Dashboard'!AY25)</f>
        <v/>
      </c>
      <c r="O25" s="102" t="str">
        <f>IF('Strategy Dashboard'!AZ25="","",'Strategy Dashboard'!AZ25)</f>
        <v/>
      </c>
      <c r="P25" s="103" t="str">
        <f>IF('Strategy Dashboard'!BA25="","",'Strategy Dashboard'!BA25)</f>
        <v/>
      </c>
      <c r="S25" s="230" t="str">
        <f t="shared" si="0"/>
        <v>B16</v>
      </c>
      <c r="T25" t="str">
        <f t="shared" ca="1" si="1"/>
        <v>RR</v>
      </c>
      <c r="U25" t="str">
        <f t="shared" ca="1" si="2"/>
        <v/>
      </c>
      <c r="V25" s="68" t="str">
        <f t="shared" si="3"/>
        <v/>
      </c>
      <c r="W25" s="67" t="str">
        <f t="shared" si="4"/>
        <v/>
      </c>
    </row>
    <row r="26" spans="1:23" ht="16.5" thickBot="1">
      <c r="A26" s="192">
        <v>17</v>
      </c>
      <c r="B26" s="171" t="str">
        <f>IF('Combo Dashboard'!AG26="","",'Combo Dashboard'!AG26)</f>
        <v/>
      </c>
      <c r="C26" s="190" t="str">
        <f>IF('Combo Dashboard'!AH26="","",'Combo Dashboard'!AH26)</f>
        <v/>
      </c>
      <c r="D26" s="178" t="str">
        <f ca="1">IF('Combo Dashboard'!AI26="","",'Combo Dashboard'!AI26)</f>
        <v/>
      </c>
      <c r="E26" s="91" t="str">
        <f>IF('Combo Dashboard'!AJ26="","",'Combo Dashboard'!AJ26)</f>
        <v/>
      </c>
      <c r="F26" s="91" t="str">
        <f>IF('Combo Dashboard'!AK26="","",'Combo Dashboard'!AK26)</f>
        <v/>
      </c>
      <c r="G26" s="103" t="str">
        <f>IF('Combo Dashboard'!AL26="","",'Combo Dashboard'!AL26)</f>
        <v/>
      </c>
      <c r="I26" s="202"/>
      <c r="K26" s="171" t="str">
        <f>IF('Strategy Dashboard'!AV26="","",'Strategy Dashboard'!AV26)</f>
        <v/>
      </c>
      <c r="L26" s="190" t="str">
        <f>IF('Strategy Dashboard'!AW26="","",'Strategy Dashboard'!AW26)</f>
        <v/>
      </c>
      <c r="M26" s="178" t="str">
        <f ca="1">IF('Strategy Dashboard'!AX26="","",'Strategy Dashboard'!AX26)</f>
        <v/>
      </c>
      <c r="N26" s="91" t="str">
        <f>IF('Strategy Dashboard'!AY26="","",'Strategy Dashboard'!AY26)</f>
        <v/>
      </c>
      <c r="O26" s="91" t="str">
        <f>IF('Strategy Dashboard'!AZ26="","",'Strategy Dashboard'!AZ26)</f>
        <v/>
      </c>
      <c r="P26" s="103" t="str">
        <f>IF('Strategy Dashboard'!BA26="","",'Strategy Dashboard'!BA26)</f>
        <v/>
      </c>
      <c r="S26" s="230" t="str">
        <f t="shared" si="0"/>
        <v>B17</v>
      </c>
      <c r="T26" t="str">
        <f t="shared" ca="1" si="1"/>
        <v>RR</v>
      </c>
      <c r="U26" t="str">
        <f t="shared" ca="1" si="2"/>
        <v/>
      </c>
      <c r="V26" s="68" t="str">
        <f t="shared" si="3"/>
        <v/>
      </c>
      <c r="W26" s="67" t="str">
        <f t="shared" si="4"/>
        <v/>
      </c>
    </row>
    <row r="27" spans="1:23" ht="16.5" thickBot="1">
      <c r="A27" s="192">
        <v>18</v>
      </c>
      <c r="B27" s="171" t="str">
        <f>IF('Combo Dashboard'!AG27="","",'Combo Dashboard'!AG27)</f>
        <v/>
      </c>
      <c r="C27" s="190" t="str">
        <f>IF('Combo Dashboard'!AH27="","",'Combo Dashboard'!AH27)</f>
        <v/>
      </c>
      <c r="D27" s="178" t="str">
        <f ca="1">IF('Combo Dashboard'!AI27="","",'Combo Dashboard'!AI27)</f>
        <v/>
      </c>
      <c r="E27" s="91" t="str">
        <f>IF('Combo Dashboard'!AJ27="","",'Combo Dashboard'!AJ27)</f>
        <v/>
      </c>
      <c r="F27" s="91" t="str">
        <f>IF('Combo Dashboard'!AK27="","",'Combo Dashboard'!AK27)</f>
        <v/>
      </c>
      <c r="G27" s="103" t="str">
        <f>IF('Combo Dashboard'!AL27="","",'Combo Dashboard'!AL27)</f>
        <v/>
      </c>
      <c r="I27" s="202"/>
      <c r="K27" s="171" t="str">
        <f>IF('Strategy Dashboard'!AV27="","",'Strategy Dashboard'!AV27)</f>
        <v/>
      </c>
      <c r="L27" s="190" t="str">
        <f>IF('Strategy Dashboard'!AW27="","",'Strategy Dashboard'!AW27)</f>
        <v/>
      </c>
      <c r="M27" s="178" t="str">
        <f ca="1">IF('Strategy Dashboard'!AX27="","",'Strategy Dashboard'!AX27)</f>
        <v/>
      </c>
      <c r="N27" s="91" t="str">
        <f>IF('Strategy Dashboard'!AY27="","",'Strategy Dashboard'!AY27)</f>
        <v/>
      </c>
      <c r="O27" s="91" t="str">
        <f>IF('Strategy Dashboard'!AZ27="","",'Strategy Dashboard'!AZ27)</f>
        <v/>
      </c>
      <c r="P27" s="103" t="str">
        <f>IF('Strategy Dashboard'!BA27="","",'Strategy Dashboard'!BA27)</f>
        <v/>
      </c>
      <c r="S27" s="230" t="str">
        <f t="shared" si="0"/>
        <v>B18</v>
      </c>
      <c r="T27" t="str">
        <f t="shared" ca="1" si="1"/>
        <v>RR</v>
      </c>
      <c r="U27" t="str">
        <f t="shared" ca="1" si="2"/>
        <v/>
      </c>
      <c r="V27" s="68" t="str">
        <f t="shared" si="3"/>
        <v/>
      </c>
      <c r="W27" s="67" t="str">
        <f t="shared" si="4"/>
        <v/>
      </c>
    </row>
    <row r="28" spans="1:23" ht="16.5" thickBot="1">
      <c r="A28" s="192">
        <v>19</v>
      </c>
      <c r="B28" s="171" t="str">
        <f>IF('Combo Dashboard'!AG28="","",'Combo Dashboard'!AG28)</f>
        <v/>
      </c>
      <c r="C28" s="190" t="str">
        <f>IF('Combo Dashboard'!AH28="","",'Combo Dashboard'!AH28)</f>
        <v/>
      </c>
      <c r="D28" s="178" t="str">
        <f ca="1">IF('Combo Dashboard'!AI28="","",'Combo Dashboard'!AI28)</f>
        <v/>
      </c>
      <c r="E28" s="91" t="str">
        <f>IF('Combo Dashboard'!AJ28="","",'Combo Dashboard'!AJ28)</f>
        <v/>
      </c>
      <c r="F28" s="91" t="str">
        <f>IF('Combo Dashboard'!AK28="","",'Combo Dashboard'!AK28)</f>
        <v/>
      </c>
      <c r="G28" s="103" t="str">
        <f>IF('Combo Dashboard'!AL28="","",'Combo Dashboard'!AL28)</f>
        <v/>
      </c>
      <c r="I28" s="202"/>
      <c r="K28" s="171" t="str">
        <f>IF('Strategy Dashboard'!AV28="","",'Strategy Dashboard'!AV28)</f>
        <v/>
      </c>
      <c r="L28" s="190" t="str">
        <f>IF('Strategy Dashboard'!AW28="","",'Strategy Dashboard'!AW28)</f>
        <v/>
      </c>
      <c r="M28" s="178" t="str">
        <f ca="1">IF('Strategy Dashboard'!AX28="","",'Strategy Dashboard'!AX28)</f>
        <v/>
      </c>
      <c r="N28" s="91" t="str">
        <f>IF('Strategy Dashboard'!AY28="","",'Strategy Dashboard'!AY28)</f>
        <v/>
      </c>
      <c r="O28" s="91" t="str">
        <f>IF('Strategy Dashboard'!AZ28="","",'Strategy Dashboard'!AZ28)</f>
        <v/>
      </c>
      <c r="P28" s="103" t="str">
        <f>IF('Strategy Dashboard'!BA28="","",'Strategy Dashboard'!BA28)</f>
        <v/>
      </c>
      <c r="S28" s="230" t="str">
        <f t="shared" si="0"/>
        <v>B19</v>
      </c>
      <c r="T28" t="str">
        <f t="shared" ca="1" si="1"/>
        <v>RR</v>
      </c>
      <c r="U28" t="str">
        <f t="shared" ca="1" si="2"/>
        <v/>
      </c>
      <c r="V28" s="68" t="str">
        <f t="shared" si="3"/>
        <v/>
      </c>
      <c r="W28" s="67" t="str">
        <f t="shared" si="4"/>
        <v/>
      </c>
    </row>
    <row r="29" spans="1:23" ht="16.5" thickBot="1">
      <c r="A29" s="192">
        <v>20</v>
      </c>
      <c r="B29" s="172" t="str">
        <f>IF('Combo Dashboard'!AG29="","",'Combo Dashboard'!AG29)</f>
        <v/>
      </c>
      <c r="C29" s="191" t="str">
        <f>IF('Combo Dashboard'!AH29="","",'Combo Dashboard'!AH29)</f>
        <v/>
      </c>
      <c r="D29" s="182" t="str">
        <f ca="1">IF('Combo Dashboard'!AI29="","",'Combo Dashboard'!AI29)</f>
        <v/>
      </c>
      <c r="E29" s="107" t="str">
        <f>IF('Combo Dashboard'!AJ29="","",'Combo Dashboard'!AJ29)</f>
        <v/>
      </c>
      <c r="F29" s="107" t="str">
        <f>IF('Combo Dashboard'!AK29="","",'Combo Dashboard'!AK29)</f>
        <v/>
      </c>
      <c r="G29" s="103" t="str">
        <f>IF('Combo Dashboard'!AL29="","",'Combo Dashboard'!AL29)</f>
        <v/>
      </c>
      <c r="I29" s="203"/>
      <c r="K29" s="172" t="str">
        <f>IF('Strategy Dashboard'!AV29="","",'Strategy Dashboard'!AV29)</f>
        <v/>
      </c>
      <c r="L29" s="191" t="str">
        <f>IF('Strategy Dashboard'!AW29="","",'Strategy Dashboard'!AW29)</f>
        <v/>
      </c>
      <c r="M29" s="182" t="str">
        <f ca="1">IF('Strategy Dashboard'!AX29="","",'Strategy Dashboard'!AX29)</f>
        <v/>
      </c>
      <c r="N29" s="107" t="str">
        <f>IF('Strategy Dashboard'!AY29="","",'Strategy Dashboard'!AY29)</f>
        <v/>
      </c>
      <c r="O29" s="107" t="str">
        <f>IF('Strategy Dashboard'!AZ29="","",'Strategy Dashboard'!AZ29)</f>
        <v/>
      </c>
      <c r="P29" s="103" t="str">
        <f>IF('Strategy Dashboard'!BA29="","",'Strategy Dashboard'!BA29)</f>
        <v/>
      </c>
      <c r="S29" s="230" t="str">
        <f t="shared" si="0"/>
        <v>B20</v>
      </c>
      <c r="T29" t="str">
        <f t="shared" ca="1" si="1"/>
        <v>RR</v>
      </c>
      <c r="U29" t="str">
        <f t="shared" ca="1" si="2"/>
        <v/>
      </c>
      <c r="V29" s="68" t="str">
        <f t="shared" si="3"/>
        <v/>
      </c>
      <c r="W29" s="67" t="str">
        <f t="shared" si="4"/>
        <v/>
      </c>
    </row>
    <row r="30" spans="1:23" ht="16.5" thickBot="1">
      <c r="A30" s="192">
        <v>21</v>
      </c>
      <c r="B30" s="179" t="str">
        <f>IF('Combo Dashboard'!AG30="","",'Combo Dashboard'!AG30)</f>
        <v/>
      </c>
      <c r="C30" s="180" t="str">
        <f>IF('Combo Dashboard'!AH30="","",'Combo Dashboard'!AH30)</f>
        <v/>
      </c>
      <c r="D30" s="181" t="str">
        <f ca="1">IF('Combo Dashboard'!AI30="","",'Combo Dashboard'!AI30)</f>
        <v/>
      </c>
      <c r="E30" s="102" t="str">
        <f>IF('Combo Dashboard'!AJ30="","",'Combo Dashboard'!AJ30)</f>
        <v/>
      </c>
      <c r="F30" s="102" t="str">
        <f>IF('Combo Dashboard'!AK30="","",'Combo Dashboard'!AK30)</f>
        <v/>
      </c>
      <c r="G30" s="103" t="str">
        <f>IF('Combo Dashboard'!AL30="","",'Combo Dashboard'!AL30)</f>
        <v/>
      </c>
      <c r="I30" s="201"/>
      <c r="K30" s="179" t="str">
        <f>IF('Strategy Dashboard'!AV30="","",'Strategy Dashboard'!AV30)</f>
        <v/>
      </c>
      <c r="L30" s="180" t="str">
        <f>IF('Strategy Dashboard'!AW30="","",'Strategy Dashboard'!AW30)</f>
        <v/>
      </c>
      <c r="M30" s="181" t="str">
        <f ca="1">IF('Strategy Dashboard'!AX30="","",'Strategy Dashboard'!AX30)</f>
        <v/>
      </c>
      <c r="N30" s="102" t="str">
        <f>IF('Strategy Dashboard'!AY30="","",'Strategy Dashboard'!AY30)</f>
        <v/>
      </c>
      <c r="O30" s="102" t="str">
        <f>IF('Strategy Dashboard'!AZ30="","",'Strategy Dashboard'!AZ30)</f>
        <v/>
      </c>
      <c r="P30" s="103" t="str">
        <f>IF('Strategy Dashboard'!BA30="","",'Strategy Dashboard'!BA30)</f>
        <v/>
      </c>
      <c r="S30" s="230" t="str">
        <f t="shared" si="0"/>
        <v>B21</v>
      </c>
      <c r="T30" t="str">
        <f t="shared" ca="1" si="1"/>
        <v>RR</v>
      </c>
      <c r="U30" t="str">
        <f t="shared" ca="1" si="2"/>
        <v/>
      </c>
      <c r="V30" s="68" t="str">
        <f t="shared" si="3"/>
        <v/>
      </c>
      <c r="W30" s="67" t="str">
        <f t="shared" si="4"/>
        <v/>
      </c>
    </row>
    <row r="31" spans="1:23" ht="16.5" thickBot="1">
      <c r="A31" s="192">
        <v>22</v>
      </c>
      <c r="B31" s="171" t="str">
        <f>IF('Combo Dashboard'!AG31="","",'Combo Dashboard'!AG31)</f>
        <v/>
      </c>
      <c r="C31" s="190" t="str">
        <f>IF('Combo Dashboard'!AH31="","",'Combo Dashboard'!AH31)</f>
        <v/>
      </c>
      <c r="D31" s="178" t="str">
        <f ca="1">IF('Combo Dashboard'!AI31="","",'Combo Dashboard'!AI31)</f>
        <v/>
      </c>
      <c r="E31" s="91" t="str">
        <f>IF('Combo Dashboard'!AJ31="","",'Combo Dashboard'!AJ31)</f>
        <v/>
      </c>
      <c r="F31" s="91" t="str">
        <f>IF('Combo Dashboard'!AK31="","",'Combo Dashboard'!AK31)</f>
        <v/>
      </c>
      <c r="G31" s="103" t="str">
        <f>IF('Combo Dashboard'!AL31="","",'Combo Dashboard'!AL31)</f>
        <v/>
      </c>
      <c r="I31" s="202"/>
      <c r="K31" s="171" t="str">
        <f>IF('Strategy Dashboard'!AV31="","",'Strategy Dashboard'!AV31)</f>
        <v/>
      </c>
      <c r="L31" s="190" t="str">
        <f>IF('Strategy Dashboard'!AW31="","",'Strategy Dashboard'!AW31)</f>
        <v/>
      </c>
      <c r="M31" s="178" t="str">
        <f ca="1">IF('Strategy Dashboard'!AX31="","",'Strategy Dashboard'!AX31)</f>
        <v/>
      </c>
      <c r="N31" s="91" t="str">
        <f>IF('Strategy Dashboard'!AY31="","",'Strategy Dashboard'!AY31)</f>
        <v/>
      </c>
      <c r="O31" s="91" t="str">
        <f>IF('Strategy Dashboard'!AZ31="","",'Strategy Dashboard'!AZ31)</f>
        <v/>
      </c>
      <c r="P31" s="103" t="str">
        <f>IF('Strategy Dashboard'!BA31="","",'Strategy Dashboard'!BA31)</f>
        <v/>
      </c>
      <c r="S31" s="230" t="str">
        <f t="shared" si="0"/>
        <v>B22</v>
      </c>
      <c r="T31" t="str">
        <f t="shared" ca="1" si="1"/>
        <v>RR</v>
      </c>
      <c r="U31" t="str">
        <f t="shared" ca="1" si="2"/>
        <v/>
      </c>
      <c r="V31" s="68" t="str">
        <f t="shared" si="3"/>
        <v/>
      </c>
      <c r="W31" s="67" t="str">
        <f t="shared" si="4"/>
        <v/>
      </c>
    </row>
    <row r="32" spans="1:23" ht="16.5" thickBot="1">
      <c r="A32" s="192">
        <v>23</v>
      </c>
      <c r="B32" s="171" t="str">
        <f>IF('Combo Dashboard'!AG32="","",'Combo Dashboard'!AG32)</f>
        <v/>
      </c>
      <c r="C32" s="190" t="str">
        <f>IF('Combo Dashboard'!AH32="","",'Combo Dashboard'!AH32)</f>
        <v/>
      </c>
      <c r="D32" s="178" t="str">
        <f ca="1">IF('Combo Dashboard'!AI32="","",'Combo Dashboard'!AI32)</f>
        <v/>
      </c>
      <c r="E32" s="91" t="str">
        <f>IF('Combo Dashboard'!AJ32="","",'Combo Dashboard'!AJ32)</f>
        <v/>
      </c>
      <c r="F32" s="91" t="str">
        <f>IF('Combo Dashboard'!AK32="","",'Combo Dashboard'!AK32)</f>
        <v/>
      </c>
      <c r="G32" s="103" t="str">
        <f>IF('Combo Dashboard'!AL32="","",'Combo Dashboard'!AL32)</f>
        <v/>
      </c>
      <c r="I32" s="202"/>
      <c r="K32" s="171" t="str">
        <f>IF('Strategy Dashboard'!AV32="","",'Strategy Dashboard'!AV32)</f>
        <v/>
      </c>
      <c r="L32" s="190" t="str">
        <f>IF('Strategy Dashboard'!AW32="","",'Strategy Dashboard'!AW32)</f>
        <v/>
      </c>
      <c r="M32" s="178" t="str">
        <f ca="1">IF('Strategy Dashboard'!AX32="","",'Strategy Dashboard'!AX32)</f>
        <v/>
      </c>
      <c r="N32" s="91" t="str">
        <f>IF('Strategy Dashboard'!AY32="","",'Strategy Dashboard'!AY32)</f>
        <v/>
      </c>
      <c r="O32" s="91" t="str">
        <f>IF('Strategy Dashboard'!AZ32="","",'Strategy Dashboard'!AZ32)</f>
        <v/>
      </c>
      <c r="P32" s="103" t="str">
        <f>IF('Strategy Dashboard'!BA32="","",'Strategy Dashboard'!BA32)</f>
        <v/>
      </c>
      <c r="S32" s="230" t="str">
        <f t="shared" si="0"/>
        <v>B23</v>
      </c>
      <c r="T32" t="str">
        <f t="shared" ca="1" si="1"/>
        <v>RR</v>
      </c>
      <c r="U32" t="str">
        <f t="shared" ca="1" si="2"/>
        <v/>
      </c>
      <c r="V32" s="68" t="str">
        <f t="shared" si="3"/>
        <v/>
      </c>
      <c r="W32" s="67" t="str">
        <f t="shared" si="4"/>
        <v/>
      </c>
    </row>
    <row r="33" spans="1:23" ht="16.5" thickBot="1">
      <c r="A33" s="192">
        <v>24</v>
      </c>
      <c r="B33" s="171" t="str">
        <f>IF('Combo Dashboard'!AG33="","",'Combo Dashboard'!AG33)</f>
        <v/>
      </c>
      <c r="C33" s="190" t="str">
        <f>IF('Combo Dashboard'!AH33="","",'Combo Dashboard'!AH33)</f>
        <v/>
      </c>
      <c r="D33" s="178" t="str">
        <f ca="1">IF('Combo Dashboard'!AI33="","",'Combo Dashboard'!AI33)</f>
        <v/>
      </c>
      <c r="E33" s="91" t="str">
        <f>IF('Combo Dashboard'!AJ33="","",'Combo Dashboard'!AJ33)</f>
        <v/>
      </c>
      <c r="F33" s="91" t="str">
        <f>IF('Combo Dashboard'!AK33="","",'Combo Dashboard'!AK33)</f>
        <v/>
      </c>
      <c r="G33" s="103" t="str">
        <f>IF('Combo Dashboard'!AL33="","",'Combo Dashboard'!AL33)</f>
        <v/>
      </c>
      <c r="I33" s="202"/>
      <c r="K33" s="171" t="str">
        <f>IF('Strategy Dashboard'!AV33="","",'Strategy Dashboard'!AV33)</f>
        <v/>
      </c>
      <c r="L33" s="190" t="str">
        <f>IF('Strategy Dashboard'!AW33="","",'Strategy Dashboard'!AW33)</f>
        <v/>
      </c>
      <c r="M33" s="178" t="str">
        <f ca="1">IF('Strategy Dashboard'!AX33="","",'Strategy Dashboard'!AX33)</f>
        <v/>
      </c>
      <c r="N33" s="91" t="str">
        <f>IF('Strategy Dashboard'!AY33="","",'Strategy Dashboard'!AY33)</f>
        <v/>
      </c>
      <c r="O33" s="91" t="str">
        <f>IF('Strategy Dashboard'!AZ33="","",'Strategy Dashboard'!AZ33)</f>
        <v/>
      </c>
      <c r="P33" s="103" t="str">
        <f>IF('Strategy Dashboard'!BA33="","",'Strategy Dashboard'!BA33)</f>
        <v/>
      </c>
      <c r="S33" s="230" t="str">
        <f t="shared" si="0"/>
        <v>B24</v>
      </c>
      <c r="T33" t="str">
        <f t="shared" ca="1" si="1"/>
        <v>RR</v>
      </c>
      <c r="U33" t="str">
        <f t="shared" ca="1" si="2"/>
        <v/>
      </c>
      <c r="V33" s="68" t="str">
        <f t="shared" si="3"/>
        <v/>
      </c>
      <c r="W33" s="67" t="str">
        <f t="shared" si="4"/>
        <v/>
      </c>
    </row>
    <row r="34" spans="1:23" ht="16.5" thickBot="1">
      <c r="A34" s="192">
        <v>25</v>
      </c>
      <c r="B34" s="172" t="str">
        <f>IF('Combo Dashboard'!AG34="","",'Combo Dashboard'!AG34)</f>
        <v/>
      </c>
      <c r="C34" s="191" t="str">
        <f>IF('Combo Dashboard'!AH34="","",'Combo Dashboard'!AH34)</f>
        <v/>
      </c>
      <c r="D34" s="182" t="str">
        <f ca="1">IF('Combo Dashboard'!AI34="","",'Combo Dashboard'!AI34)</f>
        <v/>
      </c>
      <c r="E34" s="107" t="str">
        <f>IF('Combo Dashboard'!AJ34="","",'Combo Dashboard'!AJ34)</f>
        <v/>
      </c>
      <c r="F34" s="107" t="str">
        <f>IF('Combo Dashboard'!AK34="","",'Combo Dashboard'!AK34)</f>
        <v/>
      </c>
      <c r="G34" s="103" t="str">
        <f>IF('Combo Dashboard'!AL34="","",'Combo Dashboard'!AL34)</f>
        <v/>
      </c>
      <c r="I34" s="203"/>
      <c r="K34" s="172" t="str">
        <f>IF('Strategy Dashboard'!AV34="","",'Strategy Dashboard'!AV34)</f>
        <v/>
      </c>
      <c r="L34" s="191" t="str">
        <f>IF('Strategy Dashboard'!AW34="","",'Strategy Dashboard'!AW34)</f>
        <v/>
      </c>
      <c r="M34" s="182" t="str">
        <f ca="1">IF('Strategy Dashboard'!AX34="","",'Strategy Dashboard'!AX34)</f>
        <v/>
      </c>
      <c r="N34" s="107" t="str">
        <f>IF('Strategy Dashboard'!AY34="","",'Strategy Dashboard'!AY34)</f>
        <v/>
      </c>
      <c r="O34" s="107" t="str">
        <f>IF('Strategy Dashboard'!AZ34="","",'Strategy Dashboard'!AZ34)</f>
        <v/>
      </c>
      <c r="P34" s="103" t="str">
        <f>IF('Strategy Dashboard'!BA34="","",'Strategy Dashboard'!BA34)</f>
        <v/>
      </c>
      <c r="S34" s="230" t="str">
        <f t="shared" si="0"/>
        <v>B25</v>
      </c>
      <c r="T34" t="str">
        <f t="shared" ca="1" si="1"/>
        <v>RR</v>
      </c>
      <c r="U34" t="str">
        <f t="shared" ca="1" si="2"/>
        <v/>
      </c>
      <c r="V34" s="68" t="str">
        <f t="shared" si="3"/>
        <v/>
      </c>
      <c r="W34" s="67" t="str">
        <f t="shared" si="4"/>
        <v/>
      </c>
    </row>
    <row r="35" spans="1:23" ht="16.5" thickBot="1">
      <c r="A35" s="192">
        <v>26</v>
      </c>
      <c r="B35" s="179" t="str">
        <f>IF('Combo Dashboard'!AG35="","",'Combo Dashboard'!AG35)</f>
        <v/>
      </c>
      <c r="C35" s="180" t="str">
        <f>IF('Combo Dashboard'!AH35="","",'Combo Dashboard'!AH35)</f>
        <v/>
      </c>
      <c r="D35" s="181" t="str">
        <f ca="1">IF('Combo Dashboard'!AI35="","",'Combo Dashboard'!AI35)</f>
        <v/>
      </c>
      <c r="E35" s="102" t="str">
        <f>IF('Combo Dashboard'!AJ35="","",'Combo Dashboard'!AJ35)</f>
        <v/>
      </c>
      <c r="F35" s="102" t="str">
        <f>IF('Combo Dashboard'!AK35="","",'Combo Dashboard'!AK35)</f>
        <v/>
      </c>
      <c r="G35" s="103" t="str">
        <f>IF('Combo Dashboard'!AL35="","",'Combo Dashboard'!AL35)</f>
        <v/>
      </c>
      <c r="I35" s="201"/>
      <c r="K35" s="179" t="str">
        <f>IF('Strategy Dashboard'!AV35="","",'Strategy Dashboard'!AV35)</f>
        <v/>
      </c>
      <c r="L35" s="180" t="str">
        <f>IF('Strategy Dashboard'!AW35="","",'Strategy Dashboard'!AW35)</f>
        <v/>
      </c>
      <c r="M35" s="181" t="str">
        <f ca="1">IF('Strategy Dashboard'!AX35="","",'Strategy Dashboard'!AX35)</f>
        <v/>
      </c>
      <c r="N35" s="102" t="str">
        <f>IF('Strategy Dashboard'!AY35="","",'Strategy Dashboard'!AY35)</f>
        <v/>
      </c>
      <c r="O35" s="102" t="str">
        <f>IF('Strategy Dashboard'!AZ35="","",'Strategy Dashboard'!AZ35)</f>
        <v/>
      </c>
      <c r="P35" s="103" t="str">
        <f>IF('Strategy Dashboard'!BA35="","",'Strategy Dashboard'!BA35)</f>
        <v/>
      </c>
      <c r="S35" s="230" t="str">
        <f t="shared" si="0"/>
        <v>B26</v>
      </c>
      <c r="T35" t="str">
        <f t="shared" ca="1" si="1"/>
        <v>RR</v>
      </c>
      <c r="U35" t="str">
        <f t="shared" ca="1" si="2"/>
        <v/>
      </c>
      <c r="V35" s="68" t="str">
        <f t="shared" si="3"/>
        <v/>
      </c>
      <c r="W35" s="67" t="str">
        <f t="shared" si="4"/>
        <v/>
      </c>
    </row>
    <row r="36" spans="1:23" ht="16.5" thickBot="1">
      <c r="A36" s="192">
        <v>27</v>
      </c>
      <c r="B36" s="171" t="str">
        <f>IF('Combo Dashboard'!AG36="","",'Combo Dashboard'!AG36)</f>
        <v/>
      </c>
      <c r="C36" s="190" t="str">
        <f>IF('Combo Dashboard'!AH36="","",'Combo Dashboard'!AH36)</f>
        <v/>
      </c>
      <c r="D36" s="178" t="str">
        <f ca="1">IF('Combo Dashboard'!AI36="","",'Combo Dashboard'!AI36)</f>
        <v/>
      </c>
      <c r="E36" s="91" t="str">
        <f>IF('Combo Dashboard'!AJ36="","",'Combo Dashboard'!AJ36)</f>
        <v/>
      </c>
      <c r="F36" s="91" t="str">
        <f>IF('Combo Dashboard'!AK36="","",'Combo Dashboard'!AK36)</f>
        <v/>
      </c>
      <c r="G36" s="103" t="str">
        <f>IF('Combo Dashboard'!AL36="","",'Combo Dashboard'!AL36)</f>
        <v/>
      </c>
      <c r="I36" s="202"/>
      <c r="K36" s="171" t="str">
        <f>IF('Strategy Dashboard'!AV36="","",'Strategy Dashboard'!AV36)</f>
        <v/>
      </c>
      <c r="L36" s="190" t="str">
        <f>IF('Strategy Dashboard'!AW36="","",'Strategy Dashboard'!AW36)</f>
        <v/>
      </c>
      <c r="M36" s="178" t="str">
        <f ca="1">IF('Strategy Dashboard'!AX36="","",'Strategy Dashboard'!AX36)</f>
        <v/>
      </c>
      <c r="N36" s="91" t="str">
        <f>IF('Strategy Dashboard'!AY36="","",'Strategy Dashboard'!AY36)</f>
        <v/>
      </c>
      <c r="O36" s="91" t="str">
        <f>IF('Strategy Dashboard'!AZ36="","",'Strategy Dashboard'!AZ36)</f>
        <v/>
      </c>
      <c r="P36" s="103" t="str">
        <f>IF('Strategy Dashboard'!BA36="","",'Strategy Dashboard'!BA36)</f>
        <v/>
      </c>
      <c r="S36" s="230" t="str">
        <f t="shared" si="0"/>
        <v>B27</v>
      </c>
      <c r="T36" t="str">
        <f t="shared" ca="1" si="1"/>
        <v>RR</v>
      </c>
      <c r="U36" t="str">
        <f t="shared" ca="1" si="2"/>
        <v/>
      </c>
      <c r="V36" s="68" t="str">
        <f t="shared" si="3"/>
        <v/>
      </c>
      <c r="W36" s="67" t="str">
        <f t="shared" si="4"/>
        <v/>
      </c>
    </row>
    <row r="37" spans="1:23" ht="16.5" thickBot="1">
      <c r="A37" s="192">
        <v>28</v>
      </c>
      <c r="B37" s="171" t="str">
        <f>IF('Combo Dashboard'!AG37="","",'Combo Dashboard'!AG37)</f>
        <v/>
      </c>
      <c r="C37" s="190" t="str">
        <f>IF('Combo Dashboard'!AH37="","",'Combo Dashboard'!AH37)</f>
        <v/>
      </c>
      <c r="D37" s="178" t="str">
        <f ca="1">IF('Combo Dashboard'!AI37="","",'Combo Dashboard'!AI37)</f>
        <v/>
      </c>
      <c r="E37" s="91" t="str">
        <f>IF('Combo Dashboard'!AJ37="","",'Combo Dashboard'!AJ37)</f>
        <v/>
      </c>
      <c r="F37" s="91" t="str">
        <f>IF('Combo Dashboard'!AK37="","",'Combo Dashboard'!AK37)</f>
        <v/>
      </c>
      <c r="G37" s="103" t="str">
        <f>IF('Combo Dashboard'!AL37="","",'Combo Dashboard'!AL37)</f>
        <v/>
      </c>
      <c r="I37" s="202"/>
      <c r="K37" s="171" t="str">
        <f>IF('Strategy Dashboard'!AV37="","",'Strategy Dashboard'!AV37)</f>
        <v/>
      </c>
      <c r="L37" s="190" t="str">
        <f>IF('Strategy Dashboard'!AW37="","",'Strategy Dashboard'!AW37)</f>
        <v/>
      </c>
      <c r="M37" s="178" t="str">
        <f ca="1">IF('Strategy Dashboard'!AX37="","",'Strategy Dashboard'!AX37)</f>
        <v/>
      </c>
      <c r="N37" s="91" t="str">
        <f>IF('Strategy Dashboard'!AY37="","",'Strategy Dashboard'!AY37)</f>
        <v/>
      </c>
      <c r="O37" s="91" t="str">
        <f>IF('Strategy Dashboard'!AZ37="","",'Strategy Dashboard'!AZ37)</f>
        <v/>
      </c>
      <c r="P37" s="103" t="str">
        <f>IF('Strategy Dashboard'!BA37="","",'Strategy Dashboard'!BA37)</f>
        <v/>
      </c>
      <c r="S37" s="230" t="str">
        <f t="shared" si="0"/>
        <v>B28</v>
      </c>
      <c r="T37" t="str">
        <f t="shared" ca="1" si="1"/>
        <v>RR</v>
      </c>
      <c r="U37" t="str">
        <f t="shared" ca="1" si="2"/>
        <v/>
      </c>
      <c r="V37" s="68" t="str">
        <f t="shared" si="3"/>
        <v/>
      </c>
      <c r="W37" s="67" t="str">
        <f t="shared" si="4"/>
        <v/>
      </c>
    </row>
    <row r="38" spans="1:23" ht="16.5" thickBot="1">
      <c r="A38" s="192">
        <v>29</v>
      </c>
      <c r="B38" s="171" t="str">
        <f>IF('Combo Dashboard'!AG38="","",'Combo Dashboard'!AG38)</f>
        <v/>
      </c>
      <c r="C38" s="190" t="str">
        <f>IF('Combo Dashboard'!AH38="","",'Combo Dashboard'!AH38)</f>
        <v/>
      </c>
      <c r="D38" s="178" t="str">
        <f ca="1">IF('Combo Dashboard'!AI38="","",'Combo Dashboard'!AI38)</f>
        <v/>
      </c>
      <c r="E38" s="91" t="str">
        <f>IF('Combo Dashboard'!AJ38="","",'Combo Dashboard'!AJ38)</f>
        <v/>
      </c>
      <c r="F38" s="91" t="str">
        <f>IF('Combo Dashboard'!AK38="","",'Combo Dashboard'!AK38)</f>
        <v/>
      </c>
      <c r="G38" s="103" t="str">
        <f>IF('Combo Dashboard'!AL38="","",'Combo Dashboard'!AL38)</f>
        <v/>
      </c>
      <c r="I38" s="202"/>
      <c r="K38" s="171" t="str">
        <f>IF('Strategy Dashboard'!AV38="","",'Strategy Dashboard'!AV38)</f>
        <v/>
      </c>
      <c r="L38" s="190" t="str">
        <f>IF('Strategy Dashboard'!AW38="","",'Strategy Dashboard'!AW38)</f>
        <v/>
      </c>
      <c r="M38" s="178" t="str">
        <f ca="1">IF('Strategy Dashboard'!AX38="","",'Strategy Dashboard'!AX38)</f>
        <v/>
      </c>
      <c r="N38" s="91" t="str">
        <f>IF('Strategy Dashboard'!AY38="","",'Strategy Dashboard'!AY38)</f>
        <v/>
      </c>
      <c r="O38" s="91" t="str">
        <f>IF('Strategy Dashboard'!AZ38="","",'Strategy Dashboard'!AZ38)</f>
        <v/>
      </c>
      <c r="P38" s="103" t="str">
        <f>IF('Strategy Dashboard'!BA38="","",'Strategy Dashboard'!BA38)</f>
        <v/>
      </c>
      <c r="S38" s="230" t="str">
        <f t="shared" si="0"/>
        <v>B29</v>
      </c>
      <c r="T38" t="str">
        <f t="shared" ca="1" si="1"/>
        <v>RR</v>
      </c>
      <c r="U38" t="str">
        <f t="shared" ca="1" si="2"/>
        <v/>
      </c>
      <c r="V38" s="68" t="str">
        <f t="shared" si="3"/>
        <v/>
      </c>
      <c r="W38" s="67" t="str">
        <f t="shared" si="4"/>
        <v/>
      </c>
    </row>
    <row r="39" spans="1:23" ht="16.5" thickBot="1">
      <c r="A39" s="192">
        <v>30</v>
      </c>
      <c r="B39" s="172" t="str">
        <f>IF('Combo Dashboard'!AG39="","",'Combo Dashboard'!AG39)</f>
        <v/>
      </c>
      <c r="C39" s="191" t="str">
        <f>IF('Combo Dashboard'!AH39="","",'Combo Dashboard'!AH39)</f>
        <v/>
      </c>
      <c r="D39" s="182" t="str">
        <f ca="1">IF('Combo Dashboard'!AI39="","",'Combo Dashboard'!AI39)</f>
        <v/>
      </c>
      <c r="E39" s="107" t="str">
        <f>IF('Combo Dashboard'!AJ39="","",'Combo Dashboard'!AJ39)</f>
        <v/>
      </c>
      <c r="F39" s="107" t="str">
        <f>IF('Combo Dashboard'!AK39="","",'Combo Dashboard'!AK39)</f>
        <v/>
      </c>
      <c r="G39" s="103" t="str">
        <f>IF('Combo Dashboard'!AL39="","",'Combo Dashboard'!AL39)</f>
        <v/>
      </c>
      <c r="I39" s="203"/>
      <c r="K39" s="172" t="str">
        <f>IF('Strategy Dashboard'!AV39="","",'Strategy Dashboard'!AV39)</f>
        <v/>
      </c>
      <c r="L39" s="191" t="str">
        <f>IF('Strategy Dashboard'!AW39="","",'Strategy Dashboard'!AW39)</f>
        <v/>
      </c>
      <c r="M39" s="182" t="str">
        <f ca="1">IF('Strategy Dashboard'!AX39="","",'Strategy Dashboard'!AX39)</f>
        <v/>
      </c>
      <c r="N39" s="107" t="str">
        <f>IF('Strategy Dashboard'!AY39="","",'Strategy Dashboard'!AY39)</f>
        <v/>
      </c>
      <c r="O39" s="107" t="str">
        <f>IF('Strategy Dashboard'!AZ39="","",'Strategy Dashboard'!AZ39)</f>
        <v/>
      </c>
      <c r="P39" s="103" t="str">
        <f>IF('Strategy Dashboard'!BA39="","",'Strategy Dashboard'!BA39)</f>
        <v/>
      </c>
      <c r="S39" s="230" t="str">
        <f t="shared" si="0"/>
        <v>B30</v>
      </c>
      <c r="T39" t="str">
        <f t="shared" ca="1" si="1"/>
        <v>RR</v>
      </c>
      <c r="U39" t="str">
        <f t="shared" ca="1" si="2"/>
        <v/>
      </c>
      <c r="V39" s="68" t="str">
        <f t="shared" si="3"/>
        <v/>
      </c>
      <c r="W39" s="67" t="str">
        <f t="shared" si="4"/>
        <v/>
      </c>
    </row>
    <row r="40" spans="1:23" ht="16.5" thickBot="1">
      <c r="A40" s="192">
        <v>31</v>
      </c>
      <c r="B40" s="179" t="str">
        <f>IF('Combo Dashboard'!AG40="","",'Combo Dashboard'!AG40)</f>
        <v/>
      </c>
      <c r="C40" s="180" t="str">
        <f>IF('Combo Dashboard'!AH40="","",'Combo Dashboard'!AH40)</f>
        <v/>
      </c>
      <c r="D40" s="181" t="str">
        <f ca="1">IF('Combo Dashboard'!AI40="","",'Combo Dashboard'!AI40)</f>
        <v/>
      </c>
      <c r="E40" s="102" t="str">
        <f>IF('Combo Dashboard'!AJ40="","",'Combo Dashboard'!AJ40)</f>
        <v/>
      </c>
      <c r="F40" s="102" t="str">
        <f>IF('Combo Dashboard'!AK40="","",'Combo Dashboard'!AK40)</f>
        <v/>
      </c>
      <c r="G40" s="103" t="str">
        <f>IF('Combo Dashboard'!AL40="","",'Combo Dashboard'!AL40)</f>
        <v/>
      </c>
      <c r="I40" s="201"/>
      <c r="K40" s="179" t="str">
        <f>IF('Strategy Dashboard'!AV40="","",'Strategy Dashboard'!AV40)</f>
        <v/>
      </c>
      <c r="L40" s="180" t="str">
        <f>IF('Strategy Dashboard'!AW40="","",'Strategy Dashboard'!AW40)</f>
        <v/>
      </c>
      <c r="M40" s="181" t="str">
        <f ca="1">IF('Strategy Dashboard'!AX40="","",'Strategy Dashboard'!AX40)</f>
        <v/>
      </c>
      <c r="N40" s="102" t="str">
        <f>IF('Strategy Dashboard'!AY40="","",'Strategy Dashboard'!AY40)</f>
        <v/>
      </c>
      <c r="O40" s="102" t="str">
        <f>IF('Strategy Dashboard'!AZ40="","",'Strategy Dashboard'!AZ40)</f>
        <v/>
      </c>
      <c r="P40" s="103" t="str">
        <f>IF('Strategy Dashboard'!BA40="","",'Strategy Dashboard'!BA40)</f>
        <v/>
      </c>
      <c r="S40" s="230" t="str">
        <f t="shared" si="0"/>
        <v>B31</v>
      </c>
      <c r="T40" t="str">
        <f t="shared" ca="1" si="1"/>
        <v>RR</v>
      </c>
      <c r="U40" t="str">
        <f t="shared" ca="1" si="2"/>
        <v/>
      </c>
      <c r="V40" s="68" t="str">
        <f t="shared" si="3"/>
        <v/>
      </c>
      <c r="W40" s="67" t="str">
        <f t="shared" si="4"/>
        <v/>
      </c>
    </row>
    <row r="41" spans="1:23" ht="16.5" thickBot="1">
      <c r="A41" s="192">
        <v>32</v>
      </c>
      <c r="B41" s="171" t="str">
        <f>IF('Combo Dashboard'!AG41="","",'Combo Dashboard'!AG41)</f>
        <v/>
      </c>
      <c r="C41" s="190" t="str">
        <f>IF('Combo Dashboard'!AH41="","",'Combo Dashboard'!AH41)</f>
        <v/>
      </c>
      <c r="D41" s="178" t="str">
        <f ca="1">IF('Combo Dashboard'!AI41="","",'Combo Dashboard'!AI41)</f>
        <v/>
      </c>
      <c r="E41" s="91" t="str">
        <f>IF('Combo Dashboard'!AJ41="","",'Combo Dashboard'!AJ41)</f>
        <v/>
      </c>
      <c r="F41" s="91" t="str">
        <f>IF('Combo Dashboard'!AK41="","",'Combo Dashboard'!AK41)</f>
        <v/>
      </c>
      <c r="G41" s="103" t="str">
        <f>IF('Combo Dashboard'!AL41="","",'Combo Dashboard'!AL41)</f>
        <v/>
      </c>
      <c r="I41" s="202"/>
      <c r="K41" s="171" t="str">
        <f>IF('Strategy Dashboard'!AV41="","",'Strategy Dashboard'!AV41)</f>
        <v/>
      </c>
      <c r="L41" s="190" t="str">
        <f>IF('Strategy Dashboard'!AW41="","",'Strategy Dashboard'!AW41)</f>
        <v/>
      </c>
      <c r="M41" s="178" t="str">
        <f ca="1">IF('Strategy Dashboard'!AX41="","",'Strategy Dashboard'!AX41)</f>
        <v/>
      </c>
      <c r="N41" s="91" t="str">
        <f>IF('Strategy Dashboard'!AY41="","",'Strategy Dashboard'!AY41)</f>
        <v/>
      </c>
      <c r="O41" s="91" t="str">
        <f>IF('Strategy Dashboard'!AZ41="","",'Strategy Dashboard'!AZ41)</f>
        <v/>
      </c>
      <c r="P41" s="103" t="str">
        <f>IF('Strategy Dashboard'!BA41="","",'Strategy Dashboard'!BA41)</f>
        <v/>
      </c>
      <c r="S41" s="230" t="str">
        <f t="shared" si="0"/>
        <v>B32</v>
      </c>
      <c r="T41" t="str">
        <f t="shared" ca="1" si="1"/>
        <v>RR</v>
      </c>
      <c r="U41" t="str">
        <f t="shared" ca="1" si="2"/>
        <v/>
      </c>
      <c r="V41" s="68" t="str">
        <f t="shared" si="3"/>
        <v/>
      </c>
      <c r="W41" s="67" t="str">
        <f t="shared" si="4"/>
        <v/>
      </c>
    </row>
    <row r="42" spans="1:23" ht="16.5" thickBot="1">
      <c r="A42" s="192">
        <v>33</v>
      </c>
      <c r="B42" s="171" t="str">
        <f>IF('Combo Dashboard'!AG42="","",'Combo Dashboard'!AG42)</f>
        <v/>
      </c>
      <c r="C42" s="190" t="str">
        <f>IF('Combo Dashboard'!AH42="","",'Combo Dashboard'!AH42)</f>
        <v/>
      </c>
      <c r="D42" s="178" t="str">
        <f ca="1">IF('Combo Dashboard'!AI42="","",'Combo Dashboard'!AI42)</f>
        <v/>
      </c>
      <c r="E42" s="91" t="str">
        <f>IF('Combo Dashboard'!AJ42="","",'Combo Dashboard'!AJ42)</f>
        <v/>
      </c>
      <c r="F42" s="91" t="str">
        <f>IF('Combo Dashboard'!AK42="","",'Combo Dashboard'!AK42)</f>
        <v/>
      </c>
      <c r="G42" s="103" t="str">
        <f>IF('Combo Dashboard'!AL42="","",'Combo Dashboard'!AL42)</f>
        <v/>
      </c>
      <c r="I42" s="202"/>
      <c r="K42" s="171" t="str">
        <f>IF('Strategy Dashboard'!AV42="","",'Strategy Dashboard'!AV42)</f>
        <v/>
      </c>
      <c r="L42" s="190" t="str">
        <f>IF('Strategy Dashboard'!AW42="","",'Strategy Dashboard'!AW42)</f>
        <v/>
      </c>
      <c r="M42" s="178" t="str">
        <f ca="1">IF('Strategy Dashboard'!AX42="","",'Strategy Dashboard'!AX42)</f>
        <v/>
      </c>
      <c r="N42" s="91" t="str">
        <f>IF('Strategy Dashboard'!AY42="","",'Strategy Dashboard'!AY42)</f>
        <v/>
      </c>
      <c r="O42" s="91" t="str">
        <f>IF('Strategy Dashboard'!AZ42="","",'Strategy Dashboard'!AZ42)</f>
        <v/>
      </c>
      <c r="P42" s="103" t="str">
        <f>IF('Strategy Dashboard'!BA42="","",'Strategy Dashboard'!BA42)</f>
        <v/>
      </c>
      <c r="S42" s="230" t="str">
        <f t="shared" si="0"/>
        <v>B33</v>
      </c>
      <c r="T42" t="str">
        <f t="shared" ca="1" si="1"/>
        <v>RR</v>
      </c>
      <c r="U42" t="str">
        <f t="shared" ca="1" si="2"/>
        <v/>
      </c>
      <c r="V42" s="68" t="str">
        <f t="shared" si="3"/>
        <v/>
      </c>
      <c r="W42" s="67" t="str">
        <f t="shared" si="4"/>
        <v/>
      </c>
    </row>
    <row r="43" spans="1:23" ht="16.5" thickBot="1">
      <c r="A43" s="192">
        <v>34</v>
      </c>
      <c r="B43" s="171" t="str">
        <f>IF('Combo Dashboard'!AG43="","",'Combo Dashboard'!AG43)</f>
        <v/>
      </c>
      <c r="C43" s="190" t="str">
        <f>IF('Combo Dashboard'!AH43="","",'Combo Dashboard'!AH43)</f>
        <v/>
      </c>
      <c r="D43" s="178" t="str">
        <f ca="1">IF('Combo Dashboard'!AI43="","",'Combo Dashboard'!AI43)</f>
        <v/>
      </c>
      <c r="E43" s="91" t="str">
        <f>IF('Combo Dashboard'!AJ43="","",'Combo Dashboard'!AJ43)</f>
        <v/>
      </c>
      <c r="F43" s="91" t="str">
        <f>IF('Combo Dashboard'!AK43="","",'Combo Dashboard'!AK43)</f>
        <v/>
      </c>
      <c r="G43" s="103" t="str">
        <f>IF('Combo Dashboard'!AL43="","",'Combo Dashboard'!AL43)</f>
        <v/>
      </c>
      <c r="I43" s="202"/>
      <c r="K43" s="171" t="str">
        <f>IF('Strategy Dashboard'!AV43="","",'Strategy Dashboard'!AV43)</f>
        <v/>
      </c>
      <c r="L43" s="190" t="str">
        <f>IF('Strategy Dashboard'!AW43="","",'Strategy Dashboard'!AW43)</f>
        <v/>
      </c>
      <c r="M43" s="178" t="str">
        <f ca="1">IF('Strategy Dashboard'!AX43="","",'Strategy Dashboard'!AX43)</f>
        <v/>
      </c>
      <c r="N43" s="91" t="str">
        <f>IF('Strategy Dashboard'!AY43="","",'Strategy Dashboard'!AY43)</f>
        <v/>
      </c>
      <c r="O43" s="91" t="str">
        <f>IF('Strategy Dashboard'!AZ43="","",'Strategy Dashboard'!AZ43)</f>
        <v/>
      </c>
      <c r="P43" s="103" t="str">
        <f>IF('Strategy Dashboard'!BA43="","",'Strategy Dashboard'!BA43)</f>
        <v/>
      </c>
      <c r="S43" s="230" t="str">
        <f t="shared" si="0"/>
        <v>B34</v>
      </c>
      <c r="T43" t="str">
        <f t="shared" ca="1" si="1"/>
        <v>RR</v>
      </c>
      <c r="U43" t="str">
        <f t="shared" ca="1" si="2"/>
        <v/>
      </c>
      <c r="V43" s="68" t="str">
        <f t="shared" si="3"/>
        <v/>
      </c>
      <c r="W43" s="67" t="str">
        <f t="shared" si="4"/>
        <v/>
      </c>
    </row>
    <row r="44" spans="1:23" ht="16.5" thickBot="1">
      <c r="A44" s="211">
        <v>35</v>
      </c>
      <c r="B44" s="212" t="str">
        <f>IF('Combo Dashboard'!AG44="","",'Combo Dashboard'!AG44)</f>
        <v/>
      </c>
      <c r="C44" s="213" t="str">
        <f>IF('Combo Dashboard'!AH44="","",'Combo Dashboard'!AH44)</f>
        <v/>
      </c>
      <c r="D44" s="214" t="str">
        <f ca="1">IF('Combo Dashboard'!AI44="","",'Combo Dashboard'!AI44)</f>
        <v/>
      </c>
      <c r="E44" s="107" t="str">
        <f>IF('Combo Dashboard'!AJ44="","",'Combo Dashboard'!AJ44)</f>
        <v/>
      </c>
      <c r="F44" s="107" t="str">
        <f>IF('Combo Dashboard'!AK44="","",'Combo Dashboard'!AK44)</f>
        <v/>
      </c>
      <c r="G44" s="103" t="str">
        <f>IF('Combo Dashboard'!AL44="","",'Combo Dashboard'!AL44)</f>
        <v/>
      </c>
      <c r="H44" s="218"/>
      <c r="I44" s="203"/>
      <c r="J44" s="218"/>
      <c r="K44" s="212" t="str">
        <f>IF('Strategy Dashboard'!AV44="","",'Strategy Dashboard'!AV44)</f>
        <v/>
      </c>
      <c r="L44" s="213" t="str">
        <f>IF('Strategy Dashboard'!AW44="","",'Strategy Dashboard'!AW44)</f>
        <v/>
      </c>
      <c r="M44" s="214" t="str">
        <f ca="1">IF('Strategy Dashboard'!AX44="","",'Strategy Dashboard'!AX44)</f>
        <v/>
      </c>
      <c r="N44" s="107" t="str">
        <f>IF('Strategy Dashboard'!AY44="","",'Strategy Dashboard'!AY44)</f>
        <v/>
      </c>
      <c r="O44" s="107" t="str">
        <f>IF('Strategy Dashboard'!AZ44="","",'Strategy Dashboard'!AZ44)</f>
        <v/>
      </c>
      <c r="P44" s="103" t="str">
        <f>IF('Strategy Dashboard'!BA44="","",'Strategy Dashboard'!BA44)</f>
        <v/>
      </c>
      <c r="Q44" s="218"/>
      <c r="R44" s="218"/>
      <c r="S44" s="230" t="str">
        <f t="shared" si="0"/>
        <v>B35</v>
      </c>
      <c r="T44" t="str">
        <f t="shared" ca="1" si="1"/>
        <v>RR</v>
      </c>
      <c r="U44" t="str">
        <f t="shared" ca="1" si="2"/>
        <v/>
      </c>
      <c r="V44" s="68" t="str">
        <f t="shared" si="3"/>
        <v/>
      </c>
      <c r="W44" s="67" t="str">
        <f t="shared" si="4"/>
        <v/>
      </c>
    </row>
    <row r="45" spans="1:23" ht="16.5" thickBot="1">
      <c r="A45" s="192">
        <v>36</v>
      </c>
      <c r="B45" s="179" t="str">
        <f>IF('Combo Dashboard'!AG45="","",'Combo Dashboard'!AG45)</f>
        <v/>
      </c>
      <c r="C45" s="180" t="str">
        <f>IF('Combo Dashboard'!AH45="","",'Combo Dashboard'!AH45)</f>
        <v/>
      </c>
      <c r="D45" s="181" t="str">
        <f ca="1">IF('Combo Dashboard'!AI45="","",'Combo Dashboard'!AI45)</f>
        <v/>
      </c>
      <c r="E45" s="102" t="str">
        <f>IF('Combo Dashboard'!AJ45="","",'Combo Dashboard'!AJ45)</f>
        <v/>
      </c>
      <c r="F45" s="102" t="str">
        <f>IF('Combo Dashboard'!AK45="","",'Combo Dashboard'!AK45)</f>
        <v/>
      </c>
      <c r="G45" s="103" t="str">
        <f>IF('Combo Dashboard'!AL45="","",'Combo Dashboard'!AL45)</f>
        <v/>
      </c>
      <c r="I45" s="201"/>
      <c r="K45" s="179" t="str">
        <f>IF('Strategy Dashboard'!AV45="","",'Strategy Dashboard'!AV45)</f>
        <v/>
      </c>
      <c r="L45" s="180" t="str">
        <f>IF('Strategy Dashboard'!AW45="","",'Strategy Dashboard'!AW45)</f>
        <v/>
      </c>
      <c r="M45" s="181" t="str">
        <f ca="1">IF('Strategy Dashboard'!AX45="","",'Strategy Dashboard'!AX45)</f>
        <v/>
      </c>
      <c r="N45" s="102" t="str">
        <f>IF('Strategy Dashboard'!AY45="","",'Strategy Dashboard'!AY45)</f>
        <v/>
      </c>
      <c r="O45" s="102" t="str">
        <f>IF('Strategy Dashboard'!AZ45="","",'Strategy Dashboard'!AZ45)</f>
        <v/>
      </c>
      <c r="P45" s="103" t="str">
        <f>IF('Strategy Dashboard'!BA45="","",'Strategy Dashboard'!BA45)</f>
        <v/>
      </c>
      <c r="S45" s="230" t="str">
        <f t="shared" si="0"/>
        <v>B36</v>
      </c>
      <c r="T45" t="str">
        <f t="shared" ca="1" si="1"/>
        <v>RR</v>
      </c>
      <c r="U45" t="str">
        <f t="shared" ca="1" si="2"/>
        <v/>
      </c>
      <c r="V45" s="68" t="str">
        <f t="shared" si="3"/>
        <v/>
      </c>
      <c r="W45" s="67" t="str">
        <f t="shared" si="4"/>
        <v/>
      </c>
    </row>
    <row r="46" spans="1:23" ht="16.5" thickBot="1">
      <c r="A46" s="192">
        <v>37</v>
      </c>
      <c r="B46" s="171" t="str">
        <f>IF('Combo Dashboard'!AG46="","",'Combo Dashboard'!AG46)</f>
        <v/>
      </c>
      <c r="C46" s="190" t="str">
        <f>IF('Combo Dashboard'!AH46="","",'Combo Dashboard'!AH46)</f>
        <v/>
      </c>
      <c r="D46" s="178" t="str">
        <f ca="1">IF('Combo Dashboard'!AI46="","",'Combo Dashboard'!AI46)</f>
        <v/>
      </c>
      <c r="E46" s="91" t="str">
        <f>IF('Combo Dashboard'!AJ46="","",'Combo Dashboard'!AJ46)</f>
        <v/>
      </c>
      <c r="F46" s="91" t="str">
        <f>IF('Combo Dashboard'!AK46="","",'Combo Dashboard'!AK46)</f>
        <v/>
      </c>
      <c r="G46" s="103" t="str">
        <f>IF('Combo Dashboard'!AL46="","",'Combo Dashboard'!AL46)</f>
        <v/>
      </c>
      <c r="I46" s="202"/>
      <c r="K46" s="171" t="str">
        <f>IF('Strategy Dashboard'!AV46="","",'Strategy Dashboard'!AV46)</f>
        <v/>
      </c>
      <c r="L46" s="190" t="str">
        <f>IF('Strategy Dashboard'!AW46="","",'Strategy Dashboard'!AW46)</f>
        <v/>
      </c>
      <c r="M46" s="178" t="str">
        <f ca="1">IF('Strategy Dashboard'!AX46="","",'Strategy Dashboard'!AX46)</f>
        <v/>
      </c>
      <c r="N46" s="91" t="str">
        <f>IF('Strategy Dashboard'!AY46="","",'Strategy Dashboard'!AY46)</f>
        <v/>
      </c>
      <c r="O46" s="91" t="str">
        <f>IF('Strategy Dashboard'!AZ46="","",'Strategy Dashboard'!AZ46)</f>
        <v/>
      </c>
      <c r="P46" s="103" t="str">
        <f>IF('Strategy Dashboard'!BA46="","",'Strategy Dashboard'!BA46)</f>
        <v/>
      </c>
      <c r="S46" s="230" t="str">
        <f t="shared" si="0"/>
        <v>B37</v>
      </c>
      <c r="T46" t="str">
        <f t="shared" ca="1" si="1"/>
        <v>RR</v>
      </c>
      <c r="U46" t="str">
        <f t="shared" ca="1" si="2"/>
        <v/>
      </c>
      <c r="V46" s="68" t="str">
        <f t="shared" si="3"/>
        <v/>
      </c>
      <c r="W46" s="67" t="str">
        <f t="shared" si="4"/>
        <v/>
      </c>
    </row>
    <row r="47" spans="1:23" ht="16.5" thickBot="1">
      <c r="A47" s="192">
        <v>38</v>
      </c>
      <c r="B47" s="171" t="str">
        <f>IF('Combo Dashboard'!AG47="","",'Combo Dashboard'!AG47)</f>
        <v/>
      </c>
      <c r="C47" s="190" t="str">
        <f>IF('Combo Dashboard'!AH47="","",'Combo Dashboard'!AH47)</f>
        <v/>
      </c>
      <c r="D47" s="178" t="str">
        <f ca="1">IF('Combo Dashboard'!AI47="","",'Combo Dashboard'!AI47)</f>
        <v/>
      </c>
      <c r="E47" s="91" t="str">
        <f>IF('Combo Dashboard'!AJ47="","",'Combo Dashboard'!AJ47)</f>
        <v/>
      </c>
      <c r="F47" s="91" t="str">
        <f>IF('Combo Dashboard'!AK47="","",'Combo Dashboard'!AK47)</f>
        <v/>
      </c>
      <c r="G47" s="103" t="str">
        <f>IF('Combo Dashboard'!AL47="","",'Combo Dashboard'!AL47)</f>
        <v/>
      </c>
      <c r="I47" s="202"/>
      <c r="K47" s="171" t="str">
        <f>IF('Strategy Dashboard'!AV47="","",'Strategy Dashboard'!AV47)</f>
        <v/>
      </c>
      <c r="L47" s="190" t="str">
        <f>IF('Strategy Dashboard'!AW47="","",'Strategy Dashboard'!AW47)</f>
        <v/>
      </c>
      <c r="M47" s="178" t="str">
        <f ca="1">IF('Strategy Dashboard'!AX47="","",'Strategy Dashboard'!AX47)</f>
        <v/>
      </c>
      <c r="N47" s="91" t="str">
        <f>IF('Strategy Dashboard'!AY47="","",'Strategy Dashboard'!AY47)</f>
        <v/>
      </c>
      <c r="O47" s="91" t="str">
        <f>IF('Strategy Dashboard'!AZ47="","",'Strategy Dashboard'!AZ47)</f>
        <v/>
      </c>
      <c r="P47" s="103" t="str">
        <f>IF('Strategy Dashboard'!BA47="","",'Strategy Dashboard'!BA47)</f>
        <v/>
      </c>
      <c r="S47" s="230" t="str">
        <f t="shared" si="0"/>
        <v>B38</v>
      </c>
      <c r="T47" t="str">
        <f t="shared" ca="1" si="1"/>
        <v>RR</v>
      </c>
      <c r="U47" t="str">
        <f t="shared" ca="1" si="2"/>
        <v/>
      </c>
      <c r="V47" s="68" t="str">
        <f t="shared" si="3"/>
        <v/>
      </c>
      <c r="W47" s="67" t="str">
        <f t="shared" si="4"/>
        <v/>
      </c>
    </row>
    <row r="48" spans="1:23" ht="16.5" thickBot="1">
      <c r="A48" s="192">
        <v>39</v>
      </c>
      <c r="B48" s="171" t="str">
        <f>IF('Combo Dashboard'!AG48="","",'Combo Dashboard'!AG48)</f>
        <v/>
      </c>
      <c r="C48" s="190" t="str">
        <f>IF('Combo Dashboard'!AH48="","",'Combo Dashboard'!AH48)</f>
        <v/>
      </c>
      <c r="D48" s="178" t="str">
        <f ca="1">IF('Combo Dashboard'!AI48="","",'Combo Dashboard'!AI48)</f>
        <v/>
      </c>
      <c r="E48" s="91" t="str">
        <f>IF('Combo Dashboard'!AJ48="","",'Combo Dashboard'!AJ48)</f>
        <v/>
      </c>
      <c r="F48" s="91" t="str">
        <f>IF('Combo Dashboard'!AK48="","",'Combo Dashboard'!AK48)</f>
        <v/>
      </c>
      <c r="G48" s="103" t="str">
        <f>IF('Combo Dashboard'!AL48="","",'Combo Dashboard'!AL48)</f>
        <v/>
      </c>
      <c r="I48" s="202"/>
      <c r="K48" s="171" t="str">
        <f>IF('Strategy Dashboard'!AV48="","",'Strategy Dashboard'!AV48)</f>
        <v/>
      </c>
      <c r="L48" s="190" t="str">
        <f>IF('Strategy Dashboard'!AW48="","",'Strategy Dashboard'!AW48)</f>
        <v/>
      </c>
      <c r="M48" s="178" t="str">
        <f ca="1">IF('Strategy Dashboard'!AX48="","",'Strategy Dashboard'!AX48)</f>
        <v/>
      </c>
      <c r="N48" s="91" t="str">
        <f>IF('Strategy Dashboard'!AY48="","",'Strategy Dashboard'!AY48)</f>
        <v/>
      </c>
      <c r="O48" s="91" t="str">
        <f>IF('Strategy Dashboard'!AZ48="","",'Strategy Dashboard'!AZ48)</f>
        <v/>
      </c>
      <c r="P48" s="103" t="str">
        <f>IF('Strategy Dashboard'!BA48="","",'Strategy Dashboard'!BA48)</f>
        <v/>
      </c>
      <c r="S48" s="230" t="str">
        <f t="shared" si="0"/>
        <v>B39</v>
      </c>
      <c r="T48" t="str">
        <f t="shared" ca="1" si="1"/>
        <v>RR</v>
      </c>
      <c r="U48" t="str">
        <f t="shared" ca="1" si="2"/>
        <v/>
      </c>
      <c r="V48" s="68" t="str">
        <f t="shared" si="3"/>
        <v/>
      </c>
      <c r="W48" s="67" t="str">
        <f t="shared" si="4"/>
        <v/>
      </c>
    </row>
    <row r="49" spans="1:23" ht="16.5" thickBot="1">
      <c r="A49" s="192">
        <v>40</v>
      </c>
      <c r="B49" s="172" t="str">
        <f>IF('Combo Dashboard'!AG49="","",'Combo Dashboard'!AG49)</f>
        <v/>
      </c>
      <c r="C49" s="191" t="str">
        <f>IF('Combo Dashboard'!AH49="","",'Combo Dashboard'!AH49)</f>
        <v/>
      </c>
      <c r="D49" s="182" t="str">
        <f ca="1">IF('Combo Dashboard'!AI49="","",'Combo Dashboard'!AI49)</f>
        <v/>
      </c>
      <c r="E49" s="107" t="str">
        <f>IF('Combo Dashboard'!AJ49="","",'Combo Dashboard'!AJ49)</f>
        <v/>
      </c>
      <c r="F49" s="107" t="str">
        <f>IF('Combo Dashboard'!AK49="","",'Combo Dashboard'!AK49)</f>
        <v/>
      </c>
      <c r="G49" s="103" t="str">
        <f>IF('Combo Dashboard'!AL49="","",'Combo Dashboard'!AL49)</f>
        <v/>
      </c>
      <c r="I49" s="203"/>
      <c r="K49" s="172" t="str">
        <f>IF('Strategy Dashboard'!AV49="","",'Strategy Dashboard'!AV49)</f>
        <v/>
      </c>
      <c r="L49" s="191" t="str">
        <f>IF('Strategy Dashboard'!AW49="","",'Strategy Dashboard'!AW49)</f>
        <v/>
      </c>
      <c r="M49" s="182" t="str">
        <f ca="1">IF('Strategy Dashboard'!AX49="","",'Strategy Dashboard'!AX49)</f>
        <v/>
      </c>
      <c r="N49" s="107" t="str">
        <f>IF('Strategy Dashboard'!AY49="","",'Strategy Dashboard'!AY49)</f>
        <v/>
      </c>
      <c r="O49" s="107" t="str">
        <f>IF('Strategy Dashboard'!AZ49="","",'Strategy Dashboard'!AZ49)</f>
        <v/>
      </c>
      <c r="P49" s="103" t="str">
        <f>IF('Strategy Dashboard'!BA49="","",'Strategy Dashboard'!BA49)</f>
        <v/>
      </c>
      <c r="S49" s="230" t="str">
        <f t="shared" si="0"/>
        <v>B40</v>
      </c>
      <c r="T49" t="str">
        <f t="shared" ca="1" si="1"/>
        <v>RR</v>
      </c>
      <c r="U49" t="str">
        <f t="shared" ca="1" si="2"/>
        <v/>
      </c>
      <c r="V49" s="68" t="str">
        <f t="shared" si="3"/>
        <v/>
      </c>
      <c r="W49" s="67" t="str">
        <f t="shared" si="4"/>
        <v/>
      </c>
    </row>
    <row r="50" spans="1:23" ht="16.5" thickBot="1">
      <c r="A50" s="192">
        <v>41</v>
      </c>
      <c r="B50" s="179" t="str">
        <f>IF('Combo Dashboard'!AG50="","",'Combo Dashboard'!AG50)</f>
        <v/>
      </c>
      <c r="C50" s="180" t="str">
        <f>IF('Combo Dashboard'!AH50="","",'Combo Dashboard'!AH50)</f>
        <v/>
      </c>
      <c r="D50" s="181" t="str">
        <f ca="1">IF('Combo Dashboard'!AI50="","",'Combo Dashboard'!AI50)</f>
        <v/>
      </c>
      <c r="E50" s="102" t="str">
        <f>IF('Combo Dashboard'!AJ50="","",'Combo Dashboard'!AJ50)</f>
        <v/>
      </c>
      <c r="F50" s="102" t="str">
        <f>IF('Combo Dashboard'!AK50="","",'Combo Dashboard'!AK50)</f>
        <v/>
      </c>
      <c r="G50" s="103" t="str">
        <f>IF('Combo Dashboard'!AL50="","",'Combo Dashboard'!AL50)</f>
        <v/>
      </c>
      <c r="I50" s="201"/>
      <c r="K50" s="179" t="str">
        <f>IF('Strategy Dashboard'!AV50="","",'Strategy Dashboard'!AV50)</f>
        <v/>
      </c>
      <c r="L50" s="180" t="str">
        <f>IF('Strategy Dashboard'!AW50="","",'Strategy Dashboard'!AW50)</f>
        <v/>
      </c>
      <c r="M50" s="181" t="str">
        <f ca="1">IF('Strategy Dashboard'!AX50="","",'Strategy Dashboard'!AX50)</f>
        <v/>
      </c>
      <c r="N50" s="102" t="str">
        <f>IF('Strategy Dashboard'!AY50="","",'Strategy Dashboard'!AY50)</f>
        <v/>
      </c>
      <c r="O50" s="102" t="str">
        <f>IF('Strategy Dashboard'!AZ50="","",'Strategy Dashboard'!AZ50)</f>
        <v/>
      </c>
      <c r="P50" s="103" t="str">
        <f>IF('Strategy Dashboard'!BA50="","",'Strategy Dashboard'!BA50)</f>
        <v/>
      </c>
      <c r="S50" s="230" t="str">
        <f t="shared" si="0"/>
        <v>B41</v>
      </c>
      <c r="T50" t="str">
        <f t="shared" ca="1" si="1"/>
        <v>RR</v>
      </c>
      <c r="U50" t="str">
        <f t="shared" ca="1" si="2"/>
        <v/>
      </c>
      <c r="V50" s="68" t="str">
        <f t="shared" si="3"/>
        <v/>
      </c>
      <c r="W50" s="67" t="str">
        <f t="shared" si="4"/>
        <v/>
      </c>
    </row>
    <row r="51" spans="1:23" ht="16.5" thickBot="1">
      <c r="A51" s="192">
        <v>42</v>
      </c>
      <c r="B51" s="171" t="str">
        <f>IF('Combo Dashboard'!AG51="","",'Combo Dashboard'!AG51)</f>
        <v/>
      </c>
      <c r="C51" s="190" t="str">
        <f>IF('Combo Dashboard'!AH51="","",'Combo Dashboard'!AH51)</f>
        <v/>
      </c>
      <c r="D51" s="178" t="str">
        <f ca="1">IF('Combo Dashboard'!AI51="","",'Combo Dashboard'!AI51)</f>
        <v/>
      </c>
      <c r="E51" s="91" t="str">
        <f>IF('Combo Dashboard'!AJ51="","",'Combo Dashboard'!AJ51)</f>
        <v/>
      </c>
      <c r="F51" s="91" t="str">
        <f>IF('Combo Dashboard'!AK51="","",'Combo Dashboard'!AK51)</f>
        <v/>
      </c>
      <c r="G51" s="103" t="str">
        <f>IF('Combo Dashboard'!AL51="","",'Combo Dashboard'!AL51)</f>
        <v/>
      </c>
      <c r="I51" s="202"/>
      <c r="K51" s="171" t="str">
        <f>IF('Strategy Dashboard'!AV51="","",'Strategy Dashboard'!AV51)</f>
        <v/>
      </c>
      <c r="L51" s="190" t="str">
        <f>IF('Strategy Dashboard'!AW51="","",'Strategy Dashboard'!AW51)</f>
        <v/>
      </c>
      <c r="M51" s="178" t="str">
        <f ca="1">IF('Strategy Dashboard'!AX51="","",'Strategy Dashboard'!AX51)</f>
        <v/>
      </c>
      <c r="N51" s="91" t="str">
        <f>IF('Strategy Dashboard'!AY51="","",'Strategy Dashboard'!AY51)</f>
        <v/>
      </c>
      <c r="O51" s="91" t="str">
        <f>IF('Strategy Dashboard'!AZ51="","",'Strategy Dashboard'!AZ51)</f>
        <v/>
      </c>
      <c r="P51" s="103" t="str">
        <f>IF('Strategy Dashboard'!BA51="","",'Strategy Dashboard'!BA51)</f>
        <v/>
      </c>
      <c r="S51" s="230" t="str">
        <f t="shared" si="0"/>
        <v>B42</v>
      </c>
      <c r="T51" t="str">
        <f t="shared" ca="1" si="1"/>
        <v>RR</v>
      </c>
      <c r="U51" t="str">
        <f t="shared" ca="1" si="2"/>
        <v/>
      </c>
      <c r="V51" s="68" t="str">
        <f t="shared" si="3"/>
        <v/>
      </c>
      <c r="W51" s="67" t="str">
        <f t="shared" si="4"/>
        <v/>
      </c>
    </row>
    <row r="52" spans="1:23" ht="16.5" thickBot="1">
      <c r="A52" s="192">
        <v>43</v>
      </c>
      <c r="B52" s="171" t="str">
        <f>IF('Combo Dashboard'!AG52="","",'Combo Dashboard'!AG52)</f>
        <v/>
      </c>
      <c r="C52" s="190" t="str">
        <f>IF('Combo Dashboard'!AH52="","",'Combo Dashboard'!AH52)</f>
        <v/>
      </c>
      <c r="D52" s="178" t="str">
        <f ca="1">IF('Combo Dashboard'!AI52="","",'Combo Dashboard'!AI52)</f>
        <v/>
      </c>
      <c r="E52" s="91" t="str">
        <f>IF('Combo Dashboard'!AJ52="","",'Combo Dashboard'!AJ52)</f>
        <v/>
      </c>
      <c r="F52" s="91" t="str">
        <f>IF('Combo Dashboard'!AK52="","",'Combo Dashboard'!AK52)</f>
        <v/>
      </c>
      <c r="G52" s="103" t="str">
        <f>IF('Combo Dashboard'!AL52="","",'Combo Dashboard'!AL52)</f>
        <v/>
      </c>
      <c r="I52" s="202"/>
      <c r="K52" s="171" t="str">
        <f>IF('Strategy Dashboard'!AV52="","",'Strategy Dashboard'!AV52)</f>
        <v/>
      </c>
      <c r="L52" s="190" t="str">
        <f>IF('Strategy Dashboard'!AW52="","",'Strategy Dashboard'!AW52)</f>
        <v/>
      </c>
      <c r="M52" s="178" t="str">
        <f ca="1">IF('Strategy Dashboard'!AX52="","",'Strategy Dashboard'!AX52)</f>
        <v/>
      </c>
      <c r="N52" s="91" t="str">
        <f>IF('Strategy Dashboard'!AY52="","",'Strategy Dashboard'!AY52)</f>
        <v/>
      </c>
      <c r="O52" s="91" t="str">
        <f>IF('Strategy Dashboard'!AZ52="","",'Strategy Dashboard'!AZ52)</f>
        <v/>
      </c>
      <c r="P52" s="103" t="str">
        <f>IF('Strategy Dashboard'!BA52="","",'Strategy Dashboard'!BA52)</f>
        <v/>
      </c>
      <c r="S52" s="230" t="str">
        <f t="shared" si="0"/>
        <v>B43</v>
      </c>
      <c r="T52" t="str">
        <f t="shared" ca="1" si="1"/>
        <v>RR</v>
      </c>
      <c r="U52" t="str">
        <f t="shared" ca="1" si="2"/>
        <v/>
      </c>
      <c r="V52" s="68" t="str">
        <f t="shared" si="3"/>
        <v/>
      </c>
      <c r="W52" s="67" t="str">
        <f t="shared" si="4"/>
        <v/>
      </c>
    </row>
    <row r="53" spans="1:23" ht="16.5" thickBot="1">
      <c r="A53" s="192">
        <v>44</v>
      </c>
      <c r="B53" s="171" t="str">
        <f>IF('Combo Dashboard'!AG53="","",'Combo Dashboard'!AG53)</f>
        <v/>
      </c>
      <c r="C53" s="190" t="str">
        <f>IF('Combo Dashboard'!AH53="","",'Combo Dashboard'!AH53)</f>
        <v/>
      </c>
      <c r="D53" s="178" t="str">
        <f ca="1">IF('Combo Dashboard'!AI53="","",'Combo Dashboard'!AI53)</f>
        <v/>
      </c>
      <c r="E53" s="91" t="str">
        <f>IF('Combo Dashboard'!AJ53="","",'Combo Dashboard'!AJ53)</f>
        <v/>
      </c>
      <c r="F53" s="91" t="str">
        <f>IF('Combo Dashboard'!AK53="","",'Combo Dashboard'!AK53)</f>
        <v/>
      </c>
      <c r="G53" s="103" t="str">
        <f>IF('Combo Dashboard'!AL53="","",'Combo Dashboard'!AL53)</f>
        <v/>
      </c>
      <c r="I53" s="202"/>
      <c r="K53" s="171" t="str">
        <f>IF('Strategy Dashboard'!AV53="","",'Strategy Dashboard'!AV53)</f>
        <v/>
      </c>
      <c r="L53" s="190" t="str">
        <f>IF('Strategy Dashboard'!AW53="","",'Strategy Dashboard'!AW53)</f>
        <v/>
      </c>
      <c r="M53" s="178" t="str">
        <f ca="1">IF('Strategy Dashboard'!AX53="","",'Strategy Dashboard'!AX53)</f>
        <v/>
      </c>
      <c r="N53" s="91" t="str">
        <f>IF('Strategy Dashboard'!AY53="","",'Strategy Dashboard'!AY53)</f>
        <v/>
      </c>
      <c r="O53" s="91" t="str">
        <f>IF('Strategy Dashboard'!AZ53="","",'Strategy Dashboard'!AZ53)</f>
        <v/>
      </c>
      <c r="P53" s="103" t="str">
        <f>IF('Strategy Dashboard'!BA53="","",'Strategy Dashboard'!BA53)</f>
        <v/>
      </c>
      <c r="S53" s="230" t="str">
        <f t="shared" si="0"/>
        <v>B44</v>
      </c>
      <c r="T53" t="str">
        <f t="shared" ca="1" si="1"/>
        <v>RR</v>
      </c>
      <c r="U53" t="str">
        <f t="shared" ca="1" si="2"/>
        <v/>
      </c>
      <c r="V53" s="68" t="str">
        <f t="shared" si="3"/>
        <v/>
      </c>
      <c r="W53" s="67" t="str">
        <f t="shared" si="4"/>
        <v/>
      </c>
    </row>
    <row r="54" spans="1:23" ht="16.5" thickBot="1">
      <c r="A54" s="192">
        <v>45</v>
      </c>
      <c r="B54" s="172" t="str">
        <f>IF('Combo Dashboard'!AG54="","",'Combo Dashboard'!AG54)</f>
        <v/>
      </c>
      <c r="C54" s="191" t="str">
        <f>IF('Combo Dashboard'!AH54="","",'Combo Dashboard'!AH54)</f>
        <v/>
      </c>
      <c r="D54" s="182" t="str">
        <f ca="1">IF('Combo Dashboard'!AI54="","",'Combo Dashboard'!AI54)</f>
        <v/>
      </c>
      <c r="E54" s="107" t="str">
        <f>IF('Combo Dashboard'!AJ54="","",'Combo Dashboard'!AJ54)</f>
        <v/>
      </c>
      <c r="F54" s="107" t="str">
        <f>IF('Combo Dashboard'!AK54="","",'Combo Dashboard'!AK54)</f>
        <v/>
      </c>
      <c r="G54" s="103" t="str">
        <f>IF('Combo Dashboard'!AL54="","",'Combo Dashboard'!AL54)</f>
        <v/>
      </c>
      <c r="I54" s="203"/>
      <c r="K54" s="172" t="str">
        <f>IF('Strategy Dashboard'!AV54="","",'Strategy Dashboard'!AV54)</f>
        <v/>
      </c>
      <c r="L54" s="191" t="str">
        <f>IF('Strategy Dashboard'!AW54="","",'Strategy Dashboard'!AW54)</f>
        <v/>
      </c>
      <c r="M54" s="182" t="str">
        <f ca="1">IF('Strategy Dashboard'!AX54="","",'Strategy Dashboard'!AX54)</f>
        <v/>
      </c>
      <c r="N54" s="107" t="str">
        <f>IF('Strategy Dashboard'!AY54="","",'Strategy Dashboard'!AY54)</f>
        <v/>
      </c>
      <c r="O54" s="107" t="str">
        <f>IF('Strategy Dashboard'!AZ54="","",'Strategy Dashboard'!AZ54)</f>
        <v/>
      </c>
      <c r="P54" s="103" t="str">
        <f>IF('Strategy Dashboard'!BA54="","",'Strategy Dashboard'!BA54)</f>
        <v/>
      </c>
      <c r="S54" s="230" t="str">
        <f t="shared" si="0"/>
        <v>B45</v>
      </c>
      <c r="T54" t="str">
        <f t="shared" ca="1" si="1"/>
        <v>RR</v>
      </c>
      <c r="U54" t="str">
        <f t="shared" ca="1" si="2"/>
        <v/>
      </c>
      <c r="V54" s="68" t="str">
        <f t="shared" si="3"/>
        <v/>
      </c>
      <c r="W54" s="67" t="str">
        <f t="shared" si="4"/>
        <v/>
      </c>
    </row>
    <row r="55" spans="1:23" ht="16.5" thickBot="1">
      <c r="A55" s="192">
        <v>46</v>
      </c>
      <c r="B55" s="179" t="str">
        <f>IF('Combo Dashboard'!AG55="","",'Combo Dashboard'!AG55)</f>
        <v/>
      </c>
      <c r="C55" s="180" t="str">
        <f>IF('Combo Dashboard'!AH55="","",'Combo Dashboard'!AH55)</f>
        <v/>
      </c>
      <c r="D55" s="181" t="str">
        <f ca="1">IF('Combo Dashboard'!AI55="","",'Combo Dashboard'!AI55)</f>
        <v/>
      </c>
      <c r="E55" s="102" t="str">
        <f>IF('Combo Dashboard'!AJ55="","",'Combo Dashboard'!AJ55)</f>
        <v/>
      </c>
      <c r="F55" s="102" t="str">
        <f>IF('Combo Dashboard'!AK55="","",'Combo Dashboard'!AK55)</f>
        <v/>
      </c>
      <c r="G55" s="103" t="str">
        <f>IF('Combo Dashboard'!AL55="","",'Combo Dashboard'!AL55)</f>
        <v/>
      </c>
      <c r="I55" s="201"/>
      <c r="K55" s="179" t="str">
        <f>IF('Strategy Dashboard'!AV55="","",'Strategy Dashboard'!AV55)</f>
        <v/>
      </c>
      <c r="L55" s="180" t="str">
        <f>IF('Strategy Dashboard'!AW55="","",'Strategy Dashboard'!AW55)</f>
        <v/>
      </c>
      <c r="M55" s="181" t="str">
        <f ca="1">IF('Strategy Dashboard'!AX55="","",'Strategy Dashboard'!AX55)</f>
        <v/>
      </c>
      <c r="N55" s="102" t="str">
        <f>IF('Strategy Dashboard'!AY55="","",'Strategy Dashboard'!AY55)</f>
        <v/>
      </c>
      <c r="O55" s="102" t="str">
        <f>IF('Strategy Dashboard'!AZ55="","",'Strategy Dashboard'!AZ55)</f>
        <v/>
      </c>
      <c r="P55" s="103" t="str">
        <f>IF('Strategy Dashboard'!BA55="","",'Strategy Dashboard'!BA55)</f>
        <v/>
      </c>
      <c r="S55" s="230" t="str">
        <f t="shared" si="0"/>
        <v>B46</v>
      </c>
      <c r="T55" t="str">
        <f t="shared" ca="1" si="1"/>
        <v>RR</v>
      </c>
      <c r="U55" t="str">
        <f t="shared" ca="1" si="2"/>
        <v/>
      </c>
      <c r="V55" s="68" t="str">
        <f t="shared" si="3"/>
        <v/>
      </c>
      <c r="W55" s="67" t="str">
        <f t="shared" si="4"/>
        <v/>
      </c>
    </row>
    <row r="56" spans="1:23" ht="16.5" thickBot="1">
      <c r="A56" s="192">
        <v>47</v>
      </c>
      <c r="B56" s="171" t="str">
        <f>IF('Combo Dashboard'!AG56="","",'Combo Dashboard'!AG56)</f>
        <v/>
      </c>
      <c r="C56" s="190" t="str">
        <f>IF('Combo Dashboard'!AH56="","",'Combo Dashboard'!AH56)</f>
        <v/>
      </c>
      <c r="D56" s="178" t="str">
        <f ca="1">IF('Combo Dashboard'!AI56="","",'Combo Dashboard'!AI56)</f>
        <v/>
      </c>
      <c r="E56" s="91" t="str">
        <f>IF('Combo Dashboard'!AJ56="","",'Combo Dashboard'!AJ56)</f>
        <v/>
      </c>
      <c r="F56" s="91" t="str">
        <f>IF('Combo Dashboard'!AK56="","",'Combo Dashboard'!AK56)</f>
        <v/>
      </c>
      <c r="G56" s="103" t="str">
        <f>IF('Combo Dashboard'!AL56="","",'Combo Dashboard'!AL56)</f>
        <v/>
      </c>
      <c r="I56" s="202"/>
      <c r="K56" s="171" t="str">
        <f>IF('Strategy Dashboard'!AV56="","",'Strategy Dashboard'!AV56)</f>
        <v/>
      </c>
      <c r="L56" s="190" t="str">
        <f>IF('Strategy Dashboard'!AW56="","",'Strategy Dashboard'!AW56)</f>
        <v/>
      </c>
      <c r="M56" s="178" t="str">
        <f ca="1">IF('Strategy Dashboard'!AX56="","",'Strategy Dashboard'!AX56)</f>
        <v/>
      </c>
      <c r="N56" s="91" t="str">
        <f>IF('Strategy Dashboard'!AY56="","",'Strategy Dashboard'!AY56)</f>
        <v/>
      </c>
      <c r="O56" s="91" t="str">
        <f>IF('Strategy Dashboard'!AZ56="","",'Strategy Dashboard'!AZ56)</f>
        <v/>
      </c>
      <c r="P56" s="103" t="str">
        <f>IF('Strategy Dashboard'!BA56="","",'Strategy Dashboard'!BA56)</f>
        <v/>
      </c>
      <c r="S56" s="230" t="str">
        <f t="shared" si="0"/>
        <v>B47</v>
      </c>
      <c r="T56" t="str">
        <f t="shared" ca="1" si="1"/>
        <v>RR</v>
      </c>
      <c r="U56" t="str">
        <f t="shared" ca="1" si="2"/>
        <v/>
      </c>
      <c r="V56" s="68" t="str">
        <f t="shared" si="3"/>
        <v/>
      </c>
      <c r="W56" s="67" t="str">
        <f t="shared" si="4"/>
        <v/>
      </c>
    </row>
    <row r="57" spans="1:23" ht="16.5" thickBot="1">
      <c r="A57" s="192">
        <v>48</v>
      </c>
      <c r="B57" s="171" t="str">
        <f>IF('Combo Dashboard'!AG57="","",'Combo Dashboard'!AG57)</f>
        <v/>
      </c>
      <c r="C57" s="190" t="str">
        <f>IF('Combo Dashboard'!AH57="","",'Combo Dashboard'!AH57)</f>
        <v/>
      </c>
      <c r="D57" s="178" t="str">
        <f ca="1">IF('Combo Dashboard'!AI57="","",'Combo Dashboard'!AI57)</f>
        <v/>
      </c>
      <c r="E57" s="91" t="str">
        <f>IF('Combo Dashboard'!AJ57="","",'Combo Dashboard'!AJ57)</f>
        <v/>
      </c>
      <c r="F57" s="91" t="str">
        <f>IF('Combo Dashboard'!AK57="","",'Combo Dashboard'!AK57)</f>
        <v/>
      </c>
      <c r="G57" s="103" t="str">
        <f>IF('Combo Dashboard'!AL57="","",'Combo Dashboard'!AL57)</f>
        <v/>
      </c>
      <c r="I57" s="202"/>
      <c r="K57" s="171" t="str">
        <f>IF('Strategy Dashboard'!AV57="","",'Strategy Dashboard'!AV57)</f>
        <v/>
      </c>
      <c r="L57" s="190" t="str">
        <f>IF('Strategy Dashboard'!AW57="","",'Strategy Dashboard'!AW57)</f>
        <v/>
      </c>
      <c r="M57" s="178" t="str">
        <f ca="1">IF('Strategy Dashboard'!AX57="","",'Strategy Dashboard'!AX57)</f>
        <v/>
      </c>
      <c r="N57" s="91" t="str">
        <f>IF('Strategy Dashboard'!AY57="","",'Strategy Dashboard'!AY57)</f>
        <v/>
      </c>
      <c r="O57" s="91" t="str">
        <f>IF('Strategy Dashboard'!AZ57="","",'Strategy Dashboard'!AZ57)</f>
        <v/>
      </c>
      <c r="P57" s="103" t="str">
        <f>IF('Strategy Dashboard'!BA57="","",'Strategy Dashboard'!BA57)</f>
        <v/>
      </c>
      <c r="S57" s="230" t="str">
        <f t="shared" si="0"/>
        <v>B48</v>
      </c>
      <c r="T57" t="str">
        <f t="shared" ca="1" si="1"/>
        <v>RR</v>
      </c>
      <c r="U57" t="str">
        <f t="shared" ca="1" si="2"/>
        <v/>
      </c>
      <c r="V57" s="68" t="str">
        <f t="shared" si="3"/>
        <v/>
      </c>
      <c r="W57" s="67" t="str">
        <f t="shared" si="4"/>
        <v/>
      </c>
    </row>
    <row r="58" spans="1:23" ht="16.5" thickBot="1">
      <c r="A58" s="192">
        <v>49</v>
      </c>
      <c r="B58" s="171" t="str">
        <f>IF('Combo Dashboard'!AG58="","",'Combo Dashboard'!AG58)</f>
        <v/>
      </c>
      <c r="C58" s="190" t="str">
        <f>IF('Combo Dashboard'!AH58="","",'Combo Dashboard'!AH58)</f>
        <v/>
      </c>
      <c r="D58" s="178" t="str">
        <f ca="1">IF('Combo Dashboard'!AI58="","",'Combo Dashboard'!AI58)</f>
        <v/>
      </c>
      <c r="E58" s="91" t="str">
        <f>IF('Combo Dashboard'!AJ58="","",'Combo Dashboard'!AJ58)</f>
        <v/>
      </c>
      <c r="F58" s="91" t="str">
        <f>IF('Combo Dashboard'!AK58="","",'Combo Dashboard'!AK58)</f>
        <v/>
      </c>
      <c r="G58" s="103" t="str">
        <f>IF('Combo Dashboard'!AL58="","",'Combo Dashboard'!AL58)</f>
        <v/>
      </c>
      <c r="I58" s="202"/>
      <c r="K58" s="171" t="str">
        <f>IF('Strategy Dashboard'!AV58="","",'Strategy Dashboard'!AV58)</f>
        <v/>
      </c>
      <c r="L58" s="190" t="str">
        <f>IF('Strategy Dashboard'!AW58="","",'Strategy Dashboard'!AW58)</f>
        <v/>
      </c>
      <c r="M58" s="178" t="str">
        <f ca="1">IF('Strategy Dashboard'!AX58="","",'Strategy Dashboard'!AX58)</f>
        <v/>
      </c>
      <c r="N58" s="91" t="str">
        <f>IF('Strategy Dashboard'!AY58="","",'Strategy Dashboard'!AY58)</f>
        <v/>
      </c>
      <c r="O58" s="91" t="str">
        <f>IF('Strategy Dashboard'!AZ58="","",'Strategy Dashboard'!AZ58)</f>
        <v/>
      </c>
      <c r="P58" s="103" t="str">
        <f>IF('Strategy Dashboard'!BA58="","",'Strategy Dashboard'!BA58)</f>
        <v/>
      </c>
      <c r="S58" s="230" t="str">
        <f t="shared" si="0"/>
        <v>B49</v>
      </c>
      <c r="T58" t="str">
        <f t="shared" ca="1" si="1"/>
        <v>RR</v>
      </c>
      <c r="U58" t="str">
        <f t="shared" ca="1" si="2"/>
        <v/>
      </c>
      <c r="V58" s="68" t="str">
        <f t="shared" si="3"/>
        <v/>
      </c>
      <c r="W58" s="67" t="str">
        <f t="shared" si="4"/>
        <v/>
      </c>
    </row>
    <row r="59" spans="1:23" ht="16.5" thickBot="1">
      <c r="A59" s="192">
        <v>50</v>
      </c>
      <c r="B59" s="172" t="str">
        <f>IF('Combo Dashboard'!AG59="","",'Combo Dashboard'!AG59)</f>
        <v/>
      </c>
      <c r="C59" s="191" t="str">
        <f>IF('Combo Dashboard'!AH59="","",'Combo Dashboard'!AH59)</f>
        <v/>
      </c>
      <c r="D59" s="182" t="str">
        <f ca="1">IF('Combo Dashboard'!AI59="","",'Combo Dashboard'!AI59)</f>
        <v/>
      </c>
      <c r="E59" s="107" t="str">
        <f>IF('Combo Dashboard'!AJ59="","",'Combo Dashboard'!AJ59)</f>
        <v/>
      </c>
      <c r="F59" s="107" t="str">
        <f>IF('Combo Dashboard'!AK59="","",'Combo Dashboard'!AK59)</f>
        <v/>
      </c>
      <c r="G59" s="103" t="str">
        <f>IF('Combo Dashboard'!AL59="","",'Combo Dashboard'!AL59)</f>
        <v/>
      </c>
      <c r="I59" s="203"/>
      <c r="K59" s="172" t="str">
        <f>IF('Strategy Dashboard'!AV59="","",'Strategy Dashboard'!AV59)</f>
        <v/>
      </c>
      <c r="L59" s="191" t="str">
        <f>IF('Strategy Dashboard'!AW59="","",'Strategy Dashboard'!AW59)</f>
        <v/>
      </c>
      <c r="M59" s="182" t="str">
        <f ca="1">IF('Strategy Dashboard'!AX59="","",'Strategy Dashboard'!AX59)</f>
        <v/>
      </c>
      <c r="N59" s="107" t="str">
        <f>IF('Strategy Dashboard'!AY59="","",'Strategy Dashboard'!AY59)</f>
        <v/>
      </c>
      <c r="O59" s="107" t="str">
        <f>IF('Strategy Dashboard'!AZ59="","",'Strategy Dashboard'!AZ59)</f>
        <v/>
      </c>
      <c r="P59" s="103" t="str">
        <f>IF('Strategy Dashboard'!BA59="","",'Strategy Dashboard'!BA59)</f>
        <v/>
      </c>
      <c r="S59" s="230" t="str">
        <f t="shared" si="0"/>
        <v>B50</v>
      </c>
      <c r="T59" t="str">
        <f t="shared" ca="1" si="1"/>
        <v>RR</v>
      </c>
      <c r="U59" t="str">
        <f t="shared" ca="1" si="2"/>
        <v/>
      </c>
      <c r="V59" s="68" t="str">
        <f t="shared" si="3"/>
        <v/>
      </c>
      <c r="W59" s="67" t="str">
        <f t="shared" si="4"/>
        <v/>
      </c>
    </row>
    <row r="60" spans="1:23" ht="16.5" thickBot="1">
      <c r="A60" s="192">
        <v>51</v>
      </c>
      <c r="B60" s="179" t="str">
        <f>IF('Combo Dashboard'!AG60="","",'Combo Dashboard'!AG60)</f>
        <v/>
      </c>
      <c r="C60" s="180" t="str">
        <f>IF('Combo Dashboard'!AH60="","",'Combo Dashboard'!AH60)</f>
        <v/>
      </c>
      <c r="D60" s="181" t="str">
        <f ca="1">IF('Combo Dashboard'!AI60="","",'Combo Dashboard'!AI60)</f>
        <v/>
      </c>
      <c r="E60" s="102" t="str">
        <f>IF('Combo Dashboard'!AJ60="","",'Combo Dashboard'!AJ60)</f>
        <v/>
      </c>
      <c r="F60" s="102" t="str">
        <f>IF('Combo Dashboard'!AK60="","",'Combo Dashboard'!AK60)</f>
        <v/>
      </c>
      <c r="G60" s="103" t="str">
        <f>IF('Combo Dashboard'!AL60="","",'Combo Dashboard'!AL60)</f>
        <v/>
      </c>
      <c r="I60" s="201"/>
      <c r="K60" s="179" t="str">
        <f>IF('Strategy Dashboard'!AV60="","",'Strategy Dashboard'!AV60)</f>
        <v/>
      </c>
      <c r="L60" s="180" t="str">
        <f>IF('Strategy Dashboard'!AW60="","",'Strategy Dashboard'!AW60)</f>
        <v/>
      </c>
      <c r="M60" s="181" t="str">
        <f ca="1">IF('Strategy Dashboard'!AX60="","",'Strategy Dashboard'!AX60)</f>
        <v/>
      </c>
      <c r="N60" s="102" t="str">
        <f>IF('Strategy Dashboard'!AY60="","",'Strategy Dashboard'!AY60)</f>
        <v/>
      </c>
      <c r="O60" s="102" t="str">
        <f>IF('Strategy Dashboard'!AZ60="","",'Strategy Dashboard'!AZ60)</f>
        <v/>
      </c>
      <c r="P60" s="103" t="str">
        <f>IF('Strategy Dashboard'!BA60="","",'Strategy Dashboard'!BA60)</f>
        <v/>
      </c>
      <c r="S60" s="230" t="str">
        <f t="shared" si="0"/>
        <v>B51</v>
      </c>
      <c r="T60" t="str">
        <f t="shared" ca="1" si="1"/>
        <v>RR</v>
      </c>
      <c r="U60" t="str">
        <f t="shared" ca="1" si="2"/>
        <v/>
      </c>
      <c r="V60" s="68" t="str">
        <f t="shared" si="3"/>
        <v/>
      </c>
      <c r="W60" s="67" t="str">
        <f t="shared" si="4"/>
        <v/>
      </c>
    </row>
    <row r="61" spans="1:23" ht="16.5" thickBot="1">
      <c r="A61" s="192">
        <v>52</v>
      </c>
      <c r="B61" s="171" t="str">
        <f>IF('Combo Dashboard'!AG61="","",'Combo Dashboard'!AG61)</f>
        <v/>
      </c>
      <c r="C61" s="190" t="str">
        <f>IF('Combo Dashboard'!AH61="","",'Combo Dashboard'!AH61)</f>
        <v/>
      </c>
      <c r="D61" s="178" t="str">
        <f ca="1">IF('Combo Dashboard'!AI61="","",'Combo Dashboard'!AI61)</f>
        <v/>
      </c>
      <c r="E61" s="91" t="str">
        <f>IF('Combo Dashboard'!AJ61="","",'Combo Dashboard'!AJ61)</f>
        <v/>
      </c>
      <c r="F61" s="91" t="str">
        <f>IF('Combo Dashboard'!AK61="","",'Combo Dashboard'!AK61)</f>
        <v/>
      </c>
      <c r="G61" s="103" t="str">
        <f>IF('Combo Dashboard'!AL61="","",'Combo Dashboard'!AL61)</f>
        <v/>
      </c>
      <c r="I61" s="202"/>
      <c r="K61" s="171" t="str">
        <f>IF('Strategy Dashboard'!AV61="","",'Strategy Dashboard'!AV61)</f>
        <v/>
      </c>
      <c r="L61" s="190" t="str">
        <f>IF('Strategy Dashboard'!AW61="","",'Strategy Dashboard'!AW61)</f>
        <v/>
      </c>
      <c r="M61" s="178" t="str">
        <f ca="1">IF('Strategy Dashboard'!AX61="","",'Strategy Dashboard'!AX61)</f>
        <v/>
      </c>
      <c r="N61" s="91" t="str">
        <f>IF('Strategy Dashboard'!AY61="","",'Strategy Dashboard'!AY61)</f>
        <v/>
      </c>
      <c r="O61" s="91" t="str">
        <f>IF('Strategy Dashboard'!AZ61="","",'Strategy Dashboard'!AZ61)</f>
        <v/>
      </c>
      <c r="P61" s="103" t="str">
        <f>IF('Strategy Dashboard'!BA61="","",'Strategy Dashboard'!BA61)</f>
        <v/>
      </c>
      <c r="S61" s="230" t="str">
        <f t="shared" si="0"/>
        <v>B52</v>
      </c>
      <c r="T61" t="str">
        <f t="shared" ca="1" si="1"/>
        <v>RR</v>
      </c>
      <c r="U61" t="str">
        <f t="shared" ca="1" si="2"/>
        <v/>
      </c>
      <c r="V61" s="68" t="str">
        <f t="shared" si="3"/>
        <v/>
      </c>
      <c r="W61" s="67" t="str">
        <f t="shared" si="4"/>
        <v/>
      </c>
    </row>
    <row r="62" spans="1:23" ht="16.5" thickBot="1">
      <c r="A62" s="192">
        <v>53</v>
      </c>
      <c r="B62" s="171" t="str">
        <f>IF('Combo Dashboard'!AG62="","",'Combo Dashboard'!AG62)</f>
        <v/>
      </c>
      <c r="C62" s="190" t="str">
        <f>IF('Combo Dashboard'!AH62="","",'Combo Dashboard'!AH62)</f>
        <v/>
      </c>
      <c r="D62" s="178" t="str">
        <f ca="1">IF('Combo Dashboard'!AI62="","",'Combo Dashboard'!AI62)</f>
        <v/>
      </c>
      <c r="E62" s="91" t="str">
        <f>IF('Combo Dashboard'!AJ62="","",'Combo Dashboard'!AJ62)</f>
        <v/>
      </c>
      <c r="F62" s="91" t="str">
        <f>IF('Combo Dashboard'!AK62="","",'Combo Dashboard'!AK62)</f>
        <v/>
      </c>
      <c r="G62" s="103" t="str">
        <f>IF('Combo Dashboard'!AL62="","",'Combo Dashboard'!AL62)</f>
        <v/>
      </c>
      <c r="I62" s="202"/>
      <c r="K62" s="171" t="str">
        <f>IF('Strategy Dashboard'!AV62="","",'Strategy Dashboard'!AV62)</f>
        <v/>
      </c>
      <c r="L62" s="190" t="str">
        <f>IF('Strategy Dashboard'!AW62="","",'Strategy Dashboard'!AW62)</f>
        <v/>
      </c>
      <c r="M62" s="178" t="str">
        <f ca="1">IF('Strategy Dashboard'!AX62="","",'Strategy Dashboard'!AX62)</f>
        <v/>
      </c>
      <c r="N62" s="91" t="str">
        <f>IF('Strategy Dashboard'!AY62="","",'Strategy Dashboard'!AY62)</f>
        <v/>
      </c>
      <c r="O62" s="91" t="str">
        <f>IF('Strategy Dashboard'!AZ62="","",'Strategy Dashboard'!AZ62)</f>
        <v/>
      </c>
      <c r="P62" s="103" t="str">
        <f>IF('Strategy Dashboard'!BA62="","",'Strategy Dashboard'!BA62)</f>
        <v/>
      </c>
      <c r="S62" s="230" t="str">
        <f t="shared" si="0"/>
        <v>B53</v>
      </c>
      <c r="T62" t="str">
        <f t="shared" ca="1" si="1"/>
        <v>RR</v>
      </c>
      <c r="U62" t="str">
        <f t="shared" ca="1" si="2"/>
        <v/>
      </c>
      <c r="V62" s="68" t="str">
        <f t="shared" si="3"/>
        <v/>
      </c>
      <c r="W62" s="67" t="str">
        <f t="shared" si="4"/>
        <v/>
      </c>
    </row>
    <row r="63" spans="1:23" ht="16.5" thickBot="1">
      <c r="A63" s="192">
        <v>54</v>
      </c>
      <c r="B63" s="171" t="str">
        <f>IF('Combo Dashboard'!AG63="","",'Combo Dashboard'!AG63)</f>
        <v/>
      </c>
      <c r="C63" s="190" t="str">
        <f>IF('Combo Dashboard'!AH63="","",'Combo Dashboard'!AH63)</f>
        <v/>
      </c>
      <c r="D63" s="178" t="str">
        <f ca="1">IF('Combo Dashboard'!AI63="","",'Combo Dashboard'!AI63)</f>
        <v/>
      </c>
      <c r="E63" s="91" t="str">
        <f>IF('Combo Dashboard'!AJ63="","",'Combo Dashboard'!AJ63)</f>
        <v/>
      </c>
      <c r="F63" s="91" t="str">
        <f>IF('Combo Dashboard'!AK63="","",'Combo Dashboard'!AK63)</f>
        <v/>
      </c>
      <c r="G63" s="103" t="str">
        <f>IF('Combo Dashboard'!AL63="","",'Combo Dashboard'!AL63)</f>
        <v/>
      </c>
      <c r="I63" s="202"/>
      <c r="K63" s="171" t="str">
        <f>IF('Strategy Dashboard'!AV63="","",'Strategy Dashboard'!AV63)</f>
        <v/>
      </c>
      <c r="L63" s="190" t="str">
        <f>IF('Strategy Dashboard'!AW63="","",'Strategy Dashboard'!AW63)</f>
        <v/>
      </c>
      <c r="M63" s="178" t="str">
        <f ca="1">IF('Strategy Dashboard'!AX63="","",'Strategy Dashboard'!AX63)</f>
        <v/>
      </c>
      <c r="N63" s="91" t="str">
        <f>IF('Strategy Dashboard'!AY63="","",'Strategy Dashboard'!AY63)</f>
        <v/>
      </c>
      <c r="O63" s="91" t="str">
        <f>IF('Strategy Dashboard'!AZ63="","",'Strategy Dashboard'!AZ63)</f>
        <v/>
      </c>
      <c r="P63" s="103" t="str">
        <f>IF('Strategy Dashboard'!BA63="","",'Strategy Dashboard'!BA63)</f>
        <v/>
      </c>
      <c r="S63" s="230" t="str">
        <f t="shared" si="0"/>
        <v>B54</v>
      </c>
      <c r="T63" t="str">
        <f t="shared" ca="1" si="1"/>
        <v>RR</v>
      </c>
      <c r="U63" t="str">
        <f t="shared" ca="1" si="2"/>
        <v/>
      </c>
      <c r="V63" s="68" t="str">
        <f t="shared" si="3"/>
        <v/>
      </c>
      <c r="W63" s="67" t="str">
        <f t="shared" si="4"/>
        <v/>
      </c>
    </row>
    <row r="64" spans="1:23" ht="16.5" thickBot="1">
      <c r="A64" s="192">
        <v>55</v>
      </c>
      <c r="B64" s="172" t="str">
        <f>IF('Combo Dashboard'!AG64="","",'Combo Dashboard'!AG64)</f>
        <v/>
      </c>
      <c r="C64" s="191" t="str">
        <f>IF('Combo Dashboard'!AH64="","",'Combo Dashboard'!AH64)</f>
        <v/>
      </c>
      <c r="D64" s="182" t="str">
        <f ca="1">IF('Combo Dashboard'!AI64="","",'Combo Dashboard'!AI64)</f>
        <v/>
      </c>
      <c r="E64" s="107" t="str">
        <f>IF('Combo Dashboard'!AJ64="","",'Combo Dashboard'!AJ64)</f>
        <v/>
      </c>
      <c r="F64" s="107" t="str">
        <f>IF('Combo Dashboard'!AK64="","",'Combo Dashboard'!AK64)</f>
        <v/>
      </c>
      <c r="G64" s="103" t="str">
        <f>IF('Combo Dashboard'!AL64="","",'Combo Dashboard'!AL64)</f>
        <v/>
      </c>
      <c r="I64" s="203"/>
      <c r="K64" s="172" t="str">
        <f>IF('Strategy Dashboard'!AV64="","",'Strategy Dashboard'!AV64)</f>
        <v/>
      </c>
      <c r="L64" s="191" t="str">
        <f>IF('Strategy Dashboard'!AW64="","",'Strategy Dashboard'!AW64)</f>
        <v/>
      </c>
      <c r="M64" s="182" t="str">
        <f ca="1">IF('Strategy Dashboard'!AX64="","",'Strategy Dashboard'!AX64)</f>
        <v/>
      </c>
      <c r="N64" s="107" t="str">
        <f>IF('Strategy Dashboard'!AY64="","",'Strategy Dashboard'!AY64)</f>
        <v/>
      </c>
      <c r="O64" s="107" t="str">
        <f>IF('Strategy Dashboard'!AZ64="","",'Strategy Dashboard'!AZ64)</f>
        <v/>
      </c>
      <c r="P64" s="103" t="str">
        <f>IF('Strategy Dashboard'!BA64="","",'Strategy Dashboard'!BA64)</f>
        <v/>
      </c>
      <c r="S64" s="230" t="str">
        <f t="shared" si="0"/>
        <v>B55</v>
      </c>
      <c r="T64" t="str">
        <f t="shared" ca="1" si="1"/>
        <v>RR</v>
      </c>
      <c r="U64" t="str">
        <f t="shared" ca="1" si="2"/>
        <v/>
      </c>
      <c r="V64" s="68" t="str">
        <f t="shared" si="3"/>
        <v/>
      </c>
      <c r="W64" s="67" t="str">
        <f t="shared" si="4"/>
        <v/>
      </c>
    </row>
    <row r="65" spans="1:23" ht="16.5" thickBot="1">
      <c r="A65" s="192">
        <v>56</v>
      </c>
      <c r="B65" s="179" t="str">
        <f>IF('Combo Dashboard'!AG65="","",'Combo Dashboard'!AG65)</f>
        <v/>
      </c>
      <c r="C65" s="180" t="str">
        <f>IF('Combo Dashboard'!AH65="","",'Combo Dashboard'!AH65)</f>
        <v/>
      </c>
      <c r="D65" s="181" t="str">
        <f ca="1">IF('Combo Dashboard'!AI65="","",'Combo Dashboard'!AI65)</f>
        <v/>
      </c>
      <c r="E65" s="102" t="str">
        <f>IF('Combo Dashboard'!AJ65="","",'Combo Dashboard'!AJ65)</f>
        <v/>
      </c>
      <c r="F65" s="102" t="str">
        <f>IF('Combo Dashboard'!AK65="","",'Combo Dashboard'!AK65)</f>
        <v/>
      </c>
      <c r="G65" s="103" t="str">
        <f>IF('Combo Dashboard'!AL65="","",'Combo Dashboard'!AL65)</f>
        <v/>
      </c>
      <c r="I65" s="201"/>
      <c r="K65" s="179" t="str">
        <f>IF('Strategy Dashboard'!AV65="","",'Strategy Dashboard'!AV65)</f>
        <v/>
      </c>
      <c r="L65" s="180" t="str">
        <f>IF('Strategy Dashboard'!AW65="","",'Strategy Dashboard'!AW65)</f>
        <v/>
      </c>
      <c r="M65" s="181" t="str">
        <f ca="1">IF('Strategy Dashboard'!AX65="","",'Strategy Dashboard'!AX65)</f>
        <v/>
      </c>
      <c r="N65" s="102" t="str">
        <f>IF('Strategy Dashboard'!AY65="","",'Strategy Dashboard'!AY65)</f>
        <v/>
      </c>
      <c r="O65" s="102" t="str">
        <f>IF('Strategy Dashboard'!AZ65="","",'Strategy Dashboard'!AZ65)</f>
        <v/>
      </c>
      <c r="P65" s="103" t="str">
        <f>IF('Strategy Dashboard'!BA65="","",'Strategy Dashboard'!BA65)</f>
        <v/>
      </c>
      <c r="S65" s="230" t="str">
        <f t="shared" si="0"/>
        <v>B56</v>
      </c>
      <c r="T65" t="str">
        <f t="shared" ca="1" si="1"/>
        <v>RR</v>
      </c>
      <c r="U65" t="str">
        <f t="shared" ca="1" si="2"/>
        <v/>
      </c>
      <c r="V65" s="68" t="str">
        <f t="shared" si="3"/>
        <v/>
      </c>
      <c r="W65" s="67" t="str">
        <f t="shared" si="4"/>
        <v/>
      </c>
    </row>
    <row r="66" spans="1:23" ht="16.5" thickBot="1">
      <c r="A66" s="192">
        <v>57</v>
      </c>
      <c r="B66" s="171" t="str">
        <f>IF('Combo Dashboard'!AG66="","",'Combo Dashboard'!AG66)</f>
        <v/>
      </c>
      <c r="C66" s="190" t="str">
        <f>IF('Combo Dashboard'!AH66="","",'Combo Dashboard'!AH66)</f>
        <v/>
      </c>
      <c r="D66" s="178" t="str">
        <f ca="1">IF('Combo Dashboard'!AI66="","",'Combo Dashboard'!AI66)</f>
        <v/>
      </c>
      <c r="E66" s="91" t="str">
        <f>IF('Combo Dashboard'!AJ66="","",'Combo Dashboard'!AJ66)</f>
        <v/>
      </c>
      <c r="F66" s="91" t="str">
        <f>IF('Combo Dashboard'!AK66="","",'Combo Dashboard'!AK66)</f>
        <v/>
      </c>
      <c r="G66" s="103" t="str">
        <f>IF('Combo Dashboard'!AL66="","",'Combo Dashboard'!AL66)</f>
        <v/>
      </c>
      <c r="I66" s="202"/>
      <c r="K66" s="171" t="str">
        <f>IF('Strategy Dashboard'!AV66="","",'Strategy Dashboard'!AV66)</f>
        <v/>
      </c>
      <c r="L66" s="190" t="str">
        <f>IF('Strategy Dashboard'!AW66="","",'Strategy Dashboard'!AW66)</f>
        <v/>
      </c>
      <c r="M66" s="178" t="str">
        <f ca="1">IF('Strategy Dashboard'!AX66="","",'Strategy Dashboard'!AX66)</f>
        <v/>
      </c>
      <c r="N66" s="91" t="str">
        <f>IF('Strategy Dashboard'!AY66="","",'Strategy Dashboard'!AY66)</f>
        <v/>
      </c>
      <c r="O66" s="91" t="str">
        <f>IF('Strategy Dashboard'!AZ66="","",'Strategy Dashboard'!AZ66)</f>
        <v/>
      </c>
      <c r="P66" s="103" t="str">
        <f>IF('Strategy Dashboard'!BA66="","",'Strategy Dashboard'!BA66)</f>
        <v/>
      </c>
      <c r="S66" s="230" t="str">
        <f t="shared" si="0"/>
        <v>B57</v>
      </c>
      <c r="T66" t="str">
        <f t="shared" ca="1" si="1"/>
        <v>RR</v>
      </c>
      <c r="U66" t="str">
        <f t="shared" ca="1" si="2"/>
        <v/>
      </c>
      <c r="V66" s="68" t="str">
        <f t="shared" si="3"/>
        <v/>
      </c>
      <c r="W66" s="67" t="str">
        <f t="shared" si="4"/>
        <v/>
      </c>
    </row>
    <row r="67" spans="1:23" ht="16.5" thickBot="1">
      <c r="A67" s="192">
        <v>58</v>
      </c>
      <c r="B67" s="171" t="str">
        <f>IF('Combo Dashboard'!AG67="","",'Combo Dashboard'!AG67)</f>
        <v/>
      </c>
      <c r="C67" s="190" t="str">
        <f>IF('Combo Dashboard'!AH67="","",'Combo Dashboard'!AH67)</f>
        <v/>
      </c>
      <c r="D67" s="178" t="str">
        <f ca="1">IF('Combo Dashboard'!AI67="","",'Combo Dashboard'!AI67)</f>
        <v/>
      </c>
      <c r="E67" s="91" t="str">
        <f>IF('Combo Dashboard'!AJ67="","",'Combo Dashboard'!AJ67)</f>
        <v/>
      </c>
      <c r="F67" s="91" t="str">
        <f>IF('Combo Dashboard'!AK67="","",'Combo Dashboard'!AK67)</f>
        <v/>
      </c>
      <c r="G67" s="103" t="str">
        <f>IF('Combo Dashboard'!AL67="","",'Combo Dashboard'!AL67)</f>
        <v/>
      </c>
      <c r="I67" s="202"/>
      <c r="K67" s="171" t="str">
        <f>IF('Strategy Dashboard'!AV67="","",'Strategy Dashboard'!AV67)</f>
        <v/>
      </c>
      <c r="L67" s="190" t="str">
        <f>IF('Strategy Dashboard'!AW67="","",'Strategy Dashboard'!AW67)</f>
        <v/>
      </c>
      <c r="M67" s="178" t="str">
        <f ca="1">IF('Strategy Dashboard'!AX67="","",'Strategy Dashboard'!AX67)</f>
        <v/>
      </c>
      <c r="N67" s="91" t="str">
        <f>IF('Strategy Dashboard'!AY67="","",'Strategy Dashboard'!AY67)</f>
        <v/>
      </c>
      <c r="O67" s="91" t="str">
        <f>IF('Strategy Dashboard'!AZ67="","",'Strategy Dashboard'!AZ67)</f>
        <v/>
      </c>
      <c r="P67" s="103" t="str">
        <f>IF('Strategy Dashboard'!BA67="","",'Strategy Dashboard'!BA67)</f>
        <v/>
      </c>
      <c r="S67" s="230" t="str">
        <f t="shared" si="0"/>
        <v>B58</v>
      </c>
      <c r="T67" t="str">
        <f t="shared" ca="1" si="1"/>
        <v>RR</v>
      </c>
      <c r="U67" t="str">
        <f t="shared" ca="1" si="2"/>
        <v/>
      </c>
      <c r="V67" s="68" t="str">
        <f t="shared" si="3"/>
        <v/>
      </c>
      <c r="W67" s="67" t="str">
        <f t="shared" si="4"/>
        <v/>
      </c>
    </row>
    <row r="68" spans="1:23" ht="16.5" thickBot="1">
      <c r="A68" s="192">
        <v>59</v>
      </c>
      <c r="B68" s="171" t="str">
        <f>IF('Combo Dashboard'!AG68="","",'Combo Dashboard'!AG68)</f>
        <v/>
      </c>
      <c r="C68" s="190" t="str">
        <f>IF('Combo Dashboard'!AH68="","",'Combo Dashboard'!AH68)</f>
        <v/>
      </c>
      <c r="D68" s="178" t="str">
        <f ca="1">IF('Combo Dashboard'!AI68="","",'Combo Dashboard'!AI68)</f>
        <v/>
      </c>
      <c r="E68" s="91" t="str">
        <f>IF('Combo Dashboard'!AJ68="","",'Combo Dashboard'!AJ68)</f>
        <v/>
      </c>
      <c r="F68" s="91" t="str">
        <f>IF('Combo Dashboard'!AK68="","",'Combo Dashboard'!AK68)</f>
        <v/>
      </c>
      <c r="G68" s="103" t="str">
        <f>IF('Combo Dashboard'!AL68="","",'Combo Dashboard'!AL68)</f>
        <v/>
      </c>
      <c r="I68" s="202"/>
      <c r="K68" s="171" t="str">
        <f>IF('Strategy Dashboard'!AV68="","",'Strategy Dashboard'!AV68)</f>
        <v/>
      </c>
      <c r="L68" s="190" t="str">
        <f>IF('Strategy Dashboard'!AW68="","",'Strategy Dashboard'!AW68)</f>
        <v/>
      </c>
      <c r="M68" s="178" t="str">
        <f ca="1">IF('Strategy Dashboard'!AX68="","",'Strategy Dashboard'!AX68)</f>
        <v/>
      </c>
      <c r="N68" s="91" t="str">
        <f>IF('Strategy Dashboard'!AY68="","",'Strategy Dashboard'!AY68)</f>
        <v/>
      </c>
      <c r="O68" s="91" t="str">
        <f>IF('Strategy Dashboard'!AZ68="","",'Strategy Dashboard'!AZ68)</f>
        <v/>
      </c>
      <c r="P68" s="103" t="str">
        <f>IF('Strategy Dashboard'!BA68="","",'Strategy Dashboard'!BA68)</f>
        <v/>
      </c>
      <c r="S68" s="230" t="str">
        <f t="shared" si="0"/>
        <v>B59</v>
      </c>
      <c r="T68" t="str">
        <f t="shared" ca="1" si="1"/>
        <v>RR</v>
      </c>
      <c r="U68" t="str">
        <f t="shared" ca="1" si="2"/>
        <v/>
      </c>
      <c r="V68" s="68" t="str">
        <f t="shared" si="3"/>
        <v/>
      </c>
      <c r="W68" s="67" t="str">
        <f t="shared" si="4"/>
        <v/>
      </c>
    </row>
    <row r="69" spans="1:23" ht="16.5" thickBot="1">
      <c r="A69" s="192">
        <v>60</v>
      </c>
      <c r="B69" s="172" t="str">
        <f>IF('Combo Dashboard'!AG69="","",'Combo Dashboard'!AG69)</f>
        <v/>
      </c>
      <c r="C69" s="191" t="str">
        <f>IF('Combo Dashboard'!AH69="","",'Combo Dashboard'!AH69)</f>
        <v/>
      </c>
      <c r="D69" s="182" t="str">
        <f ca="1">IF('Combo Dashboard'!AI69="","",'Combo Dashboard'!AI69)</f>
        <v/>
      </c>
      <c r="E69" s="107" t="str">
        <f>IF('Combo Dashboard'!AJ69="","",'Combo Dashboard'!AJ69)</f>
        <v/>
      </c>
      <c r="F69" s="107" t="str">
        <f>IF('Combo Dashboard'!AK69="","",'Combo Dashboard'!AK69)</f>
        <v/>
      </c>
      <c r="G69" s="103" t="str">
        <f>IF('Combo Dashboard'!AL69="","",'Combo Dashboard'!AL69)</f>
        <v/>
      </c>
      <c r="I69" s="203"/>
      <c r="K69" s="172" t="str">
        <f>IF('Strategy Dashboard'!AV69="","",'Strategy Dashboard'!AV69)</f>
        <v/>
      </c>
      <c r="L69" s="191" t="str">
        <f>IF('Strategy Dashboard'!AW69="","",'Strategy Dashboard'!AW69)</f>
        <v/>
      </c>
      <c r="M69" s="182" t="str">
        <f ca="1">IF('Strategy Dashboard'!AX69="","",'Strategy Dashboard'!AX69)</f>
        <v/>
      </c>
      <c r="N69" s="107" t="str">
        <f>IF('Strategy Dashboard'!AY69="","",'Strategy Dashboard'!AY69)</f>
        <v/>
      </c>
      <c r="O69" s="107" t="str">
        <f>IF('Strategy Dashboard'!AZ69="","",'Strategy Dashboard'!AZ69)</f>
        <v/>
      </c>
      <c r="P69" s="103" t="str">
        <f>IF('Strategy Dashboard'!BA69="","",'Strategy Dashboard'!BA69)</f>
        <v/>
      </c>
      <c r="S69" s="230" t="str">
        <f t="shared" si="0"/>
        <v>B60</v>
      </c>
      <c r="T69" t="str">
        <f t="shared" ca="1" si="1"/>
        <v>RR</v>
      </c>
      <c r="U69" t="str">
        <f t="shared" ca="1" si="2"/>
        <v/>
      </c>
      <c r="V69" s="68" t="str">
        <f t="shared" si="3"/>
        <v/>
      </c>
      <c r="W69" s="67" t="str">
        <f t="shared" si="4"/>
        <v/>
      </c>
    </row>
    <row r="70" spans="1:23" ht="16.5" thickBot="1">
      <c r="A70" s="192">
        <v>61</v>
      </c>
      <c r="B70" s="179" t="str">
        <f>IF('Combo Dashboard'!AG70="","",'Combo Dashboard'!AG70)</f>
        <v/>
      </c>
      <c r="C70" s="180" t="str">
        <f>IF('Combo Dashboard'!AH70="","",'Combo Dashboard'!AH70)</f>
        <v/>
      </c>
      <c r="D70" s="181" t="str">
        <f ca="1">IF('Combo Dashboard'!AI70="","",'Combo Dashboard'!AI70)</f>
        <v/>
      </c>
      <c r="E70" s="102" t="str">
        <f>IF('Combo Dashboard'!AJ70="","",'Combo Dashboard'!AJ70)</f>
        <v/>
      </c>
      <c r="F70" s="102" t="str">
        <f>IF('Combo Dashboard'!AK70="","",'Combo Dashboard'!AK70)</f>
        <v/>
      </c>
      <c r="G70" s="103" t="str">
        <f>IF('Combo Dashboard'!AL70="","",'Combo Dashboard'!AL70)</f>
        <v/>
      </c>
      <c r="I70" s="201"/>
      <c r="K70" s="179" t="str">
        <f>IF('Strategy Dashboard'!AV70="","",'Strategy Dashboard'!AV70)</f>
        <v/>
      </c>
      <c r="L70" s="180" t="str">
        <f>IF('Strategy Dashboard'!AW70="","",'Strategy Dashboard'!AW70)</f>
        <v/>
      </c>
      <c r="M70" s="181" t="str">
        <f ca="1">IF('Strategy Dashboard'!AX70="","",'Strategy Dashboard'!AX70)</f>
        <v/>
      </c>
      <c r="N70" s="102" t="str">
        <f>IF('Strategy Dashboard'!AY70="","",'Strategy Dashboard'!AY70)</f>
        <v/>
      </c>
      <c r="O70" s="102" t="str">
        <f>IF('Strategy Dashboard'!AZ70="","",'Strategy Dashboard'!AZ70)</f>
        <v/>
      </c>
      <c r="P70" s="103" t="str">
        <f>IF('Strategy Dashboard'!BA70="","",'Strategy Dashboard'!BA70)</f>
        <v/>
      </c>
      <c r="S70" s="230" t="str">
        <f t="shared" si="0"/>
        <v>B61</v>
      </c>
      <c r="T70" t="str">
        <f t="shared" ca="1" si="1"/>
        <v>RR</v>
      </c>
      <c r="U70" t="str">
        <f t="shared" ca="1" si="2"/>
        <v/>
      </c>
      <c r="V70" s="68" t="str">
        <f t="shared" si="3"/>
        <v/>
      </c>
      <c r="W70" s="67" t="str">
        <f t="shared" si="4"/>
        <v/>
      </c>
    </row>
    <row r="71" spans="1:23" ht="16.5" thickBot="1">
      <c r="A71" s="192">
        <v>62</v>
      </c>
      <c r="B71" s="171" t="str">
        <f>IF('Combo Dashboard'!AG71="","",'Combo Dashboard'!AG71)</f>
        <v/>
      </c>
      <c r="C71" s="190" t="str">
        <f>IF('Combo Dashboard'!AH71="","",'Combo Dashboard'!AH71)</f>
        <v/>
      </c>
      <c r="D71" s="178" t="str">
        <f ca="1">IF('Combo Dashboard'!AI71="","",'Combo Dashboard'!AI71)</f>
        <v/>
      </c>
      <c r="E71" s="91" t="str">
        <f>IF('Combo Dashboard'!AJ71="","",'Combo Dashboard'!AJ71)</f>
        <v/>
      </c>
      <c r="F71" s="91" t="str">
        <f>IF('Combo Dashboard'!AK71="","",'Combo Dashboard'!AK71)</f>
        <v/>
      </c>
      <c r="G71" s="103" t="str">
        <f>IF('Combo Dashboard'!AL71="","",'Combo Dashboard'!AL71)</f>
        <v/>
      </c>
      <c r="I71" s="202"/>
      <c r="K71" s="171" t="str">
        <f>IF('Strategy Dashboard'!AV71="","",'Strategy Dashboard'!AV71)</f>
        <v/>
      </c>
      <c r="L71" s="190" t="str">
        <f>IF('Strategy Dashboard'!AW71="","",'Strategy Dashboard'!AW71)</f>
        <v/>
      </c>
      <c r="M71" s="178" t="str">
        <f ca="1">IF('Strategy Dashboard'!AX71="","",'Strategy Dashboard'!AX71)</f>
        <v/>
      </c>
      <c r="N71" s="91" t="str">
        <f>IF('Strategy Dashboard'!AY71="","",'Strategy Dashboard'!AY71)</f>
        <v/>
      </c>
      <c r="O71" s="91" t="str">
        <f>IF('Strategy Dashboard'!AZ71="","",'Strategy Dashboard'!AZ71)</f>
        <v/>
      </c>
      <c r="P71" s="103" t="str">
        <f>IF('Strategy Dashboard'!BA71="","",'Strategy Dashboard'!BA71)</f>
        <v/>
      </c>
      <c r="S71" s="230" t="str">
        <f t="shared" si="0"/>
        <v>B62</v>
      </c>
      <c r="T71" t="str">
        <f t="shared" ca="1" si="1"/>
        <v>RR</v>
      </c>
      <c r="U71" t="str">
        <f t="shared" ca="1" si="2"/>
        <v/>
      </c>
      <c r="V71" s="68" t="str">
        <f t="shared" si="3"/>
        <v/>
      </c>
      <c r="W71" s="67" t="str">
        <f t="shared" si="4"/>
        <v/>
      </c>
    </row>
    <row r="72" spans="1:23" ht="16.5" thickBot="1">
      <c r="A72" s="192">
        <v>63</v>
      </c>
      <c r="B72" s="171" t="str">
        <f>IF('Combo Dashboard'!AG72="","",'Combo Dashboard'!AG72)</f>
        <v/>
      </c>
      <c r="C72" s="190" t="str">
        <f>IF('Combo Dashboard'!AH72="","",'Combo Dashboard'!AH72)</f>
        <v/>
      </c>
      <c r="D72" s="178" t="str">
        <f ca="1">IF('Combo Dashboard'!AI72="","",'Combo Dashboard'!AI72)</f>
        <v/>
      </c>
      <c r="E72" s="91" t="str">
        <f>IF('Combo Dashboard'!AJ72="","",'Combo Dashboard'!AJ72)</f>
        <v/>
      </c>
      <c r="F72" s="91" t="str">
        <f>IF('Combo Dashboard'!AK72="","",'Combo Dashboard'!AK72)</f>
        <v/>
      </c>
      <c r="G72" s="103" t="str">
        <f>IF('Combo Dashboard'!AL72="","",'Combo Dashboard'!AL72)</f>
        <v/>
      </c>
      <c r="I72" s="202"/>
      <c r="K72" s="171" t="str">
        <f>IF('Strategy Dashboard'!AV72="","",'Strategy Dashboard'!AV72)</f>
        <v/>
      </c>
      <c r="L72" s="190" t="str">
        <f>IF('Strategy Dashboard'!AW72="","",'Strategy Dashboard'!AW72)</f>
        <v/>
      </c>
      <c r="M72" s="178" t="str">
        <f ca="1">IF('Strategy Dashboard'!AX72="","",'Strategy Dashboard'!AX72)</f>
        <v/>
      </c>
      <c r="N72" s="91" t="str">
        <f>IF('Strategy Dashboard'!AY72="","",'Strategy Dashboard'!AY72)</f>
        <v/>
      </c>
      <c r="O72" s="91" t="str">
        <f>IF('Strategy Dashboard'!AZ72="","",'Strategy Dashboard'!AZ72)</f>
        <v/>
      </c>
      <c r="P72" s="103" t="str">
        <f>IF('Strategy Dashboard'!BA72="","",'Strategy Dashboard'!BA72)</f>
        <v/>
      </c>
      <c r="S72" s="230" t="str">
        <f t="shared" si="0"/>
        <v>B63</v>
      </c>
      <c r="T72" t="str">
        <f t="shared" ca="1" si="1"/>
        <v>RR</v>
      </c>
      <c r="U72" t="str">
        <f t="shared" ca="1" si="2"/>
        <v/>
      </c>
      <c r="V72" s="68" t="str">
        <f t="shared" si="3"/>
        <v/>
      </c>
      <c r="W72" s="67" t="str">
        <f t="shared" si="4"/>
        <v/>
      </c>
    </row>
    <row r="73" spans="1:23" ht="16.5" thickBot="1">
      <c r="A73" s="192">
        <v>64</v>
      </c>
      <c r="B73" s="171" t="str">
        <f>IF('Combo Dashboard'!AG73="","",'Combo Dashboard'!AG73)</f>
        <v/>
      </c>
      <c r="C73" s="190" t="str">
        <f>IF('Combo Dashboard'!AH73="","",'Combo Dashboard'!AH73)</f>
        <v/>
      </c>
      <c r="D73" s="178" t="str">
        <f ca="1">IF('Combo Dashboard'!AI73="","",'Combo Dashboard'!AI73)</f>
        <v/>
      </c>
      <c r="E73" s="91" t="str">
        <f>IF('Combo Dashboard'!AJ73="","",'Combo Dashboard'!AJ73)</f>
        <v/>
      </c>
      <c r="F73" s="91" t="str">
        <f>IF('Combo Dashboard'!AK73="","",'Combo Dashboard'!AK73)</f>
        <v/>
      </c>
      <c r="G73" s="103" t="str">
        <f>IF('Combo Dashboard'!AL73="","",'Combo Dashboard'!AL73)</f>
        <v/>
      </c>
      <c r="I73" s="202"/>
      <c r="K73" s="171" t="str">
        <f>IF('Strategy Dashboard'!AV73="","",'Strategy Dashboard'!AV73)</f>
        <v/>
      </c>
      <c r="L73" s="190" t="str">
        <f>IF('Strategy Dashboard'!AW73="","",'Strategy Dashboard'!AW73)</f>
        <v/>
      </c>
      <c r="M73" s="178" t="str">
        <f ca="1">IF('Strategy Dashboard'!AX73="","",'Strategy Dashboard'!AX73)</f>
        <v/>
      </c>
      <c r="N73" s="91" t="str">
        <f>IF('Strategy Dashboard'!AY73="","",'Strategy Dashboard'!AY73)</f>
        <v/>
      </c>
      <c r="O73" s="91" t="str">
        <f>IF('Strategy Dashboard'!AZ73="","",'Strategy Dashboard'!AZ73)</f>
        <v/>
      </c>
      <c r="P73" s="103" t="str">
        <f>IF('Strategy Dashboard'!BA73="","",'Strategy Dashboard'!BA73)</f>
        <v/>
      </c>
      <c r="S73" s="230" t="str">
        <f t="shared" si="0"/>
        <v>B64</v>
      </c>
      <c r="T73" t="str">
        <f t="shared" ca="1" si="1"/>
        <v>RR</v>
      </c>
      <c r="U73" t="str">
        <f t="shared" ca="1" si="2"/>
        <v/>
      </c>
      <c r="V73" s="68" t="str">
        <f t="shared" si="3"/>
        <v/>
      </c>
      <c r="W73" s="67" t="str">
        <f t="shared" si="4"/>
        <v/>
      </c>
    </row>
    <row r="74" spans="1:23" ht="16.5" thickBot="1">
      <c r="A74" s="192">
        <v>65</v>
      </c>
      <c r="B74" s="172" t="str">
        <f>IF('Combo Dashboard'!AG74="","",'Combo Dashboard'!AG74)</f>
        <v/>
      </c>
      <c r="C74" s="191" t="str">
        <f>IF('Combo Dashboard'!AH74="","",'Combo Dashboard'!AH74)</f>
        <v/>
      </c>
      <c r="D74" s="182" t="str">
        <f ca="1">IF('Combo Dashboard'!AI74="","",'Combo Dashboard'!AI74)</f>
        <v/>
      </c>
      <c r="E74" s="107" t="str">
        <f>IF('Combo Dashboard'!AJ74="","",'Combo Dashboard'!AJ74)</f>
        <v/>
      </c>
      <c r="F74" s="107" t="str">
        <f>IF('Combo Dashboard'!AK74="","",'Combo Dashboard'!AK74)</f>
        <v/>
      </c>
      <c r="G74" s="103" t="str">
        <f>IF('Combo Dashboard'!AL74="","",'Combo Dashboard'!AL74)</f>
        <v/>
      </c>
      <c r="I74" s="203"/>
      <c r="K74" s="172" t="str">
        <f>IF('Strategy Dashboard'!AV74="","",'Strategy Dashboard'!AV74)</f>
        <v/>
      </c>
      <c r="L74" s="191" t="str">
        <f>IF('Strategy Dashboard'!AW74="","",'Strategy Dashboard'!AW74)</f>
        <v/>
      </c>
      <c r="M74" s="182" t="str">
        <f ca="1">IF('Strategy Dashboard'!AX74="","",'Strategy Dashboard'!AX74)</f>
        <v/>
      </c>
      <c r="N74" s="107" t="str">
        <f>IF('Strategy Dashboard'!AY74="","",'Strategy Dashboard'!AY74)</f>
        <v/>
      </c>
      <c r="O74" s="107" t="str">
        <f>IF('Strategy Dashboard'!AZ74="","",'Strategy Dashboard'!AZ74)</f>
        <v/>
      </c>
      <c r="P74" s="103" t="str">
        <f>IF('Strategy Dashboard'!BA74="","",'Strategy Dashboard'!BA74)</f>
        <v/>
      </c>
      <c r="S74" s="230" t="str">
        <f t="shared" si="0"/>
        <v>B65</v>
      </c>
      <c r="T74" t="str">
        <f t="shared" ca="1" si="1"/>
        <v>RR</v>
      </c>
      <c r="U74" t="str">
        <f t="shared" ca="1" si="2"/>
        <v/>
      </c>
      <c r="V74" s="68" t="str">
        <f t="shared" si="3"/>
        <v/>
      </c>
      <c r="W74" s="67" t="str">
        <f t="shared" si="4"/>
        <v/>
      </c>
    </row>
    <row r="75" spans="1:23" ht="16.5" thickBot="1">
      <c r="A75" s="192">
        <v>66</v>
      </c>
      <c r="B75" s="179" t="str">
        <f>IF('Combo Dashboard'!AG75="","",'Combo Dashboard'!AG75)</f>
        <v/>
      </c>
      <c r="C75" s="180" t="str">
        <f>IF('Combo Dashboard'!AH75="","",'Combo Dashboard'!AH75)</f>
        <v/>
      </c>
      <c r="D75" s="181" t="str">
        <f ca="1">IF('Combo Dashboard'!AI75="","",'Combo Dashboard'!AI75)</f>
        <v/>
      </c>
      <c r="E75" s="102" t="str">
        <f>IF('Combo Dashboard'!AJ75="","",'Combo Dashboard'!AJ75)</f>
        <v/>
      </c>
      <c r="F75" s="102" t="str">
        <f>IF('Combo Dashboard'!AK75="","",'Combo Dashboard'!AK75)</f>
        <v/>
      </c>
      <c r="G75" s="103" t="str">
        <f>IF('Combo Dashboard'!AL75="","",'Combo Dashboard'!AL75)</f>
        <v/>
      </c>
      <c r="I75" s="201"/>
      <c r="K75" s="179" t="str">
        <f>IF('Strategy Dashboard'!AV75="","",'Strategy Dashboard'!AV75)</f>
        <v/>
      </c>
      <c r="L75" s="180" t="str">
        <f>IF('Strategy Dashboard'!AW75="","",'Strategy Dashboard'!AW75)</f>
        <v/>
      </c>
      <c r="M75" s="181" t="str">
        <f ca="1">IF('Strategy Dashboard'!AX75="","",'Strategy Dashboard'!AX75)</f>
        <v/>
      </c>
      <c r="N75" s="102" t="str">
        <f>IF('Strategy Dashboard'!AY75="","",'Strategy Dashboard'!AY75)</f>
        <v/>
      </c>
      <c r="O75" s="102" t="str">
        <f>IF('Strategy Dashboard'!AZ75="","",'Strategy Dashboard'!AZ75)</f>
        <v/>
      </c>
      <c r="P75" s="103" t="str">
        <f>IF('Strategy Dashboard'!BA75="","",'Strategy Dashboard'!BA75)</f>
        <v/>
      </c>
      <c r="S75" s="230" t="str">
        <f t="shared" ref="S75:S109" si="5">"B"&amp;A75</f>
        <v>B66</v>
      </c>
      <c r="T75" t="str">
        <f t="shared" ref="T75:T109" ca="1" si="6">IF(G75="",T74,IF(G75&gt;=20,IF(OR(T74="G",T74="GG"),"GG",IF(OR(T74="R",T74="RR"),"GRR",IF(T74="","G","GGRR"))),IF(G75&lt;=-25,IF(OR(T74="R",T74="RR"),"RR",IF(OR(T74="G",T74="GG"),"GGR",IF(T74="","R","GGRR"))),IF(OR(T74="R",T74="RR"),"RR",IF(OR(T74="G",T74="GG"),"GG",IF(T74="","","GGRR"))))))</f>
        <v>RR</v>
      </c>
      <c r="U75" t="str">
        <f t="shared" ref="U75:U109" ca="1" si="7">IF(P75="",U74,IF(P75&gt;=20,IF(OR(U74="G",U74="GG"),"GG",IF(OR(U74="R",U74="RR"),"GRR",IF(U74="","G","GGRR"))),IF(P75&lt;=-25,IF(OR(U74="R",U74="RR"),"RR",IF(OR(U74="G",U74="GG"),"GGR",IF(U74="","R","GGRR"))),IF(OR(U74="R",U74="RR"),"RR",IF(OR(U74="G",U74="GG"),"GG",IF(U74="","","GGRR"))))))</f>
        <v/>
      </c>
      <c r="V75" s="68" t="str">
        <f t="shared" ref="V75:V109" si="8">G75</f>
        <v/>
      </c>
      <c r="W75" s="67" t="str">
        <f t="shared" ref="W75:W109" si="9">P75</f>
        <v/>
      </c>
    </row>
    <row r="76" spans="1:23" ht="16.5" thickBot="1">
      <c r="A76" s="192">
        <v>67</v>
      </c>
      <c r="B76" s="171" t="str">
        <f>IF('Combo Dashboard'!AG76="","",'Combo Dashboard'!AG76)</f>
        <v/>
      </c>
      <c r="C76" s="190" t="str">
        <f>IF('Combo Dashboard'!AH76="","",'Combo Dashboard'!AH76)</f>
        <v/>
      </c>
      <c r="D76" s="178" t="str">
        <f ca="1">IF('Combo Dashboard'!AI76="","",'Combo Dashboard'!AI76)</f>
        <v/>
      </c>
      <c r="E76" s="91" t="str">
        <f>IF('Combo Dashboard'!AJ76="","",'Combo Dashboard'!AJ76)</f>
        <v/>
      </c>
      <c r="F76" s="91" t="str">
        <f>IF('Combo Dashboard'!AK76="","",'Combo Dashboard'!AK76)</f>
        <v/>
      </c>
      <c r="G76" s="103" t="str">
        <f>IF('Combo Dashboard'!AL76="","",'Combo Dashboard'!AL76)</f>
        <v/>
      </c>
      <c r="I76" s="202"/>
      <c r="K76" s="171" t="str">
        <f>IF('Strategy Dashboard'!AV76="","",'Strategy Dashboard'!AV76)</f>
        <v/>
      </c>
      <c r="L76" s="190" t="str">
        <f>IF('Strategy Dashboard'!AW76="","",'Strategy Dashboard'!AW76)</f>
        <v/>
      </c>
      <c r="M76" s="178" t="str">
        <f ca="1">IF('Strategy Dashboard'!AX76="","",'Strategy Dashboard'!AX76)</f>
        <v/>
      </c>
      <c r="N76" s="91" t="str">
        <f>IF('Strategy Dashboard'!AY76="","",'Strategy Dashboard'!AY76)</f>
        <v/>
      </c>
      <c r="O76" s="91" t="str">
        <f>IF('Strategy Dashboard'!AZ76="","",'Strategy Dashboard'!AZ76)</f>
        <v/>
      </c>
      <c r="P76" s="103" t="str">
        <f>IF('Strategy Dashboard'!BA76="","",'Strategy Dashboard'!BA76)</f>
        <v/>
      </c>
      <c r="S76" s="230" t="str">
        <f t="shared" si="5"/>
        <v>B67</v>
      </c>
      <c r="T76" t="str">
        <f t="shared" ca="1" si="6"/>
        <v>RR</v>
      </c>
      <c r="U76" t="str">
        <f t="shared" ca="1" si="7"/>
        <v/>
      </c>
      <c r="V76" s="68" t="str">
        <f t="shared" si="8"/>
        <v/>
      </c>
      <c r="W76" s="67" t="str">
        <f t="shared" si="9"/>
        <v/>
      </c>
    </row>
    <row r="77" spans="1:23" ht="16.5" thickBot="1">
      <c r="A77" s="192">
        <v>68</v>
      </c>
      <c r="B77" s="171" t="str">
        <f>IF('Combo Dashboard'!AG77="","",'Combo Dashboard'!AG77)</f>
        <v/>
      </c>
      <c r="C77" s="190" t="str">
        <f>IF('Combo Dashboard'!AH77="","",'Combo Dashboard'!AH77)</f>
        <v/>
      </c>
      <c r="D77" s="178" t="str">
        <f ca="1">IF('Combo Dashboard'!AI77="","",'Combo Dashboard'!AI77)</f>
        <v/>
      </c>
      <c r="E77" s="91" t="str">
        <f>IF('Combo Dashboard'!AJ77="","",'Combo Dashboard'!AJ77)</f>
        <v/>
      </c>
      <c r="F77" s="91" t="str">
        <f>IF('Combo Dashboard'!AK77="","",'Combo Dashboard'!AK77)</f>
        <v/>
      </c>
      <c r="G77" s="103" t="str">
        <f>IF('Combo Dashboard'!AL77="","",'Combo Dashboard'!AL77)</f>
        <v/>
      </c>
      <c r="I77" s="202"/>
      <c r="K77" s="171" t="str">
        <f>IF('Strategy Dashboard'!AV77="","",'Strategy Dashboard'!AV77)</f>
        <v/>
      </c>
      <c r="L77" s="190" t="str">
        <f>IF('Strategy Dashboard'!AW77="","",'Strategy Dashboard'!AW77)</f>
        <v/>
      </c>
      <c r="M77" s="178" t="str">
        <f ca="1">IF('Strategy Dashboard'!AX77="","",'Strategy Dashboard'!AX77)</f>
        <v/>
      </c>
      <c r="N77" s="91" t="str">
        <f>IF('Strategy Dashboard'!AY77="","",'Strategy Dashboard'!AY77)</f>
        <v/>
      </c>
      <c r="O77" s="91" t="str">
        <f>IF('Strategy Dashboard'!AZ77="","",'Strategy Dashboard'!AZ77)</f>
        <v/>
      </c>
      <c r="P77" s="103" t="str">
        <f>IF('Strategy Dashboard'!BA77="","",'Strategy Dashboard'!BA77)</f>
        <v/>
      </c>
      <c r="S77" s="230" t="str">
        <f t="shared" si="5"/>
        <v>B68</v>
      </c>
      <c r="T77" t="str">
        <f t="shared" ca="1" si="6"/>
        <v>RR</v>
      </c>
      <c r="U77" t="str">
        <f t="shared" ca="1" si="7"/>
        <v/>
      </c>
      <c r="V77" s="68" t="str">
        <f t="shared" si="8"/>
        <v/>
      </c>
      <c r="W77" s="67" t="str">
        <f t="shared" si="9"/>
        <v/>
      </c>
    </row>
    <row r="78" spans="1:23" ht="16.5" thickBot="1">
      <c r="A78" s="192">
        <v>69</v>
      </c>
      <c r="B78" s="171" t="str">
        <f>IF('Combo Dashboard'!AG78="","",'Combo Dashboard'!AG78)</f>
        <v/>
      </c>
      <c r="C78" s="190" t="str">
        <f>IF('Combo Dashboard'!AH78="","",'Combo Dashboard'!AH78)</f>
        <v/>
      </c>
      <c r="D78" s="178" t="str">
        <f ca="1">IF('Combo Dashboard'!AI78="","",'Combo Dashboard'!AI78)</f>
        <v/>
      </c>
      <c r="E78" s="91" t="str">
        <f>IF('Combo Dashboard'!AJ78="","",'Combo Dashboard'!AJ78)</f>
        <v/>
      </c>
      <c r="F78" s="91" t="str">
        <f>IF('Combo Dashboard'!AK78="","",'Combo Dashboard'!AK78)</f>
        <v/>
      </c>
      <c r="G78" s="103" t="str">
        <f>IF('Combo Dashboard'!AL78="","",'Combo Dashboard'!AL78)</f>
        <v/>
      </c>
      <c r="I78" s="202"/>
      <c r="K78" s="171" t="str">
        <f>IF('Strategy Dashboard'!AV78="","",'Strategy Dashboard'!AV78)</f>
        <v/>
      </c>
      <c r="L78" s="190" t="str">
        <f>IF('Strategy Dashboard'!AW78="","",'Strategy Dashboard'!AW78)</f>
        <v/>
      </c>
      <c r="M78" s="178" t="str">
        <f ca="1">IF('Strategy Dashboard'!AX78="","",'Strategy Dashboard'!AX78)</f>
        <v/>
      </c>
      <c r="N78" s="91" t="str">
        <f>IF('Strategy Dashboard'!AY78="","",'Strategy Dashboard'!AY78)</f>
        <v/>
      </c>
      <c r="O78" s="91" t="str">
        <f>IF('Strategy Dashboard'!AZ78="","",'Strategy Dashboard'!AZ78)</f>
        <v/>
      </c>
      <c r="P78" s="103" t="str">
        <f>IF('Strategy Dashboard'!BA78="","",'Strategy Dashboard'!BA78)</f>
        <v/>
      </c>
      <c r="S78" s="230" t="str">
        <f t="shared" si="5"/>
        <v>B69</v>
      </c>
      <c r="T78" t="str">
        <f t="shared" ca="1" si="6"/>
        <v>RR</v>
      </c>
      <c r="U78" t="str">
        <f t="shared" ca="1" si="7"/>
        <v/>
      </c>
      <c r="V78" s="68" t="str">
        <f t="shared" si="8"/>
        <v/>
      </c>
      <c r="W78" s="67" t="str">
        <f t="shared" si="9"/>
        <v/>
      </c>
    </row>
    <row r="79" spans="1:23" ht="16.5" thickBot="1">
      <c r="A79" s="192">
        <v>70</v>
      </c>
      <c r="B79" s="172" t="str">
        <f>IF('Combo Dashboard'!AG79="","",'Combo Dashboard'!AG79)</f>
        <v/>
      </c>
      <c r="C79" s="191" t="str">
        <f>IF('Combo Dashboard'!AH79="","",'Combo Dashboard'!AH79)</f>
        <v/>
      </c>
      <c r="D79" s="182" t="str">
        <f ca="1">IF('Combo Dashboard'!AI79="","",'Combo Dashboard'!AI79)</f>
        <v/>
      </c>
      <c r="E79" s="107" t="str">
        <f>IF('Combo Dashboard'!AJ79="","",'Combo Dashboard'!AJ79)</f>
        <v/>
      </c>
      <c r="F79" s="107" t="str">
        <f>IF('Combo Dashboard'!AK79="","",'Combo Dashboard'!AK79)</f>
        <v/>
      </c>
      <c r="G79" s="103" t="str">
        <f>IF('Combo Dashboard'!AL79="","",'Combo Dashboard'!AL79)</f>
        <v/>
      </c>
      <c r="I79" s="203"/>
      <c r="K79" s="172" t="str">
        <f>IF('Strategy Dashboard'!AV79="","",'Strategy Dashboard'!AV79)</f>
        <v/>
      </c>
      <c r="L79" s="191" t="str">
        <f>IF('Strategy Dashboard'!AW79="","",'Strategy Dashboard'!AW79)</f>
        <v/>
      </c>
      <c r="M79" s="182" t="str">
        <f ca="1">IF('Strategy Dashboard'!AX79="","",'Strategy Dashboard'!AX79)</f>
        <v/>
      </c>
      <c r="N79" s="107" t="str">
        <f>IF('Strategy Dashboard'!AY79="","",'Strategy Dashboard'!AY79)</f>
        <v/>
      </c>
      <c r="O79" s="107" t="str">
        <f>IF('Strategy Dashboard'!AZ79="","",'Strategy Dashboard'!AZ79)</f>
        <v/>
      </c>
      <c r="P79" s="103" t="str">
        <f>IF('Strategy Dashboard'!BA79="","",'Strategy Dashboard'!BA79)</f>
        <v/>
      </c>
      <c r="S79" s="230" t="str">
        <f t="shared" si="5"/>
        <v>B70</v>
      </c>
      <c r="T79" t="str">
        <f t="shared" ca="1" si="6"/>
        <v>RR</v>
      </c>
      <c r="U79" t="str">
        <f t="shared" ca="1" si="7"/>
        <v/>
      </c>
      <c r="V79" s="68" t="str">
        <f t="shared" si="8"/>
        <v/>
      </c>
      <c r="W79" s="67" t="str">
        <f t="shared" si="9"/>
        <v/>
      </c>
    </row>
    <row r="80" spans="1:23" ht="16.5" thickBot="1">
      <c r="A80" s="192">
        <v>71</v>
      </c>
      <c r="B80" s="179" t="str">
        <f>IF('Combo Dashboard'!AG80="","",'Combo Dashboard'!AG80)</f>
        <v/>
      </c>
      <c r="C80" s="180" t="str">
        <f>IF('Combo Dashboard'!AH80="","",'Combo Dashboard'!AH80)</f>
        <v/>
      </c>
      <c r="D80" s="181" t="str">
        <f ca="1">IF('Combo Dashboard'!AI80="","",'Combo Dashboard'!AI80)</f>
        <v/>
      </c>
      <c r="E80" s="102" t="str">
        <f>IF('Combo Dashboard'!AJ80="","",'Combo Dashboard'!AJ80)</f>
        <v/>
      </c>
      <c r="F80" s="102" t="str">
        <f>IF('Combo Dashboard'!AK80="","",'Combo Dashboard'!AK80)</f>
        <v/>
      </c>
      <c r="G80" s="103" t="str">
        <f>IF('Combo Dashboard'!AL80="","",'Combo Dashboard'!AL80)</f>
        <v/>
      </c>
      <c r="I80" s="201"/>
      <c r="K80" s="179" t="str">
        <f>IF('Strategy Dashboard'!AV80="","",'Strategy Dashboard'!AV80)</f>
        <v/>
      </c>
      <c r="L80" s="180" t="str">
        <f>IF('Strategy Dashboard'!AW80="","",'Strategy Dashboard'!AW80)</f>
        <v/>
      </c>
      <c r="M80" s="181" t="str">
        <f ca="1">IF('Strategy Dashboard'!AX80="","",'Strategy Dashboard'!AX80)</f>
        <v/>
      </c>
      <c r="N80" s="102" t="str">
        <f>IF('Strategy Dashboard'!AY80="","",'Strategy Dashboard'!AY80)</f>
        <v/>
      </c>
      <c r="O80" s="102" t="str">
        <f>IF('Strategy Dashboard'!AZ80="","",'Strategy Dashboard'!AZ80)</f>
        <v/>
      </c>
      <c r="P80" s="103" t="str">
        <f>IF('Strategy Dashboard'!BA80="","",'Strategy Dashboard'!BA80)</f>
        <v/>
      </c>
      <c r="S80" s="230" t="str">
        <f t="shared" si="5"/>
        <v>B71</v>
      </c>
      <c r="T80" t="str">
        <f t="shared" ca="1" si="6"/>
        <v>RR</v>
      </c>
      <c r="U80" t="str">
        <f t="shared" ca="1" si="7"/>
        <v/>
      </c>
      <c r="V80" s="68" t="str">
        <f t="shared" si="8"/>
        <v/>
      </c>
      <c r="W80" s="67" t="str">
        <f t="shared" si="9"/>
        <v/>
      </c>
    </row>
    <row r="81" spans="1:23" ht="16.5" thickBot="1">
      <c r="A81" s="192">
        <v>72</v>
      </c>
      <c r="B81" s="171" t="str">
        <f>IF('Combo Dashboard'!AG81="","",'Combo Dashboard'!AG81)</f>
        <v/>
      </c>
      <c r="C81" s="190" t="str">
        <f>IF('Combo Dashboard'!AH81="","",'Combo Dashboard'!AH81)</f>
        <v/>
      </c>
      <c r="D81" s="178" t="str">
        <f ca="1">IF('Combo Dashboard'!AI81="","",'Combo Dashboard'!AI81)</f>
        <v/>
      </c>
      <c r="E81" s="91" t="str">
        <f>IF('Combo Dashboard'!AJ81="","",'Combo Dashboard'!AJ81)</f>
        <v/>
      </c>
      <c r="F81" s="91" t="str">
        <f>IF('Combo Dashboard'!AK81="","",'Combo Dashboard'!AK81)</f>
        <v/>
      </c>
      <c r="G81" s="103" t="str">
        <f>IF('Combo Dashboard'!AL81="","",'Combo Dashboard'!AL81)</f>
        <v/>
      </c>
      <c r="I81" s="202"/>
      <c r="K81" s="171" t="str">
        <f>IF('Strategy Dashboard'!AV81="","",'Strategy Dashboard'!AV81)</f>
        <v/>
      </c>
      <c r="L81" s="190" t="str">
        <f>IF('Strategy Dashboard'!AW81="","",'Strategy Dashboard'!AW81)</f>
        <v/>
      </c>
      <c r="M81" s="178" t="str">
        <f ca="1">IF('Strategy Dashboard'!AX81="","",'Strategy Dashboard'!AX81)</f>
        <v/>
      </c>
      <c r="N81" s="91" t="str">
        <f>IF('Strategy Dashboard'!AY81="","",'Strategy Dashboard'!AY81)</f>
        <v/>
      </c>
      <c r="O81" s="91" t="str">
        <f>IF('Strategy Dashboard'!AZ81="","",'Strategy Dashboard'!AZ81)</f>
        <v/>
      </c>
      <c r="P81" s="103" t="str">
        <f>IF('Strategy Dashboard'!BA81="","",'Strategy Dashboard'!BA81)</f>
        <v/>
      </c>
      <c r="S81" s="230" t="str">
        <f t="shared" si="5"/>
        <v>B72</v>
      </c>
      <c r="T81" t="str">
        <f t="shared" ca="1" si="6"/>
        <v>RR</v>
      </c>
      <c r="U81" t="str">
        <f t="shared" ca="1" si="7"/>
        <v/>
      </c>
      <c r="V81" s="68" t="str">
        <f t="shared" si="8"/>
        <v/>
      </c>
      <c r="W81" s="67" t="str">
        <f t="shared" si="9"/>
        <v/>
      </c>
    </row>
    <row r="82" spans="1:23" ht="16.5" thickBot="1">
      <c r="A82" s="192">
        <v>73</v>
      </c>
      <c r="B82" s="171" t="str">
        <f>IF('Combo Dashboard'!AG82="","",'Combo Dashboard'!AG82)</f>
        <v/>
      </c>
      <c r="C82" s="190" t="str">
        <f>IF('Combo Dashboard'!AH82="","",'Combo Dashboard'!AH82)</f>
        <v/>
      </c>
      <c r="D82" s="178" t="str">
        <f ca="1">IF('Combo Dashboard'!AI82="","",'Combo Dashboard'!AI82)</f>
        <v/>
      </c>
      <c r="E82" s="91" t="str">
        <f>IF('Combo Dashboard'!AJ82="","",'Combo Dashboard'!AJ82)</f>
        <v/>
      </c>
      <c r="F82" s="91" t="str">
        <f>IF('Combo Dashboard'!AK82="","",'Combo Dashboard'!AK82)</f>
        <v/>
      </c>
      <c r="G82" s="103" t="str">
        <f>IF('Combo Dashboard'!AL82="","",'Combo Dashboard'!AL82)</f>
        <v/>
      </c>
      <c r="I82" s="202"/>
      <c r="K82" s="171" t="str">
        <f>IF('Strategy Dashboard'!AV82="","",'Strategy Dashboard'!AV82)</f>
        <v/>
      </c>
      <c r="L82" s="190" t="str">
        <f>IF('Strategy Dashboard'!AW82="","",'Strategy Dashboard'!AW82)</f>
        <v/>
      </c>
      <c r="M82" s="178" t="str">
        <f ca="1">IF('Strategy Dashboard'!AX82="","",'Strategy Dashboard'!AX82)</f>
        <v/>
      </c>
      <c r="N82" s="91" t="str">
        <f>IF('Strategy Dashboard'!AY82="","",'Strategy Dashboard'!AY82)</f>
        <v/>
      </c>
      <c r="O82" s="91" t="str">
        <f>IF('Strategy Dashboard'!AZ82="","",'Strategy Dashboard'!AZ82)</f>
        <v/>
      </c>
      <c r="P82" s="103" t="str">
        <f>IF('Strategy Dashboard'!BA82="","",'Strategy Dashboard'!BA82)</f>
        <v/>
      </c>
      <c r="S82" s="230" t="str">
        <f t="shared" si="5"/>
        <v>B73</v>
      </c>
      <c r="T82" t="str">
        <f t="shared" ca="1" si="6"/>
        <v>RR</v>
      </c>
      <c r="U82" t="str">
        <f t="shared" ca="1" si="7"/>
        <v/>
      </c>
      <c r="V82" s="68" t="str">
        <f t="shared" si="8"/>
        <v/>
      </c>
      <c r="W82" s="67" t="str">
        <f t="shared" si="9"/>
        <v/>
      </c>
    </row>
    <row r="83" spans="1:23" ht="16.5" thickBot="1">
      <c r="A83" s="192">
        <v>74</v>
      </c>
      <c r="B83" s="171" t="str">
        <f>IF('Combo Dashboard'!AG83="","",'Combo Dashboard'!AG83)</f>
        <v/>
      </c>
      <c r="C83" s="190" t="str">
        <f>IF('Combo Dashboard'!AH83="","",'Combo Dashboard'!AH83)</f>
        <v/>
      </c>
      <c r="D83" s="178" t="str">
        <f ca="1">IF('Combo Dashboard'!AI83="","",'Combo Dashboard'!AI83)</f>
        <v/>
      </c>
      <c r="E83" s="91" t="str">
        <f>IF('Combo Dashboard'!AJ83="","",'Combo Dashboard'!AJ83)</f>
        <v/>
      </c>
      <c r="F83" s="91" t="str">
        <f>IF('Combo Dashboard'!AK83="","",'Combo Dashboard'!AK83)</f>
        <v/>
      </c>
      <c r="G83" s="103" t="str">
        <f>IF('Combo Dashboard'!AL83="","",'Combo Dashboard'!AL83)</f>
        <v/>
      </c>
      <c r="I83" s="202"/>
      <c r="K83" s="171" t="str">
        <f>IF('Strategy Dashboard'!AV83="","",'Strategy Dashboard'!AV83)</f>
        <v/>
      </c>
      <c r="L83" s="190" t="str">
        <f>IF('Strategy Dashboard'!AW83="","",'Strategy Dashboard'!AW83)</f>
        <v/>
      </c>
      <c r="M83" s="178" t="str">
        <f ca="1">IF('Strategy Dashboard'!AX83="","",'Strategy Dashboard'!AX83)</f>
        <v/>
      </c>
      <c r="N83" s="91" t="str">
        <f>IF('Strategy Dashboard'!AY83="","",'Strategy Dashboard'!AY83)</f>
        <v/>
      </c>
      <c r="O83" s="91" t="str">
        <f>IF('Strategy Dashboard'!AZ83="","",'Strategy Dashboard'!AZ83)</f>
        <v/>
      </c>
      <c r="P83" s="103" t="str">
        <f>IF('Strategy Dashboard'!BA83="","",'Strategy Dashboard'!BA83)</f>
        <v/>
      </c>
      <c r="S83" s="230" t="str">
        <f t="shared" si="5"/>
        <v>B74</v>
      </c>
      <c r="T83" t="str">
        <f t="shared" ca="1" si="6"/>
        <v>RR</v>
      </c>
      <c r="U83" t="str">
        <f t="shared" ca="1" si="7"/>
        <v/>
      </c>
      <c r="V83" s="68" t="str">
        <f t="shared" si="8"/>
        <v/>
      </c>
      <c r="W83" s="67" t="str">
        <f t="shared" si="9"/>
        <v/>
      </c>
    </row>
    <row r="84" spans="1:23" ht="16.5" thickBot="1">
      <c r="A84" s="192">
        <v>75</v>
      </c>
      <c r="B84" s="172" t="str">
        <f>IF('Combo Dashboard'!AG84="","",'Combo Dashboard'!AG84)</f>
        <v/>
      </c>
      <c r="C84" s="191" t="str">
        <f>IF('Combo Dashboard'!AH84="","",'Combo Dashboard'!AH84)</f>
        <v/>
      </c>
      <c r="D84" s="182" t="str">
        <f ca="1">IF('Combo Dashboard'!AI84="","",'Combo Dashboard'!AI84)</f>
        <v/>
      </c>
      <c r="E84" s="107" t="str">
        <f>IF('Combo Dashboard'!AJ84="","",'Combo Dashboard'!AJ84)</f>
        <v/>
      </c>
      <c r="F84" s="107" t="str">
        <f>IF('Combo Dashboard'!AK84="","",'Combo Dashboard'!AK84)</f>
        <v/>
      </c>
      <c r="G84" s="103" t="str">
        <f>IF('Combo Dashboard'!AL84="","",'Combo Dashboard'!AL84)</f>
        <v/>
      </c>
      <c r="I84" s="203"/>
      <c r="K84" s="172" t="str">
        <f>IF('Strategy Dashboard'!AV84="","",'Strategy Dashboard'!AV84)</f>
        <v/>
      </c>
      <c r="L84" s="191" t="str">
        <f>IF('Strategy Dashboard'!AW84="","",'Strategy Dashboard'!AW84)</f>
        <v/>
      </c>
      <c r="M84" s="182" t="str">
        <f ca="1">IF('Strategy Dashboard'!AX84="","",'Strategy Dashboard'!AX84)</f>
        <v/>
      </c>
      <c r="N84" s="107" t="str">
        <f>IF('Strategy Dashboard'!AY84="","",'Strategy Dashboard'!AY84)</f>
        <v/>
      </c>
      <c r="O84" s="107" t="str">
        <f>IF('Strategy Dashboard'!AZ84="","",'Strategy Dashboard'!AZ84)</f>
        <v/>
      </c>
      <c r="P84" s="103" t="str">
        <f>IF('Strategy Dashboard'!BA84="","",'Strategy Dashboard'!BA84)</f>
        <v/>
      </c>
      <c r="S84" s="230" t="str">
        <f t="shared" si="5"/>
        <v>B75</v>
      </c>
      <c r="T84" t="str">
        <f t="shared" ca="1" si="6"/>
        <v>RR</v>
      </c>
      <c r="U84" t="str">
        <f t="shared" ca="1" si="7"/>
        <v/>
      </c>
      <c r="V84" s="68" t="str">
        <f t="shared" si="8"/>
        <v/>
      </c>
      <c r="W84" s="67" t="str">
        <f t="shared" si="9"/>
        <v/>
      </c>
    </row>
    <row r="85" spans="1:23" ht="16.5" thickBot="1">
      <c r="A85" s="192">
        <v>76</v>
      </c>
      <c r="B85" s="179" t="str">
        <f>IF('Combo Dashboard'!AG85="","",'Combo Dashboard'!AG85)</f>
        <v/>
      </c>
      <c r="C85" s="180" t="str">
        <f>IF('Combo Dashboard'!AH85="","",'Combo Dashboard'!AH85)</f>
        <v/>
      </c>
      <c r="D85" s="181" t="str">
        <f ca="1">IF('Combo Dashboard'!AI85="","",'Combo Dashboard'!AI85)</f>
        <v/>
      </c>
      <c r="E85" s="102" t="str">
        <f>IF('Combo Dashboard'!AJ85="","",'Combo Dashboard'!AJ85)</f>
        <v/>
      </c>
      <c r="F85" s="102" t="str">
        <f>IF('Combo Dashboard'!AK85="","",'Combo Dashboard'!AK85)</f>
        <v/>
      </c>
      <c r="G85" s="103" t="str">
        <f>IF('Combo Dashboard'!AL85="","",'Combo Dashboard'!AL85)</f>
        <v/>
      </c>
      <c r="I85" s="201"/>
      <c r="K85" s="179" t="str">
        <f>IF('Strategy Dashboard'!AV85="","",'Strategy Dashboard'!AV85)</f>
        <v/>
      </c>
      <c r="L85" s="180" t="str">
        <f>IF('Strategy Dashboard'!AW85="","",'Strategy Dashboard'!AW85)</f>
        <v/>
      </c>
      <c r="M85" s="181" t="str">
        <f ca="1">IF('Strategy Dashboard'!AX85="","",'Strategy Dashboard'!AX85)</f>
        <v/>
      </c>
      <c r="N85" s="102" t="str">
        <f>IF('Strategy Dashboard'!AY85="","",'Strategy Dashboard'!AY85)</f>
        <v/>
      </c>
      <c r="O85" s="102" t="str">
        <f>IF('Strategy Dashboard'!AZ85="","",'Strategy Dashboard'!AZ85)</f>
        <v/>
      </c>
      <c r="P85" s="103" t="str">
        <f>IF('Strategy Dashboard'!BA85="","",'Strategy Dashboard'!BA85)</f>
        <v/>
      </c>
      <c r="S85" s="230" t="str">
        <f t="shared" si="5"/>
        <v>B76</v>
      </c>
      <c r="T85" t="str">
        <f t="shared" ca="1" si="6"/>
        <v>RR</v>
      </c>
      <c r="U85" t="str">
        <f t="shared" ca="1" si="7"/>
        <v/>
      </c>
      <c r="V85" s="68" t="str">
        <f t="shared" si="8"/>
        <v/>
      </c>
      <c r="W85" s="67" t="str">
        <f t="shared" si="9"/>
        <v/>
      </c>
    </row>
    <row r="86" spans="1:23" ht="16.5" thickBot="1">
      <c r="A86" s="192">
        <v>77</v>
      </c>
      <c r="B86" s="171" t="str">
        <f>IF('Combo Dashboard'!AG86="","",'Combo Dashboard'!AG86)</f>
        <v/>
      </c>
      <c r="C86" s="190" t="str">
        <f>IF('Combo Dashboard'!AH86="","",'Combo Dashboard'!AH86)</f>
        <v/>
      </c>
      <c r="D86" s="178" t="str">
        <f ca="1">IF('Combo Dashboard'!AI86="","",'Combo Dashboard'!AI86)</f>
        <v/>
      </c>
      <c r="E86" s="91" t="str">
        <f>IF('Combo Dashboard'!AJ86="","",'Combo Dashboard'!AJ86)</f>
        <v/>
      </c>
      <c r="F86" s="91" t="str">
        <f>IF('Combo Dashboard'!AK86="","",'Combo Dashboard'!AK86)</f>
        <v/>
      </c>
      <c r="G86" s="103" t="str">
        <f>IF('Combo Dashboard'!AL86="","",'Combo Dashboard'!AL86)</f>
        <v/>
      </c>
      <c r="I86" s="202"/>
      <c r="K86" s="171" t="str">
        <f>IF('Strategy Dashboard'!AV86="","",'Strategy Dashboard'!AV86)</f>
        <v/>
      </c>
      <c r="L86" s="190" t="str">
        <f>IF('Strategy Dashboard'!AW86="","",'Strategy Dashboard'!AW86)</f>
        <v/>
      </c>
      <c r="M86" s="178" t="str">
        <f ca="1">IF('Strategy Dashboard'!AX86="","",'Strategy Dashboard'!AX86)</f>
        <v/>
      </c>
      <c r="N86" s="91" t="str">
        <f>IF('Strategy Dashboard'!AY86="","",'Strategy Dashboard'!AY86)</f>
        <v/>
      </c>
      <c r="O86" s="91" t="str">
        <f>IF('Strategy Dashboard'!AZ86="","",'Strategy Dashboard'!AZ86)</f>
        <v/>
      </c>
      <c r="P86" s="103" t="str">
        <f>IF('Strategy Dashboard'!BA86="","",'Strategy Dashboard'!BA86)</f>
        <v/>
      </c>
      <c r="S86" s="230" t="str">
        <f t="shared" si="5"/>
        <v>B77</v>
      </c>
      <c r="T86" t="str">
        <f t="shared" ca="1" si="6"/>
        <v>RR</v>
      </c>
      <c r="U86" t="str">
        <f t="shared" ca="1" si="7"/>
        <v/>
      </c>
      <c r="V86" s="68" t="str">
        <f t="shared" si="8"/>
        <v/>
      </c>
      <c r="W86" s="67" t="str">
        <f t="shared" si="9"/>
        <v/>
      </c>
    </row>
    <row r="87" spans="1:23" ht="16.5" thickBot="1">
      <c r="A87" s="192">
        <v>78</v>
      </c>
      <c r="B87" s="171" t="str">
        <f>IF('Combo Dashboard'!AG87="","",'Combo Dashboard'!AG87)</f>
        <v/>
      </c>
      <c r="C87" s="190" t="str">
        <f>IF('Combo Dashboard'!AH87="","",'Combo Dashboard'!AH87)</f>
        <v/>
      </c>
      <c r="D87" s="178" t="str">
        <f ca="1">IF('Combo Dashboard'!AI87="","",'Combo Dashboard'!AI87)</f>
        <v/>
      </c>
      <c r="E87" s="91" t="str">
        <f>IF('Combo Dashboard'!AJ87="","",'Combo Dashboard'!AJ87)</f>
        <v/>
      </c>
      <c r="F87" s="91" t="str">
        <f>IF('Combo Dashboard'!AK87="","",'Combo Dashboard'!AK87)</f>
        <v/>
      </c>
      <c r="G87" s="103" t="str">
        <f>IF('Combo Dashboard'!AL87="","",'Combo Dashboard'!AL87)</f>
        <v/>
      </c>
      <c r="I87" s="202"/>
      <c r="K87" s="171" t="str">
        <f>IF('Strategy Dashboard'!AV87="","",'Strategy Dashboard'!AV87)</f>
        <v/>
      </c>
      <c r="L87" s="190" t="str">
        <f>IF('Strategy Dashboard'!AW87="","",'Strategy Dashboard'!AW87)</f>
        <v/>
      </c>
      <c r="M87" s="178" t="str">
        <f ca="1">IF('Strategy Dashboard'!AX87="","",'Strategy Dashboard'!AX87)</f>
        <v/>
      </c>
      <c r="N87" s="91" t="str">
        <f>IF('Strategy Dashboard'!AY87="","",'Strategy Dashboard'!AY87)</f>
        <v/>
      </c>
      <c r="O87" s="91" t="str">
        <f>IF('Strategy Dashboard'!AZ87="","",'Strategy Dashboard'!AZ87)</f>
        <v/>
      </c>
      <c r="P87" s="103" t="str">
        <f>IF('Strategy Dashboard'!BA87="","",'Strategy Dashboard'!BA87)</f>
        <v/>
      </c>
      <c r="S87" s="230" t="str">
        <f t="shared" si="5"/>
        <v>B78</v>
      </c>
      <c r="T87" t="str">
        <f t="shared" ca="1" si="6"/>
        <v>RR</v>
      </c>
      <c r="U87" t="str">
        <f t="shared" ca="1" si="7"/>
        <v/>
      </c>
      <c r="V87" s="68" t="str">
        <f t="shared" si="8"/>
        <v/>
      </c>
      <c r="W87" s="67" t="str">
        <f t="shared" si="9"/>
        <v/>
      </c>
    </row>
    <row r="88" spans="1:23" ht="16.5" thickBot="1">
      <c r="A88" s="192">
        <v>79</v>
      </c>
      <c r="B88" s="171" t="str">
        <f>IF('Combo Dashboard'!AG88="","",'Combo Dashboard'!AG88)</f>
        <v/>
      </c>
      <c r="C88" s="190" t="str">
        <f>IF('Combo Dashboard'!AH88="","",'Combo Dashboard'!AH88)</f>
        <v/>
      </c>
      <c r="D88" s="178" t="str">
        <f ca="1">IF('Combo Dashboard'!AI88="","",'Combo Dashboard'!AI88)</f>
        <v/>
      </c>
      <c r="E88" s="91" t="str">
        <f>IF('Combo Dashboard'!AJ88="","",'Combo Dashboard'!AJ88)</f>
        <v/>
      </c>
      <c r="F88" s="91" t="str">
        <f>IF('Combo Dashboard'!AK88="","",'Combo Dashboard'!AK88)</f>
        <v/>
      </c>
      <c r="G88" s="103" t="str">
        <f>IF('Combo Dashboard'!AL88="","",'Combo Dashboard'!AL88)</f>
        <v/>
      </c>
      <c r="I88" s="202"/>
      <c r="K88" s="171" t="str">
        <f>IF('Strategy Dashboard'!AV88="","",'Strategy Dashboard'!AV88)</f>
        <v/>
      </c>
      <c r="L88" s="190" t="str">
        <f>IF('Strategy Dashboard'!AW88="","",'Strategy Dashboard'!AW88)</f>
        <v/>
      </c>
      <c r="M88" s="178" t="str">
        <f ca="1">IF('Strategy Dashboard'!AX88="","",'Strategy Dashboard'!AX88)</f>
        <v/>
      </c>
      <c r="N88" s="91" t="str">
        <f>IF('Strategy Dashboard'!AY88="","",'Strategy Dashboard'!AY88)</f>
        <v/>
      </c>
      <c r="O88" s="91" t="str">
        <f>IF('Strategy Dashboard'!AZ88="","",'Strategy Dashboard'!AZ88)</f>
        <v/>
      </c>
      <c r="P88" s="103" t="str">
        <f>IF('Strategy Dashboard'!BA88="","",'Strategy Dashboard'!BA88)</f>
        <v/>
      </c>
      <c r="S88" s="230" t="str">
        <f t="shared" si="5"/>
        <v>B79</v>
      </c>
      <c r="T88" t="str">
        <f t="shared" ca="1" si="6"/>
        <v>RR</v>
      </c>
      <c r="U88" t="str">
        <f t="shared" ca="1" si="7"/>
        <v/>
      </c>
      <c r="V88" s="68" t="str">
        <f t="shared" si="8"/>
        <v/>
      </c>
      <c r="W88" s="67" t="str">
        <f t="shared" si="9"/>
        <v/>
      </c>
    </row>
    <row r="89" spans="1:23" ht="16.5" thickBot="1">
      <c r="A89" s="192">
        <v>80</v>
      </c>
      <c r="B89" s="172" t="str">
        <f>IF('Combo Dashboard'!AG89="","",'Combo Dashboard'!AG89)</f>
        <v/>
      </c>
      <c r="C89" s="191" t="str">
        <f>IF('Combo Dashboard'!AH89="","",'Combo Dashboard'!AH89)</f>
        <v/>
      </c>
      <c r="D89" s="182" t="str">
        <f ca="1">IF('Combo Dashboard'!AI89="","",'Combo Dashboard'!AI89)</f>
        <v/>
      </c>
      <c r="E89" s="107" t="str">
        <f>IF('Combo Dashboard'!AJ89="","",'Combo Dashboard'!AJ89)</f>
        <v/>
      </c>
      <c r="F89" s="107" t="str">
        <f>IF('Combo Dashboard'!AK89="","",'Combo Dashboard'!AK89)</f>
        <v/>
      </c>
      <c r="G89" s="103" t="str">
        <f>IF('Combo Dashboard'!AL89="","",'Combo Dashboard'!AL89)</f>
        <v/>
      </c>
      <c r="I89" s="203"/>
      <c r="K89" s="172" t="str">
        <f>IF('Strategy Dashboard'!AV89="","",'Strategy Dashboard'!AV89)</f>
        <v/>
      </c>
      <c r="L89" s="191" t="str">
        <f>IF('Strategy Dashboard'!AW89="","",'Strategy Dashboard'!AW89)</f>
        <v/>
      </c>
      <c r="M89" s="182" t="str">
        <f ca="1">IF('Strategy Dashboard'!AX89="","",'Strategy Dashboard'!AX89)</f>
        <v/>
      </c>
      <c r="N89" s="107" t="str">
        <f>IF('Strategy Dashboard'!AY89="","",'Strategy Dashboard'!AY89)</f>
        <v/>
      </c>
      <c r="O89" s="107" t="str">
        <f>IF('Strategy Dashboard'!AZ89="","",'Strategy Dashboard'!AZ89)</f>
        <v/>
      </c>
      <c r="P89" s="103" t="str">
        <f>IF('Strategy Dashboard'!BA89="","",'Strategy Dashboard'!BA89)</f>
        <v/>
      </c>
      <c r="S89" s="230" t="str">
        <f t="shared" si="5"/>
        <v>B80</v>
      </c>
      <c r="T89" t="str">
        <f t="shared" ca="1" si="6"/>
        <v>RR</v>
      </c>
      <c r="U89" t="str">
        <f t="shared" ca="1" si="7"/>
        <v/>
      </c>
      <c r="V89" s="68" t="str">
        <f t="shared" si="8"/>
        <v/>
      </c>
      <c r="W89" s="67" t="str">
        <f t="shared" si="9"/>
        <v/>
      </c>
    </row>
    <row r="90" spans="1:23" ht="16.5" thickBot="1">
      <c r="A90" s="192">
        <v>81</v>
      </c>
      <c r="B90" s="179" t="str">
        <f>IF('Combo Dashboard'!AG90="","",'Combo Dashboard'!AG90)</f>
        <v/>
      </c>
      <c r="C90" s="180" t="str">
        <f>IF('Combo Dashboard'!AH90="","",'Combo Dashboard'!AH90)</f>
        <v/>
      </c>
      <c r="D90" s="181" t="str">
        <f ca="1">IF('Combo Dashboard'!AI90="","",'Combo Dashboard'!AI90)</f>
        <v/>
      </c>
      <c r="E90" s="102" t="str">
        <f>IF('Combo Dashboard'!AJ90="","",'Combo Dashboard'!AJ90)</f>
        <v/>
      </c>
      <c r="F90" s="102" t="str">
        <f>IF('Combo Dashboard'!AK90="","",'Combo Dashboard'!AK90)</f>
        <v/>
      </c>
      <c r="G90" s="103" t="str">
        <f>IF('Combo Dashboard'!AL90="","",'Combo Dashboard'!AL90)</f>
        <v/>
      </c>
      <c r="I90" s="201"/>
      <c r="K90" s="179" t="str">
        <f>IF('Strategy Dashboard'!AV90="","",'Strategy Dashboard'!AV90)</f>
        <v/>
      </c>
      <c r="L90" s="180" t="str">
        <f>IF('Strategy Dashboard'!AW90="","",'Strategy Dashboard'!AW90)</f>
        <v/>
      </c>
      <c r="M90" s="181" t="str">
        <f ca="1">IF('Strategy Dashboard'!AX90="","",'Strategy Dashboard'!AX90)</f>
        <v/>
      </c>
      <c r="N90" s="102" t="str">
        <f>IF('Strategy Dashboard'!AY90="","",'Strategy Dashboard'!AY90)</f>
        <v/>
      </c>
      <c r="O90" s="102" t="str">
        <f>IF('Strategy Dashboard'!AZ90="","",'Strategy Dashboard'!AZ90)</f>
        <v/>
      </c>
      <c r="P90" s="103" t="str">
        <f>IF('Strategy Dashboard'!BA90="","",'Strategy Dashboard'!BA90)</f>
        <v/>
      </c>
      <c r="S90" s="230" t="str">
        <f t="shared" si="5"/>
        <v>B81</v>
      </c>
      <c r="T90" t="str">
        <f t="shared" ca="1" si="6"/>
        <v>RR</v>
      </c>
      <c r="U90" t="str">
        <f t="shared" ca="1" si="7"/>
        <v/>
      </c>
      <c r="V90" s="68" t="str">
        <f t="shared" si="8"/>
        <v/>
      </c>
      <c r="W90" s="67" t="str">
        <f t="shared" si="9"/>
        <v/>
      </c>
    </row>
    <row r="91" spans="1:23" ht="16.5" thickBot="1">
      <c r="A91" s="192">
        <v>82</v>
      </c>
      <c r="B91" s="171" t="str">
        <f>IF('Combo Dashboard'!AG91="","",'Combo Dashboard'!AG91)</f>
        <v/>
      </c>
      <c r="C91" s="190" t="str">
        <f>IF('Combo Dashboard'!AH91="","",'Combo Dashboard'!AH91)</f>
        <v/>
      </c>
      <c r="D91" s="178" t="str">
        <f ca="1">IF('Combo Dashboard'!AI91="","",'Combo Dashboard'!AI91)</f>
        <v/>
      </c>
      <c r="E91" s="91" t="str">
        <f>IF('Combo Dashboard'!AJ91="","",'Combo Dashboard'!AJ91)</f>
        <v/>
      </c>
      <c r="F91" s="91" t="str">
        <f>IF('Combo Dashboard'!AK91="","",'Combo Dashboard'!AK91)</f>
        <v/>
      </c>
      <c r="G91" s="103" t="str">
        <f>IF('Combo Dashboard'!AL91="","",'Combo Dashboard'!AL91)</f>
        <v/>
      </c>
      <c r="I91" s="202"/>
      <c r="K91" s="171" t="str">
        <f>IF('Strategy Dashboard'!AV91="","",'Strategy Dashboard'!AV91)</f>
        <v/>
      </c>
      <c r="L91" s="190" t="str">
        <f>IF('Strategy Dashboard'!AW91="","",'Strategy Dashboard'!AW91)</f>
        <v/>
      </c>
      <c r="M91" s="178" t="str">
        <f ca="1">IF('Strategy Dashboard'!AX91="","",'Strategy Dashboard'!AX91)</f>
        <v/>
      </c>
      <c r="N91" s="91" t="str">
        <f>IF('Strategy Dashboard'!AY91="","",'Strategy Dashboard'!AY91)</f>
        <v/>
      </c>
      <c r="O91" s="91" t="str">
        <f>IF('Strategy Dashboard'!AZ91="","",'Strategy Dashboard'!AZ91)</f>
        <v/>
      </c>
      <c r="P91" s="103" t="str">
        <f>IF('Strategy Dashboard'!BA91="","",'Strategy Dashboard'!BA91)</f>
        <v/>
      </c>
      <c r="S91" s="230" t="str">
        <f t="shared" si="5"/>
        <v>B82</v>
      </c>
      <c r="T91" t="str">
        <f t="shared" ca="1" si="6"/>
        <v>RR</v>
      </c>
      <c r="U91" t="str">
        <f t="shared" ca="1" si="7"/>
        <v/>
      </c>
      <c r="V91" s="68" t="str">
        <f t="shared" si="8"/>
        <v/>
      </c>
      <c r="W91" s="67" t="str">
        <f t="shared" si="9"/>
        <v/>
      </c>
    </row>
    <row r="92" spans="1:23" ht="16.5" thickBot="1">
      <c r="A92" s="192">
        <v>83</v>
      </c>
      <c r="B92" s="171" t="str">
        <f>IF('Combo Dashboard'!AG92="","",'Combo Dashboard'!AG92)</f>
        <v/>
      </c>
      <c r="C92" s="190" t="str">
        <f>IF('Combo Dashboard'!AH92="","",'Combo Dashboard'!AH92)</f>
        <v/>
      </c>
      <c r="D92" s="178" t="str">
        <f ca="1">IF('Combo Dashboard'!AI92="","",'Combo Dashboard'!AI92)</f>
        <v/>
      </c>
      <c r="E92" s="91" t="str">
        <f>IF('Combo Dashboard'!AJ92="","",'Combo Dashboard'!AJ92)</f>
        <v/>
      </c>
      <c r="F92" s="91" t="str">
        <f>IF('Combo Dashboard'!AK92="","",'Combo Dashboard'!AK92)</f>
        <v/>
      </c>
      <c r="G92" s="103" t="str">
        <f>IF('Combo Dashboard'!AL92="","",'Combo Dashboard'!AL92)</f>
        <v/>
      </c>
      <c r="I92" s="202"/>
      <c r="K92" s="171" t="str">
        <f>IF('Strategy Dashboard'!AV92="","",'Strategy Dashboard'!AV92)</f>
        <v/>
      </c>
      <c r="L92" s="190" t="str">
        <f>IF('Strategy Dashboard'!AW92="","",'Strategy Dashboard'!AW92)</f>
        <v/>
      </c>
      <c r="M92" s="178" t="str">
        <f ca="1">IF('Strategy Dashboard'!AX92="","",'Strategy Dashboard'!AX92)</f>
        <v/>
      </c>
      <c r="N92" s="91" t="str">
        <f>IF('Strategy Dashboard'!AY92="","",'Strategy Dashboard'!AY92)</f>
        <v/>
      </c>
      <c r="O92" s="91" t="str">
        <f>IF('Strategy Dashboard'!AZ92="","",'Strategy Dashboard'!AZ92)</f>
        <v/>
      </c>
      <c r="P92" s="103" t="str">
        <f>IF('Strategy Dashboard'!BA92="","",'Strategy Dashboard'!BA92)</f>
        <v/>
      </c>
      <c r="S92" s="230" t="str">
        <f t="shared" si="5"/>
        <v>B83</v>
      </c>
      <c r="T92" t="str">
        <f t="shared" ca="1" si="6"/>
        <v>RR</v>
      </c>
      <c r="U92" t="str">
        <f t="shared" ca="1" si="7"/>
        <v/>
      </c>
      <c r="V92" s="68" t="str">
        <f t="shared" si="8"/>
        <v/>
      </c>
      <c r="W92" s="67" t="str">
        <f t="shared" si="9"/>
        <v/>
      </c>
    </row>
    <row r="93" spans="1:23" ht="16.5" thickBot="1">
      <c r="A93" s="192">
        <v>84</v>
      </c>
      <c r="B93" s="171" t="str">
        <f>IF('Combo Dashboard'!AG93="","",'Combo Dashboard'!AG93)</f>
        <v/>
      </c>
      <c r="C93" s="190" t="str">
        <f>IF('Combo Dashboard'!AH93="","",'Combo Dashboard'!AH93)</f>
        <v/>
      </c>
      <c r="D93" s="178" t="str">
        <f ca="1">IF('Combo Dashboard'!AI93="","",'Combo Dashboard'!AI93)</f>
        <v/>
      </c>
      <c r="E93" s="91" t="str">
        <f>IF('Combo Dashboard'!AJ93="","",'Combo Dashboard'!AJ93)</f>
        <v/>
      </c>
      <c r="F93" s="91" t="str">
        <f>IF('Combo Dashboard'!AK93="","",'Combo Dashboard'!AK93)</f>
        <v/>
      </c>
      <c r="G93" s="103" t="str">
        <f>IF('Combo Dashboard'!AL93="","",'Combo Dashboard'!AL93)</f>
        <v/>
      </c>
      <c r="I93" s="202"/>
      <c r="K93" s="171" t="str">
        <f>IF('Strategy Dashboard'!AV93="","",'Strategy Dashboard'!AV93)</f>
        <v/>
      </c>
      <c r="L93" s="190" t="str">
        <f>IF('Strategy Dashboard'!AW93="","",'Strategy Dashboard'!AW93)</f>
        <v/>
      </c>
      <c r="M93" s="178" t="str">
        <f ca="1">IF('Strategy Dashboard'!AX93="","",'Strategy Dashboard'!AX93)</f>
        <v/>
      </c>
      <c r="N93" s="91" t="str">
        <f>IF('Strategy Dashboard'!AY93="","",'Strategy Dashboard'!AY93)</f>
        <v/>
      </c>
      <c r="O93" s="91" t="str">
        <f>IF('Strategy Dashboard'!AZ93="","",'Strategy Dashboard'!AZ93)</f>
        <v/>
      </c>
      <c r="P93" s="103" t="str">
        <f>IF('Strategy Dashboard'!BA93="","",'Strategy Dashboard'!BA93)</f>
        <v/>
      </c>
      <c r="S93" s="230" t="str">
        <f t="shared" si="5"/>
        <v>B84</v>
      </c>
      <c r="T93" t="str">
        <f t="shared" ca="1" si="6"/>
        <v>RR</v>
      </c>
      <c r="U93" t="str">
        <f t="shared" ca="1" si="7"/>
        <v/>
      </c>
      <c r="V93" s="68" t="str">
        <f t="shared" si="8"/>
        <v/>
      </c>
      <c r="W93" s="67" t="str">
        <f t="shared" si="9"/>
        <v/>
      </c>
    </row>
    <row r="94" spans="1:23" ht="16.5" thickBot="1">
      <c r="A94" s="192">
        <v>85</v>
      </c>
      <c r="B94" s="172" t="str">
        <f>IF('Combo Dashboard'!AG94="","",'Combo Dashboard'!AG94)</f>
        <v/>
      </c>
      <c r="C94" s="191" t="str">
        <f>IF('Combo Dashboard'!AH94="","",'Combo Dashboard'!AH94)</f>
        <v/>
      </c>
      <c r="D94" s="182" t="str">
        <f ca="1">IF('Combo Dashboard'!AI94="","",'Combo Dashboard'!AI94)</f>
        <v/>
      </c>
      <c r="E94" s="107" t="str">
        <f>IF('Combo Dashboard'!AJ94="","",'Combo Dashboard'!AJ94)</f>
        <v/>
      </c>
      <c r="F94" s="107" t="str">
        <f>IF('Combo Dashboard'!AK94="","",'Combo Dashboard'!AK94)</f>
        <v/>
      </c>
      <c r="G94" s="103" t="str">
        <f>IF('Combo Dashboard'!AL94="","",'Combo Dashboard'!AL94)</f>
        <v/>
      </c>
      <c r="I94" s="203"/>
      <c r="K94" s="172" t="str">
        <f>IF('Strategy Dashboard'!AV94="","",'Strategy Dashboard'!AV94)</f>
        <v/>
      </c>
      <c r="L94" s="191" t="str">
        <f>IF('Strategy Dashboard'!AW94="","",'Strategy Dashboard'!AW94)</f>
        <v/>
      </c>
      <c r="M94" s="182" t="str">
        <f ca="1">IF('Strategy Dashboard'!AX94="","",'Strategy Dashboard'!AX94)</f>
        <v/>
      </c>
      <c r="N94" s="107" t="str">
        <f>IF('Strategy Dashboard'!AY94="","",'Strategy Dashboard'!AY94)</f>
        <v/>
      </c>
      <c r="O94" s="107" t="str">
        <f>IF('Strategy Dashboard'!AZ94="","",'Strategy Dashboard'!AZ94)</f>
        <v/>
      </c>
      <c r="P94" s="103" t="str">
        <f>IF('Strategy Dashboard'!BA94="","",'Strategy Dashboard'!BA94)</f>
        <v/>
      </c>
      <c r="S94" s="230" t="str">
        <f t="shared" si="5"/>
        <v>B85</v>
      </c>
      <c r="T94" t="str">
        <f t="shared" ca="1" si="6"/>
        <v>RR</v>
      </c>
      <c r="U94" t="str">
        <f t="shared" ca="1" si="7"/>
        <v/>
      </c>
      <c r="V94" s="68" t="str">
        <f t="shared" si="8"/>
        <v/>
      </c>
      <c r="W94" s="67" t="str">
        <f t="shared" si="9"/>
        <v/>
      </c>
    </row>
    <row r="95" spans="1:23" ht="16.5" thickBot="1">
      <c r="A95" s="192">
        <v>86</v>
      </c>
      <c r="B95" s="179" t="str">
        <f>IF('Combo Dashboard'!AG95="","",'Combo Dashboard'!AG95)</f>
        <v/>
      </c>
      <c r="C95" s="180" t="str">
        <f>IF('Combo Dashboard'!AH95="","",'Combo Dashboard'!AH95)</f>
        <v/>
      </c>
      <c r="D95" s="181" t="str">
        <f ca="1">IF('Combo Dashboard'!AI95="","",'Combo Dashboard'!AI95)</f>
        <v/>
      </c>
      <c r="E95" s="102" t="str">
        <f>IF('Combo Dashboard'!AJ95="","",'Combo Dashboard'!AJ95)</f>
        <v/>
      </c>
      <c r="F95" s="102" t="str">
        <f>IF('Combo Dashboard'!AK95="","",'Combo Dashboard'!AK95)</f>
        <v/>
      </c>
      <c r="G95" s="103" t="str">
        <f>IF('Combo Dashboard'!AL95="","",'Combo Dashboard'!AL95)</f>
        <v/>
      </c>
      <c r="I95" s="201"/>
      <c r="K95" s="179" t="str">
        <f>IF('Strategy Dashboard'!AV95="","",'Strategy Dashboard'!AV95)</f>
        <v/>
      </c>
      <c r="L95" s="180" t="str">
        <f>IF('Strategy Dashboard'!AW95="","",'Strategy Dashboard'!AW95)</f>
        <v/>
      </c>
      <c r="M95" s="181" t="str">
        <f ca="1">IF('Strategy Dashboard'!AX95="","",'Strategy Dashboard'!AX95)</f>
        <v/>
      </c>
      <c r="N95" s="102" t="str">
        <f>IF('Strategy Dashboard'!AY95="","",'Strategy Dashboard'!AY95)</f>
        <v/>
      </c>
      <c r="O95" s="102" t="str">
        <f>IF('Strategy Dashboard'!AZ95="","",'Strategy Dashboard'!AZ95)</f>
        <v/>
      </c>
      <c r="P95" s="103" t="str">
        <f>IF('Strategy Dashboard'!BA95="","",'Strategy Dashboard'!BA95)</f>
        <v/>
      </c>
      <c r="S95" s="230" t="str">
        <f t="shared" si="5"/>
        <v>B86</v>
      </c>
      <c r="T95" t="str">
        <f t="shared" ca="1" si="6"/>
        <v>RR</v>
      </c>
      <c r="U95" t="str">
        <f t="shared" ca="1" si="7"/>
        <v/>
      </c>
      <c r="V95" s="68" t="str">
        <f t="shared" si="8"/>
        <v/>
      </c>
      <c r="W95" s="67" t="str">
        <f t="shared" si="9"/>
        <v/>
      </c>
    </row>
    <row r="96" spans="1:23" ht="16.5" thickBot="1">
      <c r="A96" s="192">
        <v>87</v>
      </c>
      <c r="B96" s="171" t="str">
        <f>IF('Combo Dashboard'!AG96="","",'Combo Dashboard'!AG96)</f>
        <v/>
      </c>
      <c r="C96" s="190" t="str">
        <f>IF('Combo Dashboard'!AH96="","",'Combo Dashboard'!AH96)</f>
        <v/>
      </c>
      <c r="D96" s="178" t="str">
        <f ca="1">IF('Combo Dashboard'!AI96="","",'Combo Dashboard'!AI96)</f>
        <v/>
      </c>
      <c r="E96" s="91" t="str">
        <f>IF('Combo Dashboard'!AJ96="","",'Combo Dashboard'!AJ96)</f>
        <v/>
      </c>
      <c r="F96" s="91" t="str">
        <f>IF('Combo Dashboard'!AK96="","",'Combo Dashboard'!AK96)</f>
        <v/>
      </c>
      <c r="G96" s="103" t="str">
        <f>IF('Combo Dashboard'!AL96="","",'Combo Dashboard'!AL96)</f>
        <v/>
      </c>
      <c r="I96" s="202"/>
      <c r="K96" s="171" t="str">
        <f>IF('Strategy Dashboard'!AV96="","",'Strategy Dashboard'!AV96)</f>
        <v/>
      </c>
      <c r="L96" s="190" t="str">
        <f>IF('Strategy Dashboard'!AW96="","",'Strategy Dashboard'!AW96)</f>
        <v/>
      </c>
      <c r="M96" s="178" t="str">
        <f ca="1">IF('Strategy Dashboard'!AX96="","",'Strategy Dashboard'!AX96)</f>
        <v/>
      </c>
      <c r="N96" s="91" t="str">
        <f>IF('Strategy Dashboard'!AY96="","",'Strategy Dashboard'!AY96)</f>
        <v/>
      </c>
      <c r="O96" s="91" t="str">
        <f>IF('Strategy Dashboard'!AZ96="","",'Strategy Dashboard'!AZ96)</f>
        <v/>
      </c>
      <c r="P96" s="103" t="str">
        <f>IF('Strategy Dashboard'!BA96="","",'Strategy Dashboard'!BA96)</f>
        <v/>
      </c>
      <c r="S96" s="230" t="str">
        <f t="shared" si="5"/>
        <v>B87</v>
      </c>
      <c r="T96" t="str">
        <f t="shared" ca="1" si="6"/>
        <v>RR</v>
      </c>
      <c r="U96" t="str">
        <f t="shared" ca="1" si="7"/>
        <v/>
      </c>
      <c r="V96" s="68" t="str">
        <f t="shared" si="8"/>
        <v/>
      </c>
      <c r="W96" s="67" t="str">
        <f t="shared" si="9"/>
        <v/>
      </c>
    </row>
    <row r="97" spans="1:23" ht="16.5" thickBot="1">
      <c r="A97" s="192">
        <v>88</v>
      </c>
      <c r="B97" s="171" t="str">
        <f>IF('Combo Dashboard'!AG97="","",'Combo Dashboard'!AG97)</f>
        <v/>
      </c>
      <c r="C97" s="190" t="str">
        <f>IF('Combo Dashboard'!AH97="","",'Combo Dashboard'!AH97)</f>
        <v/>
      </c>
      <c r="D97" s="178" t="str">
        <f ca="1">IF('Combo Dashboard'!AI97="","",'Combo Dashboard'!AI97)</f>
        <v/>
      </c>
      <c r="E97" s="91" t="str">
        <f>IF('Combo Dashboard'!AJ97="","",'Combo Dashboard'!AJ97)</f>
        <v/>
      </c>
      <c r="F97" s="91" t="str">
        <f>IF('Combo Dashboard'!AK97="","",'Combo Dashboard'!AK97)</f>
        <v/>
      </c>
      <c r="G97" s="103" t="str">
        <f>IF('Combo Dashboard'!AL97="","",'Combo Dashboard'!AL97)</f>
        <v/>
      </c>
      <c r="I97" s="202"/>
      <c r="K97" s="171" t="str">
        <f>IF('Strategy Dashboard'!AV97="","",'Strategy Dashboard'!AV97)</f>
        <v/>
      </c>
      <c r="L97" s="190" t="str">
        <f>IF('Strategy Dashboard'!AW97="","",'Strategy Dashboard'!AW97)</f>
        <v/>
      </c>
      <c r="M97" s="178" t="str">
        <f ca="1">IF('Strategy Dashboard'!AX97="","",'Strategy Dashboard'!AX97)</f>
        <v/>
      </c>
      <c r="N97" s="91" t="str">
        <f>IF('Strategy Dashboard'!AY97="","",'Strategy Dashboard'!AY97)</f>
        <v/>
      </c>
      <c r="O97" s="91" t="str">
        <f>IF('Strategy Dashboard'!AZ97="","",'Strategy Dashboard'!AZ97)</f>
        <v/>
      </c>
      <c r="P97" s="103" t="str">
        <f>IF('Strategy Dashboard'!BA97="","",'Strategy Dashboard'!BA97)</f>
        <v/>
      </c>
      <c r="S97" s="230" t="str">
        <f t="shared" si="5"/>
        <v>B88</v>
      </c>
      <c r="T97" t="str">
        <f t="shared" ca="1" si="6"/>
        <v>RR</v>
      </c>
      <c r="U97" t="str">
        <f t="shared" ca="1" si="7"/>
        <v/>
      </c>
      <c r="V97" s="68" t="str">
        <f t="shared" si="8"/>
        <v/>
      </c>
      <c r="W97" s="67" t="str">
        <f t="shared" si="9"/>
        <v/>
      </c>
    </row>
    <row r="98" spans="1:23" ht="16.5" thickBot="1">
      <c r="A98" s="192">
        <v>89</v>
      </c>
      <c r="B98" s="171" t="str">
        <f>IF('Combo Dashboard'!AG98="","",'Combo Dashboard'!AG98)</f>
        <v/>
      </c>
      <c r="C98" s="190" t="str">
        <f>IF('Combo Dashboard'!AH98="","",'Combo Dashboard'!AH98)</f>
        <v/>
      </c>
      <c r="D98" s="178" t="str">
        <f ca="1">IF('Combo Dashboard'!AI98="","",'Combo Dashboard'!AI98)</f>
        <v/>
      </c>
      <c r="E98" s="91" t="str">
        <f>IF('Combo Dashboard'!AJ98="","",'Combo Dashboard'!AJ98)</f>
        <v/>
      </c>
      <c r="F98" s="91" t="str">
        <f>IF('Combo Dashboard'!AK98="","",'Combo Dashboard'!AK98)</f>
        <v/>
      </c>
      <c r="G98" s="103" t="str">
        <f>IF('Combo Dashboard'!AL98="","",'Combo Dashboard'!AL98)</f>
        <v/>
      </c>
      <c r="I98" s="202"/>
      <c r="K98" s="171" t="str">
        <f>IF('Strategy Dashboard'!AV98="","",'Strategy Dashboard'!AV98)</f>
        <v/>
      </c>
      <c r="L98" s="190" t="str">
        <f>IF('Strategy Dashboard'!AW98="","",'Strategy Dashboard'!AW98)</f>
        <v/>
      </c>
      <c r="M98" s="178" t="str">
        <f ca="1">IF('Strategy Dashboard'!AX98="","",'Strategy Dashboard'!AX98)</f>
        <v/>
      </c>
      <c r="N98" s="91" t="str">
        <f>IF('Strategy Dashboard'!AY98="","",'Strategy Dashboard'!AY98)</f>
        <v/>
      </c>
      <c r="O98" s="91" t="str">
        <f>IF('Strategy Dashboard'!AZ98="","",'Strategy Dashboard'!AZ98)</f>
        <v/>
      </c>
      <c r="P98" s="103" t="str">
        <f>IF('Strategy Dashboard'!BA98="","",'Strategy Dashboard'!BA98)</f>
        <v/>
      </c>
      <c r="S98" s="230" t="str">
        <f t="shared" si="5"/>
        <v>B89</v>
      </c>
      <c r="T98" t="str">
        <f t="shared" ca="1" si="6"/>
        <v>RR</v>
      </c>
      <c r="U98" t="str">
        <f t="shared" ca="1" si="7"/>
        <v/>
      </c>
      <c r="V98" s="68" t="str">
        <f t="shared" si="8"/>
        <v/>
      </c>
      <c r="W98" s="67" t="str">
        <f t="shared" si="9"/>
        <v/>
      </c>
    </row>
    <row r="99" spans="1:23" ht="16.5" thickBot="1">
      <c r="A99" s="192">
        <v>90</v>
      </c>
      <c r="B99" s="172" t="str">
        <f>IF('Combo Dashboard'!AG99="","",'Combo Dashboard'!AG99)</f>
        <v/>
      </c>
      <c r="C99" s="191" t="str">
        <f>IF('Combo Dashboard'!AH99="","",'Combo Dashboard'!AH99)</f>
        <v/>
      </c>
      <c r="D99" s="182" t="str">
        <f ca="1">IF('Combo Dashboard'!AI99="","",'Combo Dashboard'!AI99)</f>
        <v/>
      </c>
      <c r="E99" s="107" t="str">
        <f>IF('Combo Dashboard'!AJ99="","",'Combo Dashboard'!AJ99)</f>
        <v/>
      </c>
      <c r="F99" s="107" t="str">
        <f>IF('Combo Dashboard'!AK99="","",'Combo Dashboard'!AK99)</f>
        <v/>
      </c>
      <c r="G99" s="103" t="str">
        <f>IF('Combo Dashboard'!AL99="","",'Combo Dashboard'!AL99)</f>
        <v/>
      </c>
      <c r="I99" s="203"/>
      <c r="K99" s="172" t="str">
        <f>IF('Strategy Dashboard'!AV99="","",'Strategy Dashboard'!AV99)</f>
        <v/>
      </c>
      <c r="L99" s="191" t="str">
        <f>IF('Strategy Dashboard'!AW99="","",'Strategy Dashboard'!AW99)</f>
        <v/>
      </c>
      <c r="M99" s="182" t="str">
        <f ca="1">IF('Strategy Dashboard'!AX99="","",'Strategy Dashboard'!AX99)</f>
        <v/>
      </c>
      <c r="N99" s="107" t="str">
        <f>IF('Strategy Dashboard'!AY99="","",'Strategy Dashboard'!AY99)</f>
        <v/>
      </c>
      <c r="O99" s="107" t="str">
        <f>IF('Strategy Dashboard'!AZ99="","",'Strategy Dashboard'!AZ99)</f>
        <v/>
      </c>
      <c r="P99" s="103" t="str">
        <f>IF('Strategy Dashboard'!BA99="","",'Strategy Dashboard'!BA99)</f>
        <v/>
      </c>
      <c r="S99" s="230" t="str">
        <f t="shared" si="5"/>
        <v>B90</v>
      </c>
      <c r="T99" t="str">
        <f t="shared" ca="1" si="6"/>
        <v>RR</v>
      </c>
      <c r="U99" t="str">
        <f t="shared" ca="1" si="7"/>
        <v/>
      </c>
      <c r="V99" s="68" t="str">
        <f t="shared" si="8"/>
        <v/>
      </c>
      <c r="W99" s="67" t="str">
        <f t="shared" si="9"/>
        <v/>
      </c>
    </row>
    <row r="100" spans="1:23" ht="16.5" thickBot="1">
      <c r="A100" s="192">
        <v>91</v>
      </c>
      <c r="B100" s="179" t="str">
        <f>IF('Combo Dashboard'!AG100="","",'Combo Dashboard'!AG100)</f>
        <v/>
      </c>
      <c r="C100" s="180" t="str">
        <f>IF('Combo Dashboard'!AH100="","",'Combo Dashboard'!AH100)</f>
        <v/>
      </c>
      <c r="D100" s="181" t="str">
        <f ca="1">IF('Combo Dashboard'!AI100="","",'Combo Dashboard'!AI100)</f>
        <v/>
      </c>
      <c r="E100" s="102" t="str">
        <f>IF('Combo Dashboard'!AJ100="","",'Combo Dashboard'!AJ100)</f>
        <v/>
      </c>
      <c r="F100" s="102" t="str">
        <f>IF('Combo Dashboard'!AK100="","",'Combo Dashboard'!AK100)</f>
        <v/>
      </c>
      <c r="G100" s="103" t="str">
        <f>IF('Combo Dashboard'!AL100="","",'Combo Dashboard'!AL100)</f>
        <v/>
      </c>
      <c r="I100" s="201"/>
      <c r="K100" s="179" t="str">
        <f>IF('Strategy Dashboard'!AV100="","",'Strategy Dashboard'!AV100)</f>
        <v/>
      </c>
      <c r="L100" s="180" t="str">
        <f>IF('Strategy Dashboard'!AW100="","",'Strategy Dashboard'!AW100)</f>
        <v/>
      </c>
      <c r="M100" s="181" t="str">
        <f ca="1">IF('Strategy Dashboard'!AX100="","",'Strategy Dashboard'!AX100)</f>
        <v/>
      </c>
      <c r="N100" s="102" t="str">
        <f>IF('Strategy Dashboard'!AY100="","",'Strategy Dashboard'!AY100)</f>
        <v/>
      </c>
      <c r="O100" s="102" t="str">
        <f>IF('Strategy Dashboard'!AZ100="","",'Strategy Dashboard'!AZ100)</f>
        <v/>
      </c>
      <c r="P100" s="103" t="str">
        <f>IF('Strategy Dashboard'!BA100="","",'Strategy Dashboard'!BA100)</f>
        <v/>
      </c>
      <c r="S100" s="230" t="str">
        <f t="shared" si="5"/>
        <v>B91</v>
      </c>
      <c r="T100" t="str">
        <f t="shared" ca="1" si="6"/>
        <v>RR</v>
      </c>
      <c r="U100" t="str">
        <f t="shared" ca="1" si="7"/>
        <v/>
      </c>
      <c r="V100" s="68" t="str">
        <f t="shared" si="8"/>
        <v/>
      </c>
      <c r="W100" s="67" t="str">
        <f t="shared" si="9"/>
        <v/>
      </c>
    </row>
    <row r="101" spans="1:23" ht="16.5" thickBot="1">
      <c r="A101" s="192">
        <v>92</v>
      </c>
      <c r="B101" s="171" t="str">
        <f>IF('Combo Dashboard'!AG101="","",'Combo Dashboard'!AG101)</f>
        <v/>
      </c>
      <c r="C101" s="190" t="str">
        <f>IF('Combo Dashboard'!AH101="","",'Combo Dashboard'!AH101)</f>
        <v/>
      </c>
      <c r="D101" s="178" t="str">
        <f ca="1">IF('Combo Dashboard'!AI101="","",'Combo Dashboard'!AI101)</f>
        <v/>
      </c>
      <c r="E101" s="91" t="str">
        <f>IF('Combo Dashboard'!AJ101="","",'Combo Dashboard'!AJ101)</f>
        <v/>
      </c>
      <c r="F101" s="91" t="str">
        <f>IF('Combo Dashboard'!AK101="","",'Combo Dashboard'!AK101)</f>
        <v/>
      </c>
      <c r="G101" s="103" t="str">
        <f>IF('Combo Dashboard'!AL101="","",'Combo Dashboard'!AL101)</f>
        <v/>
      </c>
      <c r="I101" s="202"/>
      <c r="K101" s="171" t="str">
        <f>IF('Strategy Dashboard'!AV101="","",'Strategy Dashboard'!AV101)</f>
        <v/>
      </c>
      <c r="L101" s="190" t="str">
        <f>IF('Strategy Dashboard'!AW101="","",'Strategy Dashboard'!AW101)</f>
        <v/>
      </c>
      <c r="M101" s="178" t="str">
        <f ca="1">IF('Strategy Dashboard'!AX101="","",'Strategy Dashboard'!AX101)</f>
        <v/>
      </c>
      <c r="N101" s="91" t="str">
        <f>IF('Strategy Dashboard'!AY101="","",'Strategy Dashboard'!AY101)</f>
        <v/>
      </c>
      <c r="O101" s="91" t="str">
        <f>IF('Strategy Dashboard'!AZ101="","",'Strategy Dashboard'!AZ101)</f>
        <v/>
      </c>
      <c r="P101" s="103" t="str">
        <f>IF('Strategy Dashboard'!BA101="","",'Strategy Dashboard'!BA101)</f>
        <v/>
      </c>
      <c r="S101" s="230" t="str">
        <f t="shared" si="5"/>
        <v>B92</v>
      </c>
      <c r="T101" t="str">
        <f t="shared" ca="1" si="6"/>
        <v>RR</v>
      </c>
      <c r="U101" t="str">
        <f t="shared" ca="1" si="7"/>
        <v/>
      </c>
      <c r="V101" s="68" t="str">
        <f t="shared" si="8"/>
        <v/>
      </c>
      <c r="W101" s="67" t="str">
        <f t="shared" si="9"/>
        <v/>
      </c>
    </row>
    <row r="102" spans="1:23" ht="16.5" thickBot="1">
      <c r="A102" s="192">
        <v>93</v>
      </c>
      <c r="B102" s="171" t="str">
        <f>IF('Combo Dashboard'!AG102="","",'Combo Dashboard'!AG102)</f>
        <v/>
      </c>
      <c r="C102" s="190" t="str">
        <f>IF('Combo Dashboard'!AH102="","",'Combo Dashboard'!AH102)</f>
        <v/>
      </c>
      <c r="D102" s="178" t="str">
        <f ca="1">IF('Combo Dashboard'!AI102="","",'Combo Dashboard'!AI102)</f>
        <v/>
      </c>
      <c r="E102" s="91" t="str">
        <f>IF('Combo Dashboard'!AJ102="","",'Combo Dashboard'!AJ102)</f>
        <v/>
      </c>
      <c r="F102" s="91" t="str">
        <f>IF('Combo Dashboard'!AK102="","",'Combo Dashboard'!AK102)</f>
        <v/>
      </c>
      <c r="G102" s="103" t="str">
        <f>IF('Combo Dashboard'!AL102="","",'Combo Dashboard'!AL102)</f>
        <v/>
      </c>
      <c r="I102" s="202"/>
      <c r="K102" s="171" t="str">
        <f>IF('Strategy Dashboard'!AV102="","",'Strategy Dashboard'!AV102)</f>
        <v/>
      </c>
      <c r="L102" s="190" t="str">
        <f>IF('Strategy Dashboard'!AW102="","",'Strategy Dashboard'!AW102)</f>
        <v/>
      </c>
      <c r="M102" s="178" t="str">
        <f ca="1">IF('Strategy Dashboard'!AX102="","",'Strategy Dashboard'!AX102)</f>
        <v/>
      </c>
      <c r="N102" s="91" t="str">
        <f>IF('Strategy Dashboard'!AY102="","",'Strategy Dashboard'!AY102)</f>
        <v/>
      </c>
      <c r="O102" s="91" t="str">
        <f>IF('Strategy Dashboard'!AZ102="","",'Strategy Dashboard'!AZ102)</f>
        <v/>
      </c>
      <c r="P102" s="103" t="str">
        <f>IF('Strategy Dashboard'!BA102="","",'Strategy Dashboard'!BA102)</f>
        <v/>
      </c>
      <c r="S102" s="230" t="str">
        <f t="shared" si="5"/>
        <v>B93</v>
      </c>
      <c r="T102" t="str">
        <f t="shared" ca="1" si="6"/>
        <v>RR</v>
      </c>
      <c r="U102" t="str">
        <f t="shared" ca="1" si="7"/>
        <v/>
      </c>
      <c r="V102" s="68" t="str">
        <f t="shared" si="8"/>
        <v/>
      </c>
      <c r="W102" s="67" t="str">
        <f t="shared" si="9"/>
        <v/>
      </c>
    </row>
    <row r="103" spans="1:23" ht="16.5" thickBot="1">
      <c r="A103" s="192">
        <v>94</v>
      </c>
      <c r="B103" s="171" t="str">
        <f>IF('Combo Dashboard'!AG103="","",'Combo Dashboard'!AG103)</f>
        <v/>
      </c>
      <c r="C103" s="190" t="str">
        <f>IF('Combo Dashboard'!AH103="","",'Combo Dashboard'!AH103)</f>
        <v/>
      </c>
      <c r="D103" s="178" t="str">
        <f ca="1">IF('Combo Dashboard'!AI103="","",'Combo Dashboard'!AI103)</f>
        <v/>
      </c>
      <c r="E103" s="91" t="str">
        <f>IF('Combo Dashboard'!AJ103="","",'Combo Dashboard'!AJ103)</f>
        <v/>
      </c>
      <c r="F103" s="91" t="str">
        <f>IF('Combo Dashboard'!AK103="","",'Combo Dashboard'!AK103)</f>
        <v/>
      </c>
      <c r="G103" s="103" t="str">
        <f>IF('Combo Dashboard'!AL103="","",'Combo Dashboard'!AL103)</f>
        <v/>
      </c>
      <c r="I103" s="202"/>
      <c r="K103" s="171" t="str">
        <f>IF('Strategy Dashboard'!AV103="","",'Strategy Dashboard'!AV103)</f>
        <v/>
      </c>
      <c r="L103" s="190" t="str">
        <f>IF('Strategy Dashboard'!AW103="","",'Strategy Dashboard'!AW103)</f>
        <v/>
      </c>
      <c r="M103" s="178" t="str">
        <f ca="1">IF('Strategy Dashboard'!AX103="","",'Strategy Dashboard'!AX103)</f>
        <v/>
      </c>
      <c r="N103" s="91" t="str">
        <f>IF('Strategy Dashboard'!AY103="","",'Strategy Dashboard'!AY103)</f>
        <v/>
      </c>
      <c r="O103" s="91" t="str">
        <f>IF('Strategy Dashboard'!AZ103="","",'Strategy Dashboard'!AZ103)</f>
        <v/>
      </c>
      <c r="P103" s="103" t="str">
        <f>IF('Strategy Dashboard'!BA103="","",'Strategy Dashboard'!BA103)</f>
        <v/>
      </c>
      <c r="S103" s="230" t="str">
        <f t="shared" si="5"/>
        <v>B94</v>
      </c>
      <c r="T103" t="str">
        <f t="shared" ca="1" si="6"/>
        <v>RR</v>
      </c>
      <c r="U103" t="str">
        <f t="shared" ca="1" si="7"/>
        <v/>
      </c>
      <c r="V103" s="68" t="str">
        <f t="shared" si="8"/>
        <v/>
      </c>
      <c r="W103" s="67" t="str">
        <f t="shared" si="9"/>
        <v/>
      </c>
    </row>
    <row r="104" spans="1:23" ht="16.5" thickBot="1">
      <c r="A104" s="192">
        <v>95</v>
      </c>
      <c r="B104" s="172" t="str">
        <f>IF('Combo Dashboard'!AG104="","",'Combo Dashboard'!AG104)</f>
        <v/>
      </c>
      <c r="C104" s="191" t="str">
        <f>IF('Combo Dashboard'!AH104="","",'Combo Dashboard'!AH104)</f>
        <v/>
      </c>
      <c r="D104" s="182" t="str">
        <f ca="1">IF('Combo Dashboard'!AI104="","",'Combo Dashboard'!AI104)</f>
        <v/>
      </c>
      <c r="E104" s="107" t="str">
        <f>IF('Combo Dashboard'!AJ104="","",'Combo Dashboard'!AJ104)</f>
        <v/>
      </c>
      <c r="F104" s="107" t="str">
        <f>IF('Combo Dashboard'!AK104="","",'Combo Dashboard'!AK104)</f>
        <v/>
      </c>
      <c r="G104" s="103" t="str">
        <f>IF('Combo Dashboard'!AL104="","",'Combo Dashboard'!AL104)</f>
        <v/>
      </c>
      <c r="I104" s="203"/>
      <c r="K104" s="172" t="str">
        <f>IF('Strategy Dashboard'!AV104="","",'Strategy Dashboard'!AV104)</f>
        <v/>
      </c>
      <c r="L104" s="191" t="str">
        <f>IF('Strategy Dashboard'!AW104="","",'Strategy Dashboard'!AW104)</f>
        <v/>
      </c>
      <c r="M104" s="182" t="str">
        <f ca="1">IF('Strategy Dashboard'!AX104="","",'Strategy Dashboard'!AX104)</f>
        <v/>
      </c>
      <c r="N104" s="107" t="str">
        <f>IF('Strategy Dashboard'!AY104="","",'Strategy Dashboard'!AY104)</f>
        <v/>
      </c>
      <c r="O104" s="107" t="str">
        <f>IF('Strategy Dashboard'!AZ104="","",'Strategy Dashboard'!AZ104)</f>
        <v/>
      </c>
      <c r="P104" s="103" t="str">
        <f>IF('Strategy Dashboard'!BA104="","",'Strategy Dashboard'!BA104)</f>
        <v/>
      </c>
      <c r="S104" s="230" t="str">
        <f t="shared" si="5"/>
        <v>B95</v>
      </c>
      <c r="T104" t="str">
        <f t="shared" ca="1" si="6"/>
        <v>RR</v>
      </c>
      <c r="U104" t="str">
        <f t="shared" ca="1" si="7"/>
        <v/>
      </c>
      <c r="V104" s="68" t="str">
        <f t="shared" si="8"/>
        <v/>
      </c>
      <c r="W104" s="67" t="str">
        <f t="shared" si="9"/>
        <v/>
      </c>
    </row>
    <row r="105" spans="1:23" ht="16.5" thickBot="1">
      <c r="A105" s="192">
        <v>96</v>
      </c>
      <c r="B105" s="179" t="str">
        <f>IF('Combo Dashboard'!AG105="","",'Combo Dashboard'!AG105)</f>
        <v/>
      </c>
      <c r="C105" s="180" t="str">
        <f>IF('Combo Dashboard'!AH105="","",'Combo Dashboard'!AH105)</f>
        <v/>
      </c>
      <c r="D105" s="181" t="str">
        <f ca="1">IF('Combo Dashboard'!AI105="","",'Combo Dashboard'!AI105)</f>
        <v/>
      </c>
      <c r="E105" s="102" t="str">
        <f>IF('Combo Dashboard'!AJ105="","",'Combo Dashboard'!AJ105)</f>
        <v/>
      </c>
      <c r="F105" s="102" t="str">
        <f>IF('Combo Dashboard'!AK105="","",'Combo Dashboard'!AK105)</f>
        <v/>
      </c>
      <c r="G105" s="103" t="str">
        <f>IF('Combo Dashboard'!AL105="","",'Combo Dashboard'!AL105)</f>
        <v/>
      </c>
      <c r="I105" s="201"/>
      <c r="K105" s="179" t="str">
        <f>IF('Strategy Dashboard'!AV105="","",'Strategy Dashboard'!AV105)</f>
        <v/>
      </c>
      <c r="L105" s="180" t="str">
        <f>IF('Strategy Dashboard'!AW105="","",'Strategy Dashboard'!AW105)</f>
        <v/>
      </c>
      <c r="M105" s="181" t="str">
        <f ca="1">IF('Strategy Dashboard'!AX105="","",'Strategy Dashboard'!AX105)</f>
        <v/>
      </c>
      <c r="N105" s="102" t="str">
        <f>IF('Strategy Dashboard'!AY105="","",'Strategy Dashboard'!AY105)</f>
        <v/>
      </c>
      <c r="O105" s="102" t="str">
        <f>IF('Strategy Dashboard'!AZ105="","",'Strategy Dashboard'!AZ105)</f>
        <v/>
      </c>
      <c r="P105" s="103" t="str">
        <f>IF('Strategy Dashboard'!BA105="","",'Strategy Dashboard'!BA105)</f>
        <v/>
      </c>
      <c r="S105" s="230" t="str">
        <f t="shared" si="5"/>
        <v>B96</v>
      </c>
      <c r="T105" t="str">
        <f t="shared" ca="1" si="6"/>
        <v>RR</v>
      </c>
      <c r="U105" t="str">
        <f t="shared" ca="1" si="7"/>
        <v/>
      </c>
      <c r="V105" s="68" t="str">
        <f t="shared" si="8"/>
        <v/>
      </c>
      <c r="W105" s="67" t="str">
        <f t="shared" si="9"/>
        <v/>
      </c>
    </row>
    <row r="106" spans="1:23" ht="16.5" thickBot="1">
      <c r="A106" s="192">
        <v>97</v>
      </c>
      <c r="B106" s="171" t="str">
        <f>IF('Combo Dashboard'!AG106="","",'Combo Dashboard'!AG106)</f>
        <v/>
      </c>
      <c r="C106" s="190" t="str">
        <f>IF('Combo Dashboard'!AH106="","",'Combo Dashboard'!AH106)</f>
        <v/>
      </c>
      <c r="D106" s="178" t="str">
        <f ca="1">IF('Combo Dashboard'!AI106="","",'Combo Dashboard'!AI106)</f>
        <v/>
      </c>
      <c r="E106" s="91" t="str">
        <f>IF('Combo Dashboard'!AJ106="","",'Combo Dashboard'!AJ106)</f>
        <v/>
      </c>
      <c r="F106" s="91" t="str">
        <f>IF('Combo Dashboard'!AK106="","",'Combo Dashboard'!AK106)</f>
        <v/>
      </c>
      <c r="G106" s="103" t="str">
        <f>IF('Combo Dashboard'!AL106="","",'Combo Dashboard'!AL106)</f>
        <v/>
      </c>
      <c r="I106" s="202"/>
      <c r="K106" s="171" t="str">
        <f>IF('Strategy Dashboard'!AV106="","",'Strategy Dashboard'!AV106)</f>
        <v/>
      </c>
      <c r="L106" s="190" t="str">
        <f>IF('Strategy Dashboard'!AW106="","",'Strategy Dashboard'!AW106)</f>
        <v/>
      </c>
      <c r="M106" s="178" t="str">
        <f ca="1">IF('Strategy Dashboard'!AX106="","",'Strategy Dashboard'!AX106)</f>
        <v/>
      </c>
      <c r="N106" s="91" t="str">
        <f>IF('Strategy Dashboard'!AY106="","",'Strategy Dashboard'!AY106)</f>
        <v/>
      </c>
      <c r="O106" s="91" t="str">
        <f>IF('Strategy Dashboard'!AZ106="","",'Strategy Dashboard'!AZ106)</f>
        <v/>
      </c>
      <c r="P106" s="103" t="str">
        <f>IF('Strategy Dashboard'!BA106="","",'Strategy Dashboard'!BA106)</f>
        <v/>
      </c>
      <c r="S106" s="230" t="str">
        <f t="shared" si="5"/>
        <v>B97</v>
      </c>
      <c r="T106" t="str">
        <f t="shared" ca="1" si="6"/>
        <v>RR</v>
      </c>
      <c r="U106" t="str">
        <f t="shared" ca="1" si="7"/>
        <v/>
      </c>
      <c r="V106" s="68" t="str">
        <f t="shared" si="8"/>
        <v/>
      </c>
      <c r="W106" s="67" t="str">
        <f t="shared" si="9"/>
        <v/>
      </c>
    </row>
    <row r="107" spans="1:23" ht="16.5" thickBot="1">
      <c r="A107" s="192">
        <v>98</v>
      </c>
      <c r="B107" s="171" t="str">
        <f>IF('Combo Dashboard'!AG107="","",'Combo Dashboard'!AG107)</f>
        <v/>
      </c>
      <c r="C107" s="190" t="str">
        <f>IF('Combo Dashboard'!AH107="","",'Combo Dashboard'!AH107)</f>
        <v/>
      </c>
      <c r="D107" s="178" t="str">
        <f ca="1">IF('Combo Dashboard'!AI107="","",'Combo Dashboard'!AI107)</f>
        <v/>
      </c>
      <c r="E107" s="91" t="str">
        <f>IF('Combo Dashboard'!AJ107="","",'Combo Dashboard'!AJ107)</f>
        <v/>
      </c>
      <c r="F107" s="91" t="str">
        <f>IF('Combo Dashboard'!AK107="","",'Combo Dashboard'!AK107)</f>
        <v/>
      </c>
      <c r="G107" s="103" t="str">
        <f>IF('Combo Dashboard'!AL107="","",'Combo Dashboard'!AL107)</f>
        <v/>
      </c>
      <c r="I107" s="202"/>
      <c r="K107" s="171" t="str">
        <f>IF('Strategy Dashboard'!AV107="","",'Strategy Dashboard'!AV107)</f>
        <v/>
      </c>
      <c r="L107" s="190" t="str">
        <f>IF('Strategy Dashboard'!AW107="","",'Strategy Dashboard'!AW107)</f>
        <v/>
      </c>
      <c r="M107" s="178" t="str">
        <f ca="1">IF('Strategy Dashboard'!AX107="","",'Strategy Dashboard'!AX107)</f>
        <v/>
      </c>
      <c r="N107" s="91" t="str">
        <f>IF('Strategy Dashboard'!AY107="","",'Strategy Dashboard'!AY107)</f>
        <v/>
      </c>
      <c r="O107" s="91" t="str">
        <f>IF('Strategy Dashboard'!AZ107="","",'Strategy Dashboard'!AZ107)</f>
        <v/>
      </c>
      <c r="P107" s="103" t="str">
        <f>IF('Strategy Dashboard'!BA107="","",'Strategy Dashboard'!BA107)</f>
        <v/>
      </c>
      <c r="S107" s="230" t="str">
        <f t="shared" si="5"/>
        <v>B98</v>
      </c>
      <c r="T107" t="str">
        <f t="shared" ca="1" si="6"/>
        <v>RR</v>
      </c>
      <c r="U107" t="str">
        <f t="shared" ca="1" si="7"/>
        <v/>
      </c>
      <c r="V107" s="68" t="str">
        <f t="shared" si="8"/>
        <v/>
      </c>
      <c r="W107" s="67" t="str">
        <f t="shared" si="9"/>
        <v/>
      </c>
    </row>
    <row r="108" spans="1:23" ht="16.5" thickBot="1">
      <c r="A108" s="192">
        <v>99</v>
      </c>
      <c r="B108" s="171" t="str">
        <f>IF('Combo Dashboard'!AG108="","",'Combo Dashboard'!AG108)</f>
        <v/>
      </c>
      <c r="C108" s="190" t="str">
        <f>IF('Combo Dashboard'!AH108="","",'Combo Dashboard'!AH108)</f>
        <v/>
      </c>
      <c r="D108" s="178" t="str">
        <f ca="1">IF('Combo Dashboard'!AI108="","",'Combo Dashboard'!AI108)</f>
        <v/>
      </c>
      <c r="E108" s="91" t="str">
        <f>IF('Combo Dashboard'!AJ108="","",'Combo Dashboard'!AJ108)</f>
        <v/>
      </c>
      <c r="F108" s="91" t="str">
        <f>IF('Combo Dashboard'!AK108="","",'Combo Dashboard'!AK108)</f>
        <v/>
      </c>
      <c r="G108" s="103" t="str">
        <f>IF('Combo Dashboard'!AL108="","",'Combo Dashboard'!AL108)</f>
        <v/>
      </c>
      <c r="I108" s="202"/>
      <c r="K108" s="171" t="str">
        <f>IF('Strategy Dashboard'!AV108="","",'Strategy Dashboard'!AV108)</f>
        <v/>
      </c>
      <c r="L108" s="190" t="str">
        <f>IF('Strategy Dashboard'!AW108="","",'Strategy Dashboard'!AW108)</f>
        <v/>
      </c>
      <c r="M108" s="178" t="str">
        <f ca="1">IF('Strategy Dashboard'!AX108="","",'Strategy Dashboard'!AX108)</f>
        <v/>
      </c>
      <c r="N108" s="91" t="str">
        <f>IF('Strategy Dashboard'!AY108="","",'Strategy Dashboard'!AY108)</f>
        <v/>
      </c>
      <c r="O108" s="91" t="str">
        <f>IF('Strategy Dashboard'!AZ108="","",'Strategy Dashboard'!AZ108)</f>
        <v/>
      </c>
      <c r="P108" s="103" t="str">
        <f>IF('Strategy Dashboard'!BA108="","",'Strategy Dashboard'!BA108)</f>
        <v/>
      </c>
      <c r="S108" s="230" t="str">
        <f t="shared" si="5"/>
        <v>B99</v>
      </c>
      <c r="T108" t="str">
        <f t="shared" ca="1" si="6"/>
        <v>RR</v>
      </c>
      <c r="U108" t="str">
        <f t="shared" ca="1" si="7"/>
        <v/>
      </c>
      <c r="V108" s="68" t="str">
        <f t="shared" si="8"/>
        <v/>
      </c>
      <c r="W108" s="67" t="str">
        <f t="shared" si="9"/>
        <v/>
      </c>
    </row>
    <row r="109" spans="1:23" ht="16.5" thickBot="1">
      <c r="A109" s="192">
        <v>100</v>
      </c>
      <c r="B109" s="197" t="str">
        <f>IF('Combo Dashboard'!AG109="","",'Combo Dashboard'!AG109)</f>
        <v/>
      </c>
      <c r="C109" s="198" t="str">
        <f>IF('Combo Dashboard'!AH109="","",'Combo Dashboard'!AH109)</f>
        <v/>
      </c>
      <c r="D109" s="199" t="str">
        <f ca="1">IF('Combo Dashboard'!AI109="","",'Combo Dashboard'!AI109)</f>
        <v/>
      </c>
      <c r="E109" s="200" t="str">
        <f>IF('Combo Dashboard'!AJ109="","",'Combo Dashboard'!AJ109)</f>
        <v/>
      </c>
      <c r="F109" s="200" t="str">
        <f>IF('Combo Dashboard'!AK109="","",'Combo Dashboard'!AK109)</f>
        <v/>
      </c>
      <c r="G109" s="103" t="str">
        <f>IF('Combo Dashboard'!AL109="","",'Combo Dashboard'!AL109)</f>
        <v/>
      </c>
      <c r="I109" s="204"/>
      <c r="K109" s="197" t="str">
        <f>IF('Strategy Dashboard'!AV109="","",'Strategy Dashboard'!AV109)</f>
        <v/>
      </c>
      <c r="L109" s="198" t="str">
        <f>IF('Strategy Dashboard'!AW109="","",'Strategy Dashboard'!AW109)</f>
        <v/>
      </c>
      <c r="M109" s="199" t="str">
        <f ca="1">IF('Strategy Dashboard'!AX109="","",'Strategy Dashboard'!AX109)</f>
        <v/>
      </c>
      <c r="N109" s="200" t="str">
        <f>IF('Strategy Dashboard'!AY109="","",'Strategy Dashboard'!AY109)</f>
        <v/>
      </c>
      <c r="O109" s="200" t="str">
        <f>IF('Strategy Dashboard'!AZ109="","",'Strategy Dashboard'!AZ109)</f>
        <v/>
      </c>
      <c r="P109" s="103" t="str">
        <f>IF('Strategy Dashboard'!BA109="","",'Strategy Dashboard'!BA109)</f>
        <v/>
      </c>
      <c r="S109" s="231" t="str">
        <f t="shared" si="5"/>
        <v>B100</v>
      </c>
      <c r="T109" t="str">
        <f t="shared" ca="1" si="6"/>
        <v>RR</v>
      </c>
      <c r="U109" t="str">
        <f t="shared" ca="1" si="7"/>
        <v/>
      </c>
      <c r="V109" s="69" t="str">
        <f t="shared" si="8"/>
        <v/>
      </c>
      <c r="W109" s="70" t="str">
        <f t="shared" si="9"/>
        <v/>
      </c>
    </row>
    <row r="110" spans="1:23">
      <c r="A110" s="238" t="s">
        <v>247</v>
      </c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  <c r="O110" s="239"/>
      <c r="P110" s="240"/>
    </row>
    <row r="111" spans="1:23" ht="15.75" thickBot="1">
      <c r="A111" s="241"/>
      <c r="B111" s="242"/>
      <c r="C111" s="242"/>
      <c r="D111" s="242"/>
      <c r="E111" s="242"/>
      <c r="F111" s="242"/>
      <c r="G111" s="242"/>
      <c r="H111" s="242"/>
      <c r="I111" s="242"/>
      <c r="J111" s="242"/>
      <c r="K111" s="242"/>
      <c r="L111" s="242"/>
      <c r="M111" s="242"/>
      <c r="N111" s="242"/>
      <c r="O111" s="242"/>
      <c r="P111" s="243"/>
    </row>
  </sheetData>
  <sheetProtection algorithmName="SHA-512" hashValue="bA7b0wWu0x+/tU8LqTuTcoouKIwnC9NsrdxA3qm2Sq4OO2s4M9eYTgxA22DLyp+SvBR37KRVXKxf83TSE2oFRg==" saltValue="5J5hvphEZQ3P38r+ot3beg==" spinCount="100000" sheet="1" objects="1" scenarios="1"/>
  <mergeCells count="5">
    <mergeCell ref="B3:G3"/>
    <mergeCell ref="A110:P111"/>
    <mergeCell ref="I3:I4"/>
    <mergeCell ref="K3:P3"/>
    <mergeCell ref="B1:P2"/>
  </mergeCells>
  <conditionalFormatting sqref="E10:E109">
    <cfRule type="cellIs" dxfId="224" priority="38" operator="equal">
      <formula>"Y"</formula>
    </cfRule>
    <cfRule type="cellIs" dxfId="223" priority="39" operator="equal">
      <formula>"N"</formula>
    </cfRule>
  </conditionalFormatting>
  <conditionalFormatting sqref="F10:F109">
    <cfRule type="containsBlanks" dxfId="222" priority="40">
      <formula>LEN(TRIM(F10))=0</formula>
    </cfRule>
    <cfRule type="containsBlanks" priority="41">
      <formula>LEN(TRIM(F10))=0</formula>
    </cfRule>
    <cfRule type="cellIs" dxfId="221" priority="42" operator="equal">
      <formula>""""""</formula>
    </cfRule>
    <cfRule type="cellIs" dxfId="220" priority="43" operator="greaterThan">
      <formula>2</formula>
    </cfRule>
    <cfRule type="cellIs" dxfId="219" priority="44" operator="lessThan">
      <formula>-2</formula>
    </cfRule>
    <cfRule type="cellIs" dxfId="218" priority="45" operator="between">
      <formula>-2</formula>
      <formula>2</formula>
    </cfRule>
  </conditionalFormatting>
  <conditionalFormatting sqref="I5:I109">
    <cfRule type="cellIs" dxfId="217" priority="34" operator="equal">
      <formula>"P"</formula>
    </cfRule>
  </conditionalFormatting>
  <conditionalFormatting sqref="I5:I109">
    <cfRule type="cellIs" dxfId="216" priority="32" operator="equal">
      <formula>"B"</formula>
    </cfRule>
    <cfRule type="cellIs" dxfId="215" priority="33" operator="equal">
      <formula>"P"</formula>
    </cfRule>
  </conditionalFormatting>
  <conditionalFormatting sqref="N10:N109">
    <cfRule type="cellIs" dxfId="214" priority="16" operator="equal">
      <formula>"Y"</formula>
    </cfRule>
    <cfRule type="cellIs" dxfId="213" priority="17" operator="equal">
      <formula>"N"</formula>
    </cfRule>
  </conditionalFormatting>
  <conditionalFormatting sqref="O10:O109">
    <cfRule type="containsBlanks" dxfId="212" priority="18">
      <formula>LEN(TRIM(O10))=0</formula>
    </cfRule>
    <cfRule type="containsBlanks" priority="19">
      <formula>LEN(TRIM(O10))=0</formula>
    </cfRule>
    <cfRule type="cellIs" dxfId="211" priority="20" operator="equal">
      <formula>""""""</formula>
    </cfRule>
    <cfRule type="cellIs" dxfId="210" priority="21" operator="greaterThan">
      <formula>2</formula>
    </cfRule>
    <cfRule type="cellIs" dxfId="209" priority="22" operator="lessThan">
      <formula>-2</formula>
    </cfRule>
    <cfRule type="cellIs" dxfId="208" priority="23" operator="between">
      <formula>-2</formula>
      <formula>2</formula>
    </cfRule>
  </conditionalFormatting>
  <conditionalFormatting sqref="G10:G109">
    <cfRule type="expression" dxfId="207" priority="8" stopIfTrue="1">
      <formula>T10="G"</formula>
    </cfRule>
    <cfRule type="expression" dxfId="206" priority="7">
      <formula>T10="GRR"</formula>
    </cfRule>
    <cfRule type="expression" dxfId="205" priority="6">
      <formula>T10="R"</formula>
    </cfRule>
    <cfRule type="expression" dxfId="204" priority="5">
      <formula>T10="GGR"</formula>
    </cfRule>
  </conditionalFormatting>
  <conditionalFormatting sqref="P10:P109">
    <cfRule type="expression" dxfId="203" priority="4">
      <formula>U10="G"</formula>
    </cfRule>
    <cfRule type="expression" dxfId="202" priority="3">
      <formula>U10="GRR"</formula>
    </cfRule>
    <cfRule type="expression" dxfId="201" priority="2" stopIfTrue="1">
      <formula>U10="R"</formula>
    </cfRule>
    <cfRule type="expression" dxfId="200" priority="1">
      <formula>U10="GGR"</formula>
    </cfRule>
  </conditionalFormatting>
  <pageMargins left="0.7" right="0.7" top="0.75" bottom="0.75" header="0.3" footer="0.3"/>
  <pageSetup paperSize="9" orientation="portrait" horizontalDpi="0" verticalDpi="0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10287CF-BFE8-4040-945D-30F4CE45C2E6}">
          <x14:formula1>
            <xm:f>General!$X$1:$X$3</xm:f>
          </x14:formula1>
          <xm:sqref>I5:I109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BAE40-42AF-4D7D-A992-E14EEF860A3C}">
  <dimension ref="A1:ED1048532"/>
  <sheetViews>
    <sheetView tabSelected="1" zoomScale="60" zoomScaleNormal="60" workbookViewId="0">
      <pane xSplit="1" ySplit="4" topLeftCell="CR7" activePane="bottomRight" state="frozen"/>
      <selection pane="topRight" activeCell="B1" sqref="B1"/>
      <selection pane="bottomLeft" activeCell="A5" sqref="A5"/>
      <selection pane="bottomRight" activeCell="DN10" sqref="DN10:DN14"/>
    </sheetView>
  </sheetViews>
  <sheetFormatPr defaultRowHeight="15"/>
  <cols>
    <col min="1" max="1" width="4.85546875" style="14" customWidth="1"/>
    <col min="2" max="5" width="6.5703125" style="14" customWidth="1"/>
    <col min="6" max="6" width="1.85546875" style="14" customWidth="1"/>
    <col min="7" max="7" width="3.140625" style="14" customWidth="1"/>
    <col min="8" max="11" width="6.5703125" style="14" customWidth="1"/>
    <col min="12" max="12" width="3" style="14" customWidth="1"/>
    <col min="13" max="13" width="2" style="14" customWidth="1"/>
    <col min="14" max="17" width="6.5703125" style="14" customWidth="1"/>
    <col min="18" max="19" width="2" style="14" customWidth="1"/>
    <col min="20" max="20" width="12" style="14" customWidth="1"/>
    <col min="21" max="23" width="6.5703125" style="14" customWidth="1"/>
    <col min="24" max="25" width="2" style="14" customWidth="1"/>
    <col min="26" max="29" width="6.5703125" style="14" customWidth="1"/>
    <col min="30" max="31" width="2" style="14" customWidth="1"/>
    <col min="32" max="32" width="6.5703125" style="14" customWidth="1"/>
    <col min="33" max="33" width="7.7109375" style="14" customWidth="1"/>
    <col min="34" max="38" width="6.5703125" style="14" customWidth="1"/>
    <col min="39" max="40" width="8" style="14" customWidth="1"/>
    <col min="41" max="44" width="6.5703125" style="14" customWidth="1"/>
    <col min="45" max="46" width="2" style="14" customWidth="1"/>
    <col min="47" max="50" width="6.5703125" style="14" customWidth="1"/>
    <col min="51" max="52" width="2" style="14" customWidth="1"/>
    <col min="53" max="56" width="6.5703125" style="14" customWidth="1"/>
    <col min="57" max="58" width="2" style="14" customWidth="1"/>
    <col min="59" max="62" width="6.5703125" style="14" customWidth="1"/>
    <col min="63" max="64" width="2" style="14" customWidth="1"/>
    <col min="65" max="68" width="6.5703125" style="14" customWidth="1"/>
    <col min="69" max="69" width="9.140625" style="14" customWidth="1"/>
    <col min="70" max="89" width="6.42578125" style="14" customWidth="1"/>
    <col min="90" max="99" width="9.140625" style="14" customWidth="1"/>
    <col min="100" max="100" width="13.28515625" style="14" customWidth="1"/>
    <col min="101" max="101" width="15.140625" style="14" customWidth="1"/>
    <col min="102" max="124" width="9.140625" style="14" customWidth="1"/>
    <col min="125" max="16384" width="9.140625" style="14"/>
  </cols>
  <sheetData>
    <row r="1" spans="1:134" ht="12.75" customHeight="1">
      <c r="B1" s="278" t="s">
        <v>297</v>
      </c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  <c r="Q1" s="278"/>
      <c r="R1" s="278"/>
      <c r="S1" s="278"/>
      <c r="T1" s="278"/>
      <c r="U1" s="278"/>
      <c r="V1" s="278"/>
      <c r="W1" s="278"/>
      <c r="X1" s="278"/>
      <c r="Y1" s="278"/>
      <c r="Z1" s="278"/>
      <c r="AA1" s="278"/>
      <c r="AB1" s="278"/>
      <c r="AC1" s="278"/>
      <c r="AD1" s="278"/>
      <c r="AE1" s="278"/>
      <c r="AF1" s="278"/>
      <c r="AG1" s="278"/>
      <c r="AH1" s="278"/>
      <c r="AI1" s="278"/>
      <c r="AJ1" s="278"/>
      <c r="AK1" s="278"/>
      <c r="AL1" s="278"/>
      <c r="AM1" s="278"/>
      <c r="AN1" s="278"/>
      <c r="AO1" s="278"/>
      <c r="AP1" s="278"/>
      <c r="AQ1" s="278"/>
      <c r="AR1" s="278"/>
      <c r="AS1" s="278"/>
      <c r="AT1" s="278"/>
      <c r="AU1" s="278"/>
      <c r="AV1" s="278"/>
      <c r="AW1" s="278"/>
      <c r="AX1" s="278"/>
      <c r="AY1" s="278"/>
      <c r="AZ1" s="278"/>
      <c r="BA1" s="278"/>
      <c r="BB1" s="278"/>
      <c r="BC1" s="278"/>
      <c r="BD1" s="278"/>
      <c r="BE1" s="278"/>
      <c r="BF1" s="278"/>
      <c r="BG1" s="278"/>
      <c r="BH1" s="278"/>
      <c r="BI1" s="278"/>
      <c r="BJ1" s="278"/>
      <c r="BK1" s="278"/>
      <c r="BL1" s="278"/>
      <c r="BM1" s="278"/>
      <c r="BN1" s="278"/>
      <c r="BO1" s="278"/>
      <c r="BP1" s="278"/>
    </row>
    <row r="2" spans="1:134" ht="12.75" customHeight="1" thickBot="1"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278"/>
      <c r="Q2" s="278"/>
      <c r="R2" s="278"/>
      <c r="S2" s="278"/>
      <c r="T2" s="278"/>
      <c r="U2" s="278"/>
      <c r="V2" s="278"/>
      <c r="W2" s="278"/>
      <c r="X2" s="278"/>
      <c r="Y2" s="278"/>
      <c r="Z2" s="278"/>
      <c r="AA2" s="278"/>
      <c r="AB2" s="278"/>
      <c r="AC2" s="278"/>
      <c r="AD2" s="278"/>
      <c r="AE2" s="278"/>
      <c r="AF2" s="278"/>
      <c r="AG2" s="278"/>
      <c r="AH2" s="278"/>
      <c r="AI2" s="278"/>
      <c r="AJ2" s="278"/>
      <c r="AK2" s="278"/>
      <c r="AL2" s="278"/>
      <c r="AM2" s="278"/>
      <c r="AN2" s="278"/>
      <c r="AO2" s="278"/>
      <c r="AP2" s="278"/>
      <c r="AQ2" s="278"/>
      <c r="AR2" s="278"/>
      <c r="AS2" s="278"/>
      <c r="AT2" s="278"/>
      <c r="AU2" s="278"/>
      <c r="AV2" s="278"/>
      <c r="AW2" s="278"/>
      <c r="AX2" s="278"/>
      <c r="AY2" s="278"/>
      <c r="AZ2" s="278"/>
      <c r="BA2" s="278"/>
      <c r="BB2" s="278"/>
      <c r="BC2" s="278"/>
      <c r="BD2" s="278"/>
      <c r="BE2" s="278"/>
      <c r="BF2" s="278"/>
      <c r="BG2" s="278"/>
      <c r="BH2" s="278"/>
      <c r="BI2" s="278"/>
      <c r="BJ2" s="278"/>
      <c r="BK2" s="278"/>
      <c r="BL2" s="278"/>
      <c r="BM2" s="278"/>
      <c r="BN2" s="278"/>
      <c r="BO2" s="278"/>
      <c r="BP2" s="278"/>
      <c r="BR2" s="257" t="s">
        <v>73</v>
      </c>
      <c r="BS2" s="257"/>
      <c r="BT2" s="257"/>
      <c r="BU2" s="257"/>
      <c r="BV2" s="257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7"/>
      <c r="CH2" s="257"/>
      <c r="CI2" s="257"/>
      <c r="CJ2" s="257"/>
      <c r="CK2" s="257"/>
      <c r="CL2" s="279"/>
      <c r="CM2" s="280"/>
      <c r="CN2" s="280"/>
      <c r="CO2" s="280"/>
      <c r="CP2" s="280"/>
      <c r="CQ2" s="280"/>
      <c r="CR2" s="280"/>
      <c r="CS2" s="280"/>
      <c r="CT2" s="280"/>
      <c r="CU2" s="280"/>
      <c r="CV2" s="164"/>
      <c r="CW2" s="283" t="s">
        <v>427</v>
      </c>
      <c r="CX2" s="283"/>
      <c r="CY2" s="283"/>
      <c r="CZ2" s="283"/>
      <c r="DA2" s="283"/>
      <c r="DB2" s="283"/>
      <c r="DC2" s="283"/>
      <c r="DD2" s="283"/>
      <c r="DE2" s="283"/>
      <c r="DF2" s="283"/>
      <c r="DG2" s="283"/>
      <c r="DH2" s="283"/>
      <c r="DI2" s="283"/>
      <c r="DJ2" s="283"/>
      <c r="DK2" s="283"/>
      <c r="DL2" s="283"/>
      <c r="DM2" s="183"/>
      <c r="DN2" s="183"/>
      <c r="DO2" s="183"/>
      <c r="DP2" s="183"/>
      <c r="DQ2" s="183"/>
      <c r="DR2" s="183"/>
    </row>
    <row r="3" spans="1:134" ht="33.75" customHeight="1" thickBot="1">
      <c r="B3" s="268" t="s">
        <v>471</v>
      </c>
      <c r="C3" s="233"/>
      <c r="D3" s="233"/>
      <c r="E3" s="233"/>
      <c r="F3" s="138"/>
      <c r="G3" s="138"/>
      <c r="H3" s="269" t="s">
        <v>472</v>
      </c>
      <c r="I3" s="270"/>
      <c r="J3" s="270"/>
      <c r="K3" s="270"/>
      <c r="L3" s="138"/>
      <c r="M3" s="138"/>
      <c r="N3" s="271" t="s">
        <v>473</v>
      </c>
      <c r="O3" s="272"/>
      <c r="P3" s="272"/>
      <c r="Q3" s="272"/>
      <c r="R3" s="138"/>
      <c r="S3" s="138"/>
      <c r="T3" s="273" t="s">
        <v>474</v>
      </c>
      <c r="U3" s="274"/>
      <c r="V3" s="274"/>
      <c r="W3" s="274"/>
      <c r="X3" s="138"/>
      <c r="Y3" s="138"/>
      <c r="Z3" s="275" t="s">
        <v>475</v>
      </c>
      <c r="AA3" s="276"/>
      <c r="AB3" s="276"/>
      <c r="AC3" s="276"/>
      <c r="AD3" s="138"/>
      <c r="AE3" s="138"/>
      <c r="AF3" s="244" t="s">
        <v>0</v>
      </c>
      <c r="AG3" s="285" t="s">
        <v>496</v>
      </c>
      <c r="AH3" s="286"/>
      <c r="AI3" s="286"/>
      <c r="AJ3" s="286"/>
      <c r="AK3" s="286"/>
      <c r="AL3" s="287"/>
      <c r="AM3" s="138"/>
      <c r="AN3" s="138"/>
      <c r="AO3" s="258" t="s">
        <v>476</v>
      </c>
      <c r="AP3" s="259"/>
      <c r="AQ3" s="259"/>
      <c r="AR3" s="259"/>
      <c r="AS3" s="138"/>
      <c r="AT3" s="138"/>
      <c r="AU3" s="260" t="s">
        <v>477</v>
      </c>
      <c r="AV3" s="261"/>
      <c r="AW3" s="261"/>
      <c r="AX3" s="261"/>
      <c r="AY3" s="138"/>
      <c r="AZ3" s="138"/>
      <c r="BA3" s="262" t="s">
        <v>478</v>
      </c>
      <c r="BB3" s="263"/>
      <c r="BC3" s="263"/>
      <c r="BD3" s="263"/>
      <c r="BE3" s="138"/>
      <c r="BF3" s="138"/>
      <c r="BG3" s="264" t="s">
        <v>479</v>
      </c>
      <c r="BH3" s="265"/>
      <c r="BI3" s="265"/>
      <c r="BJ3" s="265"/>
      <c r="BK3" s="138"/>
      <c r="BL3" s="138"/>
      <c r="BM3" s="266" t="s">
        <v>480</v>
      </c>
      <c r="BN3" s="267"/>
      <c r="BO3" s="267"/>
      <c r="BP3" s="267"/>
      <c r="BR3" s="257" t="s">
        <v>298</v>
      </c>
      <c r="BS3" s="257"/>
      <c r="BT3" s="257"/>
      <c r="BU3" s="257"/>
      <c r="BV3" s="257"/>
      <c r="BW3" s="257"/>
      <c r="BX3" s="257"/>
      <c r="BY3" s="257"/>
      <c r="BZ3" s="257"/>
      <c r="CA3" s="257"/>
      <c r="CB3" s="257" t="s">
        <v>66</v>
      </c>
      <c r="CC3" s="257"/>
      <c r="CD3" s="257"/>
      <c r="CE3" s="257"/>
      <c r="CF3" s="257"/>
      <c r="CG3" s="257"/>
      <c r="CH3" s="257"/>
      <c r="CI3" s="257"/>
      <c r="CJ3" s="257"/>
      <c r="CK3" s="257"/>
      <c r="CL3" s="281"/>
      <c r="CM3" s="282"/>
      <c r="CN3" s="282"/>
      <c r="CO3" s="282"/>
      <c r="CP3" s="282"/>
      <c r="CQ3" s="282"/>
      <c r="CR3" s="282"/>
      <c r="CS3" s="282"/>
      <c r="CT3" s="282"/>
      <c r="CU3" s="282"/>
      <c r="CV3" s="164"/>
      <c r="CW3" s="184" t="s">
        <v>299</v>
      </c>
      <c r="CX3" s="184" t="s">
        <v>300</v>
      </c>
      <c r="CY3" s="184" t="s">
        <v>301</v>
      </c>
      <c r="CZ3" s="184" t="s">
        <v>302</v>
      </c>
      <c r="DA3" s="184" t="s">
        <v>303</v>
      </c>
      <c r="DB3" s="184" t="s">
        <v>304</v>
      </c>
      <c r="DC3" s="184" t="s">
        <v>305</v>
      </c>
      <c r="DD3" s="184" t="s">
        <v>306</v>
      </c>
      <c r="DE3" s="184" t="s">
        <v>307</v>
      </c>
      <c r="DF3" s="184" t="s">
        <v>308</v>
      </c>
      <c r="DG3" s="183"/>
      <c r="DH3" s="183"/>
      <c r="DI3" s="183"/>
      <c r="DJ3" s="183"/>
      <c r="DK3" s="184"/>
      <c r="DL3" s="184"/>
      <c r="DM3" s="184"/>
      <c r="DN3" s="184"/>
      <c r="DO3" s="184"/>
      <c r="DP3" s="184"/>
      <c r="DQ3" s="184"/>
      <c r="DR3" s="184"/>
      <c r="DT3" s="84"/>
    </row>
    <row r="4" spans="1:134" s="84" customFormat="1" ht="24" customHeight="1" thickBot="1">
      <c r="B4" s="92" t="s">
        <v>73</v>
      </c>
      <c r="C4" s="93" t="s">
        <v>255</v>
      </c>
      <c r="D4" s="93" t="s">
        <v>24</v>
      </c>
      <c r="E4" s="93" t="s">
        <v>77</v>
      </c>
      <c r="F4" s="139"/>
      <c r="G4" s="139"/>
      <c r="H4" s="92" t="s">
        <v>73</v>
      </c>
      <c r="I4" s="93" t="s">
        <v>255</v>
      </c>
      <c r="J4" s="93" t="s">
        <v>24</v>
      </c>
      <c r="K4" s="93" t="s">
        <v>77</v>
      </c>
      <c r="L4" s="139"/>
      <c r="M4" s="139"/>
      <c r="N4" s="92" t="s">
        <v>73</v>
      </c>
      <c r="O4" s="93" t="s">
        <v>255</v>
      </c>
      <c r="P4" s="93" t="s">
        <v>24</v>
      </c>
      <c r="Q4" s="93" t="s">
        <v>77</v>
      </c>
      <c r="R4" s="139"/>
      <c r="S4" s="139"/>
      <c r="T4" s="92" t="s">
        <v>73</v>
      </c>
      <c r="U4" s="93" t="s">
        <v>255</v>
      </c>
      <c r="V4" s="93" t="s">
        <v>24</v>
      </c>
      <c r="W4" s="93" t="s">
        <v>77</v>
      </c>
      <c r="X4" s="139"/>
      <c r="Y4" s="139"/>
      <c r="Z4" s="92" t="s">
        <v>73</v>
      </c>
      <c r="AA4" s="93" t="s">
        <v>255</v>
      </c>
      <c r="AB4" s="93" t="s">
        <v>24</v>
      </c>
      <c r="AC4" s="93" t="s">
        <v>77</v>
      </c>
      <c r="AD4" s="139"/>
      <c r="AE4" s="139"/>
      <c r="AF4" s="277"/>
      <c r="AG4" s="173" t="s">
        <v>493</v>
      </c>
      <c r="AH4" s="174" t="s">
        <v>448</v>
      </c>
      <c r="AI4" s="170" t="s">
        <v>73</v>
      </c>
      <c r="AJ4" s="93" t="s">
        <v>255</v>
      </c>
      <c r="AK4" s="93" t="s">
        <v>24</v>
      </c>
      <c r="AL4" s="93" t="s">
        <v>77</v>
      </c>
      <c r="AM4" s="165"/>
      <c r="AN4" s="139"/>
      <c r="AO4" s="92" t="s">
        <v>73</v>
      </c>
      <c r="AP4" s="93" t="s">
        <v>255</v>
      </c>
      <c r="AQ4" s="93" t="s">
        <v>24</v>
      </c>
      <c r="AR4" s="93" t="s">
        <v>77</v>
      </c>
      <c r="AS4" s="139"/>
      <c r="AT4" s="139"/>
      <c r="AU4" s="92" t="s">
        <v>73</v>
      </c>
      <c r="AV4" s="93" t="s">
        <v>255</v>
      </c>
      <c r="AW4" s="93" t="s">
        <v>24</v>
      </c>
      <c r="AX4" s="93" t="s">
        <v>77</v>
      </c>
      <c r="AY4" s="139"/>
      <c r="AZ4" s="139"/>
      <c r="BA4" s="92" t="s">
        <v>73</v>
      </c>
      <c r="BB4" s="93" t="s">
        <v>255</v>
      </c>
      <c r="BC4" s="93" t="s">
        <v>24</v>
      </c>
      <c r="BD4" s="93" t="s">
        <v>76</v>
      </c>
      <c r="BE4" s="139"/>
      <c r="BF4" s="139"/>
      <c r="BG4" s="92" t="s">
        <v>73</v>
      </c>
      <c r="BH4" s="93" t="s">
        <v>255</v>
      </c>
      <c r="BI4" s="93" t="s">
        <v>24</v>
      </c>
      <c r="BJ4" s="93" t="s">
        <v>77</v>
      </c>
      <c r="BK4" s="139"/>
      <c r="BL4" s="139"/>
      <c r="BM4" s="92" t="s">
        <v>73</v>
      </c>
      <c r="BN4" s="93" t="s">
        <v>255</v>
      </c>
      <c r="BO4" s="93" t="s">
        <v>24</v>
      </c>
      <c r="BP4" s="93" t="s">
        <v>77</v>
      </c>
      <c r="BR4" s="160" t="s">
        <v>299</v>
      </c>
      <c r="BS4" s="160" t="s">
        <v>300</v>
      </c>
      <c r="BT4" s="160" t="s">
        <v>301</v>
      </c>
      <c r="BU4" s="160" t="s">
        <v>302</v>
      </c>
      <c r="BV4" s="160" t="s">
        <v>303</v>
      </c>
      <c r="BW4" s="160" t="s">
        <v>304</v>
      </c>
      <c r="BX4" s="160" t="s">
        <v>305</v>
      </c>
      <c r="BY4" s="160" t="s">
        <v>306</v>
      </c>
      <c r="BZ4" s="160" t="s">
        <v>307</v>
      </c>
      <c r="CA4" s="160" t="s">
        <v>308</v>
      </c>
      <c r="CB4" s="160" t="s">
        <v>299</v>
      </c>
      <c r="CC4" s="160" t="s">
        <v>300</v>
      </c>
      <c r="CD4" s="160" t="s">
        <v>301</v>
      </c>
      <c r="CE4" s="160" t="s">
        <v>302</v>
      </c>
      <c r="CF4" s="160" t="s">
        <v>303</v>
      </c>
      <c r="CG4" s="160" t="s">
        <v>304</v>
      </c>
      <c r="CH4" s="160" t="s">
        <v>305</v>
      </c>
      <c r="CI4" s="160" t="s">
        <v>306</v>
      </c>
      <c r="CJ4" s="160" t="s">
        <v>307</v>
      </c>
      <c r="CK4" s="160" t="s">
        <v>308</v>
      </c>
      <c r="CL4" s="163" t="s">
        <v>299</v>
      </c>
      <c r="CM4" s="163" t="s">
        <v>300</v>
      </c>
      <c r="CN4" s="163" t="s">
        <v>301</v>
      </c>
      <c r="CO4" s="163" t="s">
        <v>302</v>
      </c>
      <c r="CP4" s="163" t="s">
        <v>303</v>
      </c>
      <c r="CQ4" s="163" t="s">
        <v>304</v>
      </c>
      <c r="CR4" s="163" t="s">
        <v>305</v>
      </c>
      <c r="CS4" s="163" t="s">
        <v>306</v>
      </c>
      <c r="CT4" s="163" t="s">
        <v>307</v>
      </c>
      <c r="CU4" s="163" t="s">
        <v>308</v>
      </c>
      <c r="CV4" s="167" t="s">
        <v>430</v>
      </c>
      <c r="CW4" s="184" t="s">
        <v>25</v>
      </c>
      <c r="CX4" s="184" t="s">
        <v>431</v>
      </c>
      <c r="CY4" s="184" t="s">
        <v>272</v>
      </c>
      <c r="CZ4" s="184" t="s">
        <v>428</v>
      </c>
      <c r="DA4" s="184" t="s">
        <v>432</v>
      </c>
      <c r="DB4" s="184" t="s">
        <v>433</v>
      </c>
      <c r="DC4" s="184" t="s">
        <v>434</v>
      </c>
      <c r="DD4" s="184" t="s">
        <v>435</v>
      </c>
      <c r="DE4" s="184" t="s">
        <v>429</v>
      </c>
      <c r="DF4" s="184" t="s">
        <v>436</v>
      </c>
      <c r="DG4" s="184"/>
      <c r="DH4" s="184"/>
      <c r="DI4" s="184"/>
      <c r="DJ4" s="284" t="s">
        <v>447</v>
      </c>
      <c r="DK4" s="284"/>
      <c r="DL4" s="284"/>
      <c r="DM4" s="284"/>
      <c r="DN4" s="284" t="s">
        <v>447</v>
      </c>
      <c r="DO4" s="284"/>
      <c r="DP4" s="284"/>
      <c r="DQ4" s="284"/>
      <c r="DR4" s="184" t="s">
        <v>458</v>
      </c>
    </row>
    <row r="5" spans="1:134" ht="26.25" customHeight="1" thickBot="1">
      <c r="B5" s="95"/>
      <c r="C5" s="96"/>
      <c r="D5" s="96"/>
      <c r="E5" s="96"/>
      <c r="F5" s="137"/>
      <c r="G5" s="137"/>
      <c r="H5" s="95"/>
      <c r="I5" s="96"/>
      <c r="J5" s="96"/>
      <c r="K5" s="96"/>
      <c r="L5" s="137"/>
      <c r="M5" s="137"/>
      <c r="N5" s="95"/>
      <c r="O5" s="96"/>
      <c r="P5" s="96"/>
      <c r="Q5" s="96"/>
      <c r="R5" s="137"/>
      <c r="S5" s="137"/>
      <c r="T5" s="95"/>
      <c r="U5" s="96"/>
      <c r="V5" s="96"/>
      <c r="W5" s="96"/>
      <c r="X5" s="137"/>
      <c r="Y5" s="137"/>
      <c r="Z5" s="95"/>
      <c r="AA5" s="96"/>
      <c r="AB5" s="96"/>
      <c r="AC5" s="96"/>
      <c r="AD5" s="137"/>
      <c r="AE5" s="137"/>
      <c r="AF5" s="169" t="str">
        <f>IF('Main Dashboard'!I5="","",'Main Dashboard'!I5)</f>
        <v>P</v>
      </c>
      <c r="AG5" s="95"/>
      <c r="AH5" s="176"/>
      <c r="AI5" s="176"/>
      <c r="AJ5" s="96"/>
      <c r="AK5" s="96"/>
      <c r="AL5" s="97"/>
      <c r="AM5" s="137"/>
      <c r="AN5" s="137"/>
      <c r="AO5" s="95"/>
      <c r="AP5" s="96"/>
      <c r="AQ5" s="96"/>
      <c r="AR5" s="96"/>
      <c r="AS5" s="137"/>
      <c r="AT5" s="137"/>
      <c r="AU5" s="95"/>
      <c r="AV5" s="96"/>
      <c r="AW5" s="96"/>
      <c r="AX5" s="96"/>
      <c r="AY5" s="137"/>
      <c r="AZ5" s="137"/>
      <c r="BA5" s="95"/>
      <c r="BB5" s="96"/>
      <c r="BC5" s="96"/>
      <c r="BD5" s="96"/>
      <c r="BE5" s="137"/>
      <c r="BF5" s="137"/>
      <c r="BG5" s="95"/>
      <c r="BH5" s="96"/>
      <c r="BI5" s="96"/>
      <c r="BJ5" s="96"/>
      <c r="BK5" s="137"/>
      <c r="BL5" s="137"/>
      <c r="BM5" s="95"/>
      <c r="BN5" s="96"/>
      <c r="BO5" s="96"/>
      <c r="BP5" s="96"/>
    </row>
    <row r="6" spans="1:134" ht="26.25" customHeight="1" thickBot="1">
      <c r="B6" s="98"/>
      <c r="C6" s="99"/>
      <c r="D6" s="99"/>
      <c r="E6" s="99"/>
      <c r="F6" s="137"/>
      <c r="G6" s="137"/>
      <c r="H6" s="98"/>
      <c r="I6" s="99"/>
      <c r="J6" s="99"/>
      <c r="K6" s="99"/>
      <c r="L6" s="137"/>
      <c r="M6" s="137"/>
      <c r="N6" s="98"/>
      <c r="O6" s="99"/>
      <c r="P6" s="99"/>
      <c r="Q6" s="99"/>
      <c r="R6" s="137"/>
      <c r="S6" s="137"/>
      <c r="T6" s="98"/>
      <c r="U6" s="99"/>
      <c r="V6" s="99"/>
      <c r="W6" s="99"/>
      <c r="X6" s="137"/>
      <c r="Y6" s="137"/>
      <c r="Z6" s="98"/>
      <c r="AA6" s="99"/>
      <c r="AB6" s="99"/>
      <c r="AC6" s="99"/>
      <c r="AD6" s="137"/>
      <c r="AE6" s="137"/>
      <c r="AF6" s="169" t="str">
        <f>IF('Main Dashboard'!I6="","",'Main Dashboard'!I6)</f>
        <v>P</v>
      </c>
      <c r="AG6" s="98"/>
      <c r="AH6" s="175"/>
      <c r="AI6" s="175"/>
      <c r="AJ6" s="99"/>
      <c r="AK6" s="99"/>
      <c r="AL6" s="100"/>
      <c r="AM6" s="137"/>
      <c r="AN6" s="137"/>
      <c r="AO6" s="98"/>
      <c r="AP6" s="99"/>
      <c r="AQ6" s="99"/>
      <c r="AR6" s="99"/>
      <c r="AS6" s="137"/>
      <c r="AT6" s="137"/>
      <c r="AU6" s="98"/>
      <c r="AV6" s="99"/>
      <c r="AW6" s="99"/>
      <c r="AX6" s="99"/>
      <c r="AY6" s="137"/>
      <c r="AZ6" s="137"/>
      <c r="BA6" s="98"/>
      <c r="BB6" s="99"/>
      <c r="BC6" s="99"/>
      <c r="BD6" s="99"/>
      <c r="BE6" s="137"/>
      <c r="BF6" s="137"/>
      <c r="BG6" s="98"/>
      <c r="BH6" s="99"/>
      <c r="BI6" s="99"/>
      <c r="BJ6" s="99"/>
      <c r="BK6" s="137"/>
      <c r="BL6" s="137"/>
      <c r="BM6" s="98"/>
      <c r="BN6" s="99"/>
      <c r="BO6" s="99"/>
      <c r="BP6" s="99"/>
    </row>
    <row r="7" spans="1:134" ht="26.25" customHeight="1" thickBot="1">
      <c r="B7" s="98"/>
      <c r="C7" s="99"/>
      <c r="D7" s="99"/>
      <c r="E7" s="99"/>
      <c r="F7" s="137"/>
      <c r="G7" s="137"/>
      <c r="H7" s="98"/>
      <c r="I7" s="99"/>
      <c r="J7" s="99"/>
      <c r="K7" s="99"/>
      <c r="L7" s="137"/>
      <c r="M7" s="137"/>
      <c r="N7" s="98"/>
      <c r="O7" s="99"/>
      <c r="P7" s="99"/>
      <c r="Q7" s="99"/>
      <c r="R7" s="137"/>
      <c r="S7" s="137"/>
      <c r="T7" s="98"/>
      <c r="U7" s="99"/>
      <c r="V7" s="99"/>
      <c r="W7" s="99"/>
      <c r="X7" s="137"/>
      <c r="Y7" s="137"/>
      <c r="Z7" s="98"/>
      <c r="AA7" s="99"/>
      <c r="AB7" s="99"/>
      <c r="AC7" s="99"/>
      <c r="AD7" s="137"/>
      <c r="AE7" s="137"/>
      <c r="AF7" s="169" t="str">
        <f>IF('Main Dashboard'!I7="","",'Main Dashboard'!I7)</f>
        <v>B</v>
      </c>
      <c r="AG7" s="98"/>
      <c r="AH7" s="175"/>
      <c r="AI7" s="175"/>
      <c r="AJ7" s="99"/>
      <c r="AK7" s="99"/>
      <c r="AL7" s="100"/>
      <c r="AM7" s="137"/>
      <c r="AN7" s="137"/>
      <c r="AO7" s="98"/>
      <c r="AP7" s="99"/>
      <c r="AQ7" s="99"/>
      <c r="AR7" s="99"/>
      <c r="AS7" s="137"/>
      <c r="AT7" s="137"/>
      <c r="AU7" s="98"/>
      <c r="AV7" s="99"/>
      <c r="AW7" s="99"/>
      <c r="AX7" s="99"/>
      <c r="AY7" s="137"/>
      <c r="AZ7" s="137"/>
      <c r="BA7" s="98"/>
      <c r="BB7" s="99"/>
      <c r="BC7" s="99"/>
      <c r="BD7" s="99"/>
      <c r="BE7" s="137"/>
      <c r="BF7" s="137"/>
      <c r="BG7" s="98"/>
      <c r="BH7" s="99"/>
      <c r="BI7" s="99"/>
      <c r="BJ7" s="99"/>
      <c r="BK7" s="137"/>
      <c r="BL7" s="137"/>
      <c r="BM7" s="98"/>
      <c r="BN7" s="99"/>
      <c r="BO7" s="99"/>
      <c r="BP7" s="99"/>
    </row>
    <row r="8" spans="1:134" ht="26.25" customHeight="1" thickBot="1">
      <c r="B8" s="98"/>
      <c r="C8" s="99"/>
      <c r="D8" s="99"/>
      <c r="E8" s="99"/>
      <c r="F8" s="137"/>
      <c r="G8" s="137"/>
      <c r="H8" s="98"/>
      <c r="I8" s="99"/>
      <c r="J8" s="99"/>
      <c r="K8" s="99"/>
      <c r="L8" s="137"/>
      <c r="M8" s="137"/>
      <c r="N8" s="98"/>
      <c r="O8" s="99"/>
      <c r="P8" s="99"/>
      <c r="Q8" s="99"/>
      <c r="R8" s="137"/>
      <c r="S8" s="137"/>
      <c r="T8" s="98"/>
      <c r="U8" s="99"/>
      <c r="V8" s="99"/>
      <c r="W8" s="99"/>
      <c r="X8" s="137"/>
      <c r="Y8" s="137"/>
      <c r="Z8" s="98"/>
      <c r="AA8" s="99"/>
      <c r="AB8" s="99"/>
      <c r="AC8" s="99"/>
      <c r="AD8" s="137"/>
      <c r="AE8" s="137"/>
      <c r="AF8" s="169" t="str">
        <f>IF('Main Dashboard'!I8="","",'Main Dashboard'!I8)</f>
        <v>B</v>
      </c>
      <c r="AG8" s="98"/>
      <c r="AH8" s="175"/>
      <c r="AI8" s="175"/>
      <c r="AJ8" s="99"/>
      <c r="AK8" s="99"/>
      <c r="AL8" s="100"/>
      <c r="AM8" s="137"/>
      <c r="AN8" s="137"/>
      <c r="AO8" s="98"/>
      <c r="AP8" s="99"/>
      <c r="AQ8" s="99"/>
      <c r="AR8" s="99"/>
      <c r="AS8" s="137"/>
      <c r="AT8" s="137"/>
      <c r="AU8" s="98"/>
      <c r="AV8" s="99"/>
      <c r="AW8" s="99"/>
      <c r="AX8" s="99"/>
      <c r="AY8" s="137"/>
      <c r="AZ8" s="137"/>
      <c r="BA8" s="98"/>
      <c r="BB8" s="99"/>
      <c r="BC8" s="99"/>
      <c r="BD8" s="99"/>
      <c r="BE8" s="137"/>
      <c r="BF8" s="137"/>
      <c r="BG8" s="98"/>
      <c r="BH8" s="99"/>
      <c r="BI8" s="99"/>
      <c r="BJ8" s="99"/>
      <c r="BK8" s="137"/>
      <c r="BL8" s="137"/>
      <c r="BM8" s="98"/>
      <c r="BN8" s="99"/>
      <c r="BO8" s="99"/>
      <c r="BP8" s="99"/>
      <c r="DU8" s="14" t="s">
        <v>488</v>
      </c>
      <c r="DV8" s="14" t="s">
        <v>481</v>
      </c>
      <c r="DW8" s="14" t="s">
        <v>499</v>
      </c>
      <c r="DX8" s="14" t="s">
        <v>44</v>
      </c>
      <c r="DY8" s="14" t="s">
        <v>482</v>
      </c>
      <c r="DZ8" s="14" t="s">
        <v>500</v>
      </c>
      <c r="EA8" s="14" t="s">
        <v>501</v>
      </c>
      <c r="EB8" s="14" t="s">
        <v>502</v>
      </c>
      <c r="EC8" s="14" t="s">
        <v>503</v>
      </c>
      <c r="ED8" s="14" t="s">
        <v>498</v>
      </c>
    </row>
    <row r="9" spans="1:134" ht="26.25" customHeight="1" thickBot="1">
      <c r="B9" s="140"/>
      <c r="C9" s="141"/>
      <c r="D9" s="141"/>
      <c r="E9" s="141"/>
      <c r="F9" s="137"/>
      <c r="G9" s="137"/>
      <c r="H9" s="140"/>
      <c r="I9" s="141"/>
      <c r="J9" s="141"/>
      <c r="K9" s="141"/>
      <c r="L9" s="137"/>
      <c r="M9" s="137"/>
      <c r="N9" s="140"/>
      <c r="O9" s="141"/>
      <c r="P9" s="141"/>
      <c r="Q9" s="141"/>
      <c r="R9" s="137"/>
      <c r="S9" s="137"/>
      <c r="T9" s="140"/>
      <c r="U9" s="141"/>
      <c r="V9" s="141"/>
      <c r="W9" s="141"/>
      <c r="X9" s="137"/>
      <c r="Y9" s="137"/>
      <c r="Z9" s="140"/>
      <c r="AA9" s="141"/>
      <c r="AB9" s="141"/>
      <c r="AC9" s="141"/>
      <c r="AD9" s="137"/>
      <c r="AE9" s="137"/>
      <c r="AF9" s="169" t="str">
        <f>IF('Main Dashboard'!I9="","",'Main Dashboard'!I9)</f>
        <v>P</v>
      </c>
      <c r="AG9" s="140"/>
      <c r="AH9" s="177"/>
      <c r="AI9" s="177"/>
      <c r="AJ9" s="141"/>
      <c r="AK9" s="141"/>
      <c r="AL9" s="142"/>
      <c r="AM9" s="137"/>
      <c r="AN9" s="137"/>
      <c r="AO9" s="140"/>
      <c r="AP9" s="141"/>
      <c r="AQ9" s="141"/>
      <c r="AR9" s="141"/>
      <c r="AS9" s="137"/>
      <c r="AT9" s="137"/>
      <c r="AU9" s="140"/>
      <c r="AV9" s="141"/>
      <c r="AW9" s="141"/>
      <c r="AX9" s="141"/>
      <c r="AY9" s="137"/>
      <c r="AZ9" s="137"/>
      <c r="BA9" s="140"/>
      <c r="BB9" s="141"/>
      <c r="BC9" s="141"/>
      <c r="BD9" s="141"/>
      <c r="BE9" s="137"/>
      <c r="BF9" s="137"/>
      <c r="BG9" s="140"/>
      <c r="BH9" s="141"/>
      <c r="BI9" s="141"/>
      <c r="BJ9" s="141"/>
      <c r="BK9" s="137"/>
      <c r="BL9" s="137"/>
      <c r="BM9" s="140"/>
      <c r="BN9" s="141"/>
      <c r="BO9" s="141"/>
      <c r="BP9" s="141"/>
      <c r="DU9" s="208" t="s">
        <v>461</v>
      </c>
      <c r="DV9" s="209" t="s">
        <v>462</v>
      </c>
      <c r="DW9" s="209" t="s">
        <v>463</v>
      </c>
      <c r="DX9" s="209" t="s">
        <v>464</v>
      </c>
      <c r="DY9" s="209" t="s">
        <v>465</v>
      </c>
      <c r="DZ9" s="209" t="s">
        <v>466</v>
      </c>
      <c r="EA9" s="209" t="s">
        <v>467</v>
      </c>
      <c r="EB9" s="209" t="s">
        <v>468</v>
      </c>
      <c r="EC9" s="209" t="s">
        <v>469</v>
      </c>
      <c r="ED9" s="210" t="s">
        <v>470</v>
      </c>
    </row>
    <row r="10" spans="1:134" ht="26.25" customHeight="1" thickBot="1">
      <c r="A10" s="14">
        <v>1</v>
      </c>
      <c r="B10" s="101" t="str">
        <f t="shared" ref="B10:B24" si="0">IF(AF9="","",IF(AND(CB10=0,CF10=0),"NB",IF(BR10="N",BV10&amp;CF10,IF(BV10="N",BR10&amp;CB10,IF(BR10=BV10,BR10&amp;(CB10+CF10),IF(CB10&gt;CF10,BR10&amp;(CB10-CF10),IF(CB10=CF10,"NB",BV10&amp;(CF10-CB10))))))))</f>
        <v>P1</v>
      </c>
      <c r="C10" s="102" t="str">
        <f>IF(AF10="","",IF(B10="NB","",IF(LEFT(B10)=AF10,"Y","N")))</f>
        <v>Y</v>
      </c>
      <c r="D10" s="102">
        <f>IF(AF10="","",IF(C10="Y",1,IF(C10="N",-1,0)))</f>
        <v>1</v>
      </c>
      <c r="E10" s="103">
        <f>IF(AF10="","",IF(B10="NB",E9,IF(C10="Y",E9+REPLACE(B10,1,1,""),E9-REPLACE(B10,1,1,""))))</f>
        <v>1</v>
      </c>
      <c r="F10" s="137"/>
      <c r="G10" s="137"/>
      <c r="H10" s="101" t="str">
        <f t="shared" ref="H10:H41" si="1">IF(AF9="","",IF(AND(CJ10=0,CK10=0),"NB",IF(BZ10="N",CA10&amp;CK10,IF(CA10="N",BZ10&amp;CJ10,IF(BZ10=CA10,BZ10&amp;(CJ10+CK10),IF(CJ10&gt;CK10,BZ10&amp;(CJ10-CK10),IF(CJ10=CK10,"NB",CA10&amp;(CK10-CJ10))))))))</f>
        <v>NB</v>
      </c>
      <c r="I10" s="102" t="str">
        <f>IF(AF10="","",IF(H10="NB","",IF(LEFT(H10)=AF10,"Y","N")))</f>
        <v/>
      </c>
      <c r="J10" s="102">
        <f>IF(AF10="","",IF(I10="Y",1,IF(I10="N",-1,0)))</f>
        <v>0</v>
      </c>
      <c r="K10" s="103">
        <f>IF(AF10="","",IF(H10="NB",K9,IF(I10="Y",K9+REPLACE(H10,1,1,""),K9-REPLACE(H10,1,1,""))))</f>
        <v>0</v>
      </c>
      <c r="L10" s="137"/>
      <c r="M10" s="137"/>
      <c r="N10" s="101" t="str">
        <f t="shared" ref="N10:N41" si="2">IF(AF9="","",IF(AND(CB10=0,CJ10=0),"NB",IF(BR10="N",BZ10&amp;CJ10,IF(BZ10="N",BR10&amp;CB10,IF(BR10=BZ10,BR10&amp;(CB10+CJ10),IF(CB10&gt;CJ10,BR10&amp;(CB10-CJ10),IF(CB10=CJ10,"NB",BZ10&amp;(CJ10-CB10))))))))</f>
        <v>P2</v>
      </c>
      <c r="O10" s="102" t="str">
        <f>IF(AF10="","",IF(N10="NB","",IF(LEFT(N10)=AF10,"Y","N")))</f>
        <v>Y</v>
      </c>
      <c r="P10" s="102">
        <f>IF(AF10="","",IF(O10="Y",1,IF(O10="N",-1,0)))</f>
        <v>1</v>
      </c>
      <c r="Q10" s="103">
        <f>IF(AF10="","",IF(N10="NB",Q9,IF(O10="Y",Q9+REPLACE(N10,1,1,""),Q9-REPLACE(N10,1,1,""))))</f>
        <v>2</v>
      </c>
      <c r="R10" s="137"/>
      <c r="S10" s="137"/>
      <c r="T10" s="101" t="str">
        <f t="shared" ref="T10:T41" si="3">IF(AF9="","",IF(AND(CG10=0,CH10=0),"NB",IF(BW10="N",BX10&amp;CH10,IF(BX10="N",BW10&amp;CG10,IF(BW10=BX10,BW10&amp;(CG10+CH10),IF(CG10&gt;CH10,BW10 &amp; (CG10-CH10),IF(CG10=CH10,"NB",BX10&amp;(CH10-CG10))))))))</f>
        <v>NB</v>
      </c>
      <c r="U10" s="102" t="str">
        <f>IF(AF10="","",IF(T10="NB","",IF(LEFT(T10)=AF10,"Y","N")))</f>
        <v/>
      </c>
      <c r="V10" s="102">
        <f>IF(AF10="","",IF(U10="Y",1,IF(U10="N",-1,0)))</f>
        <v>0</v>
      </c>
      <c r="W10" s="103">
        <f>IF(AF10="","",IF(T10="NB",W9,IF(U10="Y",W9+REPLACE(T10,1,1,""),W9-REPLACE(T10,1,1,""))))</f>
        <v>0</v>
      </c>
      <c r="X10" s="137"/>
      <c r="Y10" s="137"/>
      <c r="Z10" s="101" t="str">
        <f t="shared" ref="Z10:Z41" si="4">IF(AF9="","",IF(AND(CC10=0,CD10=0),"NB",IF(BS10="N",BT10&amp;CD10,IF(BT10="N",BS10&amp;CC10,IF(BS10=BT10,BS10&amp;(CC10+CD10),IF(CC10&gt;CD10,BS10 &amp; (CC10-CD10),IF(CC10=CD10,"NB",BT10&amp;(CD10-CC10))))))))</f>
        <v>NB</v>
      </c>
      <c r="AA10" s="102" t="str">
        <f>IF(AF10="","",IF(Z10="NB","",IF(LEFT(Z10)=AF10,"Y","N")))</f>
        <v/>
      </c>
      <c r="AB10" s="102">
        <f>IF(AF10="","",IF(AA10="Y",1,IF(AA10="N",-1,0)))</f>
        <v>0</v>
      </c>
      <c r="AC10" s="103">
        <f>IF(AF10="","",IF(Z10="NB",AC9,IF(AA10="Y",AC9+REPLACE(Z10,1,1,""),AC9-REPLACE(Z10,1,1,""))))</f>
        <v>0</v>
      </c>
      <c r="AD10" s="137"/>
      <c r="AE10" s="137"/>
      <c r="AF10" s="169" t="str">
        <f>IF('Main Dashboard'!I10="","",'Main Dashboard'!I10)</f>
        <v>P</v>
      </c>
      <c r="AG10" s="179"/>
      <c r="AH10" s="180" t="str">
        <f>IF(AF9="","","C1")</f>
        <v>C1</v>
      </c>
      <c r="AI10" s="181" t="str">
        <f>B10</f>
        <v>P1</v>
      </c>
      <c r="AJ10" s="102" t="str">
        <f>IF(AF10="","",IF(AI10="NB","",IF(LEFT(AI10)=AF10,"Y","N")))</f>
        <v>Y</v>
      </c>
      <c r="AK10" s="102">
        <f>IF(AF10="","",IF(AJ10="Y",1,IF(AJ10="N",-1,0)))</f>
        <v>1</v>
      </c>
      <c r="AL10" s="103">
        <f>IF(AF10="","",IF(AI10="NB",AL9,IF(AJ10="Y",AL9+REPLACE(AI10,1,1,""),AL9-REPLACE(AI10,1,1,""))))</f>
        <v>1</v>
      </c>
      <c r="AM10" s="166"/>
      <c r="AN10" s="137"/>
      <c r="AO10" s="101" t="str">
        <f t="shared" ref="AO10:AO41" si="5">IF(AF9="","",IF(AND(CC10=0,CJ10=0),"NB",IF(BS10="N",BZ10&amp;CJ10,IF(BZ10="N",BS10&amp;CC10,IF(BS10=BZ10,BS10&amp;(CC10+CJ10),IF(CC10&gt;CJ10,BS10 &amp; (CC10-CJ10),IF(CC10=CJ10,"NB",BZ10&amp;(CJ10-CC10))))))))</f>
        <v>NB</v>
      </c>
      <c r="AP10" s="102" t="str">
        <f t="shared" ref="AP10:AP41" si="6">IF(AF10="","",IF(AO10="NB","",IF(LEFT(AO10)=AF10,"Y","N")))</f>
        <v/>
      </c>
      <c r="AQ10" s="102">
        <f>IF(AF10="","",IF(AP10="Y",1,IF(AP10="N",-1,0)))</f>
        <v>0</v>
      </c>
      <c r="AR10" s="103">
        <f t="shared" ref="AR10:AR41" si="7">IF(AF10="","",IF(AO10="NB",AR9,IF(AP10="Y",AR9+REPLACE(AO10,1,1,""),AR9-REPLACE(AO10,1,1,""))))</f>
        <v>0</v>
      </c>
      <c r="AS10" s="137"/>
      <c r="AT10" s="137"/>
      <c r="AU10" s="101" t="str">
        <f t="shared" ref="AU10:AU41" si="8">IF(AF9="","",IF(AND(CC10=0,CK10=0),"NB",IF(BS10="N",CA10&amp;CK10,IF(CA10="N",BS10&amp;CC10,IF(BS10=CA10,BS10&amp;(CC10+CK10),IF(CC10&gt;CK10,BS10 &amp; (CC10-CK10),IF(CC10=CK10,"NB",CA10&amp;(CK10-CC10))))))))</f>
        <v>NB</v>
      </c>
      <c r="AV10" s="102" t="str">
        <f t="shared" ref="AV10:AV41" si="9">IF(AF10="","",IF(AU10="NB","",IF(LEFT(AU10)=AF10,"Y","N")))</f>
        <v/>
      </c>
      <c r="AW10" s="102">
        <f>IF(AF10="","",IF(AV10="Y",1,IF(AV10="N",-1,0)))</f>
        <v>0</v>
      </c>
      <c r="AX10" s="103">
        <f t="shared" ref="AX10:AX41" si="10">IF(AF10="","",IF(AU10="NB",AX9,IF(AV10="Y",AX9+REPLACE(AU10,1,1,""),AX9-REPLACE(AU10,1,1,""))))</f>
        <v>0</v>
      </c>
      <c r="AY10" s="137"/>
      <c r="AZ10" s="137"/>
      <c r="BA10" s="101" t="str">
        <f t="shared" ref="BA10:BA41" si="11">IF(AF9="","",IF(AND(CD10=0,CK10=0),"NB",IF(BT10="N",CA10&amp;CK10,IF(CA10="N",BT10&amp;CD10,IF(BT10=CA10,BT10&amp;(CD10+CK10),IF(CD10&gt;CK10,BT10&amp;(CD10-CK10),IF(CD10=CK10,"NB",CA10&amp;(CK10-CD10))))))))</f>
        <v>NB</v>
      </c>
      <c r="BB10" s="102" t="str">
        <f t="shared" ref="BB10:BB41" si="12">IF(AF10="","",IF(BA10="NB","",IF(LEFT(BA10)=AF10,"Y","N")))</f>
        <v/>
      </c>
      <c r="BC10" s="102">
        <f>IF(AF10="","",IF(BB10="Y",1,IF(BB10="N",-1,0)))</f>
        <v>0</v>
      </c>
      <c r="BD10" s="103">
        <f t="shared" ref="BD10:BD41" si="13">IF(AF10="","",IF(BA10="NB",BD9,IF(BB10="Y",BD9+REPLACE(BA10,1,1,""),BD9-REPLACE(BA10,1,1,""))))</f>
        <v>0</v>
      </c>
      <c r="BE10" s="137"/>
      <c r="BF10" s="137"/>
      <c r="BG10" s="101" t="str">
        <f t="shared" ref="BG10:BG41" si="14">IF(AF9="","",IF(AND(CD10=0,CE10=0),"NB",IF(BT10="N",BU10&amp;CE10,IF(BU10="N",BT10&amp;CD10,IF(BT10=BU10,BT10&amp;(CD10+CE10),IF(CD10&gt;CE10,BT10 &amp; (CD10-CE10),IF(CD10=CE10,"NB",BU10&amp;(CE10-CD10))))))))</f>
        <v>NB</v>
      </c>
      <c r="BH10" s="102" t="str">
        <f t="shared" ref="BH10:BH41" si="15">IF(AF10="","",IF(BG10="NB","",IF(LEFT(BG10)=AF10,"Y","N")))</f>
        <v/>
      </c>
      <c r="BI10" s="102">
        <f>IF(AF10="","",IF(BH10="Y",1,IF(BH10="N",-1,0)))</f>
        <v>0</v>
      </c>
      <c r="BJ10" s="103">
        <f t="shared" ref="BJ10:BJ41" si="16">IF(AF10="","",IF(BG10="NB",BJ9,IF(BH10="Y",BJ9+REPLACE(BG10,1,1,""),BJ9-REPLACE(BG10,1,1,""))))</f>
        <v>0</v>
      </c>
      <c r="BK10" s="137"/>
      <c r="BL10" s="137"/>
      <c r="BM10" s="101" t="str">
        <f t="shared" ref="BM10:BM41" si="17">IF(AF9="","",IF(AND(CB10=0,CI10=0),"NB",IF(BR10="N",BY10&amp;CI10,IF(BY10="N",BR10&amp;CB10,IF(BR10=BY10,BR10&amp;(CB10+CI10),IF(CB10&gt;CI10,BR10 &amp; (CB10-CI10),IF(CB10=CI10,"NB",BY10&amp;(CI10-CB10))))))))</f>
        <v>P1</v>
      </c>
      <c r="BN10" s="102" t="str">
        <f t="shared" ref="BN10:BN41" si="18">IF(AF10="","",IF(BM10="NB","",IF(LEFT(BM10)=AF10,"Y","N")))</f>
        <v>Y</v>
      </c>
      <c r="BO10" s="102">
        <f>IF(AF10="","",IF(BN10="Y",1,IF(BN10="N",-1,0)))</f>
        <v>1</v>
      </c>
      <c r="BP10" s="103">
        <f t="shared" ref="BP10:BP41" si="19">IF(AF10="","",IF(BM10="NB",BP9,IF(BN10="Y",BP9+REPLACE(BM10,1,1,""),BP9-REPLACE(BM10,1,1,""))))</f>
        <v>1</v>
      </c>
      <c r="BQ10" s="14" t="str">
        <f>"B"&amp;A10</f>
        <v>B1</v>
      </c>
      <c r="BR10" s="14" t="str">
        <f>LEFT('Strategy Dashboard'!B10)</f>
        <v>P</v>
      </c>
      <c r="BS10" s="14" t="str">
        <f>LEFT('Strategy Dashboard'!K10)</f>
        <v>N</v>
      </c>
      <c r="BT10" s="14" t="str">
        <f>LEFT('Strategy Dashboard'!T10)</f>
        <v>N</v>
      </c>
      <c r="BU10" s="14" t="str">
        <f>LEFT('Strategy Dashboard'!AC10)</f>
        <v>N</v>
      </c>
      <c r="BV10" s="14" t="str">
        <f>LEFT('Strategy Dashboard'!AL10)</f>
        <v>B</v>
      </c>
      <c r="BW10" s="14" t="str">
        <f>LEFT('Strategy Dashboard'!BE10)</f>
        <v>N</v>
      </c>
      <c r="BX10" s="14" t="str">
        <f>LEFT('Strategy Dashboard'!BN10)</f>
        <v>N</v>
      </c>
      <c r="BY10" s="14" t="str">
        <f>LEFT('Strategy Dashboard'!BW10)</f>
        <v>B</v>
      </c>
      <c r="BZ10" s="14" t="str">
        <f>LEFT('Strategy Dashboard'!CF10)</f>
        <v>N</v>
      </c>
      <c r="CA10" s="14" t="str">
        <f>LEFT('Strategy Dashboard'!CO10)</f>
        <v>N</v>
      </c>
      <c r="CB10" s="14">
        <f>IF(BR10="N",0,INT(REPLACE('Strategy Dashboard'!B10,1,1,"")))</f>
        <v>2</v>
      </c>
      <c r="CC10" s="14">
        <f>IF(BS10="N",0,INT(REPLACE('Strategy Dashboard'!K10,1,1,"")))</f>
        <v>0</v>
      </c>
      <c r="CD10" s="14">
        <f>IF(BT10="N",0,INT(REPLACE('Strategy Dashboard'!T10,1,1,"")))</f>
        <v>0</v>
      </c>
      <c r="CE10" s="14">
        <f>IF(BU10="N",0,INT(REPLACE('Strategy Dashboard'!AC10,1,1,"")))</f>
        <v>0</v>
      </c>
      <c r="CF10" s="14">
        <f>IF(BV10="N",0,INT(REPLACE('Strategy Dashboard'!AL10,1,1,"")))</f>
        <v>1</v>
      </c>
      <c r="CG10" s="14">
        <f>IF(BW10="N",0,INT(REPLACE('Strategy Dashboard'!BE10,1,1,"")))</f>
        <v>0</v>
      </c>
      <c r="CH10" s="14">
        <f>IF(BX10="N",0,INT(REPLACE('Strategy Dashboard'!BN10,1,1,"")))</f>
        <v>0</v>
      </c>
      <c r="CI10" s="14">
        <f>IF(BY10="N",0,INT(REPLACE('Strategy Dashboard'!BW10,1,1,"")))</f>
        <v>1</v>
      </c>
      <c r="CJ10" s="14">
        <f>IF(BZ10="N",0,INT(REPLACE('Strategy Dashboard'!CF10,1,1,"")))</f>
        <v>0</v>
      </c>
      <c r="CK10" s="14">
        <f>IF(CA10="N",0,INT(REPLACE('Strategy Dashboard'!CO10,1,1,"")))</f>
        <v>0</v>
      </c>
      <c r="CL10" s="14">
        <f>D10</f>
        <v>1</v>
      </c>
      <c r="CM10" s="14">
        <f>J10</f>
        <v>0</v>
      </c>
      <c r="CN10" s="14">
        <f>P10</f>
        <v>1</v>
      </c>
      <c r="CO10" s="14">
        <f>V10</f>
        <v>0</v>
      </c>
      <c r="CP10" s="14">
        <f>AB10</f>
        <v>0</v>
      </c>
      <c r="CQ10" s="14">
        <f>AQ10</f>
        <v>0</v>
      </c>
      <c r="CR10" s="14">
        <f>BC10</f>
        <v>0</v>
      </c>
      <c r="CS10" s="14">
        <f>BC10</f>
        <v>0</v>
      </c>
      <c r="CT10" s="14">
        <f>BI10</f>
        <v>0</v>
      </c>
      <c r="CU10" s="14">
        <f>BO10</f>
        <v>1</v>
      </c>
      <c r="CV10" s="14">
        <f>AK10</f>
        <v>1</v>
      </c>
      <c r="DH10" s="14">
        <v>10</v>
      </c>
      <c r="DN10" s="14" t="str">
        <f ca="1">IF(DN11=1,DN13,IF(DN11=2,IF(DO13="",DN13,DO13),IF(DN11=3,IF(AND(DO13="",DP13=""),DN13,IF(DP13="",DO13,DP13)),IF(AND(DO13="",DP13="",DQ13=""),DN13,IF(AND(DP13="",DQ13=""),DO13,IF(DQ13="",DP13,DQ13))))))</f>
        <v>H</v>
      </c>
      <c r="DU10" s="68">
        <f>E10</f>
        <v>1</v>
      </c>
      <c r="DV10" s="24">
        <f>K10</f>
        <v>0</v>
      </c>
      <c r="DW10" s="24">
        <f>Q10</f>
        <v>2</v>
      </c>
      <c r="DX10" s="24">
        <f>W10</f>
        <v>0</v>
      </c>
      <c r="DY10" s="24">
        <f>AC10</f>
        <v>0</v>
      </c>
      <c r="DZ10" s="24">
        <f>AR10</f>
        <v>0</v>
      </c>
      <c r="EA10" s="24">
        <f>AX10</f>
        <v>0</v>
      </c>
      <c r="EB10" s="24">
        <f>BD10</f>
        <v>0</v>
      </c>
      <c r="EC10" s="24">
        <f>BJ10</f>
        <v>0</v>
      </c>
      <c r="ED10" s="67">
        <f>BP10</f>
        <v>1</v>
      </c>
    </row>
    <row r="11" spans="1:134" ht="26.25" customHeight="1" thickBot="1">
      <c r="A11" s="14">
        <v>2</v>
      </c>
      <c r="B11" s="104" t="str">
        <f t="shared" si="0"/>
        <v>B9</v>
      </c>
      <c r="C11" s="91" t="str">
        <f t="shared" ref="C11:C74" si="20">IF(AF11="","",IF(B11="NB","",IF(LEFT(B11)=AF11,"Y","N")))</f>
        <v>N</v>
      </c>
      <c r="D11" s="91">
        <f t="shared" ref="D11:D42" si="21">IF(AF11="","",IF(CL11&gt;10,10,IF(CL11&lt;-10,-10,CL11)))</f>
        <v>0</v>
      </c>
      <c r="E11" s="105">
        <f t="shared" ref="E11:E74" si="22">IF(AF11="","",IF(B11="NB",E10,IF(C11="Y",E10+REPLACE(B11,1,1,""),E10-REPLACE(B11,1,1,""))))</f>
        <v>-8</v>
      </c>
      <c r="F11" s="137"/>
      <c r="G11" s="137"/>
      <c r="H11" s="104" t="str">
        <f t="shared" si="1"/>
        <v>B14</v>
      </c>
      <c r="I11" s="91" t="str">
        <f t="shared" ref="I11:I74" si="23">IF(AF11="","",IF(H11="NB","",IF(LEFT(H11)=AF11,"Y","N")))</f>
        <v>N</v>
      </c>
      <c r="J11" s="91">
        <f t="shared" ref="J11:J42" si="24">IF(AF11="","",IF(CM11&gt;10,10,IF(CM11&lt;-10,-10,CM11)))</f>
        <v>-1</v>
      </c>
      <c r="K11" s="105">
        <f t="shared" ref="K11:K74" si="25">IF(AF11="","",IF(H11="NB",K10,IF(I11="Y",K10+REPLACE(H11,1,1,""),K10-REPLACE(H11,1,1,""))))</f>
        <v>-14</v>
      </c>
      <c r="L11" s="137"/>
      <c r="M11" s="137"/>
      <c r="N11" s="104" t="str">
        <f t="shared" si="2"/>
        <v>B14</v>
      </c>
      <c r="O11" s="91" t="str">
        <f t="shared" ref="O11:O74" si="26">IF(AF11="","",IF(N11="NB","",IF(LEFT(N11)=AF11,"Y","N")))</f>
        <v>N</v>
      </c>
      <c r="P11" s="91">
        <f t="shared" ref="P11:P42" si="27">IF(AF11="","",IF(CN11&gt;10,10,IF(CN11&lt;-10,-10,CN11)))</f>
        <v>0</v>
      </c>
      <c r="Q11" s="105">
        <f t="shared" ref="Q11:Q74" si="28">IF(AF11="","",IF(N11="NB",Q10,IF(O11="Y",Q10+REPLACE(N11,1,1,""),Q10-REPLACE(N11,1,1,""))))</f>
        <v>-12</v>
      </c>
      <c r="R11" s="137"/>
      <c r="S11" s="137"/>
      <c r="T11" s="104" t="str">
        <f t="shared" si="3"/>
        <v>B14</v>
      </c>
      <c r="U11" s="91" t="str">
        <f t="shared" ref="U11:U74" si="29">IF(AF11="","",IF(T11="NB","",IF(LEFT(T11)=AF11,"Y","N")))</f>
        <v>N</v>
      </c>
      <c r="V11" s="91">
        <f t="shared" ref="V11:V42" si="30">IF(AF11="","",IF(CO11&gt;10,10,IF(CO11&lt;-10,-10,CO11)))</f>
        <v>-1</v>
      </c>
      <c r="W11" s="105">
        <f t="shared" ref="W11:W74" si="31">IF(AF11="","",IF(T11="NB",W10,IF(U11="Y",W10+REPLACE(T11,1,1,""),W10-REPLACE(T11,1,1,""))))</f>
        <v>-14</v>
      </c>
      <c r="X11" s="137"/>
      <c r="Y11" s="137"/>
      <c r="Z11" s="104" t="str">
        <f t="shared" si="4"/>
        <v>B14</v>
      </c>
      <c r="AA11" s="91" t="str">
        <f t="shared" ref="AA11:AA74" si="32">IF(AF11="","",IF(Z11="NB","",IF(LEFT(Z11)=AF11,"Y","N")))</f>
        <v>N</v>
      </c>
      <c r="AB11" s="91">
        <f t="shared" ref="AB11:AB42" si="33">IF(AF11="","",IF(CP11&gt;10,10,IF(CP11&lt;-10,-10,CP11)))</f>
        <v>-1</v>
      </c>
      <c r="AC11" s="105">
        <f t="shared" ref="AC11:AC74" si="34">IF(AF11="","",IF(Z11="NB",AC10,IF(AA11="Y",AC10+REPLACE(Z11,1,1,""),AC10-REPLACE(Z11,1,1,""))))</f>
        <v>-14</v>
      </c>
      <c r="AD11" s="137"/>
      <c r="AE11" s="137"/>
      <c r="AF11" s="169" t="str">
        <f>IF('Main Dashboard'!I11="","",'Main Dashboard'!I11)</f>
        <v>P</v>
      </c>
      <c r="AG11" s="171"/>
      <c r="AH11" s="190"/>
      <c r="AI11" s="178" t="str">
        <f>B11</f>
        <v>B9</v>
      </c>
      <c r="AJ11" s="91" t="str">
        <f t="shared" ref="AJ11:AJ14" si="35">IF(AF11="","",IF(AI11="NB","",IF(LEFT(AI11)=AF11,"Y","N")))</f>
        <v>N</v>
      </c>
      <c r="AK11" s="91">
        <f t="shared" ref="AK11:AK14" si="36">IF(AF11="","",IF(AJ11="Y",1,IF(AJ11="N",-1,0)))</f>
        <v>-1</v>
      </c>
      <c r="AL11" s="105">
        <f t="shared" ref="AL11:AL14" si="37">IF(AF11="","",IF(AI11="NB",AL10,IF(AJ11="Y",AL10+REPLACE(AI11,1,1,""),AL10-REPLACE(AI11,1,1,""))))</f>
        <v>-8</v>
      </c>
      <c r="AM11" s="166"/>
      <c r="AN11" s="137"/>
      <c r="AO11" s="104" t="str">
        <f t="shared" si="5"/>
        <v>B14</v>
      </c>
      <c r="AP11" s="91" t="str">
        <f t="shared" si="6"/>
        <v>N</v>
      </c>
      <c r="AQ11" s="91">
        <f t="shared" ref="AQ11:AQ42" si="38">IF(AF11="","",IF(CQ11&gt;10,10,IF(CQ11&lt;-10,-10,CQ11)))</f>
        <v>-1</v>
      </c>
      <c r="AR11" s="105">
        <f t="shared" si="7"/>
        <v>-14</v>
      </c>
      <c r="AS11" s="137"/>
      <c r="AT11" s="137"/>
      <c r="AU11" s="104" t="str">
        <f t="shared" si="8"/>
        <v>B14</v>
      </c>
      <c r="AV11" s="91" t="str">
        <f t="shared" si="9"/>
        <v>N</v>
      </c>
      <c r="AW11" s="91">
        <f t="shared" ref="AW11:AW42" si="39">IF(AF11="","",IF(CR11&gt;10,10,IF(CR11&lt;-10,-10,CR11)))</f>
        <v>-1</v>
      </c>
      <c r="AX11" s="105">
        <f t="shared" si="10"/>
        <v>-14</v>
      </c>
      <c r="AY11" s="137"/>
      <c r="AZ11" s="137"/>
      <c r="BA11" s="104" t="str">
        <f t="shared" si="11"/>
        <v>B14</v>
      </c>
      <c r="BB11" s="91" t="str">
        <f t="shared" si="12"/>
        <v>N</v>
      </c>
      <c r="BC11" s="91">
        <f t="shared" ref="BC11:BC42" si="40">IF(AF11="","",IF(CS11&gt;10,10,IF(CS11&lt;-10,-10,CS11)))</f>
        <v>-1</v>
      </c>
      <c r="BD11" s="105">
        <f t="shared" si="13"/>
        <v>-14</v>
      </c>
      <c r="BE11" s="137"/>
      <c r="BF11" s="137"/>
      <c r="BG11" s="104" t="str">
        <f t="shared" si="14"/>
        <v>B14</v>
      </c>
      <c r="BH11" s="91" t="str">
        <f t="shared" si="15"/>
        <v>N</v>
      </c>
      <c r="BI11" s="91">
        <f t="shared" ref="BI11:BI42" si="41">IF(AF11="","",IF(CT11&gt;10,10,IF(CT11&lt;-10,-10,CT11)))</f>
        <v>-1</v>
      </c>
      <c r="BJ11" s="105">
        <f t="shared" si="16"/>
        <v>-14</v>
      </c>
      <c r="BK11" s="137"/>
      <c r="BL11" s="137"/>
      <c r="BM11" s="104" t="str">
        <f t="shared" si="17"/>
        <v>B9</v>
      </c>
      <c r="BN11" s="91" t="str">
        <f t="shared" si="18"/>
        <v>N</v>
      </c>
      <c r="BO11" s="91">
        <f t="shared" ref="BO11:BO42" si="42">IF(AF11="","",IF(CU11&gt;10,10,IF(CU11&lt;-10,-10,CU11)))</f>
        <v>0</v>
      </c>
      <c r="BP11" s="105">
        <f t="shared" si="19"/>
        <v>-8</v>
      </c>
      <c r="BQ11" s="14" t="str">
        <f t="shared" ref="BQ11:BQ74" si="43">"B"&amp;A11</f>
        <v>B2</v>
      </c>
      <c r="BR11" s="14" t="str">
        <f>LEFT('Strategy Dashboard'!B11)</f>
        <v>B</v>
      </c>
      <c r="BS11" s="14" t="str">
        <f>LEFT('Strategy Dashboard'!K11)</f>
        <v>B</v>
      </c>
      <c r="BT11" s="14" t="str">
        <f>LEFT('Strategy Dashboard'!T11)</f>
        <v>B</v>
      </c>
      <c r="BU11" s="14" t="str">
        <f>LEFT('Strategy Dashboard'!AC11)</f>
        <v>B</v>
      </c>
      <c r="BV11" s="14" t="str">
        <f>LEFT('Strategy Dashboard'!AL11)</f>
        <v>B</v>
      </c>
      <c r="BW11" s="14" t="str">
        <f>LEFT('Strategy Dashboard'!BE11)</f>
        <v>B</v>
      </c>
      <c r="BX11" s="14" t="str">
        <f>LEFT('Strategy Dashboard'!BN11)</f>
        <v>B</v>
      </c>
      <c r="BY11" s="14" t="str">
        <f>LEFT('Strategy Dashboard'!BW11)</f>
        <v>B</v>
      </c>
      <c r="BZ11" s="14" t="str">
        <f>LEFT('Strategy Dashboard'!CF11)</f>
        <v>B</v>
      </c>
      <c r="CA11" s="14" t="str">
        <f>LEFT('Strategy Dashboard'!CO11)</f>
        <v>B</v>
      </c>
      <c r="CB11" s="14">
        <f>IF(BR11="N",0,INT(REPLACE('Strategy Dashboard'!B11,1,1,"")))</f>
        <v>7</v>
      </c>
      <c r="CC11" s="14">
        <f>IF(BS11="N",0,INT(REPLACE('Strategy Dashboard'!K11,1,1,"")))</f>
        <v>7</v>
      </c>
      <c r="CD11" s="14">
        <f>IF(BT11="N",0,INT(REPLACE('Strategy Dashboard'!T11,1,1,"")))</f>
        <v>7</v>
      </c>
      <c r="CE11" s="14">
        <f>IF(BU11="N",0,INT(REPLACE('Strategy Dashboard'!AC11,1,1,"")))</f>
        <v>7</v>
      </c>
      <c r="CF11" s="14">
        <f>IF(BV11="N",0,INT(REPLACE('Strategy Dashboard'!AL11,1,1,"")))</f>
        <v>2</v>
      </c>
      <c r="CG11" s="14">
        <f>IF(BW11="N",0,INT(REPLACE('Strategy Dashboard'!BE11,1,1,"")))</f>
        <v>7</v>
      </c>
      <c r="CH11" s="14">
        <f>IF(BX11="N",0,INT(REPLACE('Strategy Dashboard'!BN11,1,1,"")))</f>
        <v>7</v>
      </c>
      <c r="CI11" s="14">
        <f>IF(BY11="N",0,INT(REPLACE('Strategy Dashboard'!BW11,1,1,"")))</f>
        <v>2</v>
      </c>
      <c r="CJ11" s="14">
        <f>IF(BZ11="N",0,INT(REPLACE('Strategy Dashboard'!CF11,1,1,"")))</f>
        <v>7</v>
      </c>
      <c r="CK11" s="14">
        <f>IF(CA11="N",0,INT(REPLACE('Strategy Dashboard'!CO11,1,1,"")))</f>
        <v>7</v>
      </c>
      <c r="CL11" s="14">
        <f>IF(C11="",0,IFERROR(VLOOKUP(C6&amp;C7&amp;C8&amp;C9&amp;C10&amp;C11,General!I:J,2,FALSE),0))+D10</f>
        <v>0</v>
      </c>
      <c r="CM11" s="14">
        <f>IF(I11="",0,IFERROR(VLOOKUP(I6&amp;I7&amp;I8&amp;I9&amp;I10&amp;I11,General!I:J,2,FALSE),0))+J10</f>
        <v>-1</v>
      </c>
      <c r="CN11" s="14">
        <f>IF(O11="",0,IFERROR(VLOOKUP(O6&amp;O7&amp;O8&amp;O9&amp;O10&amp;O11,General!I:J,2,FALSE),0))+P10</f>
        <v>0</v>
      </c>
      <c r="CO11" s="14">
        <f>IF(U11="",0,IFERROR(VLOOKUP(U6&amp;U7&amp;U8&amp;U9&amp;U10&amp;U11,General!I:J,2,FALSE),0))+V10</f>
        <v>-1</v>
      </c>
      <c r="CP11" s="14">
        <f>IF(AA11="",0,IFERROR(VLOOKUP(AA6&amp;AA7&amp;AA8&amp;AA9&amp;AA10&amp;AA11,General!I:J,2,FALSE),0))+AB10</f>
        <v>-1</v>
      </c>
      <c r="CQ11" s="14">
        <f>IF(AP11="",0,IFERROR(VLOOKUP(AP6&amp;AP7&amp;AP8&amp;AP9&amp;AP10&amp;AP11,General!I:J,2,FALSE),0))+AQ10</f>
        <v>-1</v>
      </c>
      <c r="CR11" s="14">
        <f>IF(AV11="",0,IFERROR(VLOOKUP(AV6&amp;AV7&amp;AV8&amp;AV9&amp;AV10&amp;AV11,General!I:J,2,FALSE),0))+AW10</f>
        <v>-1</v>
      </c>
      <c r="CS11" s="14">
        <f>IF(BB11="",0,IFERROR(VLOOKUP(BB6&amp;BB7&amp;BB8&amp;BB9&amp;BB10&amp;BB11,General!I:J,2,FALSE),0))+BC10</f>
        <v>-1</v>
      </c>
      <c r="CT11" s="14">
        <f>IF(BH11="",0,IFERROR(VLOOKUP(BH6&amp;BH7&amp;BH8&amp;BH9&amp;BH10&amp;BH11,General!I:J,2,FALSE),0))+BI10</f>
        <v>-1</v>
      </c>
      <c r="CU11" s="14">
        <f>IF(BN11="",0,IFERROR(VLOOKUP(BN6&amp;BN7&amp;BN8&amp;BN9&amp;BN10&amp;BN11,General!I:J,2,FALSE),0))+BO10</f>
        <v>0</v>
      </c>
      <c r="CV11" s="14">
        <f>IF(AJ11="",0,IFERROR(VLOOKUP(AJ6&amp;AJ7&amp;AJ8&amp;AJ9&amp;AJ10&amp;AJ11,General!I:J,2,FALSE),0))+AK10</f>
        <v>0</v>
      </c>
      <c r="DH11" s="14">
        <v>11</v>
      </c>
      <c r="DN11" s="14">
        <f>DT11</f>
        <v>1</v>
      </c>
      <c r="DT11" s="14">
        <v>1</v>
      </c>
      <c r="DU11" s="68">
        <f t="shared" ref="DU11:DU74" si="44">E11</f>
        <v>-8</v>
      </c>
      <c r="DV11" s="24">
        <f t="shared" ref="DV11:DV74" si="45">K11</f>
        <v>-14</v>
      </c>
      <c r="DW11" s="24">
        <f t="shared" ref="DW11:DW74" si="46">Q11</f>
        <v>-12</v>
      </c>
      <c r="DX11" s="24">
        <f t="shared" ref="DX11:DX74" si="47">W11</f>
        <v>-14</v>
      </c>
      <c r="DY11" s="24">
        <f t="shared" ref="DY11:DY74" si="48">AC11</f>
        <v>-14</v>
      </c>
      <c r="DZ11" s="24">
        <f t="shared" ref="DZ11:DZ74" si="49">AR11</f>
        <v>-14</v>
      </c>
      <c r="EA11" s="24">
        <f t="shared" ref="EA11:EA74" si="50">AX11</f>
        <v>-14</v>
      </c>
      <c r="EB11" s="24">
        <f t="shared" ref="EB11:EB74" si="51">BD11</f>
        <v>-14</v>
      </c>
      <c r="EC11" s="24">
        <f t="shared" ref="EC11:EC74" si="52">BJ11</f>
        <v>-14</v>
      </c>
      <c r="ED11" s="67">
        <f t="shared" ref="ED11:ED74" si="53">BP11</f>
        <v>-8</v>
      </c>
    </row>
    <row r="12" spans="1:134" ht="26.25" customHeight="1" thickBot="1">
      <c r="A12" s="14">
        <v>3</v>
      </c>
      <c r="B12" s="104" t="str">
        <f t="shared" si="0"/>
        <v>B7</v>
      </c>
      <c r="C12" s="91" t="str">
        <f t="shared" si="20"/>
        <v>Y</v>
      </c>
      <c r="D12" s="91">
        <f t="shared" si="21"/>
        <v>1</v>
      </c>
      <c r="E12" s="105">
        <f t="shared" si="22"/>
        <v>-1</v>
      </c>
      <c r="F12" s="137"/>
      <c r="G12" s="137"/>
      <c r="H12" s="104" t="str">
        <f t="shared" si="1"/>
        <v>B10</v>
      </c>
      <c r="I12" s="91" t="str">
        <f t="shared" si="23"/>
        <v>Y</v>
      </c>
      <c r="J12" s="91">
        <f t="shared" si="24"/>
        <v>0</v>
      </c>
      <c r="K12" s="105">
        <f t="shared" si="25"/>
        <v>-4</v>
      </c>
      <c r="L12" s="137"/>
      <c r="M12" s="137"/>
      <c r="N12" s="104" t="str">
        <f t="shared" si="2"/>
        <v>B9</v>
      </c>
      <c r="O12" s="91" t="str">
        <f t="shared" si="26"/>
        <v>Y</v>
      </c>
      <c r="P12" s="91">
        <f t="shared" si="27"/>
        <v>1</v>
      </c>
      <c r="Q12" s="105">
        <f t="shared" si="28"/>
        <v>-3</v>
      </c>
      <c r="R12" s="137"/>
      <c r="S12" s="137"/>
      <c r="T12" s="104" t="str">
        <f t="shared" si="3"/>
        <v>B10</v>
      </c>
      <c r="U12" s="91" t="str">
        <f t="shared" si="29"/>
        <v>Y</v>
      </c>
      <c r="V12" s="91">
        <f t="shared" si="30"/>
        <v>0</v>
      </c>
      <c r="W12" s="105">
        <f t="shared" si="31"/>
        <v>-4</v>
      </c>
      <c r="X12" s="137"/>
      <c r="Y12" s="137"/>
      <c r="Z12" s="104" t="str">
        <f t="shared" si="4"/>
        <v>B10</v>
      </c>
      <c r="AA12" s="91" t="str">
        <f>IF(DG12="","",IF(AF12="","",IF(Z12="NB","",IF(LEFT(Z12)=AF12,"Y","N"))))</f>
        <v/>
      </c>
      <c r="AB12" s="91">
        <f t="shared" si="33"/>
        <v>-1</v>
      </c>
      <c r="AC12" s="105">
        <f t="shared" si="34"/>
        <v>-24</v>
      </c>
      <c r="AD12" s="137"/>
      <c r="AE12" s="137"/>
      <c r="AF12" s="169" t="str">
        <f>IF('Main Dashboard'!I12="","",'Main Dashboard'!I12)</f>
        <v>B</v>
      </c>
      <c r="AG12" s="171"/>
      <c r="AH12" s="190"/>
      <c r="AI12" s="178" t="str">
        <f>B12</f>
        <v>B7</v>
      </c>
      <c r="AJ12" s="91" t="str">
        <f t="shared" si="35"/>
        <v>Y</v>
      </c>
      <c r="AK12" s="91">
        <f t="shared" si="36"/>
        <v>1</v>
      </c>
      <c r="AL12" s="105">
        <f t="shared" si="37"/>
        <v>-1</v>
      </c>
      <c r="AM12" s="166"/>
      <c r="AN12" s="137"/>
      <c r="AO12" s="104" t="str">
        <f t="shared" si="5"/>
        <v>B10</v>
      </c>
      <c r="AP12" s="91" t="str">
        <f t="shared" si="6"/>
        <v>Y</v>
      </c>
      <c r="AQ12" s="91">
        <f t="shared" si="38"/>
        <v>0</v>
      </c>
      <c r="AR12" s="105">
        <f t="shared" si="7"/>
        <v>-4</v>
      </c>
      <c r="AS12" s="137"/>
      <c r="AT12" s="137"/>
      <c r="AU12" s="104" t="str">
        <f t="shared" si="8"/>
        <v>B10</v>
      </c>
      <c r="AV12" s="91" t="str">
        <f t="shared" si="9"/>
        <v>Y</v>
      </c>
      <c r="AW12" s="91">
        <f t="shared" si="39"/>
        <v>0</v>
      </c>
      <c r="AX12" s="105">
        <f t="shared" si="10"/>
        <v>-4</v>
      </c>
      <c r="AY12" s="137"/>
      <c r="AZ12" s="137"/>
      <c r="BA12" s="104" t="str">
        <f t="shared" si="11"/>
        <v>B10</v>
      </c>
      <c r="BB12" s="91" t="str">
        <f t="shared" si="12"/>
        <v>Y</v>
      </c>
      <c r="BC12" s="91">
        <f t="shared" si="40"/>
        <v>0</v>
      </c>
      <c r="BD12" s="105">
        <f t="shared" si="13"/>
        <v>-4</v>
      </c>
      <c r="BE12" s="137"/>
      <c r="BF12" s="137"/>
      <c r="BG12" s="104" t="str">
        <f t="shared" si="14"/>
        <v>B10</v>
      </c>
      <c r="BH12" s="91" t="str">
        <f t="shared" si="15"/>
        <v>Y</v>
      </c>
      <c r="BI12" s="91">
        <f t="shared" si="41"/>
        <v>0</v>
      </c>
      <c r="BJ12" s="105">
        <f t="shared" si="16"/>
        <v>-4</v>
      </c>
      <c r="BK12" s="137"/>
      <c r="BL12" s="137"/>
      <c r="BM12" s="104" t="str">
        <f t="shared" si="17"/>
        <v>B7</v>
      </c>
      <c r="BN12" s="91" t="str">
        <f t="shared" si="18"/>
        <v>Y</v>
      </c>
      <c r="BO12" s="91">
        <f t="shared" si="42"/>
        <v>1</v>
      </c>
      <c r="BP12" s="105">
        <f t="shared" si="19"/>
        <v>-1</v>
      </c>
      <c r="BQ12" s="14" t="str">
        <f t="shared" si="43"/>
        <v>B3</v>
      </c>
      <c r="BR12" s="14" t="str">
        <f>LEFT('Strategy Dashboard'!B12)</f>
        <v>B</v>
      </c>
      <c r="BS12" s="14" t="str">
        <f>LEFT('Strategy Dashboard'!K12)</f>
        <v>B</v>
      </c>
      <c r="BT12" s="14" t="str">
        <f>LEFT('Strategy Dashboard'!T12)</f>
        <v>B</v>
      </c>
      <c r="BU12" s="14" t="str">
        <f>LEFT('Strategy Dashboard'!AC12)</f>
        <v>B</v>
      </c>
      <c r="BV12" s="14" t="str">
        <f>LEFT('Strategy Dashboard'!AL12)</f>
        <v>B</v>
      </c>
      <c r="BW12" s="14" t="str">
        <f>LEFT('Strategy Dashboard'!BE12)</f>
        <v>B</v>
      </c>
      <c r="BX12" s="14" t="str">
        <f>LEFT('Strategy Dashboard'!BN12)</f>
        <v>B</v>
      </c>
      <c r="BY12" s="14" t="str">
        <f>LEFT('Strategy Dashboard'!BW12)</f>
        <v>B</v>
      </c>
      <c r="BZ12" s="14" t="str">
        <f>LEFT('Strategy Dashboard'!CF12)</f>
        <v>B</v>
      </c>
      <c r="CA12" s="14" t="str">
        <f>LEFT('Strategy Dashboard'!CO12)</f>
        <v>B</v>
      </c>
      <c r="CB12" s="14">
        <f>IF(BR12="N",0,INT(REPLACE('Strategy Dashboard'!B12,1,1,"")))</f>
        <v>4</v>
      </c>
      <c r="CC12" s="14">
        <f>IF(BS12="N",0,INT(REPLACE('Strategy Dashboard'!K12,1,1,"")))</f>
        <v>5</v>
      </c>
      <c r="CD12" s="14">
        <f>IF(BT12="N",0,INT(REPLACE('Strategy Dashboard'!T12,1,1,"")))</f>
        <v>5</v>
      </c>
      <c r="CE12" s="14">
        <f>IF(BU12="N",0,INT(REPLACE('Strategy Dashboard'!AC12,1,1,"")))</f>
        <v>5</v>
      </c>
      <c r="CF12" s="14">
        <f>IF(BV12="N",0,INT(REPLACE('Strategy Dashboard'!AL12,1,1,"")))</f>
        <v>3</v>
      </c>
      <c r="CG12" s="14">
        <f>IF(BW12="N",0,INT(REPLACE('Strategy Dashboard'!BE12,1,1,"")))</f>
        <v>5</v>
      </c>
      <c r="CH12" s="14">
        <f>IF(BX12="N",0,INT(REPLACE('Strategy Dashboard'!BN12,1,1,"")))</f>
        <v>5</v>
      </c>
      <c r="CI12" s="14">
        <f>IF(BY12="N",0,INT(REPLACE('Strategy Dashboard'!BW12,1,1,"")))</f>
        <v>3</v>
      </c>
      <c r="CJ12" s="14">
        <f>IF(BZ12="N",0,INT(REPLACE('Strategy Dashboard'!CF12,1,1,"")))</f>
        <v>5</v>
      </c>
      <c r="CK12" s="14">
        <f>IF(CA12="N",0,INT(REPLACE('Strategy Dashboard'!CO12,1,1,"")))</f>
        <v>5</v>
      </c>
      <c r="CL12" s="14">
        <f>IF(C12="",0,IFERROR(VLOOKUP(C7&amp;C8&amp;C9&amp;C10&amp;C11&amp;C12,General!I:J,2,FALSE),0))+D11</f>
        <v>1</v>
      </c>
      <c r="CM12" s="14">
        <f>IF(I12="",0,IFERROR(VLOOKUP(I7&amp;I8&amp;I9&amp;I10&amp;I11&amp;I12,General!I:J,2,FALSE),0))+J11</f>
        <v>0</v>
      </c>
      <c r="CN12" s="14">
        <f>IF(O12="",0,IFERROR(VLOOKUP(O7&amp;O8&amp;O9&amp;O10&amp;O11&amp;O12,General!I:J,2,FALSE),0))+P11</f>
        <v>1</v>
      </c>
      <c r="CO12" s="14">
        <f>IF(U12="",0,IFERROR(VLOOKUP(U7&amp;U8&amp;U9&amp;U10&amp;U11&amp;U12,General!I:J,2,FALSE),0))+V11</f>
        <v>0</v>
      </c>
      <c r="CP12" s="14">
        <f>IF(AA12="",0,IFERROR(VLOOKUP(AA7&amp;AA8&amp;AA9&amp;AA10&amp;AA11&amp;AA12,General!I:J,2,FALSE),0))+AB11</f>
        <v>-1</v>
      </c>
      <c r="CQ12" s="14">
        <f>IF(AP12="",0,IFERROR(VLOOKUP(AP7&amp;AP8&amp;AP9&amp;AP10&amp;AP11&amp;AP12,General!I:J,2,FALSE),0))+AQ11</f>
        <v>0</v>
      </c>
      <c r="CR12" s="14">
        <f>IF(AV12="",0,IFERROR(VLOOKUP(AV7&amp;AV8&amp;AV9&amp;AV10&amp;AV11&amp;AV12,General!I:J,2,FALSE),0))+AW11</f>
        <v>0</v>
      </c>
      <c r="CS12" s="14">
        <f>IF(BB12="",0,IFERROR(VLOOKUP(BB7&amp;BB8&amp;BB9&amp;BB10&amp;BB11&amp;BB12,General!I:J,2,FALSE),0))+BC11</f>
        <v>0</v>
      </c>
      <c r="CT12" s="14">
        <f>IF(BH12="",0,IFERROR(VLOOKUP(BH7&amp;BH8&amp;BH9&amp;BH10&amp;BH11&amp;BH12,General!I:J,2,FALSE),0))+BI11</f>
        <v>0</v>
      </c>
      <c r="CU12" s="14">
        <f>IF(BN12="",0,IFERROR(VLOOKUP(BN7&amp;BN8&amp;BN9&amp;BN10&amp;BN11&amp;BN12,General!I:J,2,FALSE),0))+BO11</f>
        <v>1</v>
      </c>
      <c r="CV12" s="14">
        <f>IF(AJ12="",0,IFERROR(VLOOKUP(AJ7&amp;AJ8&amp;AJ9&amp;AJ10&amp;AJ11&amp;AJ12,General!I:J,2,FALSE),0))+AK11</f>
        <v>0</v>
      </c>
      <c r="DH12" s="14">
        <v>12</v>
      </c>
      <c r="DJ12" s="14" t="str">
        <f>IFERROR(VLOOKUP(DJ14,General!L:M,2,FALSE),"")</f>
        <v>I</v>
      </c>
      <c r="DK12" s="14" t="str">
        <f>IFERROR(VLOOKUP(DK14,General!L:M,2,FALSE),"")</f>
        <v>U</v>
      </c>
      <c r="DL12" s="14" t="str">
        <f>IFERROR(VLOOKUP(DL14,General!L:M,2,FALSE),"")</f>
        <v>AP</v>
      </c>
      <c r="DM12" s="14" t="str">
        <f>IFERROR(VLOOKUP(DM14,General!L:M,2,FALSE),"")</f>
        <v>AV</v>
      </c>
      <c r="DN12" s="14">
        <f ca="1">COUNTIF(DJ13:DM13,MAX(DJ13:DM13))</f>
        <v>4</v>
      </c>
      <c r="DU12" s="68">
        <f t="shared" si="44"/>
        <v>-1</v>
      </c>
      <c r="DV12" s="24">
        <f t="shared" si="45"/>
        <v>-4</v>
      </c>
      <c r="DW12" s="24">
        <f t="shared" si="46"/>
        <v>-3</v>
      </c>
      <c r="DX12" s="24">
        <f t="shared" si="47"/>
        <v>-4</v>
      </c>
      <c r="DY12" s="24">
        <f t="shared" si="48"/>
        <v>-24</v>
      </c>
      <c r="DZ12" s="24">
        <f t="shared" si="49"/>
        <v>-4</v>
      </c>
      <c r="EA12" s="24">
        <f t="shared" si="50"/>
        <v>-4</v>
      </c>
      <c r="EB12" s="24">
        <f t="shared" si="51"/>
        <v>-4</v>
      </c>
      <c r="EC12" s="24">
        <f t="shared" si="52"/>
        <v>-4</v>
      </c>
      <c r="ED12" s="67">
        <f t="shared" si="53"/>
        <v>-1</v>
      </c>
    </row>
    <row r="13" spans="1:134" ht="26.25" customHeight="1" thickBot="1">
      <c r="A13" s="14">
        <v>4</v>
      </c>
      <c r="B13" s="104" t="str">
        <f t="shared" si="0"/>
        <v>B4</v>
      </c>
      <c r="C13" s="91" t="str">
        <f t="shared" si="20"/>
        <v>Y</v>
      </c>
      <c r="D13" s="91">
        <f t="shared" si="21"/>
        <v>4</v>
      </c>
      <c r="E13" s="105">
        <f t="shared" si="22"/>
        <v>3</v>
      </c>
      <c r="F13" s="137"/>
      <c r="G13" s="137"/>
      <c r="H13" s="104" t="str">
        <f t="shared" si="1"/>
        <v>B6</v>
      </c>
      <c r="I13" s="91" t="str">
        <f t="shared" si="23"/>
        <v>Y</v>
      </c>
      <c r="J13" s="91">
        <f t="shared" si="24"/>
        <v>3</v>
      </c>
      <c r="K13" s="105">
        <f t="shared" si="25"/>
        <v>2</v>
      </c>
      <c r="L13" s="137"/>
      <c r="M13" s="137"/>
      <c r="N13" s="104" t="str">
        <f t="shared" si="2"/>
        <v>B5</v>
      </c>
      <c r="O13" s="91" t="str">
        <f t="shared" si="26"/>
        <v>Y</v>
      </c>
      <c r="P13" s="91">
        <f t="shared" si="27"/>
        <v>4</v>
      </c>
      <c r="Q13" s="105">
        <f t="shared" si="28"/>
        <v>2</v>
      </c>
      <c r="R13" s="137"/>
      <c r="S13" s="137"/>
      <c r="T13" s="104" t="str">
        <f t="shared" si="3"/>
        <v>B6</v>
      </c>
      <c r="U13" s="91" t="str">
        <f t="shared" si="29"/>
        <v>Y</v>
      </c>
      <c r="V13" s="91">
        <f t="shared" si="30"/>
        <v>3</v>
      </c>
      <c r="W13" s="105">
        <f t="shared" si="31"/>
        <v>2</v>
      </c>
      <c r="X13" s="137"/>
      <c r="Y13" s="137"/>
      <c r="Z13" s="104" t="str">
        <f t="shared" si="4"/>
        <v>B6</v>
      </c>
      <c r="AA13" s="91" t="str">
        <f t="shared" si="32"/>
        <v>Y</v>
      </c>
      <c r="AB13" s="91">
        <f t="shared" si="33"/>
        <v>0</v>
      </c>
      <c r="AC13" s="105">
        <f t="shared" si="34"/>
        <v>-18</v>
      </c>
      <c r="AD13" s="137"/>
      <c r="AE13" s="137"/>
      <c r="AF13" s="169" t="str">
        <f>IF('Main Dashboard'!I13="","",'Main Dashboard'!I13)</f>
        <v>B</v>
      </c>
      <c r="AG13" s="171"/>
      <c r="AH13" s="190"/>
      <c r="AI13" s="178" t="str">
        <f>B13</f>
        <v>B4</v>
      </c>
      <c r="AJ13" s="91" t="str">
        <f t="shared" si="35"/>
        <v>Y</v>
      </c>
      <c r="AK13" s="91">
        <f t="shared" si="36"/>
        <v>1</v>
      </c>
      <c r="AL13" s="105">
        <f t="shared" si="37"/>
        <v>3</v>
      </c>
      <c r="AM13" s="166"/>
      <c r="AN13" s="137"/>
      <c r="AO13" s="104" t="str">
        <f t="shared" si="5"/>
        <v>B6</v>
      </c>
      <c r="AP13" s="91" t="str">
        <f t="shared" si="6"/>
        <v>Y</v>
      </c>
      <c r="AQ13" s="91">
        <f t="shared" si="38"/>
        <v>3</v>
      </c>
      <c r="AR13" s="105">
        <f t="shared" si="7"/>
        <v>2</v>
      </c>
      <c r="AS13" s="137"/>
      <c r="AT13" s="137"/>
      <c r="AU13" s="104" t="str">
        <f t="shared" si="8"/>
        <v>B6</v>
      </c>
      <c r="AV13" s="91" t="str">
        <f t="shared" si="9"/>
        <v>Y</v>
      </c>
      <c r="AW13" s="91">
        <f t="shared" si="39"/>
        <v>3</v>
      </c>
      <c r="AX13" s="105">
        <f t="shared" si="10"/>
        <v>2</v>
      </c>
      <c r="AY13" s="137"/>
      <c r="AZ13" s="137"/>
      <c r="BA13" s="104" t="str">
        <f t="shared" si="11"/>
        <v>B6</v>
      </c>
      <c r="BB13" s="91" t="str">
        <f t="shared" si="12"/>
        <v>Y</v>
      </c>
      <c r="BC13" s="91">
        <f t="shared" si="40"/>
        <v>3</v>
      </c>
      <c r="BD13" s="105">
        <f t="shared" si="13"/>
        <v>2</v>
      </c>
      <c r="BE13" s="137"/>
      <c r="BF13" s="137"/>
      <c r="BG13" s="104" t="str">
        <f t="shared" si="14"/>
        <v>B6</v>
      </c>
      <c r="BH13" s="91" t="str">
        <f t="shared" si="15"/>
        <v>Y</v>
      </c>
      <c r="BI13" s="91">
        <f t="shared" si="41"/>
        <v>3</v>
      </c>
      <c r="BJ13" s="105">
        <f t="shared" si="16"/>
        <v>2</v>
      </c>
      <c r="BK13" s="137"/>
      <c r="BL13" s="137"/>
      <c r="BM13" s="104" t="str">
        <f t="shared" si="17"/>
        <v>B4</v>
      </c>
      <c r="BN13" s="91" t="str">
        <f t="shared" si="18"/>
        <v>Y</v>
      </c>
      <c r="BO13" s="91">
        <f t="shared" si="42"/>
        <v>4</v>
      </c>
      <c r="BP13" s="105">
        <f t="shared" si="19"/>
        <v>3</v>
      </c>
      <c r="BQ13" s="14" t="str">
        <f t="shared" si="43"/>
        <v>B4</v>
      </c>
      <c r="BR13" s="14" t="str">
        <f>LEFT('Strategy Dashboard'!B13)</f>
        <v>B</v>
      </c>
      <c r="BS13" s="14" t="str">
        <f>LEFT('Strategy Dashboard'!K13)</f>
        <v>B</v>
      </c>
      <c r="BT13" s="14" t="str">
        <f>LEFT('Strategy Dashboard'!T13)</f>
        <v>B</v>
      </c>
      <c r="BU13" s="14" t="str">
        <f>LEFT('Strategy Dashboard'!AC13)</f>
        <v>B</v>
      </c>
      <c r="BV13" s="14" t="str">
        <f>LEFT('Strategy Dashboard'!AL13)</f>
        <v>B</v>
      </c>
      <c r="BW13" s="14" t="str">
        <f>LEFT('Strategy Dashboard'!BE13)</f>
        <v>B</v>
      </c>
      <c r="BX13" s="14" t="str">
        <f>LEFT('Strategy Dashboard'!BN13)</f>
        <v>B</v>
      </c>
      <c r="BY13" s="14" t="str">
        <f>LEFT('Strategy Dashboard'!BW13)</f>
        <v>B</v>
      </c>
      <c r="BZ13" s="14" t="str">
        <f>LEFT('Strategy Dashboard'!CF13)</f>
        <v>B</v>
      </c>
      <c r="CA13" s="14" t="str">
        <f>LEFT('Strategy Dashboard'!CO13)</f>
        <v>B</v>
      </c>
      <c r="CB13" s="14">
        <f>IF(BR13="N",0,INT(REPLACE('Strategy Dashboard'!B13,1,1,"")))</f>
        <v>2</v>
      </c>
      <c r="CC13" s="14">
        <f>IF(BS13="N",0,INT(REPLACE('Strategy Dashboard'!K13,1,1,"")))</f>
        <v>3</v>
      </c>
      <c r="CD13" s="14">
        <f>IF(BT13="N",0,INT(REPLACE('Strategy Dashboard'!T13,1,1,"")))</f>
        <v>3</v>
      </c>
      <c r="CE13" s="14">
        <f>IF(BU13="N",0,INT(REPLACE('Strategy Dashboard'!AC13,1,1,"")))</f>
        <v>3</v>
      </c>
      <c r="CF13" s="14">
        <f>IF(BV13="N",0,INT(REPLACE('Strategy Dashboard'!AL13,1,1,"")))</f>
        <v>2</v>
      </c>
      <c r="CG13" s="14">
        <f>IF(BW13="N",0,INT(REPLACE('Strategy Dashboard'!BE13,1,1,"")))</f>
        <v>3</v>
      </c>
      <c r="CH13" s="14">
        <f>IF(BX13="N",0,INT(REPLACE('Strategy Dashboard'!BN13,1,1,"")))</f>
        <v>3</v>
      </c>
      <c r="CI13" s="14">
        <f>IF(BY13="N",0,INT(REPLACE('Strategy Dashboard'!BW13,1,1,"")))</f>
        <v>2</v>
      </c>
      <c r="CJ13" s="14">
        <f>IF(BZ13="N",0,INT(REPLACE('Strategy Dashboard'!CF13,1,1,"")))</f>
        <v>3</v>
      </c>
      <c r="CK13" s="14">
        <f>IF(CA13="N",0,INT(REPLACE('Strategy Dashboard'!CO13,1,1,"")))</f>
        <v>3</v>
      </c>
      <c r="CL13" s="14">
        <f>IF(C13="",0,IFERROR(VLOOKUP(C8&amp;C9&amp;C10&amp;C11&amp;C12&amp;C13,General!I:J,2,FALSE),0))+D12</f>
        <v>4</v>
      </c>
      <c r="CM13" s="14">
        <f>IF(I13="",0,IFERROR(VLOOKUP(I8&amp;I9&amp;I10&amp;I11&amp;I12&amp;I13,General!I:J,2,FALSE),0))+J12</f>
        <v>3</v>
      </c>
      <c r="CN13" s="14">
        <f>IF(O13="",0,IFERROR(VLOOKUP(O8&amp;O9&amp;O10&amp;O11&amp;O12&amp;O13,General!I:J,2,FALSE),0))+P12</f>
        <v>4</v>
      </c>
      <c r="CO13" s="14">
        <f>IF(U13="",0,IFERROR(VLOOKUP(U8&amp;U9&amp;U10&amp;U11&amp;U12&amp;U13,General!I:J,2,FALSE),0))+V12</f>
        <v>3</v>
      </c>
      <c r="CP13" s="14">
        <f>IF(AA13="",0,IFERROR(VLOOKUP(AA8&amp;AA9&amp;AA10&amp;AA11&amp;AA12&amp;AA13,General!I:J,2,FALSE),0))+AB12</f>
        <v>0</v>
      </c>
      <c r="CQ13" s="14">
        <f>IF(AP13="",0,IFERROR(VLOOKUP(AP8&amp;AP9&amp;AP10&amp;AP11&amp;AP12&amp;AP13,General!I:J,2,FALSE),0))+AQ12</f>
        <v>3</v>
      </c>
      <c r="CR13" s="14">
        <f>IF(AV13="",0,IFERROR(VLOOKUP(AV8&amp;AV9&amp;AV10&amp;AV11&amp;AV12&amp;AV13,General!I:J,2,FALSE),0))+AW12</f>
        <v>3</v>
      </c>
      <c r="CS13" s="14">
        <f>IF(BB13="",0,IFERROR(VLOOKUP(BB8&amp;BB9&amp;BB10&amp;BB11&amp;BB12&amp;BB13,General!I:J,2,FALSE),0))+BC12</f>
        <v>3</v>
      </c>
      <c r="CT13" s="14">
        <f>IF(BH13="",0,IFERROR(VLOOKUP(BH8&amp;BH9&amp;BH10&amp;BH11&amp;BH12&amp;BH13,General!I:J,2,FALSE),0))+BI12</f>
        <v>3</v>
      </c>
      <c r="CU13" s="14">
        <f>IF(BN13="",0,IFERROR(VLOOKUP(BN8&amp;BN9&amp;BN10&amp;BN11&amp;BN12&amp;BN13,General!I:J,2,FALSE),0))+BO12</f>
        <v>4</v>
      </c>
      <c r="CV13" s="14">
        <f>IF(AJ13="",0,IFERROR(VLOOKUP(AJ8&amp;AJ9&amp;AJ10&amp;AJ11&amp;AJ12&amp;AJ13,General!I:J,2,FALSE),0))+AK12</f>
        <v>4</v>
      </c>
      <c r="DH13" s="14">
        <v>13</v>
      </c>
      <c r="DJ13" s="14">
        <f ca="1">IF(DJ14="",0,COUNTIF(INDIRECT(DJ12&amp;DH10):INDIRECT(DJ12&amp;DH14),"Y"))</f>
        <v>2</v>
      </c>
      <c r="DK13" s="14">
        <f ca="1">IF(DK14="",0,COUNTIF(INDIRECT(DK12&amp;DH10):INDIRECT(DK12&amp;DH14),"Y"))</f>
        <v>2</v>
      </c>
      <c r="DL13" s="14">
        <f ca="1">IF(DL14="",0,COUNTIF(INDIRECT(DL12&amp;DH10):INDIRECT(DL12&amp;DH14),"Y"))</f>
        <v>2</v>
      </c>
      <c r="DM13" s="14">
        <f ca="1">IF(DM14="",0,COUNTIF(INDIRECT(DM12&amp;DH10):INDIRECT(DM12&amp;DH14),"Y"))</f>
        <v>2</v>
      </c>
      <c r="DN13" s="14" t="str" cm="1">
        <f t="array" aca="1" ref="DN13" ca="1">IFERROR(INDEX($DJ$14:$DM$14,_xlfn.AGGREGATE(15,6,COLUMN($DJ$14:$DM$14)-COLUMN($DI$14)/($DJ$13:$DM$13=MAX($DJ$13:$DM$13)),COLUMNS($DJ$14:DJ14))),"")</f>
        <v>H</v>
      </c>
      <c r="DO13" s="14" t="str" cm="1">
        <f t="array" aca="1" ref="DO13" ca="1">IFERROR(INDEX($DJ$14:$DM$14,_xlfn.AGGREGATE(15,6,COLUMN($DJ$14:$DM$14)-COLUMN($DI$14)/($DJ$13:$DM$13=MAX($DJ$13:$DM$13)),COLUMNS($DJ$14:DK14))),"")</f>
        <v>T</v>
      </c>
      <c r="DP13" s="14" t="str" cm="1">
        <f t="array" aca="1" ref="DP13" ca="1">IFERROR(INDEX($DJ$14:$DM$14,_xlfn.AGGREGATE(15,6,COLUMN($DJ$14:$DM$14)-COLUMN($DI$14)/($DJ$13:$DM$13=MAX($DJ$13:$DM$13)),COLUMNS($DJ$14:DL14))),"")</f>
        <v>AO</v>
      </c>
      <c r="DQ13" s="14" t="str" cm="1">
        <f t="array" aca="1" ref="DQ13" ca="1">IFERROR(INDEX($DJ$14:$DM$14,_xlfn.AGGREGATE(15,6,COLUMN($DJ$14:$DM$14)-COLUMN($DI$14)/($DJ$13:$DM$13=MAX($DJ$13:$DM$13)),COLUMNS($DJ$14:DM14))),"")</f>
        <v>AU</v>
      </c>
      <c r="DU13" s="68">
        <f t="shared" si="44"/>
        <v>3</v>
      </c>
      <c r="DV13" s="24">
        <f t="shared" si="45"/>
        <v>2</v>
      </c>
      <c r="DW13" s="24">
        <f t="shared" si="46"/>
        <v>2</v>
      </c>
      <c r="DX13" s="24">
        <f t="shared" si="47"/>
        <v>2</v>
      </c>
      <c r="DY13" s="24">
        <f t="shared" si="48"/>
        <v>-18</v>
      </c>
      <c r="DZ13" s="24">
        <f t="shared" si="49"/>
        <v>2</v>
      </c>
      <c r="EA13" s="24">
        <f t="shared" si="50"/>
        <v>2</v>
      </c>
      <c r="EB13" s="24">
        <f t="shared" si="51"/>
        <v>2</v>
      </c>
      <c r="EC13" s="24">
        <f t="shared" si="52"/>
        <v>2</v>
      </c>
      <c r="ED13" s="67">
        <f t="shared" si="53"/>
        <v>3</v>
      </c>
    </row>
    <row r="14" spans="1:134" ht="26.25" customHeight="1" thickBot="1">
      <c r="A14" s="14">
        <v>5</v>
      </c>
      <c r="B14" s="106" t="str">
        <f t="shared" si="0"/>
        <v>P9</v>
      </c>
      <c r="C14" s="107" t="str">
        <f t="shared" si="20"/>
        <v>N</v>
      </c>
      <c r="D14" s="107">
        <f t="shared" si="21"/>
        <v>3</v>
      </c>
      <c r="E14" s="108">
        <f t="shared" si="22"/>
        <v>-6</v>
      </c>
      <c r="F14" s="137"/>
      <c r="G14" s="137"/>
      <c r="H14" s="106" t="str">
        <f t="shared" si="1"/>
        <v>P4</v>
      </c>
      <c r="I14" s="107" t="str">
        <f t="shared" si="23"/>
        <v>N</v>
      </c>
      <c r="J14" s="107">
        <f t="shared" si="24"/>
        <v>2</v>
      </c>
      <c r="K14" s="108">
        <f t="shared" si="25"/>
        <v>-2</v>
      </c>
      <c r="L14" s="137"/>
      <c r="M14" s="137"/>
      <c r="N14" s="106" t="str">
        <f t="shared" si="2"/>
        <v>P9</v>
      </c>
      <c r="O14" s="107" t="str">
        <f t="shared" si="26"/>
        <v>N</v>
      </c>
      <c r="P14" s="107">
        <f t="shared" si="27"/>
        <v>3</v>
      </c>
      <c r="Q14" s="108">
        <f t="shared" si="28"/>
        <v>-7</v>
      </c>
      <c r="R14" s="137"/>
      <c r="S14" s="137"/>
      <c r="T14" s="106" t="str">
        <f t="shared" si="3"/>
        <v>P4</v>
      </c>
      <c r="U14" s="107" t="str">
        <f t="shared" si="29"/>
        <v>N</v>
      </c>
      <c r="V14" s="107">
        <f t="shared" si="30"/>
        <v>2</v>
      </c>
      <c r="W14" s="108">
        <f t="shared" si="31"/>
        <v>-2</v>
      </c>
      <c r="X14" s="137"/>
      <c r="Y14" s="137"/>
      <c r="Z14" s="106" t="str">
        <f t="shared" si="4"/>
        <v>P4</v>
      </c>
      <c r="AA14" s="107" t="str">
        <f t="shared" si="32"/>
        <v>N</v>
      </c>
      <c r="AB14" s="107">
        <f t="shared" si="33"/>
        <v>-1</v>
      </c>
      <c r="AC14" s="108">
        <f t="shared" si="34"/>
        <v>-22</v>
      </c>
      <c r="AD14" s="137"/>
      <c r="AE14" s="137"/>
      <c r="AF14" s="169" t="str">
        <f>IF('Main Dashboard'!I14="","",'Main Dashboard'!I14)</f>
        <v>B</v>
      </c>
      <c r="AG14" s="172"/>
      <c r="AH14" s="191"/>
      <c r="AI14" s="182" t="str">
        <f>B14</f>
        <v>P9</v>
      </c>
      <c r="AJ14" s="107" t="str">
        <f t="shared" si="35"/>
        <v>N</v>
      </c>
      <c r="AK14" s="107">
        <f t="shared" si="36"/>
        <v>-1</v>
      </c>
      <c r="AL14" s="108">
        <f t="shared" si="37"/>
        <v>-6</v>
      </c>
      <c r="AM14" s="166"/>
      <c r="AN14" s="137"/>
      <c r="AO14" s="106" t="str">
        <f t="shared" si="5"/>
        <v>P4</v>
      </c>
      <c r="AP14" s="107" t="str">
        <f t="shared" si="6"/>
        <v>N</v>
      </c>
      <c r="AQ14" s="107">
        <f t="shared" si="38"/>
        <v>2</v>
      </c>
      <c r="AR14" s="108">
        <f t="shared" si="7"/>
        <v>-2</v>
      </c>
      <c r="AS14" s="137"/>
      <c r="AT14" s="137"/>
      <c r="AU14" s="106" t="str">
        <f t="shared" si="8"/>
        <v>P4</v>
      </c>
      <c r="AV14" s="107" t="str">
        <f t="shared" si="9"/>
        <v>N</v>
      </c>
      <c r="AW14" s="107">
        <f t="shared" si="39"/>
        <v>2</v>
      </c>
      <c r="AX14" s="108">
        <f t="shared" si="10"/>
        <v>-2</v>
      </c>
      <c r="AY14" s="137"/>
      <c r="AZ14" s="137"/>
      <c r="BA14" s="106" t="str">
        <f t="shared" si="11"/>
        <v>P4</v>
      </c>
      <c r="BB14" s="107" t="str">
        <f t="shared" si="12"/>
        <v>N</v>
      </c>
      <c r="BC14" s="107">
        <f t="shared" si="40"/>
        <v>2</v>
      </c>
      <c r="BD14" s="108">
        <f t="shared" si="13"/>
        <v>-2</v>
      </c>
      <c r="BE14" s="137"/>
      <c r="BF14" s="137"/>
      <c r="BG14" s="106" t="str">
        <f t="shared" si="14"/>
        <v>P4</v>
      </c>
      <c r="BH14" s="107" t="str">
        <f t="shared" si="15"/>
        <v>N</v>
      </c>
      <c r="BI14" s="107">
        <f t="shared" si="41"/>
        <v>2</v>
      </c>
      <c r="BJ14" s="108">
        <f t="shared" si="16"/>
        <v>-2</v>
      </c>
      <c r="BK14" s="137"/>
      <c r="BL14" s="137"/>
      <c r="BM14" s="106" t="str">
        <f t="shared" si="17"/>
        <v>P9</v>
      </c>
      <c r="BN14" s="107" t="str">
        <f t="shared" si="18"/>
        <v>N</v>
      </c>
      <c r="BO14" s="107">
        <f t="shared" si="42"/>
        <v>3</v>
      </c>
      <c r="BP14" s="108">
        <f t="shared" si="19"/>
        <v>-6</v>
      </c>
      <c r="BQ14" s="14" t="str">
        <f t="shared" si="43"/>
        <v>B5</v>
      </c>
      <c r="BR14" s="14" t="str">
        <f>LEFT('Strategy Dashboard'!B14)</f>
        <v>P</v>
      </c>
      <c r="BS14" s="14" t="str">
        <f>LEFT('Strategy Dashboard'!K14)</f>
        <v>P</v>
      </c>
      <c r="BT14" s="14" t="str">
        <f>LEFT('Strategy Dashboard'!T14)</f>
        <v>P</v>
      </c>
      <c r="BU14" s="14" t="str">
        <f>LEFT('Strategy Dashboard'!AC14)</f>
        <v>P</v>
      </c>
      <c r="BV14" s="14" t="str">
        <f>LEFT('Strategy Dashboard'!AL14)</f>
        <v>P</v>
      </c>
      <c r="BW14" s="14" t="str">
        <f>LEFT('Strategy Dashboard'!BE14)</f>
        <v>P</v>
      </c>
      <c r="BX14" s="14" t="str">
        <f>LEFT('Strategy Dashboard'!BN14)</f>
        <v>P</v>
      </c>
      <c r="BY14" s="14" t="str">
        <f>LEFT('Strategy Dashboard'!BW14)</f>
        <v>P</v>
      </c>
      <c r="BZ14" s="14" t="str">
        <f>LEFT('Strategy Dashboard'!CF14)</f>
        <v>P</v>
      </c>
      <c r="CA14" s="14" t="str">
        <f>LEFT('Strategy Dashboard'!CO14)</f>
        <v>P</v>
      </c>
      <c r="CB14" s="14">
        <f>IF(BR14="N",0,INT(REPLACE('Strategy Dashboard'!B14,1,1,"")))</f>
        <v>7</v>
      </c>
      <c r="CC14" s="14">
        <f>IF(BS14="N",0,INT(REPLACE('Strategy Dashboard'!K14,1,1,"")))</f>
        <v>2</v>
      </c>
      <c r="CD14" s="14">
        <f>IF(BT14="N",0,INT(REPLACE('Strategy Dashboard'!T14,1,1,"")))</f>
        <v>2</v>
      </c>
      <c r="CE14" s="14">
        <f>IF(BU14="N",0,INT(REPLACE('Strategy Dashboard'!AC14,1,1,"")))</f>
        <v>2</v>
      </c>
      <c r="CF14" s="14">
        <f>IF(BV14="N",0,INT(REPLACE('Strategy Dashboard'!AL14,1,1,"")))</f>
        <v>2</v>
      </c>
      <c r="CG14" s="14">
        <f>IF(BW14="N",0,INT(REPLACE('Strategy Dashboard'!BE14,1,1,"")))</f>
        <v>2</v>
      </c>
      <c r="CH14" s="14">
        <f>IF(BX14="N",0,INT(REPLACE('Strategy Dashboard'!BN14,1,1,"")))</f>
        <v>2</v>
      </c>
      <c r="CI14" s="14">
        <f>IF(BY14="N",0,INT(REPLACE('Strategy Dashboard'!BW14,1,1,"")))</f>
        <v>2</v>
      </c>
      <c r="CJ14" s="14">
        <f>IF(BZ14="N",0,INT(REPLACE('Strategy Dashboard'!CF14,1,1,"")))</f>
        <v>2</v>
      </c>
      <c r="CK14" s="14">
        <f>IF(CA14="N",0,INT(REPLACE('Strategy Dashboard'!CO14,1,1,"")))</f>
        <v>2</v>
      </c>
      <c r="CL14" s="14">
        <f>IF(C14="",0,IFERROR(VLOOKUP(C9&amp;C10&amp;C11&amp;C12&amp;C13&amp;C14,General!I:J,2,FALSE),0))+D13</f>
        <v>3</v>
      </c>
      <c r="CM14" s="14">
        <f>IF(I14="",0,IFERROR(VLOOKUP(I9&amp;I10&amp;I11&amp;I12&amp;I13&amp;I14,General!I:J,2,FALSE),0))+J13</f>
        <v>2</v>
      </c>
      <c r="CN14" s="14">
        <f>IF(O14="",0,IFERROR(VLOOKUP(O9&amp;O10&amp;O11&amp;O12&amp;O13&amp;O14,General!I:J,2,FALSE),0))+P13</f>
        <v>3</v>
      </c>
      <c r="CO14" s="14">
        <f>IF(U14="",0,IFERROR(VLOOKUP(U9&amp;U10&amp;U11&amp;U12&amp;U13&amp;U14,General!I:J,2,FALSE),0))+V13</f>
        <v>2</v>
      </c>
      <c r="CP14" s="14">
        <f>IF(AA14="",0,IFERROR(VLOOKUP(AA9&amp;AA10&amp;AA11&amp;AA12&amp;AA13&amp;AA14,General!I:J,2,FALSE),0))+AB13</f>
        <v>-1</v>
      </c>
      <c r="CQ14" s="14">
        <f>IF(AP14="",0,IFERROR(VLOOKUP(AP9&amp;AP10&amp;AP11&amp;AP12&amp;AP13&amp;AP14,General!I:J,2,FALSE),0))+AQ13</f>
        <v>2</v>
      </c>
      <c r="CR14" s="14">
        <f>IF(AV14="",0,IFERROR(VLOOKUP(AV9&amp;AV10&amp;AV11&amp;AV12&amp;AV13&amp;AV14,General!I:J,2,FALSE),0))+AW13</f>
        <v>2</v>
      </c>
      <c r="CS14" s="14">
        <f>IF(BB14="",0,IFERROR(VLOOKUP(BB9&amp;BB10&amp;BB11&amp;BB12&amp;BB13&amp;BB14,General!I:J,2,FALSE),0))+BC13</f>
        <v>2</v>
      </c>
      <c r="CT14" s="14">
        <f>IF(BH14="",0,IFERROR(VLOOKUP(BH9&amp;BH10&amp;BH11&amp;BH12&amp;BH13&amp;BH14,General!I:J,2,FALSE),0))+BI13</f>
        <v>2</v>
      </c>
      <c r="CU14" s="14">
        <f>IF(BN14="",0,IFERROR(VLOOKUP(BN9&amp;BN10&amp;BN11&amp;BN12&amp;BN13&amp;BN14,General!I:J,2,FALSE),0))+BO13</f>
        <v>3</v>
      </c>
      <c r="CV14" s="14">
        <f>IF(AJ14="",0,IFERROR(VLOOKUP(AJ9&amp;AJ10&amp;AJ11&amp;AJ12&amp;AJ13&amp;AJ14,General!I:J,2,FALSE),0))+AK13</f>
        <v>0</v>
      </c>
      <c r="CW14" s="14">
        <f>E14</f>
        <v>-6</v>
      </c>
      <c r="CX14" s="14">
        <f>K14</f>
        <v>-2</v>
      </c>
      <c r="CY14" s="14">
        <f>Q14</f>
        <v>-7</v>
      </c>
      <c r="CZ14" s="14">
        <f>W14</f>
        <v>-2</v>
      </c>
      <c r="DA14" s="14">
        <f>AC14</f>
        <v>-22</v>
      </c>
      <c r="DB14" s="14">
        <f>AR14</f>
        <v>-2</v>
      </c>
      <c r="DC14" s="14">
        <f>AX14</f>
        <v>-2</v>
      </c>
      <c r="DD14" s="14">
        <f>BD14</f>
        <v>-2</v>
      </c>
      <c r="DE14" s="14">
        <f>BJ14</f>
        <v>-2</v>
      </c>
      <c r="DF14" s="14">
        <f>BP14</f>
        <v>-6</v>
      </c>
      <c r="DG14" s="14" t="str">
        <f>IF(AF14="","",INDEX($CW$4:$DF$4,MATCH(MAX(CW14:DF14),CW14:DF14,0)))</f>
        <v>H</v>
      </c>
      <c r="DH14" s="14">
        <v>14</v>
      </c>
      <c r="DJ14" s="14" t="str" cm="1">
        <f t="array" ref="DJ14">IFERROR(INDEX($CW$4:$DF$4,_xlfn.AGGREGATE(15,6,COLUMN($CW$4:$DF$4)-COLUMN($CV$1)/($CW$14:$DF$14=MAX($CW$14:$DF$14)),COLUMNS($CW$4:CW4))),"")</f>
        <v>H</v>
      </c>
      <c r="DK14" s="14" t="str" cm="1">
        <f t="array" ref="DK14">IFERROR(INDEX($CW$4:$DF$4,_xlfn.AGGREGATE(15,6,COLUMN($CW$4:$DF$4)-COLUMN($CV$1)/($CW$14:$DF$14=MAX($CW$14:$DF$14)),COLUMNS($CW$4:CX4))),"")</f>
        <v>T</v>
      </c>
      <c r="DL14" s="14" t="str" cm="1">
        <f t="array" ref="DL14">IFERROR(INDEX($CW$4:$DF$4,_xlfn.AGGREGATE(15,6,COLUMN($CW$4:$DF$4)-COLUMN($CV$1)/($CW$14:$DF$14=MAX($CW$14:$DF$14)),COLUMNS($CW$4:CY4))),"")</f>
        <v>AO</v>
      </c>
      <c r="DM14" s="14" t="str" cm="1">
        <f t="array" ref="DM14">IFERROR(INDEX($CW$4:$DF$4,_xlfn.AGGREGATE(15,6,COLUMN($CW$4:$DF$4)-COLUMN($CV$1)/($CW$14:$DF$14=MAX($CW$14:$DF$14)),COLUMNS($CW$4:CZ4))),"")</f>
        <v>AU</v>
      </c>
      <c r="DN14" s="168" t="str">
        <f ca="1">IF(DO13="",DN13,DN10)</f>
        <v>H</v>
      </c>
      <c r="DR14" s="14" t="str">
        <f ca="1">IF(DN12&gt;1,"R","N")</f>
        <v>R</v>
      </c>
      <c r="DS14" s="14" t="str">
        <f ca="1">DN14</f>
        <v>H</v>
      </c>
      <c r="DU14" s="68">
        <f t="shared" si="44"/>
        <v>-6</v>
      </c>
      <c r="DV14" s="24">
        <f t="shared" si="45"/>
        <v>-2</v>
      </c>
      <c r="DW14" s="24">
        <f t="shared" si="46"/>
        <v>-7</v>
      </c>
      <c r="DX14" s="24">
        <f t="shared" si="47"/>
        <v>-2</v>
      </c>
      <c r="DY14" s="24">
        <f t="shared" si="48"/>
        <v>-22</v>
      </c>
      <c r="DZ14" s="24">
        <f t="shared" si="49"/>
        <v>-2</v>
      </c>
      <c r="EA14" s="24">
        <f t="shared" si="50"/>
        <v>-2</v>
      </c>
      <c r="EB14" s="24">
        <f t="shared" si="51"/>
        <v>-2</v>
      </c>
      <c r="EC14" s="24">
        <f t="shared" si="52"/>
        <v>-2</v>
      </c>
      <c r="ED14" s="67">
        <f t="shared" si="53"/>
        <v>-6</v>
      </c>
    </row>
    <row r="15" spans="1:134" ht="26.25" customHeight="1" thickBot="1">
      <c r="A15" s="14">
        <v>6</v>
      </c>
      <c r="B15" s="101" t="str">
        <f t="shared" si="0"/>
        <v>P8</v>
      </c>
      <c r="C15" s="102" t="str">
        <f t="shared" si="20"/>
        <v>N</v>
      </c>
      <c r="D15" s="102">
        <f t="shared" si="21"/>
        <v>0</v>
      </c>
      <c r="E15" s="103">
        <f t="shared" si="22"/>
        <v>-14</v>
      </c>
      <c r="F15" s="137"/>
      <c r="G15" s="137"/>
      <c r="H15" s="101" t="str">
        <f t="shared" si="1"/>
        <v>P8</v>
      </c>
      <c r="I15" s="102" t="str">
        <f t="shared" si="23"/>
        <v>N</v>
      </c>
      <c r="J15" s="102">
        <f t="shared" si="24"/>
        <v>-1</v>
      </c>
      <c r="K15" s="103">
        <f t="shared" si="25"/>
        <v>-10</v>
      </c>
      <c r="L15" s="137"/>
      <c r="M15" s="137"/>
      <c r="N15" s="101" t="str">
        <f t="shared" si="2"/>
        <v>P8</v>
      </c>
      <c r="O15" s="102" t="str">
        <f t="shared" si="26"/>
        <v>N</v>
      </c>
      <c r="P15" s="102">
        <f t="shared" si="27"/>
        <v>0</v>
      </c>
      <c r="Q15" s="103">
        <f t="shared" si="28"/>
        <v>-15</v>
      </c>
      <c r="R15" s="137"/>
      <c r="S15" s="137"/>
      <c r="T15" s="101" t="str">
        <f t="shared" si="3"/>
        <v>P8</v>
      </c>
      <c r="U15" s="102" t="str">
        <f t="shared" si="29"/>
        <v>N</v>
      </c>
      <c r="V15" s="102">
        <f t="shared" si="30"/>
        <v>-1</v>
      </c>
      <c r="W15" s="103">
        <f t="shared" si="31"/>
        <v>-10</v>
      </c>
      <c r="X15" s="137"/>
      <c r="Y15" s="137"/>
      <c r="Z15" s="101" t="str">
        <f t="shared" si="4"/>
        <v>P8</v>
      </c>
      <c r="AA15" s="102" t="str">
        <f t="shared" si="32"/>
        <v>N</v>
      </c>
      <c r="AB15" s="102">
        <f t="shared" si="33"/>
        <v>-4</v>
      </c>
      <c r="AC15" s="103">
        <f t="shared" si="34"/>
        <v>-30</v>
      </c>
      <c r="AD15" s="137"/>
      <c r="AE15" s="137"/>
      <c r="AF15" s="169" t="str">
        <f>IF('Main Dashboard'!I15="","",'Main Dashboard'!I15)</f>
        <v>B</v>
      </c>
      <c r="AG15" s="179" t="str">
        <f ca="1">IF(AF14="","",IF(DR14="R","R",""))</f>
        <v>R</v>
      </c>
      <c r="AH15" s="180" t="str">
        <f ca="1">IF(AF14="","",VLOOKUP(DS15,General!O:P,2,FALSE))</f>
        <v>C2</v>
      </c>
      <c r="AI15" s="181" t="str" cm="1">
        <f t="array" aca="1" ref="AI15" ca="1">IF(AF14="","",INDIRECT(DS14&amp;DH15))</f>
        <v>P8</v>
      </c>
      <c r="AJ15" s="102" t="str">
        <f t="shared" ref="AJ15:AJ75" ca="1" si="54">IF(AF15="","",IF(AI15="NB","",IF(LEFT(AI15)=AF15,"Y","N")))</f>
        <v>N</v>
      </c>
      <c r="AK15" s="102">
        <f ca="1">IF(AF15="","",IF(CV15&gt;10,10,IF(CV15&lt;-10,-10,CV15)))</f>
        <v>-4</v>
      </c>
      <c r="AL15" s="103">
        <f ca="1">IF(AF15="","",IF(AI15="NB",AL14,IF(AJ15="Y",AL14+INT(REPLACE(AI15,1,1,"")),AL14-INT(REPLACE(AI15,1,1,"")))))</f>
        <v>-14</v>
      </c>
      <c r="AM15" s="166"/>
      <c r="AN15" s="137"/>
      <c r="AO15" s="101" t="str">
        <f t="shared" si="5"/>
        <v>P8</v>
      </c>
      <c r="AP15" s="102" t="str">
        <f t="shared" si="6"/>
        <v>N</v>
      </c>
      <c r="AQ15" s="102">
        <f t="shared" si="38"/>
        <v>-1</v>
      </c>
      <c r="AR15" s="103">
        <f t="shared" si="7"/>
        <v>-10</v>
      </c>
      <c r="AS15" s="137"/>
      <c r="AT15" s="137"/>
      <c r="AU15" s="101" t="str">
        <f t="shared" si="8"/>
        <v>P8</v>
      </c>
      <c r="AV15" s="102" t="str">
        <f t="shared" si="9"/>
        <v>N</v>
      </c>
      <c r="AW15" s="102">
        <f t="shared" si="39"/>
        <v>-1</v>
      </c>
      <c r="AX15" s="103">
        <f t="shared" si="10"/>
        <v>-10</v>
      </c>
      <c r="AY15" s="137"/>
      <c r="AZ15" s="137"/>
      <c r="BA15" s="101" t="str">
        <f t="shared" si="11"/>
        <v>P8</v>
      </c>
      <c r="BB15" s="102" t="str">
        <f t="shared" si="12"/>
        <v>N</v>
      </c>
      <c r="BC15" s="102">
        <f t="shared" si="40"/>
        <v>-1</v>
      </c>
      <c r="BD15" s="103">
        <f t="shared" si="13"/>
        <v>-10</v>
      </c>
      <c r="BE15" s="137"/>
      <c r="BF15" s="137"/>
      <c r="BG15" s="101" t="str">
        <f t="shared" si="14"/>
        <v>P8</v>
      </c>
      <c r="BH15" s="102" t="str">
        <f t="shared" si="15"/>
        <v>N</v>
      </c>
      <c r="BI15" s="102">
        <f t="shared" si="41"/>
        <v>-1</v>
      </c>
      <c r="BJ15" s="103">
        <f t="shared" si="16"/>
        <v>-10</v>
      </c>
      <c r="BK15" s="137"/>
      <c r="BL15" s="137"/>
      <c r="BM15" s="101" t="str">
        <f t="shared" si="17"/>
        <v>P8</v>
      </c>
      <c r="BN15" s="102" t="str">
        <f t="shared" si="18"/>
        <v>N</v>
      </c>
      <c r="BO15" s="102">
        <f t="shared" si="42"/>
        <v>0</v>
      </c>
      <c r="BP15" s="103">
        <f t="shared" si="19"/>
        <v>-14</v>
      </c>
      <c r="BQ15" s="14" t="str">
        <f t="shared" si="43"/>
        <v>B6</v>
      </c>
      <c r="BR15" s="14" t="str">
        <f>LEFT('Strategy Dashboard'!B15)</f>
        <v>P</v>
      </c>
      <c r="BS15" s="14" t="str">
        <f>LEFT('Strategy Dashboard'!K15)</f>
        <v>P</v>
      </c>
      <c r="BT15" s="14" t="str">
        <f>LEFT('Strategy Dashboard'!T15)</f>
        <v>P</v>
      </c>
      <c r="BU15" s="14" t="str">
        <f>LEFT('Strategy Dashboard'!AC15)</f>
        <v>P</v>
      </c>
      <c r="BV15" s="14" t="str">
        <f>LEFT('Strategy Dashboard'!AL15)</f>
        <v>P</v>
      </c>
      <c r="BW15" s="14" t="str">
        <f>LEFT('Strategy Dashboard'!BE15)</f>
        <v>P</v>
      </c>
      <c r="BX15" s="14" t="str">
        <f>LEFT('Strategy Dashboard'!BN15)</f>
        <v>P</v>
      </c>
      <c r="BY15" s="14" t="str">
        <f>LEFT('Strategy Dashboard'!BW15)</f>
        <v>P</v>
      </c>
      <c r="BZ15" s="14" t="str">
        <f>LEFT('Strategy Dashboard'!CF15)</f>
        <v>P</v>
      </c>
      <c r="CA15" s="14" t="str">
        <f>LEFT('Strategy Dashboard'!CO15)</f>
        <v>P</v>
      </c>
      <c r="CB15" s="14">
        <f>IF(BR15="N",0,INT(REPLACE('Strategy Dashboard'!B15,1,1,"")))</f>
        <v>4</v>
      </c>
      <c r="CC15" s="14">
        <f>IF(BS15="N",0,INT(REPLACE('Strategy Dashboard'!K15,1,1,"")))</f>
        <v>4</v>
      </c>
      <c r="CD15" s="14">
        <f>IF(BT15="N",0,INT(REPLACE('Strategy Dashboard'!T15,1,1,"")))</f>
        <v>4</v>
      </c>
      <c r="CE15" s="14">
        <f>IF(BU15="N",0,INT(REPLACE('Strategy Dashboard'!AC15,1,1,"")))</f>
        <v>4</v>
      </c>
      <c r="CF15" s="14">
        <f>IF(BV15="N",0,INT(REPLACE('Strategy Dashboard'!AL15,1,1,"")))</f>
        <v>4</v>
      </c>
      <c r="CG15" s="14">
        <f>IF(BW15="N",0,INT(REPLACE('Strategy Dashboard'!BE15,1,1,"")))</f>
        <v>4</v>
      </c>
      <c r="CH15" s="14">
        <f>IF(BX15="N",0,INT(REPLACE('Strategy Dashboard'!BN15,1,1,"")))</f>
        <v>4</v>
      </c>
      <c r="CI15" s="14">
        <f>IF(BY15="N",0,INT(REPLACE('Strategy Dashboard'!BW15,1,1,"")))</f>
        <v>4</v>
      </c>
      <c r="CJ15" s="14">
        <f>IF(BZ15="N",0,INT(REPLACE('Strategy Dashboard'!CF15,1,1,"")))</f>
        <v>4</v>
      </c>
      <c r="CK15" s="14">
        <f>IF(CA15="N",0,INT(REPLACE('Strategy Dashboard'!CO15,1,1,"")))</f>
        <v>4</v>
      </c>
      <c r="CL15" s="14">
        <f>IF(C15="",0,IFERROR(VLOOKUP(C10&amp;C11&amp;C12&amp;C13&amp;C14&amp;C15,General!I:J,2,FALSE),0))+D14</f>
        <v>0</v>
      </c>
      <c r="CM15" s="14">
        <f>IF(I15="",0,IFERROR(VLOOKUP(I10&amp;I11&amp;I12&amp;I13&amp;I14&amp;I15,General!I:J,2,FALSE),0))+J14</f>
        <v>-1</v>
      </c>
      <c r="CN15" s="14">
        <f>IF(O15="",0,IFERROR(VLOOKUP(O10&amp;O11&amp;O12&amp;O13&amp;O14&amp;O15,General!I:J,2,FALSE),0))+P14</f>
        <v>0</v>
      </c>
      <c r="CO15" s="14">
        <f>IF(U15="",0,IFERROR(VLOOKUP(U10&amp;U11&amp;U12&amp;U13&amp;U14&amp;U15,General!I:J,2,FALSE),0))+V14</f>
        <v>-1</v>
      </c>
      <c r="CP15" s="14">
        <f>IF(AA15="",0,IFERROR(VLOOKUP(AA10&amp;AA11&amp;AA12&amp;AA13&amp;AA14&amp;AA15,General!I:J,2,FALSE),0))+AB14</f>
        <v>-4</v>
      </c>
      <c r="CQ15" s="14">
        <f>IF(AP15="",0,IFERROR(VLOOKUP(AP10&amp;AP11&amp;AP12&amp;AP13&amp;AP14&amp;AP15,General!I:J,2,FALSE),0))+AQ14</f>
        <v>-1</v>
      </c>
      <c r="CR15" s="14">
        <f>IF(AV15="",0,IFERROR(VLOOKUP(AV10&amp;AV11&amp;AV12&amp;AV13&amp;AV14&amp;AV15,General!I:J,2,FALSE),0))+AW14</f>
        <v>-1</v>
      </c>
      <c r="CS15" s="14">
        <f>IF(BB15="",0,IFERROR(VLOOKUP(BB10&amp;BB11&amp;BB12&amp;BB13&amp;BB14&amp;BB15,General!I:J,2,FALSE),0))+BC14</f>
        <v>-1</v>
      </c>
      <c r="CT15" s="14">
        <f>IF(BH15="",0,IFERROR(VLOOKUP(BH10&amp;BH11&amp;BH12&amp;BH13&amp;BH14&amp;BH15,General!I:J,2,FALSE),0))+BI14</f>
        <v>-1</v>
      </c>
      <c r="CU15" s="14">
        <f>IF(BN15="",0,IFERROR(VLOOKUP(BN10&amp;BN11&amp;BN12&amp;BN13&amp;BN14&amp;BN15,General!I:J,2,FALSE),0))+BO14</f>
        <v>0</v>
      </c>
      <c r="CV15" s="14">
        <f ca="1">IF(AJ15="",0,IFERROR(VLOOKUP(AJ10&amp;AJ11&amp;AJ12&amp;AJ13&amp;AJ14&amp;AJ15,General!I:J,2,FALSE),0))+AK14</f>
        <v>-4</v>
      </c>
      <c r="DG15" s="14" t="str">
        <f ca="1">DN14</f>
        <v>H</v>
      </c>
      <c r="DH15" s="14">
        <v>15</v>
      </c>
      <c r="DI15" s="14" t="str">
        <f t="shared" ref="DI15:DI18" si="55">$DG$19</f>
        <v>AU</v>
      </c>
      <c r="DN15" s="14" t="str">
        <f ca="1">IF(DN16=1,DN18,IF(DN16=2,DO18,IF(DN16=3,DP18,DQ18)))</f>
        <v/>
      </c>
      <c r="DS15" s="14" t="str">
        <f ca="1">$DN$14</f>
        <v>H</v>
      </c>
      <c r="DU15" s="68">
        <f t="shared" si="44"/>
        <v>-14</v>
      </c>
      <c r="DV15" s="24">
        <f t="shared" si="45"/>
        <v>-10</v>
      </c>
      <c r="DW15" s="24">
        <f t="shared" si="46"/>
        <v>-15</v>
      </c>
      <c r="DX15" s="24">
        <f t="shared" si="47"/>
        <v>-10</v>
      </c>
      <c r="DY15" s="24">
        <f t="shared" si="48"/>
        <v>-30</v>
      </c>
      <c r="DZ15" s="24">
        <f t="shared" si="49"/>
        <v>-10</v>
      </c>
      <c r="EA15" s="24">
        <f t="shared" si="50"/>
        <v>-10</v>
      </c>
      <c r="EB15" s="24">
        <f t="shared" si="51"/>
        <v>-10</v>
      </c>
      <c r="EC15" s="24">
        <f t="shared" si="52"/>
        <v>-10</v>
      </c>
      <c r="ED15" s="67">
        <f t="shared" si="53"/>
        <v>-14</v>
      </c>
    </row>
    <row r="16" spans="1:134" ht="26.25" customHeight="1" thickBot="1">
      <c r="A16" s="14">
        <v>7</v>
      </c>
      <c r="B16" s="104" t="str">
        <f t="shared" si="0"/>
        <v>NB</v>
      </c>
      <c r="C16" s="91" t="str">
        <f t="shared" si="20"/>
        <v/>
      </c>
      <c r="D16" s="91">
        <f t="shared" si="21"/>
        <v>0</v>
      </c>
      <c r="E16" s="105">
        <f t="shared" si="22"/>
        <v>-14</v>
      </c>
      <c r="F16" s="137"/>
      <c r="G16" s="137"/>
      <c r="H16" s="104" t="str">
        <f t="shared" si="1"/>
        <v>B6</v>
      </c>
      <c r="I16" s="91" t="str">
        <f t="shared" si="23"/>
        <v>N</v>
      </c>
      <c r="J16" s="91">
        <f t="shared" si="24"/>
        <v>-7</v>
      </c>
      <c r="K16" s="105">
        <f t="shared" si="25"/>
        <v>-16</v>
      </c>
      <c r="L16" s="137"/>
      <c r="M16" s="137"/>
      <c r="N16" s="104" t="str">
        <f t="shared" si="2"/>
        <v>B6</v>
      </c>
      <c r="O16" s="91" t="str">
        <f t="shared" si="26"/>
        <v>N</v>
      </c>
      <c r="P16" s="91">
        <f t="shared" si="27"/>
        <v>-6</v>
      </c>
      <c r="Q16" s="105">
        <f t="shared" si="28"/>
        <v>-21</v>
      </c>
      <c r="R16" s="137"/>
      <c r="S16" s="137"/>
      <c r="T16" s="104" t="str">
        <f t="shared" si="3"/>
        <v>NB</v>
      </c>
      <c r="U16" s="91" t="str">
        <f t="shared" si="29"/>
        <v/>
      </c>
      <c r="V16" s="91">
        <f t="shared" si="30"/>
        <v>-1</v>
      </c>
      <c r="W16" s="105">
        <f t="shared" si="31"/>
        <v>-10</v>
      </c>
      <c r="X16" s="137"/>
      <c r="Y16" s="137"/>
      <c r="Z16" s="104" t="str">
        <f t="shared" si="4"/>
        <v>NB</v>
      </c>
      <c r="AA16" s="91" t="str">
        <f t="shared" si="32"/>
        <v/>
      </c>
      <c r="AB16" s="91">
        <f t="shared" si="33"/>
        <v>-4</v>
      </c>
      <c r="AC16" s="105">
        <f t="shared" si="34"/>
        <v>-30</v>
      </c>
      <c r="AD16" s="137"/>
      <c r="AE16" s="137"/>
      <c r="AF16" s="169" t="str">
        <f>IF('Main Dashboard'!I16="","",'Main Dashboard'!I16)</f>
        <v>P</v>
      </c>
      <c r="AG16" s="171"/>
      <c r="AH16" s="190"/>
      <c r="AI16" s="178" t="str" cm="1">
        <f t="array" aca="1" ref="AI16" ca="1">IF(AF15="","",INDIRECT(DS15&amp;DH16))</f>
        <v>B6</v>
      </c>
      <c r="AJ16" s="91" t="str">
        <f t="shared" ca="1" si="54"/>
        <v>N</v>
      </c>
      <c r="AK16" s="91">
        <f t="shared" ref="AK16:AK79" ca="1" si="56">IF(AF16="","",IF(CV16&gt;10,10,IF(CV16&lt;-10,-10,CV16)))</f>
        <v>-10</v>
      </c>
      <c r="AL16" s="103">
        <f t="shared" ref="AL16:AL19" ca="1" si="57">IF(AF16="","",IF(AI16="NB",AL15,IF(AJ16="Y",AL15+INT(REPLACE(AI16,1,1,"")),AL15-INT(REPLACE(AI16,1,1,"")))))</f>
        <v>-20</v>
      </c>
      <c r="AM16" s="166"/>
      <c r="AN16" s="137"/>
      <c r="AO16" s="104" t="str">
        <f t="shared" si="5"/>
        <v>B6</v>
      </c>
      <c r="AP16" s="91" t="str">
        <f t="shared" si="6"/>
        <v>N</v>
      </c>
      <c r="AQ16" s="91">
        <f t="shared" si="38"/>
        <v>-7</v>
      </c>
      <c r="AR16" s="105">
        <f t="shared" si="7"/>
        <v>-16</v>
      </c>
      <c r="AS16" s="137"/>
      <c r="AT16" s="137"/>
      <c r="AU16" s="104" t="str">
        <f t="shared" si="8"/>
        <v>NB</v>
      </c>
      <c r="AV16" s="91" t="str">
        <f t="shared" si="9"/>
        <v/>
      </c>
      <c r="AW16" s="91">
        <f t="shared" si="39"/>
        <v>-1</v>
      </c>
      <c r="AX16" s="105">
        <f t="shared" si="10"/>
        <v>-10</v>
      </c>
      <c r="AY16" s="137"/>
      <c r="AZ16" s="137"/>
      <c r="BA16" s="104" t="str">
        <f t="shared" si="11"/>
        <v>NB</v>
      </c>
      <c r="BB16" s="91" t="str">
        <f t="shared" si="12"/>
        <v/>
      </c>
      <c r="BC16" s="91">
        <f t="shared" si="40"/>
        <v>-1</v>
      </c>
      <c r="BD16" s="105">
        <f t="shared" si="13"/>
        <v>-10</v>
      </c>
      <c r="BE16" s="137"/>
      <c r="BF16" s="137"/>
      <c r="BG16" s="104" t="str">
        <f t="shared" si="14"/>
        <v>NB</v>
      </c>
      <c r="BH16" s="91" t="str">
        <f t="shared" si="15"/>
        <v/>
      </c>
      <c r="BI16" s="91">
        <f t="shared" si="41"/>
        <v>-1</v>
      </c>
      <c r="BJ16" s="105">
        <f t="shared" si="16"/>
        <v>-10</v>
      </c>
      <c r="BK16" s="137"/>
      <c r="BL16" s="137"/>
      <c r="BM16" s="104" t="str">
        <f t="shared" si="17"/>
        <v>NB</v>
      </c>
      <c r="BN16" s="91" t="str">
        <f t="shared" si="18"/>
        <v/>
      </c>
      <c r="BO16" s="91">
        <f t="shared" si="42"/>
        <v>0</v>
      </c>
      <c r="BP16" s="105">
        <f t="shared" si="19"/>
        <v>-14</v>
      </c>
      <c r="BQ16" s="14" t="str">
        <f t="shared" si="43"/>
        <v>B7</v>
      </c>
      <c r="BR16" s="14" t="str">
        <f>LEFT('Strategy Dashboard'!B16)</f>
        <v>N</v>
      </c>
      <c r="BS16" s="14" t="str">
        <f>LEFT('Strategy Dashboard'!K16)</f>
        <v>N</v>
      </c>
      <c r="BT16" s="14" t="str">
        <f>LEFT('Strategy Dashboard'!T16)</f>
        <v>N</v>
      </c>
      <c r="BU16" s="14" t="str">
        <f>LEFT('Strategy Dashboard'!AC16)</f>
        <v>N</v>
      </c>
      <c r="BV16" s="14" t="str">
        <f>LEFT('Strategy Dashboard'!AL16)</f>
        <v>N</v>
      </c>
      <c r="BW16" s="14" t="str">
        <f>LEFT('Strategy Dashboard'!BE16)</f>
        <v>B</v>
      </c>
      <c r="BX16" s="14" t="str">
        <f>LEFT('Strategy Dashboard'!BN16)</f>
        <v>P</v>
      </c>
      <c r="BY16" s="14" t="str">
        <f>LEFT('Strategy Dashboard'!BW16)</f>
        <v>N</v>
      </c>
      <c r="BZ16" s="14" t="str">
        <f>LEFT('Strategy Dashboard'!CF16)</f>
        <v>B</v>
      </c>
      <c r="CA16" s="14" t="str">
        <f>LEFT('Strategy Dashboard'!CO16)</f>
        <v>N</v>
      </c>
      <c r="CB16" s="14">
        <f>IF(OR(BR16="N",REPLACE('Strategy Dashboard'!B16,1,1,"")=""),0,INT(REPLACE('Strategy Dashboard'!B16,1,1,"")))</f>
        <v>0</v>
      </c>
      <c r="CC16" s="14">
        <f>IF(OR(BS16="N",REPLACE('Strategy Dashboard'!K16,1,1,"")=""),0,INT(REPLACE('Strategy Dashboard'!K16,1,1,"")))</f>
        <v>0</v>
      </c>
      <c r="CD16" s="14">
        <f>IF(OR(BT16="N",REPLACE('Strategy Dashboard'!T16,1,1,"")=""),0,INT(REPLACE('Strategy Dashboard'!T16,1,1,"")))</f>
        <v>0</v>
      </c>
      <c r="CE16" s="14">
        <f>IF(OR(BU16="N",REPLACE('Strategy Dashboard'!AC16,1,1,"")=""),0,INT(REPLACE('Strategy Dashboard'!AC16,1,1,"")))</f>
        <v>0</v>
      </c>
      <c r="CF16" s="14">
        <f>IF(OR(BV16="N",REPLACE('Strategy Dashboard'!AL16,1,1,"")=""),0,INT(REPLACE('Strategy Dashboard'!AL16,1,1,"")))</f>
        <v>0</v>
      </c>
      <c r="CG16" s="14">
        <f>IF(OR(BW16="N",REPLACE('Strategy Dashboard'!BE16,1,1,"")=""),0,INT(REPLACE('Strategy Dashboard'!BE16,1,1,"")))</f>
        <v>6</v>
      </c>
      <c r="CH16" s="14">
        <f>IF(OR(BX16="N",REPLACE('Strategy Dashboard'!BN16,1,1,"")=""),0,INT(REPLACE('Strategy Dashboard'!BN16,1,1,"")))</f>
        <v>6</v>
      </c>
      <c r="CI16" s="14">
        <f>IF(OR(BY16="N",REPLACE('Strategy Dashboard'!BW16,1,1,"")=""),0,INT(REPLACE('Strategy Dashboard'!BW16,1,1,"")))</f>
        <v>0</v>
      </c>
      <c r="CJ16" s="14">
        <f>IF(OR(BZ16="N",REPLACE('Strategy Dashboard'!CF16,1,1,"")=""),0,INT(REPLACE('Strategy Dashboard'!CF16,1,1,"")))</f>
        <v>6</v>
      </c>
      <c r="CK16" s="14">
        <f>IF(OR(CA16="N",REPLACE('Strategy Dashboard'!CO16,1,1,"")=""),0,INT(REPLACE('Strategy Dashboard'!CO16,1,1,"")))</f>
        <v>0</v>
      </c>
      <c r="CL16" s="14">
        <f>IF(C16="",0,IFERROR(VLOOKUP(C11&amp;C12&amp;C13&amp;C14&amp;C15&amp;C16,General!I:J,2,FALSE),0))+D15</f>
        <v>0</v>
      </c>
      <c r="CM16" s="14">
        <f>IF(I16="",0,IFERROR(VLOOKUP(I11&amp;I12&amp;I13&amp;I14&amp;I15&amp;I16,General!I:J,2,FALSE),0))+J15</f>
        <v>-7</v>
      </c>
      <c r="CN16" s="14">
        <f>IF(O16="",0,IFERROR(VLOOKUP(O11&amp;O12&amp;O13&amp;O14&amp;O15&amp;O16,General!I:J,2,FALSE),0))+P15</f>
        <v>-6</v>
      </c>
      <c r="CO16" s="14">
        <f>IF(U16="",0,IFERROR(VLOOKUP(U11&amp;U12&amp;U13&amp;U14&amp;U15&amp;U16,General!I:J,2,FALSE),0))+V15</f>
        <v>-1</v>
      </c>
      <c r="CP16" s="14">
        <f>IF(AA16="",0,IFERROR(VLOOKUP(AA11&amp;AA12&amp;AA13&amp;AA14&amp;AA15&amp;AA16,General!I:J,2,FALSE),0))+AB15</f>
        <v>-4</v>
      </c>
      <c r="CQ16" s="14">
        <f>IF(AP16="",0,IFERROR(VLOOKUP(AP11&amp;AP12&amp;AP13&amp;AP14&amp;AP15&amp;AP16,General!I:J,2,FALSE),0))+AQ15</f>
        <v>-7</v>
      </c>
      <c r="CR16" s="14">
        <f>IF(AV16="",0,IFERROR(VLOOKUP(AV11&amp;AV12&amp;AV13&amp;AV14&amp;AV15&amp;AV16,General!I:J,2,FALSE),0))+AW15</f>
        <v>-1</v>
      </c>
      <c r="CS16" s="14">
        <f>IF(BB16="",0,IFERROR(VLOOKUP(BB11&amp;BB12&amp;BB13&amp;BB14&amp;BB15&amp;BB16,General!I:J,2,FALSE),0))+BC15</f>
        <v>-1</v>
      </c>
      <c r="CT16" s="14">
        <f>IF(BH16="",0,IFERROR(VLOOKUP(BH11&amp;BH12&amp;BH13&amp;BH14&amp;BH15&amp;BH16,General!I:J,2,FALSE),0))+BI15</f>
        <v>-1</v>
      </c>
      <c r="CU16" s="14">
        <f>IF(BN16="",0,IFERROR(VLOOKUP(BN11&amp;BN12&amp;BN13&amp;BN14&amp;BN15&amp;BN16,General!I:J,2,FALSE),0))+BO15</f>
        <v>0</v>
      </c>
      <c r="CV16" s="14">
        <f ca="1">IF(AJ16="",0,IFERROR(VLOOKUP(AJ11&amp;AJ12&amp;AJ13&amp;AJ14&amp;AJ15&amp;AJ16,General!I:J,2,FALSE),0))+AK15</f>
        <v>-10</v>
      </c>
      <c r="DG16" s="14" t="str">
        <f t="shared" ref="DG16:DG18" ca="1" si="58">DG15</f>
        <v>H</v>
      </c>
      <c r="DH16" s="14">
        <v>16</v>
      </c>
      <c r="DI16" s="14" t="str">
        <f t="shared" si="55"/>
        <v>AU</v>
      </c>
      <c r="DN16" s="14">
        <f>DT16</f>
        <v>2</v>
      </c>
      <c r="DS16" s="14" t="str">
        <f t="shared" ref="DS16:DS18" ca="1" si="59">$DN$14</f>
        <v>H</v>
      </c>
      <c r="DT16" s="14">
        <f>IF(DT11=4,1,DT11+1)</f>
        <v>2</v>
      </c>
      <c r="DU16" s="68">
        <f t="shared" si="44"/>
        <v>-14</v>
      </c>
      <c r="DV16" s="24">
        <f t="shared" si="45"/>
        <v>-16</v>
      </c>
      <c r="DW16" s="24">
        <f t="shared" si="46"/>
        <v>-21</v>
      </c>
      <c r="DX16" s="24">
        <f t="shared" si="47"/>
        <v>-10</v>
      </c>
      <c r="DY16" s="24">
        <f t="shared" si="48"/>
        <v>-30</v>
      </c>
      <c r="DZ16" s="24">
        <f t="shared" si="49"/>
        <v>-16</v>
      </c>
      <c r="EA16" s="24">
        <f t="shared" si="50"/>
        <v>-10</v>
      </c>
      <c r="EB16" s="24">
        <f t="shared" si="51"/>
        <v>-10</v>
      </c>
      <c r="EC16" s="24">
        <f t="shared" si="52"/>
        <v>-10</v>
      </c>
      <c r="ED16" s="67">
        <f t="shared" si="53"/>
        <v>-14</v>
      </c>
    </row>
    <row r="17" spans="1:134" ht="26.25" customHeight="1" thickBot="1">
      <c r="A17" s="14">
        <v>8</v>
      </c>
      <c r="B17" s="104" t="str">
        <f t="shared" si="0"/>
        <v>B4</v>
      </c>
      <c r="C17" s="91" t="str">
        <f t="shared" si="20"/>
        <v>Y</v>
      </c>
      <c r="D17" s="91">
        <f t="shared" si="21"/>
        <v>1</v>
      </c>
      <c r="E17" s="105">
        <f t="shared" si="22"/>
        <v>-10</v>
      </c>
      <c r="F17" s="137"/>
      <c r="G17" s="137"/>
      <c r="H17" s="104" t="str">
        <f t="shared" si="1"/>
        <v>B2</v>
      </c>
      <c r="I17" s="91" t="str">
        <f t="shared" si="23"/>
        <v>Y</v>
      </c>
      <c r="J17" s="91">
        <f t="shared" si="24"/>
        <v>-6</v>
      </c>
      <c r="K17" s="105">
        <f t="shared" si="25"/>
        <v>-14</v>
      </c>
      <c r="L17" s="137"/>
      <c r="M17" s="137"/>
      <c r="N17" s="104" t="str">
        <f t="shared" si="2"/>
        <v>B2</v>
      </c>
      <c r="O17" s="91" t="str">
        <f t="shared" si="26"/>
        <v>Y</v>
      </c>
      <c r="P17" s="91">
        <f t="shared" si="27"/>
        <v>-5</v>
      </c>
      <c r="Q17" s="105">
        <f t="shared" si="28"/>
        <v>-19</v>
      </c>
      <c r="R17" s="137"/>
      <c r="S17" s="137"/>
      <c r="T17" s="104" t="str">
        <f t="shared" si="3"/>
        <v>B4</v>
      </c>
      <c r="U17" s="91" t="str">
        <f t="shared" si="29"/>
        <v>Y</v>
      </c>
      <c r="V17" s="91">
        <f t="shared" si="30"/>
        <v>0</v>
      </c>
      <c r="W17" s="105">
        <f t="shared" si="31"/>
        <v>-6</v>
      </c>
      <c r="X17" s="137"/>
      <c r="Y17" s="137"/>
      <c r="Z17" s="104" t="str">
        <f t="shared" si="4"/>
        <v>B4</v>
      </c>
      <c r="AA17" s="91" t="str">
        <f t="shared" si="32"/>
        <v>Y</v>
      </c>
      <c r="AB17" s="91">
        <f t="shared" si="33"/>
        <v>-3</v>
      </c>
      <c r="AC17" s="105">
        <f t="shared" si="34"/>
        <v>-26</v>
      </c>
      <c r="AD17" s="137"/>
      <c r="AE17" s="137"/>
      <c r="AF17" s="169" t="str">
        <f>IF('Main Dashboard'!I17="","",'Main Dashboard'!I17)</f>
        <v>B</v>
      </c>
      <c r="AG17" s="171"/>
      <c r="AH17" s="190"/>
      <c r="AI17" s="178" t="str" cm="1">
        <f t="array" aca="1" ref="AI17" ca="1">IF(AF16="","",INDIRECT(DS16&amp;DH17))</f>
        <v>B2</v>
      </c>
      <c r="AJ17" s="91" t="str">
        <f t="shared" ca="1" si="54"/>
        <v>Y</v>
      </c>
      <c r="AK17" s="91">
        <f t="shared" ca="1" si="56"/>
        <v>-9</v>
      </c>
      <c r="AL17" s="103">
        <f t="shared" ca="1" si="57"/>
        <v>-18</v>
      </c>
      <c r="AM17" s="166"/>
      <c r="AN17" s="137"/>
      <c r="AO17" s="104" t="str">
        <f t="shared" si="5"/>
        <v>B2</v>
      </c>
      <c r="AP17" s="91" t="str">
        <f t="shared" si="6"/>
        <v>Y</v>
      </c>
      <c r="AQ17" s="91">
        <f t="shared" si="38"/>
        <v>-6</v>
      </c>
      <c r="AR17" s="105">
        <f t="shared" si="7"/>
        <v>-14</v>
      </c>
      <c r="AS17" s="137"/>
      <c r="AT17" s="137"/>
      <c r="AU17" s="104" t="str">
        <f t="shared" si="8"/>
        <v>B4</v>
      </c>
      <c r="AV17" s="91" t="str">
        <f t="shared" si="9"/>
        <v>Y</v>
      </c>
      <c r="AW17" s="91">
        <f t="shared" si="39"/>
        <v>0</v>
      </c>
      <c r="AX17" s="105">
        <f t="shared" si="10"/>
        <v>-6</v>
      </c>
      <c r="AY17" s="137"/>
      <c r="AZ17" s="137"/>
      <c r="BA17" s="104" t="str">
        <f t="shared" si="11"/>
        <v>B4</v>
      </c>
      <c r="BB17" s="91" t="str">
        <f t="shared" si="12"/>
        <v>Y</v>
      </c>
      <c r="BC17" s="91">
        <f t="shared" si="40"/>
        <v>0</v>
      </c>
      <c r="BD17" s="105">
        <f t="shared" si="13"/>
        <v>-6</v>
      </c>
      <c r="BE17" s="137"/>
      <c r="BF17" s="137"/>
      <c r="BG17" s="104" t="str">
        <f t="shared" si="14"/>
        <v>P4</v>
      </c>
      <c r="BH17" s="91" t="str">
        <f t="shared" si="15"/>
        <v>N</v>
      </c>
      <c r="BI17" s="91">
        <f t="shared" si="41"/>
        <v>-7</v>
      </c>
      <c r="BJ17" s="105">
        <f t="shared" si="16"/>
        <v>-14</v>
      </c>
      <c r="BK17" s="137"/>
      <c r="BL17" s="137"/>
      <c r="BM17" s="104" t="str">
        <f t="shared" si="17"/>
        <v>B8</v>
      </c>
      <c r="BN17" s="91" t="str">
        <f t="shared" si="18"/>
        <v>Y</v>
      </c>
      <c r="BO17" s="91">
        <f t="shared" si="42"/>
        <v>1</v>
      </c>
      <c r="BP17" s="105">
        <f t="shared" si="19"/>
        <v>-6</v>
      </c>
      <c r="BQ17" s="14" t="str">
        <f t="shared" si="43"/>
        <v>B8</v>
      </c>
      <c r="BR17" s="14" t="str">
        <f>LEFT('Strategy Dashboard'!B17)</f>
        <v>B</v>
      </c>
      <c r="BS17" s="14" t="str">
        <f>LEFT('Strategy Dashboard'!K17)</f>
        <v>B</v>
      </c>
      <c r="BT17" s="14" t="str">
        <f>LEFT('Strategy Dashboard'!T17)</f>
        <v>B</v>
      </c>
      <c r="BU17" s="14" t="str">
        <f>LEFT('Strategy Dashboard'!AC17)</f>
        <v>P</v>
      </c>
      <c r="BV17" s="14" t="str">
        <f>LEFT('Strategy Dashboard'!AL17)</f>
        <v>B</v>
      </c>
      <c r="BW17" s="14" t="str">
        <f>LEFT('Strategy Dashboard'!BE17)</f>
        <v>B</v>
      </c>
      <c r="BX17" s="14" t="str">
        <f>LEFT('Strategy Dashboard'!BN17)</f>
        <v>P</v>
      </c>
      <c r="BY17" s="14" t="str">
        <f>LEFT('Strategy Dashboard'!BW17)</f>
        <v>B</v>
      </c>
      <c r="BZ17" s="14" t="str">
        <f>LEFT('Strategy Dashboard'!CF17)</f>
        <v>N</v>
      </c>
      <c r="CA17" s="14" t="str">
        <f>LEFT('Strategy Dashboard'!CO17)</f>
        <v>B</v>
      </c>
      <c r="CB17" s="14">
        <f>IF(OR(BR17="N",REPLACE('Strategy Dashboard'!B17,1,1,"")=""),0,INT(REPLACE('Strategy Dashboard'!B17,1,1,"")))</f>
        <v>2</v>
      </c>
      <c r="CC17" s="14">
        <f>IF(OR(BS17="N",REPLACE('Strategy Dashboard'!K17,1,1,"")=""),0,INT(REPLACE('Strategy Dashboard'!K17,1,1,"")))</f>
        <v>2</v>
      </c>
      <c r="CD17" s="14">
        <f>IF(OR(BT17="N",REPLACE('Strategy Dashboard'!T17,1,1,"")=""),0,INT(REPLACE('Strategy Dashboard'!T17,1,1,"")))</f>
        <v>2</v>
      </c>
      <c r="CE17" s="14">
        <f>IF(OR(BU17="N",REPLACE('Strategy Dashboard'!AC17,1,1,"")=""),0,INT(REPLACE('Strategy Dashboard'!AC17,1,1,"")))</f>
        <v>6</v>
      </c>
      <c r="CF17" s="14">
        <f>IF(OR(BV17="N",REPLACE('Strategy Dashboard'!AL17,1,1,"")=""),0,INT(REPLACE('Strategy Dashboard'!AL17,1,1,"")))</f>
        <v>2</v>
      </c>
      <c r="CG17" s="14">
        <f>IF(OR(BW17="N",REPLACE('Strategy Dashboard'!BE17,1,1,"")=""),0,INT(REPLACE('Strategy Dashboard'!BE17,1,1,"")))</f>
        <v>8</v>
      </c>
      <c r="CH17" s="14">
        <f>IF(OR(BX17="N",REPLACE('Strategy Dashboard'!BN17,1,1,"")=""),0,INT(REPLACE('Strategy Dashboard'!BN17,1,1,"")))</f>
        <v>4</v>
      </c>
      <c r="CI17" s="14">
        <f>IF(OR(BY17="N",REPLACE('Strategy Dashboard'!BW17,1,1,"")=""),0,INT(REPLACE('Strategy Dashboard'!BW17,1,1,"")))</f>
        <v>6</v>
      </c>
      <c r="CJ17" s="14">
        <f>IF(OR(BZ17="N",REPLACE('Strategy Dashboard'!CF17,1,1,"")=""),0,INT(REPLACE('Strategy Dashboard'!CF17,1,1,"")))</f>
        <v>0</v>
      </c>
      <c r="CK17" s="14">
        <f>IF(OR(CA17="N",REPLACE('Strategy Dashboard'!CO17,1,1,"")=""),0,INT(REPLACE('Strategy Dashboard'!CO17,1,1,"")))</f>
        <v>2</v>
      </c>
      <c r="CL17" s="14">
        <f>IF(C17="",0,IFERROR(VLOOKUP(C12&amp;C13&amp;C14&amp;C15&amp;C16&amp;C17,General!I:J,2,FALSE),0))+D16</f>
        <v>1</v>
      </c>
      <c r="CM17" s="14">
        <f>IF(I17="",0,IFERROR(VLOOKUP(I12&amp;I13&amp;I14&amp;I15&amp;I16&amp;I17,General!I:J,2,FALSE),0))+J16</f>
        <v>-6</v>
      </c>
      <c r="CN17" s="14">
        <f>IF(O17="",0,IFERROR(VLOOKUP(O12&amp;O13&amp;O14&amp;O15&amp;O16&amp;O17,General!I:J,2,FALSE),0))+P16</f>
        <v>-5</v>
      </c>
      <c r="CO17" s="14">
        <f>IF(U17="",0,IFERROR(VLOOKUP(U12&amp;U13&amp;U14&amp;U15&amp;U16&amp;U17,General!I:J,2,FALSE),0))+V16</f>
        <v>0</v>
      </c>
      <c r="CP17" s="14">
        <f>IF(AA17="",0,IFERROR(VLOOKUP(AA12&amp;AA13&amp;AA14&amp;AA15&amp;AA16&amp;AA17,General!I:J,2,FALSE),0))+AB16</f>
        <v>-3</v>
      </c>
      <c r="CQ17" s="14">
        <f>IF(AP17="",0,IFERROR(VLOOKUP(AP12&amp;AP13&amp;AP14&amp;AP15&amp;AP16&amp;AP17,General!I:J,2,FALSE),0))+AQ16</f>
        <v>-6</v>
      </c>
      <c r="CR17" s="14">
        <f>IF(AV17="",0,IFERROR(VLOOKUP(AV12&amp;AV13&amp;AV14&amp;AV15&amp;AV16&amp;AV17,General!I:J,2,FALSE),0))+AW16</f>
        <v>0</v>
      </c>
      <c r="CS17" s="14">
        <f>IF(BB17="",0,IFERROR(VLOOKUP(BB12&amp;BB13&amp;BB14&amp;BB15&amp;BB16&amp;BB17,General!I:J,2,FALSE),0))+BC16</f>
        <v>0</v>
      </c>
      <c r="CT17" s="14">
        <f>IF(BH17="",0,IFERROR(VLOOKUP(BH12&amp;BH13&amp;BH14&amp;BH15&amp;BH16&amp;BH17,General!I:J,2,FALSE),0))+BI16</f>
        <v>-7</v>
      </c>
      <c r="CU17" s="14">
        <f>IF(BN17="",0,IFERROR(VLOOKUP(BN12&amp;BN13&amp;BN14&amp;BN15&amp;BN16&amp;BN17,General!I:J,2,FALSE),0))+BO16</f>
        <v>1</v>
      </c>
      <c r="CV17" s="14">
        <f ca="1">IF(AJ17="",0,IFERROR(VLOOKUP(AJ12&amp;AJ13&amp;AJ14&amp;AJ15&amp;AJ16&amp;AJ17,General!I:J,2,FALSE),0))+AK16</f>
        <v>-9</v>
      </c>
      <c r="DG17" s="14" t="str">
        <f t="shared" ca="1" si="58"/>
        <v>H</v>
      </c>
      <c r="DH17" s="14">
        <v>17</v>
      </c>
      <c r="DI17" s="14" t="str">
        <f t="shared" si="55"/>
        <v>AU</v>
      </c>
      <c r="DJ17" s="14" t="str">
        <f>IFERROR(VLOOKUP(DJ19,General!L:M,2,FALSE),"")</f>
        <v>AV</v>
      </c>
      <c r="DK17" s="14" t="str">
        <f>IFERROR(VLOOKUP(DK19,General!L:M,2,FALSE),"")</f>
        <v/>
      </c>
      <c r="DL17" s="14" t="str">
        <f>IFERROR(VLOOKUP(DL19,General!L:M,2,FALSE),"")</f>
        <v/>
      </c>
      <c r="DM17" s="14" t="str">
        <f>IFERROR(VLOOKUP(DM19,General!L:M,2,FALSE),"")</f>
        <v/>
      </c>
      <c r="DN17" s="14">
        <f ca="1">COUNTIF(DJ18:DM18,MAX(DJ18:DM18))</f>
        <v>1</v>
      </c>
      <c r="DS17" s="14" t="str">
        <f t="shared" ca="1" si="59"/>
        <v>H</v>
      </c>
      <c r="DU17" s="68">
        <f t="shared" si="44"/>
        <v>-10</v>
      </c>
      <c r="DV17" s="24">
        <f t="shared" si="45"/>
        <v>-14</v>
      </c>
      <c r="DW17" s="24">
        <f t="shared" si="46"/>
        <v>-19</v>
      </c>
      <c r="DX17" s="24">
        <f t="shared" si="47"/>
        <v>-6</v>
      </c>
      <c r="DY17" s="24">
        <f t="shared" si="48"/>
        <v>-26</v>
      </c>
      <c r="DZ17" s="24">
        <f t="shared" si="49"/>
        <v>-14</v>
      </c>
      <c r="EA17" s="24">
        <f t="shared" si="50"/>
        <v>-6</v>
      </c>
      <c r="EB17" s="24">
        <f t="shared" si="51"/>
        <v>-6</v>
      </c>
      <c r="EC17" s="24">
        <f t="shared" si="52"/>
        <v>-14</v>
      </c>
      <c r="ED17" s="67">
        <f t="shared" si="53"/>
        <v>-6</v>
      </c>
    </row>
    <row r="18" spans="1:134" ht="26.25" customHeight="1" thickBot="1">
      <c r="A18" s="14">
        <v>9</v>
      </c>
      <c r="B18" s="104" t="str">
        <f t="shared" si="0"/>
        <v>NB</v>
      </c>
      <c r="C18" s="91" t="str">
        <f t="shared" si="20"/>
        <v/>
      </c>
      <c r="D18" s="91">
        <f t="shared" si="21"/>
        <v>1</v>
      </c>
      <c r="E18" s="105">
        <f t="shared" si="22"/>
        <v>-10</v>
      </c>
      <c r="F18" s="137"/>
      <c r="G18" s="137"/>
      <c r="H18" s="104" t="str">
        <f t="shared" si="1"/>
        <v>B2</v>
      </c>
      <c r="I18" s="91" t="str">
        <f t="shared" si="23"/>
        <v>Y</v>
      </c>
      <c r="J18" s="91">
        <f t="shared" si="24"/>
        <v>-3</v>
      </c>
      <c r="K18" s="105">
        <f t="shared" si="25"/>
        <v>-12</v>
      </c>
      <c r="L18" s="137"/>
      <c r="M18" s="137"/>
      <c r="N18" s="104" t="str">
        <f t="shared" si="2"/>
        <v>B8</v>
      </c>
      <c r="O18" s="91" t="str">
        <f t="shared" si="26"/>
        <v>Y</v>
      </c>
      <c r="P18" s="91">
        <f t="shared" si="27"/>
        <v>-2</v>
      </c>
      <c r="Q18" s="105">
        <f t="shared" si="28"/>
        <v>-11</v>
      </c>
      <c r="R18" s="137"/>
      <c r="S18" s="137"/>
      <c r="T18" s="104" t="str">
        <f t="shared" si="3"/>
        <v>NB</v>
      </c>
      <c r="U18" s="91" t="str">
        <f t="shared" si="29"/>
        <v/>
      </c>
      <c r="V18" s="91">
        <f t="shared" si="30"/>
        <v>0</v>
      </c>
      <c r="W18" s="105">
        <f t="shared" si="31"/>
        <v>-6</v>
      </c>
      <c r="X18" s="137"/>
      <c r="Y18" s="137"/>
      <c r="Z18" s="104" t="str">
        <f t="shared" si="4"/>
        <v>NB</v>
      </c>
      <c r="AA18" s="91" t="str">
        <f t="shared" si="32"/>
        <v/>
      </c>
      <c r="AB18" s="91">
        <f t="shared" si="33"/>
        <v>-3</v>
      </c>
      <c r="AC18" s="105">
        <f t="shared" si="34"/>
        <v>-26</v>
      </c>
      <c r="AD18" s="137"/>
      <c r="AE18" s="137"/>
      <c r="AF18" s="169" t="str">
        <f>IF('Main Dashboard'!I18="","",'Main Dashboard'!I18)</f>
        <v>B</v>
      </c>
      <c r="AG18" s="171"/>
      <c r="AH18" s="190"/>
      <c r="AI18" s="178" t="str" cm="1">
        <f t="array" aca="1" ref="AI18" ca="1">IF(AF17="","",INDIRECT(DS17&amp;DH18))</f>
        <v>B2</v>
      </c>
      <c r="AJ18" s="91" t="str">
        <f t="shared" ca="1" si="54"/>
        <v>Y</v>
      </c>
      <c r="AK18" s="91">
        <f t="shared" ca="1" si="56"/>
        <v>-6</v>
      </c>
      <c r="AL18" s="103">
        <f t="shared" ca="1" si="57"/>
        <v>-16</v>
      </c>
      <c r="AM18" s="166"/>
      <c r="AN18" s="137"/>
      <c r="AO18" s="104" t="str">
        <f t="shared" si="5"/>
        <v>B2</v>
      </c>
      <c r="AP18" s="91" t="str">
        <f t="shared" si="6"/>
        <v>Y</v>
      </c>
      <c r="AQ18" s="91">
        <f t="shared" si="38"/>
        <v>-3</v>
      </c>
      <c r="AR18" s="105">
        <f t="shared" si="7"/>
        <v>-12</v>
      </c>
      <c r="AS18" s="137"/>
      <c r="AT18" s="137"/>
      <c r="AU18" s="104" t="str">
        <f t="shared" si="8"/>
        <v>NB</v>
      </c>
      <c r="AV18" s="91" t="str">
        <f t="shared" si="9"/>
        <v/>
      </c>
      <c r="AW18" s="91">
        <f t="shared" si="39"/>
        <v>0</v>
      </c>
      <c r="AX18" s="105">
        <f t="shared" si="10"/>
        <v>-6</v>
      </c>
      <c r="AY18" s="137"/>
      <c r="AZ18" s="137"/>
      <c r="BA18" s="104" t="str">
        <f t="shared" si="11"/>
        <v>NB</v>
      </c>
      <c r="BB18" s="91" t="str">
        <f t="shared" si="12"/>
        <v/>
      </c>
      <c r="BC18" s="91">
        <f t="shared" si="40"/>
        <v>0</v>
      </c>
      <c r="BD18" s="105">
        <f t="shared" si="13"/>
        <v>-6</v>
      </c>
      <c r="BE18" s="137"/>
      <c r="BF18" s="137"/>
      <c r="BG18" s="104" t="str">
        <f t="shared" si="14"/>
        <v>B2</v>
      </c>
      <c r="BH18" s="91" t="str">
        <f t="shared" si="15"/>
        <v>Y</v>
      </c>
      <c r="BI18" s="91">
        <f t="shared" si="41"/>
        <v>-6</v>
      </c>
      <c r="BJ18" s="105">
        <f t="shared" si="16"/>
        <v>-12</v>
      </c>
      <c r="BK18" s="137"/>
      <c r="BL18" s="137"/>
      <c r="BM18" s="104" t="str">
        <f t="shared" si="17"/>
        <v>B2</v>
      </c>
      <c r="BN18" s="91" t="str">
        <f t="shared" si="18"/>
        <v>Y</v>
      </c>
      <c r="BO18" s="91">
        <f t="shared" si="42"/>
        <v>4</v>
      </c>
      <c r="BP18" s="105">
        <f t="shared" si="19"/>
        <v>-4</v>
      </c>
      <c r="BQ18" s="14" t="str">
        <f t="shared" si="43"/>
        <v>B9</v>
      </c>
      <c r="BR18" s="14" t="str">
        <f>LEFT('Strategy Dashboard'!B18)</f>
        <v>B</v>
      </c>
      <c r="BS18" s="14" t="str">
        <f>LEFT('Strategy Dashboard'!K18)</f>
        <v>N</v>
      </c>
      <c r="BT18" s="14" t="str">
        <f>LEFT('Strategy Dashboard'!T18)</f>
        <v>N</v>
      </c>
      <c r="BU18" s="14" t="str">
        <f>LEFT('Strategy Dashboard'!AC18)</f>
        <v>B</v>
      </c>
      <c r="BV18" s="14" t="str">
        <f>LEFT('Strategy Dashboard'!AL18)</f>
        <v>P</v>
      </c>
      <c r="BW18" s="14" t="str">
        <f>LEFT('Strategy Dashboard'!BE18)</f>
        <v>N</v>
      </c>
      <c r="BX18" s="14" t="str">
        <f>LEFT('Strategy Dashboard'!BN18)</f>
        <v>N</v>
      </c>
      <c r="BY18" s="14" t="str">
        <f>LEFT('Strategy Dashboard'!BW18)</f>
        <v>P</v>
      </c>
      <c r="BZ18" s="14" t="str">
        <f>LEFT('Strategy Dashboard'!CF18)</f>
        <v>B</v>
      </c>
      <c r="CA18" s="14" t="str">
        <f>LEFT('Strategy Dashboard'!CO18)</f>
        <v>N</v>
      </c>
      <c r="CB18" s="14">
        <f>IF(OR(BR18="N",REPLACE('Strategy Dashboard'!B18,1,1,"")=""),0,INT(REPLACE('Strategy Dashboard'!B18,1,1,"")))</f>
        <v>6</v>
      </c>
      <c r="CC18" s="14">
        <f>IF(OR(BS18="N",REPLACE('Strategy Dashboard'!K18,1,1,"")=""),0,INT(REPLACE('Strategy Dashboard'!K18,1,1,"")))</f>
        <v>0</v>
      </c>
      <c r="CD18" s="14">
        <f>IF(OR(BT18="N",REPLACE('Strategy Dashboard'!T18,1,1,"")=""),0,INT(REPLACE('Strategy Dashboard'!T18,1,1,"")))</f>
        <v>0</v>
      </c>
      <c r="CE18" s="14">
        <f>IF(OR(BU18="N",REPLACE('Strategy Dashboard'!AC18,1,1,"")=""),0,INT(REPLACE('Strategy Dashboard'!AC18,1,1,"")))</f>
        <v>2</v>
      </c>
      <c r="CF18" s="14">
        <f>IF(OR(BV18="N",REPLACE('Strategy Dashboard'!AL18,1,1,"")=""),0,INT(REPLACE('Strategy Dashboard'!AL18,1,1,"")))</f>
        <v>6</v>
      </c>
      <c r="CG18" s="14">
        <f>IF(OR(BW18="N",REPLACE('Strategy Dashboard'!BE18,1,1,"")=""),0,INT(REPLACE('Strategy Dashboard'!BE18,1,1,"")))</f>
        <v>0</v>
      </c>
      <c r="CH18" s="14">
        <f>IF(OR(BX18="N",REPLACE('Strategy Dashboard'!BN18,1,1,"")=""),0,INT(REPLACE('Strategy Dashboard'!BN18,1,1,"")))</f>
        <v>0</v>
      </c>
      <c r="CI18" s="14">
        <f>IF(OR(BY18="N",REPLACE('Strategy Dashboard'!BW18,1,1,"")=""),0,INT(REPLACE('Strategy Dashboard'!BW18,1,1,"")))</f>
        <v>4</v>
      </c>
      <c r="CJ18" s="14">
        <f>IF(OR(BZ18="N",REPLACE('Strategy Dashboard'!CF18,1,1,"")=""),0,INT(REPLACE('Strategy Dashboard'!CF18,1,1,"")))</f>
        <v>2</v>
      </c>
      <c r="CK18" s="14">
        <f>IF(OR(CA18="N",REPLACE('Strategy Dashboard'!CO18,1,1,"")=""),0,INT(REPLACE('Strategy Dashboard'!CO18,1,1,"")))</f>
        <v>0</v>
      </c>
      <c r="CL18" s="14">
        <f>IF(C18="",0,IFERROR(VLOOKUP(C13&amp;C14&amp;C15&amp;C16&amp;C17&amp;C18,General!I:J,2,FALSE),0))+D17</f>
        <v>1</v>
      </c>
      <c r="CM18" s="14">
        <f>IF(I18="",0,IFERROR(VLOOKUP(I13&amp;I14&amp;I15&amp;I16&amp;I17&amp;I18,General!I:J,2,FALSE),0))+J17</f>
        <v>-3</v>
      </c>
      <c r="CN18" s="14">
        <f>IF(O18="",0,IFERROR(VLOOKUP(O13&amp;O14&amp;O15&amp;O16&amp;O17&amp;O18,General!I:J,2,FALSE),0))+P17</f>
        <v>-2</v>
      </c>
      <c r="CO18" s="14">
        <f>IF(U18="",0,IFERROR(VLOOKUP(U13&amp;U14&amp;U15&amp;U16&amp;U17&amp;U18,General!I:J,2,FALSE),0))+V17</f>
        <v>0</v>
      </c>
      <c r="CP18" s="14">
        <f>IF(AA18="",0,IFERROR(VLOOKUP(AA13&amp;AA14&amp;AA15&amp;AA16&amp;AA17&amp;AA18,General!I:J,2,FALSE),0))+AB17</f>
        <v>-3</v>
      </c>
      <c r="CQ18" s="14">
        <f>IF(AP18="",0,IFERROR(VLOOKUP(AP13&amp;AP14&amp;AP15&amp;AP16&amp;AP17&amp;AP18,General!I:J,2,FALSE),0))+AQ17</f>
        <v>-3</v>
      </c>
      <c r="CR18" s="14">
        <f>IF(AV18="",0,IFERROR(VLOOKUP(AV13&amp;AV14&amp;AV15&amp;AV16&amp;AV17&amp;AV18,General!I:J,2,FALSE),0))+AW17</f>
        <v>0</v>
      </c>
      <c r="CS18" s="14">
        <f>IF(BB18="",0,IFERROR(VLOOKUP(BB13&amp;BB14&amp;BB15&amp;BB16&amp;BB17&amp;BB18,General!I:J,2,FALSE),0))+BC17</f>
        <v>0</v>
      </c>
      <c r="CT18" s="14">
        <f>IF(BH18="",0,IFERROR(VLOOKUP(BH13&amp;BH14&amp;BH15&amp;BH16&amp;BH17&amp;BH18,General!I:J,2,FALSE),0))+BI17</f>
        <v>-6</v>
      </c>
      <c r="CU18" s="14">
        <f>IF(BN18="",0,IFERROR(VLOOKUP(BN13&amp;BN14&amp;BN15&amp;BN16&amp;BN17&amp;BN18,General!I:J,2,FALSE),0))+BO17</f>
        <v>4</v>
      </c>
      <c r="CV18" s="14">
        <f ca="1">IF(AJ18="",0,IFERROR(VLOOKUP(AJ13&amp;AJ14&amp;AJ15&amp;AJ16&amp;AJ17&amp;AJ18,General!I:J,2,FALSE),0))+AK17</f>
        <v>-6</v>
      </c>
      <c r="DG18" s="14" t="str">
        <f t="shared" ca="1" si="58"/>
        <v>H</v>
      </c>
      <c r="DH18" s="14">
        <v>18</v>
      </c>
      <c r="DI18" s="14" t="str">
        <f t="shared" si="55"/>
        <v>AU</v>
      </c>
      <c r="DJ18" s="14">
        <f ca="1">IF(DJ19="",0,COUNTIF(INDIRECT(DJ17&amp;DH15):INDIRECT(DJ17&amp;DH19),"Y"))</f>
        <v>2</v>
      </c>
      <c r="DK18" s="14">
        <f ca="1">IF(DK19="",0,COUNTIF(INDIRECT(DK17&amp;DH15):INDIRECT(DK17&amp;DH19),"Y"))</f>
        <v>0</v>
      </c>
      <c r="DL18" s="14">
        <f ca="1">IF(DL19="",0,COUNTIF(INDIRECT(DL17&amp;DH15):INDIRECT(DL17&amp;DH19),"Y"))</f>
        <v>0</v>
      </c>
      <c r="DM18" s="14">
        <f ca="1">IF(DM19="",0,COUNTIF(INDIRECT(DM17&amp;DH15):INDIRECT(DM17&amp;DH19),"Y"))</f>
        <v>0</v>
      </c>
      <c r="DN18" s="14" t="str" cm="1">
        <f t="array" aca="1" ref="DN18" ca="1">IFERROR(INDEX($DJ$19:$DM$19,_xlfn.AGGREGATE(15,6,COLUMN($DJ$19:$DM$19)-COLUMN($DI$1)/($DJ$18:$DM$18=MAX($DJ$18:$DM$18)),COLUMNS($DJ$19:DJ19))),"")</f>
        <v>AU</v>
      </c>
      <c r="DO18" s="14" t="str" cm="1">
        <f t="array" aca="1" ref="DO18" ca="1">IFERROR(INDEX($DJ$19:$DM$19,_xlfn.AGGREGATE(15,6,COLUMN($DJ$19:$DM$19)-COLUMN($DI$1)/($DJ$18:$DM$18=MAX($DJ$18:$DM$18)),COLUMNS($DJ$19:DK19))),"")</f>
        <v/>
      </c>
      <c r="DP18" s="14" t="str" cm="1">
        <f t="array" aca="1" ref="DP18" ca="1">IFERROR(INDEX($DJ$19:$DM$19,_xlfn.AGGREGATE(15,6,COLUMN($DJ$19:$DM$19)-COLUMN($DI$1)/($DJ$18:$DM$18=MAX($DJ$18:$DM$18)),COLUMNS($DJ$19:DL19))),"")</f>
        <v/>
      </c>
      <c r="DQ18" s="14" t="str" cm="1">
        <f t="array" aca="1" ref="DQ18" ca="1">IFERROR(INDEX($DJ$19:$DM$19,_xlfn.AGGREGATE(15,6,COLUMN($DJ$19:$DM$19)-COLUMN($DI$1)/($DJ$18:$DM$18=MAX($DJ$18:$DM$18)),COLUMNS($DJ$19:DM19))),"")</f>
        <v/>
      </c>
      <c r="DS18" s="14" t="str">
        <f t="shared" ca="1" si="59"/>
        <v>H</v>
      </c>
      <c r="DU18" s="68">
        <f t="shared" si="44"/>
        <v>-10</v>
      </c>
      <c r="DV18" s="24">
        <f t="shared" si="45"/>
        <v>-12</v>
      </c>
      <c r="DW18" s="24">
        <f t="shared" si="46"/>
        <v>-11</v>
      </c>
      <c r="DX18" s="24">
        <f t="shared" si="47"/>
        <v>-6</v>
      </c>
      <c r="DY18" s="24">
        <f t="shared" si="48"/>
        <v>-26</v>
      </c>
      <c r="DZ18" s="24">
        <f t="shared" si="49"/>
        <v>-12</v>
      </c>
      <c r="EA18" s="24">
        <f t="shared" si="50"/>
        <v>-6</v>
      </c>
      <c r="EB18" s="24">
        <f t="shared" si="51"/>
        <v>-6</v>
      </c>
      <c r="EC18" s="24">
        <f t="shared" si="52"/>
        <v>-12</v>
      </c>
      <c r="ED18" s="67">
        <f t="shared" si="53"/>
        <v>-4</v>
      </c>
    </row>
    <row r="19" spans="1:134" ht="26.25" customHeight="1" thickBot="1">
      <c r="A19" s="14">
        <v>10</v>
      </c>
      <c r="B19" s="106" t="str">
        <f t="shared" si="0"/>
        <v>NB</v>
      </c>
      <c r="C19" s="107" t="str">
        <f t="shared" si="20"/>
        <v/>
      </c>
      <c r="D19" s="107">
        <f t="shared" si="21"/>
        <v>1</v>
      </c>
      <c r="E19" s="108">
        <f t="shared" si="22"/>
        <v>-10</v>
      </c>
      <c r="F19" s="137"/>
      <c r="G19" s="137"/>
      <c r="H19" s="106" t="str">
        <f t="shared" si="1"/>
        <v>B5</v>
      </c>
      <c r="I19" s="107" t="str">
        <f t="shared" si="23"/>
        <v>N</v>
      </c>
      <c r="J19" s="107">
        <f t="shared" si="24"/>
        <v>-4</v>
      </c>
      <c r="K19" s="108">
        <f t="shared" si="25"/>
        <v>-17</v>
      </c>
      <c r="L19" s="137"/>
      <c r="M19" s="137"/>
      <c r="N19" s="106" t="str">
        <f t="shared" si="2"/>
        <v>B8</v>
      </c>
      <c r="O19" s="107" t="str">
        <f t="shared" si="26"/>
        <v>N</v>
      </c>
      <c r="P19" s="107">
        <f t="shared" si="27"/>
        <v>-3</v>
      </c>
      <c r="Q19" s="108">
        <f t="shared" si="28"/>
        <v>-19</v>
      </c>
      <c r="R19" s="137"/>
      <c r="S19" s="137"/>
      <c r="T19" s="106" t="str">
        <f t="shared" si="3"/>
        <v>P1</v>
      </c>
      <c r="U19" s="107" t="str">
        <f t="shared" si="29"/>
        <v>Y</v>
      </c>
      <c r="V19" s="107">
        <f t="shared" si="30"/>
        <v>3</v>
      </c>
      <c r="W19" s="108">
        <f t="shared" si="31"/>
        <v>-5</v>
      </c>
      <c r="X19" s="137"/>
      <c r="Y19" s="137"/>
      <c r="Z19" s="106" t="str">
        <f t="shared" si="4"/>
        <v>NB</v>
      </c>
      <c r="AA19" s="107" t="str">
        <f t="shared" si="32"/>
        <v/>
      </c>
      <c r="AB19" s="107">
        <f t="shared" si="33"/>
        <v>-3</v>
      </c>
      <c r="AC19" s="108">
        <f t="shared" si="34"/>
        <v>-26</v>
      </c>
      <c r="AD19" s="137"/>
      <c r="AE19" s="137"/>
      <c r="AF19" s="169" t="str">
        <f>IF('Main Dashboard'!I19="","",'Main Dashboard'!I19)</f>
        <v>P</v>
      </c>
      <c r="AG19" s="172"/>
      <c r="AH19" s="191"/>
      <c r="AI19" s="182" t="str" cm="1">
        <f t="array" aca="1" ref="AI19" ca="1">IF(AF18="","",INDIRECT(DS18&amp;DH19))</f>
        <v>B5</v>
      </c>
      <c r="AJ19" s="107" t="str">
        <f t="shared" ca="1" si="54"/>
        <v>N</v>
      </c>
      <c r="AK19" s="107">
        <f t="shared" ca="1" si="56"/>
        <v>-7</v>
      </c>
      <c r="AL19" s="103">
        <f t="shared" ca="1" si="57"/>
        <v>-21</v>
      </c>
      <c r="AM19" s="166"/>
      <c r="AN19" s="137"/>
      <c r="AO19" s="106" t="str">
        <f t="shared" si="5"/>
        <v>B5</v>
      </c>
      <c r="AP19" s="107" t="str">
        <f t="shared" si="6"/>
        <v>N</v>
      </c>
      <c r="AQ19" s="107">
        <f t="shared" si="38"/>
        <v>-4</v>
      </c>
      <c r="AR19" s="108">
        <f t="shared" si="7"/>
        <v>-17</v>
      </c>
      <c r="AS19" s="137"/>
      <c r="AT19" s="137"/>
      <c r="AU19" s="106" t="str">
        <f t="shared" si="8"/>
        <v>P6</v>
      </c>
      <c r="AV19" s="107" t="str">
        <f t="shared" si="9"/>
        <v>Y</v>
      </c>
      <c r="AW19" s="107">
        <f t="shared" si="39"/>
        <v>3</v>
      </c>
      <c r="AX19" s="108">
        <f t="shared" si="10"/>
        <v>0</v>
      </c>
      <c r="AY19" s="137"/>
      <c r="AZ19" s="137"/>
      <c r="BA19" s="106" t="str">
        <f t="shared" si="11"/>
        <v>NB</v>
      </c>
      <c r="BB19" s="107" t="str">
        <f t="shared" si="12"/>
        <v/>
      </c>
      <c r="BC19" s="107">
        <f t="shared" si="40"/>
        <v>0</v>
      </c>
      <c r="BD19" s="108">
        <f t="shared" si="13"/>
        <v>-6</v>
      </c>
      <c r="BE19" s="137"/>
      <c r="BF19" s="137"/>
      <c r="BG19" s="106" t="str">
        <f t="shared" si="14"/>
        <v>B3</v>
      </c>
      <c r="BH19" s="107" t="str">
        <f t="shared" si="15"/>
        <v>N</v>
      </c>
      <c r="BI19" s="107">
        <f t="shared" si="41"/>
        <v>-7</v>
      </c>
      <c r="BJ19" s="108">
        <f t="shared" si="16"/>
        <v>-15</v>
      </c>
      <c r="BK19" s="137"/>
      <c r="BL19" s="137"/>
      <c r="BM19" s="106" t="str">
        <f t="shared" si="17"/>
        <v>B6</v>
      </c>
      <c r="BN19" s="107" t="str">
        <f t="shared" si="18"/>
        <v>N</v>
      </c>
      <c r="BO19" s="107">
        <f t="shared" si="42"/>
        <v>3</v>
      </c>
      <c r="BP19" s="108">
        <f t="shared" si="19"/>
        <v>-10</v>
      </c>
      <c r="BQ19" s="14" t="str">
        <f t="shared" si="43"/>
        <v>B10</v>
      </c>
      <c r="BR19" s="14" t="str">
        <f>LEFT('Strategy Dashboard'!B19)</f>
        <v>N</v>
      </c>
      <c r="BS19" s="14" t="str">
        <f>LEFT('Strategy Dashboard'!K19)</f>
        <v>P</v>
      </c>
      <c r="BT19" s="14" t="str">
        <f>LEFT('Strategy Dashboard'!T19)</f>
        <v>B</v>
      </c>
      <c r="BU19" s="14" t="str">
        <f>LEFT('Strategy Dashboard'!AC19)</f>
        <v>N</v>
      </c>
      <c r="BV19" s="14" t="str">
        <f>LEFT('Strategy Dashboard'!AL19)</f>
        <v>N</v>
      </c>
      <c r="BW19" s="14" t="str">
        <f>LEFT('Strategy Dashboard'!BE19)</f>
        <v>B</v>
      </c>
      <c r="BX19" s="14" t="str">
        <f>LEFT('Strategy Dashboard'!BN19)</f>
        <v>P</v>
      </c>
      <c r="BY19" s="14" t="str">
        <f>LEFT('Strategy Dashboard'!BW19)</f>
        <v>B</v>
      </c>
      <c r="BZ19" s="14" t="str">
        <f>LEFT('Strategy Dashboard'!CF19)</f>
        <v>B</v>
      </c>
      <c r="CA19" s="14" t="str">
        <f>LEFT('Strategy Dashboard'!CO19)</f>
        <v>P</v>
      </c>
      <c r="CB19" s="14">
        <f>IF(OR(BR19="N",REPLACE('Strategy Dashboard'!B19,1,1,"")=""),0,INT(REPLACE('Strategy Dashboard'!B19,1,1,"")))</f>
        <v>0</v>
      </c>
      <c r="CC19" s="14">
        <f>IF(OR(BS19="N",REPLACE('Strategy Dashboard'!K19,1,1,"")=""),0,INT(REPLACE('Strategy Dashboard'!K19,1,1,"")))</f>
        <v>3</v>
      </c>
      <c r="CD19" s="14">
        <f>IF(OR(BT19="N",REPLACE('Strategy Dashboard'!T19,1,1,"")=""),0,INT(REPLACE('Strategy Dashboard'!T19,1,1,"")))</f>
        <v>3</v>
      </c>
      <c r="CE19" s="14">
        <f>IF(OR(BU19="N",REPLACE('Strategy Dashboard'!AC19,1,1,"")=""),0,INT(REPLACE('Strategy Dashboard'!AC19,1,1,"")))</f>
        <v>0</v>
      </c>
      <c r="CF19" s="14">
        <f>IF(OR(BV19="N",REPLACE('Strategy Dashboard'!AL19,1,1,"")=""),0,INT(REPLACE('Strategy Dashboard'!AL19,1,1,"")))</f>
        <v>0</v>
      </c>
      <c r="CG19" s="14">
        <f>IF(OR(BW19="N",REPLACE('Strategy Dashboard'!BE19,1,1,"")=""),0,INT(REPLACE('Strategy Dashboard'!BE19,1,1,"")))</f>
        <v>5</v>
      </c>
      <c r="CH19" s="14">
        <f>IF(OR(BX19="N",REPLACE('Strategy Dashboard'!BN19,1,1,"")=""),0,INT(REPLACE('Strategy Dashboard'!BN19,1,1,"")))</f>
        <v>6</v>
      </c>
      <c r="CI19" s="14">
        <f>IF(OR(BY19="N",REPLACE('Strategy Dashboard'!BW19,1,1,"")=""),0,INT(REPLACE('Strategy Dashboard'!BW19,1,1,"")))</f>
        <v>6</v>
      </c>
      <c r="CJ19" s="14">
        <f>IF(OR(BZ19="N",REPLACE('Strategy Dashboard'!CF19,1,1,"")=""),0,INT(REPLACE('Strategy Dashboard'!CF19,1,1,"")))</f>
        <v>8</v>
      </c>
      <c r="CK19" s="14">
        <f>IF(OR(CA19="N",REPLACE('Strategy Dashboard'!CO19,1,1,"")=""),0,INT(REPLACE('Strategy Dashboard'!CO19,1,1,"")))</f>
        <v>3</v>
      </c>
      <c r="CL19" s="14">
        <f>IF(C19="",0,IFERROR(VLOOKUP(C14&amp;C15&amp;C16&amp;C17&amp;C18&amp;C19,General!I:J,2,FALSE),0))+D18</f>
        <v>1</v>
      </c>
      <c r="CM19" s="14">
        <f>IF(I19="",0,IFERROR(VLOOKUP(I14&amp;I15&amp;I16&amp;I17&amp;I18&amp;I19,General!I:J,2,FALSE),0))+J18</f>
        <v>-4</v>
      </c>
      <c r="CN19" s="14">
        <f>IF(O19="",0,IFERROR(VLOOKUP(O14&amp;O15&amp;O16&amp;O17&amp;O18&amp;O19,General!I:J,2,FALSE),0))+P18</f>
        <v>-3</v>
      </c>
      <c r="CO19" s="14">
        <f>IF(U19="",0,IFERROR(VLOOKUP(U14&amp;U15&amp;U16&amp;U17&amp;U18&amp;U19,General!I:J,2,FALSE),0))+V18</f>
        <v>3</v>
      </c>
      <c r="CP19" s="14">
        <f>IF(AA19="",0,IFERROR(VLOOKUP(AA14&amp;AA15&amp;AA16&amp;AA17&amp;AA18&amp;AA19,General!I:J,2,FALSE),0))+AB18</f>
        <v>-3</v>
      </c>
      <c r="CQ19" s="14">
        <f>IF(AP19="",0,IFERROR(VLOOKUP(AP14&amp;AP15&amp;AP16&amp;AP17&amp;AP18&amp;AP19,General!I:J,2,FALSE),0))+AQ18</f>
        <v>-4</v>
      </c>
      <c r="CR19" s="14">
        <f>IF(AV19="",0,IFERROR(VLOOKUP(AV14&amp;AV15&amp;AV16&amp;AV17&amp;AV18&amp;AV19,General!I:J,2,FALSE),0))+AW18</f>
        <v>3</v>
      </c>
      <c r="CS19" s="14">
        <f>IF(BB19="",0,IFERROR(VLOOKUP(BB14&amp;BB15&amp;BB16&amp;BB17&amp;BB18&amp;BB19,General!I:J,2,FALSE),0))+BC18</f>
        <v>0</v>
      </c>
      <c r="CT19" s="14">
        <f>IF(BH19="",0,IFERROR(VLOOKUP(BH14&amp;BH15&amp;BH16&amp;BH17&amp;BH18&amp;BH19,General!I:J,2,FALSE),0))+BI18</f>
        <v>-7</v>
      </c>
      <c r="CU19" s="14">
        <f>IF(BN19="",0,IFERROR(VLOOKUP(BN14&amp;BN15&amp;BN16&amp;BN17&amp;BN18&amp;BN19,General!I:J,2,FALSE),0))+BO18</f>
        <v>3</v>
      </c>
      <c r="CV19" s="14">
        <f ca="1">IF(AJ19="",0,IFERROR(VLOOKUP(AJ14&amp;AJ15&amp;AJ16&amp;AJ17&amp;AJ18&amp;AJ19,General!I:J,2,FALSE),0))+AK18</f>
        <v>-7</v>
      </c>
      <c r="CW19" s="14">
        <f>E19</f>
        <v>-10</v>
      </c>
      <c r="CX19" s="14">
        <f>K19</f>
        <v>-17</v>
      </c>
      <c r="CY19" s="14">
        <f>Q19</f>
        <v>-19</v>
      </c>
      <c r="CZ19" s="14">
        <f>W19</f>
        <v>-5</v>
      </c>
      <c r="DA19" s="14">
        <f>AC19</f>
        <v>-26</v>
      </c>
      <c r="DB19" s="14">
        <f>AR19</f>
        <v>-17</v>
      </c>
      <c r="DC19" s="14">
        <f>AX19</f>
        <v>0</v>
      </c>
      <c r="DD19" s="14">
        <f>BD19</f>
        <v>-6</v>
      </c>
      <c r="DE19" s="14">
        <f>BJ19</f>
        <v>-15</v>
      </c>
      <c r="DF19" s="14">
        <f>BP19</f>
        <v>-10</v>
      </c>
      <c r="DG19" s="14" t="str">
        <f>IF(AF19="","",INDEX($CW$4:$DF$4,MATCH(MAX(CW19:DF19),CW19:DF19,0)))</f>
        <v>AU</v>
      </c>
      <c r="DH19" s="14">
        <v>19</v>
      </c>
      <c r="DI19" s="14" t="str">
        <f>$DG$19</f>
        <v>AU</v>
      </c>
      <c r="DJ19" s="14" t="str" cm="1">
        <f t="array" ref="DJ19">IFERROR(INDEX($CW$4:$DF$4,_xlfn.AGGREGATE(15,6,COLUMN($CW$4:$DF$4)-COLUMN($CV$1)/($CW$19:$DF$19=MAX($CW$19:$DF$19)),COLUMNS($CW$4:CW4))),"")</f>
        <v>AU</v>
      </c>
      <c r="DK19" s="14" t="str" cm="1">
        <f t="array" ref="DK19">IFERROR(INDEX($CW$4:$DF$4,_xlfn.AGGREGATE(15,6,COLUMN($CW$4:$DF$4)-COLUMN($CV$1)/($CW$19:$DF$19=MAX($CW$19:$DF$19)),COLUMNS($CW$4:CX4))),"")</f>
        <v/>
      </c>
      <c r="DL19" s="14" t="str" cm="1">
        <f t="array" ref="DL19">IFERROR(INDEX($CW$4:$DF$4,_xlfn.AGGREGATE(15,6,COLUMN($CW$4:$DF$4)-COLUMN($CV$1)/($CW$19:$DF$19=MAX($CW$19:$DF$19)),COLUMNS($CW$4:CY4))),"")</f>
        <v/>
      </c>
      <c r="DM19" s="14" t="str" cm="1">
        <f t="array" ref="DM19">IFERROR(INDEX($CW$4:$DF$4,_xlfn.AGGREGATE(15,6,COLUMN($CW$4:$DF$4)-COLUMN($CV$1)/($CW$19:$DF$19=MAX($CW$19:$DF$19)),COLUMNS($CW$4:CZ4))),"")</f>
        <v/>
      </c>
      <c r="DN19" s="168" t="str">
        <f ca="1">IF(DO18="",DN18,DN15)</f>
        <v>AU</v>
      </c>
      <c r="DR19" s="14" t="str">
        <f ca="1">IF(DN17&gt;1,"R","N")</f>
        <v>N</v>
      </c>
      <c r="DS19" s="14" t="str">
        <f ca="1">DN19</f>
        <v>AU</v>
      </c>
      <c r="DU19" s="68">
        <f t="shared" si="44"/>
        <v>-10</v>
      </c>
      <c r="DV19" s="24">
        <f t="shared" si="45"/>
        <v>-17</v>
      </c>
      <c r="DW19" s="24">
        <f t="shared" si="46"/>
        <v>-19</v>
      </c>
      <c r="DX19" s="24">
        <f t="shared" si="47"/>
        <v>-5</v>
      </c>
      <c r="DY19" s="24">
        <f t="shared" si="48"/>
        <v>-26</v>
      </c>
      <c r="DZ19" s="24">
        <f t="shared" si="49"/>
        <v>-17</v>
      </c>
      <c r="EA19" s="24">
        <f t="shared" si="50"/>
        <v>0</v>
      </c>
      <c r="EB19" s="24">
        <f t="shared" si="51"/>
        <v>-6</v>
      </c>
      <c r="EC19" s="24">
        <f t="shared" si="52"/>
        <v>-15</v>
      </c>
      <c r="ED19" s="67">
        <f t="shared" si="53"/>
        <v>-10</v>
      </c>
    </row>
    <row r="20" spans="1:134" ht="26.25" customHeight="1" thickBot="1">
      <c r="A20" s="14">
        <v>11</v>
      </c>
      <c r="B20" s="101" t="str">
        <f t="shared" si="0"/>
        <v>P1</v>
      </c>
      <c r="C20" s="102" t="str">
        <f t="shared" si="20"/>
        <v>Y</v>
      </c>
      <c r="D20" s="102">
        <f t="shared" si="21"/>
        <v>4</v>
      </c>
      <c r="E20" s="103">
        <f t="shared" si="22"/>
        <v>-9</v>
      </c>
      <c r="F20" s="137"/>
      <c r="G20" s="137"/>
      <c r="H20" s="101" t="str">
        <f t="shared" si="1"/>
        <v>NB</v>
      </c>
      <c r="I20" s="102" t="str">
        <f t="shared" si="23"/>
        <v/>
      </c>
      <c r="J20" s="102">
        <f t="shared" si="24"/>
        <v>-4</v>
      </c>
      <c r="K20" s="103">
        <f t="shared" si="25"/>
        <v>-17</v>
      </c>
      <c r="L20" s="137"/>
      <c r="M20" s="137"/>
      <c r="N20" s="101" t="str">
        <f t="shared" si="2"/>
        <v>P3</v>
      </c>
      <c r="O20" s="102" t="str">
        <f t="shared" si="26"/>
        <v>Y</v>
      </c>
      <c r="P20" s="102">
        <f t="shared" si="27"/>
        <v>-2</v>
      </c>
      <c r="Q20" s="103">
        <f t="shared" si="28"/>
        <v>-16</v>
      </c>
      <c r="R20" s="137"/>
      <c r="S20" s="137"/>
      <c r="T20" s="101" t="str">
        <f t="shared" si="3"/>
        <v>B5</v>
      </c>
      <c r="U20" s="102" t="str">
        <f t="shared" si="29"/>
        <v>N</v>
      </c>
      <c r="V20" s="102">
        <f t="shared" si="30"/>
        <v>2</v>
      </c>
      <c r="W20" s="103">
        <f t="shared" si="31"/>
        <v>-10</v>
      </c>
      <c r="X20" s="137"/>
      <c r="Y20" s="137"/>
      <c r="Z20" s="101" t="str">
        <f t="shared" si="4"/>
        <v>NB</v>
      </c>
      <c r="AA20" s="102" t="str">
        <f t="shared" si="32"/>
        <v/>
      </c>
      <c r="AB20" s="102">
        <f t="shared" si="33"/>
        <v>-3</v>
      </c>
      <c r="AC20" s="103">
        <f t="shared" si="34"/>
        <v>-26</v>
      </c>
      <c r="AD20" s="137"/>
      <c r="AE20" s="137"/>
      <c r="AF20" s="169" t="str">
        <f>IF('Main Dashboard'!I20="","",'Main Dashboard'!I20)</f>
        <v>P</v>
      </c>
      <c r="AG20" s="179" t="str">
        <f t="shared" ref="AG20" ca="1" si="60">IF(AF19="","",IF(DR19="R","R",""))</f>
        <v/>
      </c>
      <c r="AH20" s="180" t="str">
        <f ca="1">IF(AF19="","",VLOOKUP(DS20,General!O:P,2,FALSE))</f>
        <v>C7</v>
      </c>
      <c r="AI20" s="181" t="str" cm="1">
        <f t="array" aca="1" ref="AI20" ca="1">IF(AF19="","",INDIRECT(DS19&amp;DH20))</f>
        <v>NB</v>
      </c>
      <c r="AJ20" s="102" t="str">
        <f t="shared" ca="1" si="54"/>
        <v/>
      </c>
      <c r="AK20" s="102">
        <f t="shared" ca="1" si="56"/>
        <v>-7</v>
      </c>
      <c r="AL20" s="103">
        <f t="shared" ref="AL16:AL79" ca="1" si="61">IF(AF20="","",IF(AI20="NB",AL19,IF(AJ20="Y",AL19+REPLACE(AI20,1,1,""),AL19-REPLACE(AI20,1,1,""))))</f>
        <v>-21</v>
      </c>
      <c r="AM20" s="166"/>
      <c r="AN20" s="137"/>
      <c r="AO20" s="101" t="str">
        <f t="shared" si="5"/>
        <v>NB</v>
      </c>
      <c r="AP20" s="102" t="str">
        <f t="shared" si="6"/>
        <v/>
      </c>
      <c r="AQ20" s="102">
        <f t="shared" si="38"/>
        <v>-4</v>
      </c>
      <c r="AR20" s="103">
        <f t="shared" si="7"/>
        <v>-17</v>
      </c>
      <c r="AS20" s="137"/>
      <c r="AT20" s="137"/>
      <c r="AU20" s="101" t="str">
        <f t="shared" si="8"/>
        <v>NB</v>
      </c>
      <c r="AV20" s="102" t="str">
        <f t="shared" si="9"/>
        <v/>
      </c>
      <c r="AW20" s="102">
        <f t="shared" si="39"/>
        <v>3</v>
      </c>
      <c r="AX20" s="103">
        <f t="shared" si="10"/>
        <v>0</v>
      </c>
      <c r="AY20" s="137"/>
      <c r="AZ20" s="137"/>
      <c r="BA20" s="101" t="str">
        <f t="shared" si="11"/>
        <v>NB</v>
      </c>
      <c r="BB20" s="102" t="str">
        <f t="shared" si="12"/>
        <v/>
      </c>
      <c r="BC20" s="102">
        <f t="shared" si="40"/>
        <v>0</v>
      </c>
      <c r="BD20" s="103">
        <f t="shared" si="13"/>
        <v>-6</v>
      </c>
      <c r="BE20" s="137"/>
      <c r="BF20" s="137"/>
      <c r="BG20" s="101" t="str">
        <f t="shared" si="14"/>
        <v>P8</v>
      </c>
      <c r="BH20" s="102" t="str">
        <f t="shared" si="15"/>
        <v>Y</v>
      </c>
      <c r="BI20" s="102">
        <f t="shared" si="41"/>
        <v>-6</v>
      </c>
      <c r="BJ20" s="103">
        <f t="shared" si="16"/>
        <v>-7</v>
      </c>
      <c r="BK20" s="137"/>
      <c r="BL20" s="137"/>
      <c r="BM20" s="101" t="str">
        <f t="shared" si="17"/>
        <v>P1</v>
      </c>
      <c r="BN20" s="102" t="str">
        <f t="shared" si="18"/>
        <v>Y</v>
      </c>
      <c r="BO20" s="102">
        <f t="shared" si="42"/>
        <v>4</v>
      </c>
      <c r="BP20" s="103">
        <f t="shared" si="19"/>
        <v>-9</v>
      </c>
      <c r="BQ20" s="14" t="str">
        <f t="shared" si="43"/>
        <v>B11</v>
      </c>
      <c r="BR20" s="14" t="str">
        <f>LEFT('Strategy Dashboard'!B20)</f>
        <v>P</v>
      </c>
      <c r="BS20" s="14" t="str">
        <f>LEFT('Strategy Dashboard'!K20)</f>
        <v>N</v>
      </c>
      <c r="BT20" s="14" t="str">
        <f>LEFT('Strategy Dashboard'!T20)</f>
        <v>N</v>
      </c>
      <c r="BU20" s="14" t="str">
        <f>LEFT('Strategy Dashboard'!AC20)</f>
        <v>P</v>
      </c>
      <c r="BV20" s="14" t="str">
        <f>LEFT('Strategy Dashboard'!AL20)</f>
        <v>B</v>
      </c>
      <c r="BW20" s="14" t="str">
        <f>LEFT('Strategy Dashboard'!BE20)</f>
        <v>B</v>
      </c>
      <c r="BX20" s="14" t="str">
        <f>LEFT('Strategy Dashboard'!BN20)</f>
        <v>P</v>
      </c>
      <c r="BY20" s="14" t="str">
        <f>LEFT('Strategy Dashboard'!BW20)</f>
        <v>B</v>
      </c>
      <c r="BZ20" s="14" t="str">
        <f>LEFT('Strategy Dashboard'!CF20)</f>
        <v>N</v>
      </c>
      <c r="CA20" s="14" t="str">
        <f>LEFT('Strategy Dashboard'!CO20)</f>
        <v>N</v>
      </c>
      <c r="CB20" s="14">
        <f>IF(OR(BR20="N",REPLACE('Strategy Dashboard'!B20,1,1,"")=""),0,INT(REPLACE('Strategy Dashboard'!B20,1,1,"")))</f>
        <v>3</v>
      </c>
      <c r="CC20" s="14">
        <f>IF(OR(BS20="N",REPLACE('Strategy Dashboard'!K20,1,1,"")=""),0,INT(REPLACE('Strategy Dashboard'!K20,1,1,"")))</f>
        <v>0</v>
      </c>
      <c r="CD20" s="14">
        <f>IF(OR(BT20="N",REPLACE('Strategy Dashboard'!T20,1,1,"")=""),0,INT(REPLACE('Strategy Dashboard'!T20,1,1,"")))</f>
        <v>0</v>
      </c>
      <c r="CE20" s="14">
        <f>IF(OR(BU20="N",REPLACE('Strategy Dashboard'!AC20,1,1,"")=""),0,INT(REPLACE('Strategy Dashboard'!AC20,1,1,"")))</f>
        <v>8</v>
      </c>
      <c r="CF20" s="14">
        <f>IF(OR(BV20="N",REPLACE('Strategy Dashboard'!AL20,1,1,"")=""),0,INT(REPLACE('Strategy Dashboard'!AL20,1,1,"")))</f>
        <v>2</v>
      </c>
      <c r="CG20" s="14">
        <f>IF(OR(BW20="N",REPLACE('Strategy Dashboard'!BE20,1,1,"")=""),0,INT(REPLACE('Strategy Dashboard'!BE20,1,1,"")))</f>
        <v>7</v>
      </c>
      <c r="CH20" s="14">
        <f>IF(OR(BX20="N",REPLACE('Strategy Dashboard'!BN20,1,1,"")=""),0,INT(REPLACE('Strategy Dashboard'!BN20,1,1,"")))</f>
        <v>2</v>
      </c>
      <c r="CI20" s="14">
        <f>IF(OR(BY20="N",REPLACE('Strategy Dashboard'!BW20,1,1,"")=""),0,INT(REPLACE('Strategy Dashboard'!BW20,1,1,"")))</f>
        <v>2</v>
      </c>
      <c r="CJ20" s="14">
        <f>IF(OR(BZ20="N",REPLACE('Strategy Dashboard'!CF20,1,1,"")=""),0,INT(REPLACE('Strategy Dashboard'!CF20,1,1,"")))</f>
        <v>0</v>
      </c>
      <c r="CK20" s="14">
        <f>IF(OR(CA20="N",REPLACE('Strategy Dashboard'!CO20,1,1,"")=""),0,INT(REPLACE('Strategy Dashboard'!CO20,1,1,"")))</f>
        <v>0</v>
      </c>
      <c r="CL20" s="14">
        <f>IF(C20="",0,IFERROR(VLOOKUP(C15&amp;C16&amp;C17&amp;C18&amp;C19&amp;C20,General!I:J,2,FALSE),0))+D19</f>
        <v>4</v>
      </c>
      <c r="CM20" s="14">
        <f>IF(I20="",0,IFERROR(VLOOKUP(I15&amp;I16&amp;I17&amp;I18&amp;I19&amp;I20,General!I:J,2,FALSE),0))+J19</f>
        <v>-4</v>
      </c>
      <c r="CN20" s="14">
        <f>IF(O20="",0,IFERROR(VLOOKUP(O15&amp;O16&amp;O17&amp;O18&amp;O19&amp;O20,General!I:J,2,FALSE),0))+P19</f>
        <v>-2</v>
      </c>
      <c r="CO20" s="14">
        <f>IF(U20="",0,IFERROR(VLOOKUP(U15&amp;U16&amp;U17&amp;U18&amp;U19&amp;U20,General!I:J,2,FALSE),0))+V19</f>
        <v>2</v>
      </c>
      <c r="CP20" s="14">
        <f>IF(AA20="",0,IFERROR(VLOOKUP(AA15&amp;AA16&amp;AA17&amp;AA18&amp;AA19&amp;AA20,General!I:J,2,FALSE),0))+AB19</f>
        <v>-3</v>
      </c>
      <c r="CQ20" s="14">
        <f>IF(AP20="",0,IFERROR(VLOOKUP(AP15&amp;AP16&amp;AP17&amp;AP18&amp;AP19&amp;AP20,General!I:J,2,FALSE),0))+AQ19</f>
        <v>-4</v>
      </c>
      <c r="CR20" s="14">
        <f>IF(AV20="",0,IFERROR(VLOOKUP(AV15&amp;AV16&amp;AV17&amp;AV18&amp;AV19&amp;AV20,General!I:J,2,FALSE),0))+AW19</f>
        <v>3</v>
      </c>
      <c r="CS20" s="14">
        <f>IF(BB20="",0,IFERROR(VLOOKUP(BB15&amp;BB16&amp;BB17&amp;BB18&amp;BB19&amp;BB20,General!I:J,2,FALSE),0))+BC19</f>
        <v>0</v>
      </c>
      <c r="CT20" s="14">
        <f>IF(BH20="",0,IFERROR(VLOOKUP(BH15&amp;BH16&amp;BH17&amp;BH18&amp;BH19&amp;BH20,General!I:J,2,FALSE),0))+BI19</f>
        <v>-6</v>
      </c>
      <c r="CU20" s="14">
        <f>IF(BN20="",0,IFERROR(VLOOKUP(BN15&amp;BN16&amp;BN17&amp;BN18&amp;BN19&amp;BN20,General!I:J,2,FALSE),0))+BO19</f>
        <v>4</v>
      </c>
      <c r="CV20" s="14">
        <f ca="1">IF(AJ20="",0,IFERROR(VLOOKUP(AJ15&amp;AJ16&amp;AJ17&amp;AJ18&amp;AJ19&amp;AJ20,General!I:J,2,FALSE),0))+AK19</f>
        <v>-7</v>
      </c>
      <c r="DG20" s="14" t="str">
        <f>DG24</f>
        <v>AU</v>
      </c>
      <c r="DH20" s="14">
        <v>20</v>
      </c>
      <c r="DI20" s="14" t="str">
        <f>$DG$24</f>
        <v>AU</v>
      </c>
      <c r="DN20" s="14" t="str">
        <f ca="1">IF(DN21=1,DN23,IF(DN21=2,DO23,IF(DN21=3,DP23,DQ23)))</f>
        <v/>
      </c>
      <c r="DS20" s="14" t="str">
        <f ca="1">$DN$19</f>
        <v>AU</v>
      </c>
      <c r="DU20" s="68">
        <f t="shared" si="44"/>
        <v>-9</v>
      </c>
      <c r="DV20" s="24">
        <f t="shared" si="45"/>
        <v>-17</v>
      </c>
      <c r="DW20" s="24">
        <f t="shared" si="46"/>
        <v>-16</v>
      </c>
      <c r="DX20" s="24">
        <f t="shared" si="47"/>
        <v>-10</v>
      </c>
      <c r="DY20" s="24">
        <f t="shared" si="48"/>
        <v>-26</v>
      </c>
      <c r="DZ20" s="24">
        <f t="shared" si="49"/>
        <v>-17</v>
      </c>
      <c r="EA20" s="24">
        <f t="shared" si="50"/>
        <v>0</v>
      </c>
      <c r="EB20" s="24">
        <f t="shared" si="51"/>
        <v>-6</v>
      </c>
      <c r="EC20" s="24">
        <f t="shared" si="52"/>
        <v>-7</v>
      </c>
      <c r="ED20" s="67">
        <f t="shared" si="53"/>
        <v>-9</v>
      </c>
    </row>
    <row r="21" spans="1:134" ht="26.25" customHeight="1" thickBot="1">
      <c r="A21" s="14">
        <v>12</v>
      </c>
      <c r="B21" s="104" t="str">
        <f t="shared" si="0"/>
        <v>P5</v>
      </c>
      <c r="C21" s="91" t="str">
        <f t="shared" si="20"/>
        <v>N</v>
      </c>
      <c r="D21" s="91">
        <f t="shared" si="21"/>
        <v>3</v>
      </c>
      <c r="E21" s="105">
        <f t="shared" si="22"/>
        <v>-14</v>
      </c>
      <c r="F21" s="137"/>
      <c r="G21" s="137"/>
      <c r="H21" s="104" t="str">
        <f t="shared" si="1"/>
        <v>P13</v>
      </c>
      <c r="I21" s="91" t="str">
        <f t="shared" si="23"/>
        <v>N</v>
      </c>
      <c r="J21" s="91">
        <f t="shared" si="24"/>
        <v>-7</v>
      </c>
      <c r="K21" s="105">
        <f t="shared" si="25"/>
        <v>-30</v>
      </c>
      <c r="L21" s="137"/>
      <c r="M21" s="137"/>
      <c r="N21" s="104" t="str">
        <f t="shared" si="2"/>
        <v>P10</v>
      </c>
      <c r="O21" s="91" t="str">
        <f t="shared" si="26"/>
        <v>N</v>
      </c>
      <c r="P21" s="91">
        <f t="shared" si="27"/>
        <v>-3</v>
      </c>
      <c r="Q21" s="105">
        <f t="shared" si="28"/>
        <v>-26</v>
      </c>
      <c r="R21" s="137"/>
      <c r="S21" s="137"/>
      <c r="T21" s="104" t="str">
        <f t="shared" si="3"/>
        <v>P2</v>
      </c>
      <c r="U21" s="91" t="str">
        <f t="shared" si="29"/>
        <v>N</v>
      </c>
      <c r="V21" s="91">
        <f t="shared" si="30"/>
        <v>-1</v>
      </c>
      <c r="W21" s="105">
        <f t="shared" si="31"/>
        <v>-12</v>
      </c>
      <c r="X21" s="137"/>
      <c r="Y21" s="137"/>
      <c r="Z21" s="104" t="str">
        <f t="shared" si="4"/>
        <v>B3</v>
      </c>
      <c r="AA21" s="91" t="str">
        <f t="shared" si="32"/>
        <v>Y</v>
      </c>
      <c r="AB21" s="91">
        <f t="shared" si="33"/>
        <v>0</v>
      </c>
      <c r="AC21" s="105">
        <f t="shared" si="34"/>
        <v>-23</v>
      </c>
      <c r="AD21" s="137"/>
      <c r="AE21" s="137"/>
      <c r="AF21" s="169" t="str">
        <f>IF('Main Dashboard'!I21="","",'Main Dashboard'!I21)</f>
        <v>B</v>
      </c>
      <c r="AG21" s="171"/>
      <c r="AH21" s="190"/>
      <c r="AI21" s="178" t="str" cm="1">
        <f t="array" aca="1" ref="AI21" ca="1">IF(AF20="","",INDIRECT(DS20&amp;DH21))</f>
        <v>NB</v>
      </c>
      <c r="AJ21" s="91" t="str">
        <f t="shared" ca="1" si="54"/>
        <v/>
      </c>
      <c r="AK21" s="91">
        <f t="shared" ca="1" si="56"/>
        <v>-7</v>
      </c>
      <c r="AL21" s="105">
        <f t="shared" ca="1" si="61"/>
        <v>-21</v>
      </c>
      <c r="AM21" s="166"/>
      <c r="AN21" s="137"/>
      <c r="AO21" s="104" t="str">
        <f t="shared" si="5"/>
        <v>P7</v>
      </c>
      <c r="AP21" s="91" t="str">
        <f t="shared" si="6"/>
        <v>N</v>
      </c>
      <c r="AQ21" s="91">
        <f t="shared" si="38"/>
        <v>-7</v>
      </c>
      <c r="AR21" s="105">
        <f t="shared" si="7"/>
        <v>-24</v>
      </c>
      <c r="AS21" s="137"/>
      <c r="AT21" s="137"/>
      <c r="AU21" s="104" t="str">
        <f t="shared" si="8"/>
        <v>NB</v>
      </c>
      <c r="AV21" s="91" t="str">
        <f t="shared" si="9"/>
        <v/>
      </c>
      <c r="AW21" s="91">
        <f t="shared" si="39"/>
        <v>3</v>
      </c>
      <c r="AX21" s="105">
        <f t="shared" si="10"/>
        <v>0</v>
      </c>
      <c r="AY21" s="137"/>
      <c r="AZ21" s="137"/>
      <c r="BA21" s="104" t="str">
        <f t="shared" si="11"/>
        <v>P3</v>
      </c>
      <c r="BB21" s="91" t="str">
        <f t="shared" si="12"/>
        <v>N</v>
      </c>
      <c r="BC21" s="91">
        <f t="shared" si="40"/>
        <v>-1</v>
      </c>
      <c r="BD21" s="105">
        <f t="shared" si="13"/>
        <v>-9</v>
      </c>
      <c r="BE21" s="137"/>
      <c r="BF21" s="137"/>
      <c r="BG21" s="104" t="str">
        <f t="shared" si="14"/>
        <v>NB</v>
      </c>
      <c r="BH21" s="91" t="str">
        <f t="shared" si="15"/>
        <v/>
      </c>
      <c r="BI21" s="91">
        <f t="shared" si="41"/>
        <v>-6</v>
      </c>
      <c r="BJ21" s="105">
        <f t="shared" si="16"/>
        <v>-7</v>
      </c>
      <c r="BK21" s="137"/>
      <c r="BL21" s="137"/>
      <c r="BM21" s="104" t="str">
        <f t="shared" si="17"/>
        <v>P4</v>
      </c>
      <c r="BN21" s="91" t="str">
        <f t="shared" si="18"/>
        <v>N</v>
      </c>
      <c r="BO21" s="91">
        <f t="shared" si="42"/>
        <v>3</v>
      </c>
      <c r="BP21" s="105">
        <f t="shared" si="19"/>
        <v>-13</v>
      </c>
      <c r="BQ21" s="14" t="str">
        <f t="shared" si="43"/>
        <v>B12</v>
      </c>
      <c r="BR21" s="14" t="str">
        <f>LEFT('Strategy Dashboard'!B21)</f>
        <v>N</v>
      </c>
      <c r="BS21" s="14" t="str">
        <f>LEFT('Strategy Dashboard'!K21)</f>
        <v>B</v>
      </c>
      <c r="BT21" s="14" t="str">
        <f>LEFT('Strategy Dashboard'!T21)</f>
        <v>N</v>
      </c>
      <c r="BU21" s="14" t="str">
        <f>LEFT('Strategy Dashboard'!AC21)</f>
        <v>N</v>
      </c>
      <c r="BV21" s="14" t="str">
        <f>LEFT('Strategy Dashboard'!AL21)</f>
        <v>P</v>
      </c>
      <c r="BW21" s="14" t="str">
        <f>LEFT('Strategy Dashboard'!BE21)</f>
        <v>P</v>
      </c>
      <c r="BX21" s="14" t="str">
        <f>LEFT('Strategy Dashboard'!BN21)</f>
        <v>B</v>
      </c>
      <c r="BY21" s="14" t="str">
        <f>LEFT('Strategy Dashboard'!BW21)</f>
        <v>P</v>
      </c>
      <c r="BZ21" s="14" t="str">
        <f>LEFT('Strategy Dashboard'!CF21)</f>
        <v>P</v>
      </c>
      <c r="CA21" s="14" t="str">
        <f>LEFT('Strategy Dashboard'!CO21)</f>
        <v>P</v>
      </c>
      <c r="CB21" s="14">
        <f>IF(OR(BR21="N",REPLACE('Strategy Dashboard'!B21,1,1,"")=""),0,INT(REPLACE('Strategy Dashboard'!B21,1,1,"")))</f>
        <v>0</v>
      </c>
      <c r="CC21" s="14">
        <f>IF(OR(BS21="N",REPLACE('Strategy Dashboard'!K21,1,1,"")=""),0,INT(REPLACE('Strategy Dashboard'!K21,1,1,"")))</f>
        <v>3</v>
      </c>
      <c r="CD21" s="14">
        <f>IF(OR(BT21="N",REPLACE('Strategy Dashboard'!T21,1,1,"")=""),0,INT(REPLACE('Strategy Dashboard'!T21,1,1,"")))</f>
        <v>0</v>
      </c>
      <c r="CE21" s="14">
        <f>IF(OR(BU21="N",REPLACE('Strategy Dashboard'!AC21,1,1,"")=""),0,INT(REPLACE('Strategy Dashboard'!AC21,1,1,"")))</f>
        <v>0</v>
      </c>
      <c r="CF21" s="14">
        <f>IF(OR(BV21="N",REPLACE('Strategy Dashboard'!AL21,1,1,"")=""),0,INT(REPLACE('Strategy Dashboard'!AL21,1,1,"")))</f>
        <v>5</v>
      </c>
      <c r="CG21" s="14">
        <f>IF(OR(BW21="N",REPLACE('Strategy Dashboard'!BE21,1,1,"")=""),0,INT(REPLACE('Strategy Dashboard'!BE21,1,1,"")))</f>
        <v>9</v>
      </c>
      <c r="CH21" s="14">
        <f>IF(OR(BX21="N",REPLACE('Strategy Dashboard'!BN21,1,1,"")=""),0,INT(REPLACE('Strategy Dashboard'!BN21,1,1,"")))</f>
        <v>7</v>
      </c>
      <c r="CI21" s="14">
        <f>IF(OR(BY21="N",REPLACE('Strategy Dashboard'!BW21,1,1,"")=""),0,INT(REPLACE('Strategy Dashboard'!BW21,1,1,"")))</f>
        <v>4</v>
      </c>
      <c r="CJ21" s="14">
        <f>IF(OR(BZ21="N",REPLACE('Strategy Dashboard'!CF21,1,1,"")=""),0,INT(REPLACE('Strategy Dashboard'!CF21,1,1,"")))</f>
        <v>10</v>
      </c>
      <c r="CK21" s="14">
        <f>IF(OR(CA21="N",REPLACE('Strategy Dashboard'!CO21,1,1,"")=""),0,INT(REPLACE('Strategy Dashboard'!CO21,1,1,"")))</f>
        <v>3</v>
      </c>
      <c r="CL21" s="14">
        <f>IF(C21="",0,IFERROR(VLOOKUP(C16&amp;C17&amp;C18&amp;C19&amp;C20&amp;C21,General!I:J,2,FALSE),0))+D20</f>
        <v>3</v>
      </c>
      <c r="CM21" s="14">
        <f>IF(I21="",0,IFERROR(VLOOKUP(I16&amp;I17&amp;I18&amp;I19&amp;I20&amp;I21,General!I:J,2,FALSE),0))+J20</f>
        <v>-7</v>
      </c>
      <c r="CN21" s="14">
        <f>IF(O21="",0,IFERROR(VLOOKUP(O16&amp;O17&amp;O18&amp;O19&amp;O20&amp;O21,General!I:J,2,FALSE),0))+P20</f>
        <v>-3</v>
      </c>
      <c r="CO21" s="14">
        <f>IF(U21="",0,IFERROR(VLOOKUP(U16&amp;U17&amp;U18&amp;U19&amp;U20&amp;U21,General!I:J,2,FALSE),0))+V20</f>
        <v>-1</v>
      </c>
      <c r="CP21" s="14">
        <f>IF(AA21="",0,IFERROR(VLOOKUP(AA16&amp;AA17&amp;AA18&amp;AA19&amp;AA20&amp;AA21,General!I:J,2,FALSE),0))+AB20</f>
        <v>0</v>
      </c>
      <c r="CQ21" s="14">
        <f>IF(AP21="",0,IFERROR(VLOOKUP(AP16&amp;AP17&amp;AP18&amp;AP19&amp;AP20&amp;AP21,General!I:J,2,FALSE),0))+AQ20</f>
        <v>-7</v>
      </c>
      <c r="CR21" s="14">
        <f>IF(AV21="",0,IFERROR(VLOOKUP(AV16&amp;AV17&amp;AV18&amp;AV19&amp;AV20&amp;AV21,General!I:J,2,FALSE),0))+AW20</f>
        <v>3</v>
      </c>
      <c r="CS21" s="14">
        <f>IF(BB21="",0,IFERROR(VLOOKUP(BB16&amp;BB17&amp;BB18&amp;BB19&amp;BB20&amp;BB21,General!I:J,2,FALSE),0))+BC20</f>
        <v>-1</v>
      </c>
      <c r="CT21" s="14">
        <f>IF(BH21="",0,IFERROR(VLOOKUP(BH16&amp;BH17&amp;BH18&amp;BH19&amp;BH20&amp;BH21,General!I:J,2,FALSE),0))+BI20</f>
        <v>-6</v>
      </c>
      <c r="CU21" s="14">
        <f>IF(BN21="",0,IFERROR(VLOOKUP(BN16&amp;BN17&amp;BN18&amp;BN19&amp;BN20&amp;BN21,General!I:J,2,FALSE),0))+BO20</f>
        <v>3</v>
      </c>
      <c r="CV21" s="14">
        <f ca="1">IF(AJ21="",0,IFERROR(VLOOKUP(AJ16&amp;AJ17&amp;AJ18&amp;AJ19&amp;AJ20&amp;AJ21,General!I:J,2,FALSE),0))+AK20</f>
        <v>-7</v>
      </c>
      <c r="DG21" s="14" t="str">
        <f>DG24</f>
        <v>AU</v>
      </c>
      <c r="DH21" s="14">
        <v>21</v>
      </c>
      <c r="DI21" s="14" t="str">
        <f t="shared" ref="DI21:DI24" si="62">$DG$24</f>
        <v>AU</v>
      </c>
      <c r="DN21" s="14">
        <f>DT21</f>
        <v>3</v>
      </c>
      <c r="DS21" s="14" t="str">
        <f t="shared" ref="DS21:DS23" ca="1" si="63">$DN$19</f>
        <v>AU</v>
      </c>
      <c r="DT21" s="14">
        <f t="shared" ref="DT21" si="64">IF(DT16=4,1,DT16+1)</f>
        <v>3</v>
      </c>
      <c r="DU21" s="68">
        <f t="shared" si="44"/>
        <v>-14</v>
      </c>
      <c r="DV21" s="24">
        <f t="shared" si="45"/>
        <v>-30</v>
      </c>
      <c r="DW21" s="24">
        <f t="shared" si="46"/>
        <v>-26</v>
      </c>
      <c r="DX21" s="24">
        <f t="shared" si="47"/>
        <v>-12</v>
      </c>
      <c r="DY21" s="24">
        <f t="shared" si="48"/>
        <v>-23</v>
      </c>
      <c r="DZ21" s="24">
        <f t="shared" si="49"/>
        <v>-24</v>
      </c>
      <c r="EA21" s="24">
        <f t="shared" si="50"/>
        <v>0</v>
      </c>
      <c r="EB21" s="24">
        <f t="shared" si="51"/>
        <v>-9</v>
      </c>
      <c r="EC21" s="24">
        <f t="shared" si="52"/>
        <v>-7</v>
      </c>
      <c r="ED21" s="67">
        <f t="shared" si="53"/>
        <v>-13</v>
      </c>
    </row>
    <row r="22" spans="1:134" ht="26.25" customHeight="1" thickBot="1">
      <c r="A22" s="14">
        <v>13</v>
      </c>
      <c r="B22" s="104" t="str">
        <f t="shared" si="0"/>
        <v>P5</v>
      </c>
      <c r="C22" s="91" t="str">
        <f t="shared" si="20"/>
        <v>N</v>
      </c>
      <c r="D22" s="91">
        <f t="shared" si="21"/>
        <v>0</v>
      </c>
      <c r="E22" s="105">
        <f t="shared" si="22"/>
        <v>-19</v>
      </c>
      <c r="F22" s="137"/>
      <c r="G22" s="137"/>
      <c r="H22" s="104" t="str">
        <f t="shared" si="1"/>
        <v>P3</v>
      </c>
      <c r="I22" s="91" t="str">
        <f t="shared" si="23"/>
        <v>N</v>
      </c>
      <c r="J22" s="91">
        <f t="shared" si="24"/>
        <v>-10</v>
      </c>
      <c r="K22" s="105">
        <f t="shared" si="25"/>
        <v>-33</v>
      </c>
      <c r="L22" s="137"/>
      <c r="M22" s="137"/>
      <c r="N22" s="104" t="str">
        <f t="shared" si="2"/>
        <v>B5</v>
      </c>
      <c r="O22" s="91" t="str">
        <f t="shared" si="26"/>
        <v>Y</v>
      </c>
      <c r="P22" s="91">
        <f t="shared" si="27"/>
        <v>-2</v>
      </c>
      <c r="Q22" s="105">
        <f t="shared" si="28"/>
        <v>-21</v>
      </c>
      <c r="R22" s="137"/>
      <c r="S22" s="137"/>
      <c r="T22" s="104" t="str">
        <f t="shared" si="3"/>
        <v>P3</v>
      </c>
      <c r="U22" s="91" t="str">
        <f t="shared" si="29"/>
        <v>N</v>
      </c>
      <c r="V22" s="91">
        <f t="shared" si="30"/>
        <v>-7</v>
      </c>
      <c r="W22" s="105">
        <f t="shared" si="31"/>
        <v>-15</v>
      </c>
      <c r="X22" s="137"/>
      <c r="Y22" s="137"/>
      <c r="Z22" s="104" t="str">
        <f t="shared" si="4"/>
        <v>NB</v>
      </c>
      <c r="AA22" s="91" t="str">
        <f t="shared" si="32"/>
        <v/>
      </c>
      <c r="AB22" s="91">
        <f t="shared" si="33"/>
        <v>0</v>
      </c>
      <c r="AC22" s="105">
        <f t="shared" si="34"/>
        <v>-23</v>
      </c>
      <c r="AD22" s="137"/>
      <c r="AE22" s="137"/>
      <c r="AF22" s="169" t="str">
        <f>IF('Main Dashboard'!I22="","",'Main Dashboard'!I22)</f>
        <v>B</v>
      </c>
      <c r="AG22" s="171"/>
      <c r="AH22" s="190"/>
      <c r="AI22" s="178" t="str" cm="1">
        <f t="array" aca="1" ref="AI22" ca="1">IF(AF21="","",INDIRECT(DS21&amp;DH22))</f>
        <v>P1</v>
      </c>
      <c r="AJ22" s="91" t="str">
        <f t="shared" ca="1" si="54"/>
        <v>N</v>
      </c>
      <c r="AK22" s="91">
        <f t="shared" ca="1" si="56"/>
        <v>-10</v>
      </c>
      <c r="AL22" s="105">
        <f t="shared" ca="1" si="61"/>
        <v>-22</v>
      </c>
      <c r="AM22" s="166"/>
      <c r="AN22" s="137"/>
      <c r="AO22" s="104" t="str">
        <f t="shared" si="5"/>
        <v>P2</v>
      </c>
      <c r="AP22" s="91" t="str">
        <f t="shared" si="6"/>
        <v>N</v>
      </c>
      <c r="AQ22" s="91">
        <f t="shared" si="38"/>
        <v>-10</v>
      </c>
      <c r="AR22" s="105">
        <f t="shared" si="7"/>
        <v>-26</v>
      </c>
      <c r="AS22" s="137"/>
      <c r="AT22" s="137"/>
      <c r="AU22" s="104" t="str">
        <f t="shared" si="8"/>
        <v>P1</v>
      </c>
      <c r="AV22" s="91" t="str">
        <f t="shared" si="9"/>
        <v>N</v>
      </c>
      <c r="AW22" s="91">
        <f t="shared" si="39"/>
        <v>2</v>
      </c>
      <c r="AX22" s="105">
        <f t="shared" si="10"/>
        <v>-1</v>
      </c>
      <c r="AY22" s="137"/>
      <c r="AZ22" s="137"/>
      <c r="BA22" s="104" t="str">
        <f t="shared" si="11"/>
        <v>P1</v>
      </c>
      <c r="BB22" s="91" t="str">
        <f t="shared" si="12"/>
        <v>N</v>
      </c>
      <c r="BC22" s="91">
        <f t="shared" si="40"/>
        <v>-4</v>
      </c>
      <c r="BD22" s="105">
        <f t="shared" si="13"/>
        <v>-10</v>
      </c>
      <c r="BE22" s="137"/>
      <c r="BF22" s="137"/>
      <c r="BG22" s="104" t="str">
        <f t="shared" si="14"/>
        <v>P3</v>
      </c>
      <c r="BH22" s="91" t="str">
        <f t="shared" si="15"/>
        <v>N</v>
      </c>
      <c r="BI22" s="91">
        <f t="shared" si="41"/>
        <v>-7</v>
      </c>
      <c r="BJ22" s="105">
        <f t="shared" si="16"/>
        <v>-10</v>
      </c>
      <c r="BK22" s="137"/>
      <c r="BL22" s="137"/>
      <c r="BM22" s="104" t="str">
        <f t="shared" si="17"/>
        <v>P1</v>
      </c>
      <c r="BN22" s="91" t="str">
        <f t="shared" si="18"/>
        <v>N</v>
      </c>
      <c r="BO22" s="91">
        <f t="shared" si="42"/>
        <v>0</v>
      </c>
      <c r="BP22" s="105">
        <f t="shared" si="19"/>
        <v>-14</v>
      </c>
      <c r="BQ22" s="14" t="str">
        <f t="shared" si="43"/>
        <v>B13</v>
      </c>
      <c r="BR22" s="14" t="str">
        <f>LEFT('Strategy Dashboard'!B22)</f>
        <v>B</v>
      </c>
      <c r="BS22" s="14" t="str">
        <f>LEFT('Strategy Dashboard'!K22)</f>
        <v>N</v>
      </c>
      <c r="BT22" s="14" t="str">
        <f>LEFT('Strategy Dashboard'!T22)</f>
        <v>N</v>
      </c>
      <c r="BU22" s="14" t="str">
        <f>LEFT('Strategy Dashboard'!AC22)</f>
        <v>P</v>
      </c>
      <c r="BV22" s="14" t="str">
        <f>LEFT('Strategy Dashboard'!AL22)</f>
        <v>P</v>
      </c>
      <c r="BW22" s="14" t="str">
        <f>LEFT('Strategy Dashboard'!BE22)</f>
        <v>P</v>
      </c>
      <c r="BX22" s="14" t="str">
        <f>LEFT('Strategy Dashboard'!BN22)</f>
        <v>N</v>
      </c>
      <c r="BY22" s="14" t="str">
        <f>LEFT('Strategy Dashboard'!BW22)</f>
        <v>P</v>
      </c>
      <c r="BZ22" s="14" t="str">
        <f>LEFT('Strategy Dashboard'!CF22)</f>
        <v>P</v>
      </c>
      <c r="CA22" s="14" t="str">
        <f>LEFT('Strategy Dashboard'!CO22)</f>
        <v>P</v>
      </c>
      <c r="CB22" s="14">
        <f>IF(OR(BR22="N",REPLACE('Strategy Dashboard'!B22,1,1,"")=""),0,INT(REPLACE('Strategy Dashboard'!B22,1,1,"")))</f>
        <v>7</v>
      </c>
      <c r="CC22" s="14">
        <f>IF(OR(BS22="N",REPLACE('Strategy Dashboard'!K22,1,1,"")=""),0,INT(REPLACE('Strategy Dashboard'!K22,1,1,"")))</f>
        <v>0</v>
      </c>
      <c r="CD22" s="14">
        <f>IF(OR(BT22="N",REPLACE('Strategy Dashboard'!T22,1,1,"")=""),0,INT(REPLACE('Strategy Dashboard'!T22,1,1,"")))</f>
        <v>0</v>
      </c>
      <c r="CE22" s="14">
        <f>IF(OR(BU22="N",REPLACE('Strategy Dashboard'!AC22,1,1,"")=""),0,INT(REPLACE('Strategy Dashboard'!AC22,1,1,"")))</f>
        <v>3</v>
      </c>
      <c r="CF22" s="14">
        <f>IF(OR(BV22="N",REPLACE('Strategy Dashboard'!AL22,1,1,"")=""),0,INT(REPLACE('Strategy Dashboard'!AL22,1,1,"")))</f>
        <v>12</v>
      </c>
      <c r="CG22" s="14">
        <f>IF(OR(BW22="N",REPLACE('Strategy Dashboard'!BE22,1,1,"")=""),0,INT(REPLACE('Strategy Dashboard'!BE22,1,1,"")))</f>
        <v>3</v>
      </c>
      <c r="CH22" s="14">
        <f>IF(OR(BX22="N",REPLACE('Strategy Dashboard'!BN22,1,1,"")=""),0,INT(REPLACE('Strategy Dashboard'!BN22,1,1,"")))</f>
        <v>0</v>
      </c>
      <c r="CI22" s="14">
        <f>IF(OR(BY22="N",REPLACE('Strategy Dashboard'!BW22,1,1,"")=""),0,INT(REPLACE('Strategy Dashboard'!BW22,1,1,"")))</f>
        <v>8</v>
      </c>
      <c r="CJ22" s="14">
        <f>IF(OR(BZ22="N",REPLACE('Strategy Dashboard'!CF22,1,1,"")=""),0,INT(REPLACE('Strategy Dashboard'!CF22,1,1,"")))</f>
        <v>2</v>
      </c>
      <c r="CK22" s="14">
        <f>IF(OR(CA22="N",REPLACE('Strategy Dashboard'!CO22,1,1,"")=""),0,INT(REPLACE('Strategy Dashboard'!CO22,1,1,"")))</f>
        <v>1</v>
      </c>
      <c r="CL22" s="14">
        <f>IF(C22="",0,IFERROR(VLOOKUP(C17&amp;C18&amp;C19&amp;C20&amp;C21&amp;C22,General!I:J,2,FALSE),0))+D21</f>
        <v>0</v>
      </c>
      <c r="CM22" s="14">
        <f>IF(I22="",0,IFERROR(VLOOKUP(I17&amp;I18&amp;I19&amp;I20&amp;I21&amp;I22,General!I:J,2,FALSE),0))+J21</f>
        <v>-13</v>
      </c>
      <c r="CN22" s="14">
        <f>IF(O22="",0,IFERROR(VLOOKUP(O17&amp;O18&amp;O19&amp;O20&amp;O21&amp;O22,General!I:J,2,FALSE),0))+P21</f>
        <v>-2</v>
      </c>
      <c r="CO22" s="14">
        <f>IF(U22="",0,IFERROR(VLOOKUP(U17&amp;U18&amp;U19&amp;U20&amp;U21&amp;U22,General!I:J,2,FALSE),0))+V21</f>
        <v>-7</v>
      </c>
      <c r="CP22" s="14">
        <f>IF(AA22="",0,IFERROR(VLOOKUP(AA17&amp;AA18&amp;AA19&amp;AA20&amp;AA21&amp;AA22,General!I:J,2,FALSE),0))+AB21</f>
        <v>0</v>
      </c>
      <c r="CQ22" s="14">
        <f>IF(AP22="",0,IFERROR(VLOOKUP(AP17&amp;AP18&amp;AP19&amp;AP20&amp;AP21&amp;AP22,General!I:J,2,FALSE),0))+AQ21</f>
        <v>-13</v>
      </c>
      <c r="CR22" s="14">
        <f>IF(AV22="",0,IFERROR(VLOOKUP(AV17&amp;AV18&amp;AV19&amp;AV20&amp;AV21&amp;AV22,General!I:J,2,FALSE),0))+AW21</f>
        <v>2</v>
      </c>
      <c r="CS22" s="14">
        <f>IF(BB22="",0,IFERROR(VLOOKUP(BB17&amp;BB18&amp;BB19&amp;BB20&amp;BB21&amp;BB22,General!I:J,2,FALSE),0))+BC21</f>
        <v>-4</v>
      </c>
      <c r="CT22" s="14">
        <f>IF(BH22="",0,IFERROR(VLOOKUP(BH17&amp;BH18&amp;BH19&amp;BH20&amp;BH21&amp;BH22,General!I:J,2,FALSE),0))+BI21</f>
        <v>-7</v>
      </c>
      <c r="CU22" s="14">
        <f>IF(BN22="",0,IFERROR(VLOOKUP(BN17&amp;BN18&amp;BN19&amp;BN20&amp;BN21&amp;BN22,General!I:J,2,FALSE),0))+BO21</f>
        <v>0</v>
      </c>
      <c r="CV22" s="14">
        <f ca="1">IF(AJ22="",0,IFERROR(VLOOKUP(AJ17&amp;AJ18&amp;AJ19&amp;AJ20&amp;AJ21&amp;AJ22,General!I:J,2,FALSE),0))+AK21</f>
        <v>-10</v>
      </c>
      <c r="DG22" s="14" t="str">
        <f>DG24</f>
        <v>AU</v>
      </c>
      <c r="DH22" s="14">
        <v>22</v>
      </c>
      <c r="DI22" s="14" t="str">
        <f t="shared" si="62"/>
        <v>AU</v>
      </c>
      <c r="DJ22" s="14" t="str">
        <f>IFERROR(VLOOKUP(DJ24,General!L:M,2,FALSE),"")</f>
        <v>AV</v>
      </c>
      <c r="DK22" s="14" t="str">
        <f>IFERROR(VLOOKUP(DK24,General!L:M,2,FALSE),"")</f>
        <v/>
      </c>
      <c r="DL22" s="14" t="str">
        <f>IFERROR(VLOOKUP(DL24,General!L:M,2,FALSE),"")</f>
        <v/>
      </c>
      <c r="DM22" s="14" t="str">
        <f>IFERROR(VLOOKUP(DM24,General!L:M,2,FALSE),"")</f>
        <v/>
      </c>
      <c r="DN22" s="14">
        <f ca="1">COUNTIF(DJ23:DM23,MAX(DJ23:DM23))</f>
        <v>1</v>
      </c>
      <c r="DS22" s="14" t="str">
        <f t="shared" ca="1" si="63"/>
        <v>AU</v>
      </c>
      <c r="DU22" s="68">
        <f t="shared" si="44"/>
        <v>-19</v>
      </c>
      <c r="DV22" s="24">
        <f t="shared" si="45"/>
        <v>-33</v>
      </c>
      <c r="DW22" s="24">
        <f t="shared" si="46"/>
        <v>-21</v>
      </c>
      <c r="DX22" s="24">
        <f t="shared" si="47"/>
        <v>-15</v>
      </c>
      <c r="DY22" s="24">
        <f t="shared" si="48"/>
        <v>-23</v>
      </c>
      <c r="DZ22" s="24">
        <f t="shared" si="49"/>
        <v>-26</v>
      </c>
      <c r="EA22" s="24">
        <f t="shared" si="50"/>
        <v>-1</v>
      </c>
      <c r="EB22" s="24">
        <f t="shared" si="51"/>
        <v>-10</v>
      </c>
      <c r="EC22" s="24">
        <f t="shared" si="52"/>
        <v>-10</v>
      </c>
      <c r="ED22" s="67">
        <f t="shared" si="53"/>
        <v>-14</v>
      </c>
    </row>
    <row r="23" spans="1:134" ht="26.25" customHeight="1" thickBot="1">
      <c r="A23" s="14">
        <v>14</v>
      </c>
      <c r="B23" s="104" t="str">
        <f t="shared" si="0"/>
        <v>P12</v>
      </c>
      <c r="C23" s="91" t="str">
        <f t="shared" si="20"/>
        <v>N</v>
      </c>
      <c r="D23" s="91">
        <f t="shared" si="21"/>
        <v>-6</v>
      </c>
      <c r="E23" s="105">
        <f t="shared" si="22"/>
        <v>-31</v>
      </c>
      <c r="F23" s="137"/>
      <c r="G23" s="137"/>
      <c r="H23" s="104" t="str">
        <f t="shared" si="1"/>
        <v>P16</v>
      </c>
      <c r="I23" s="91" t="str">
        <f t="shared" si="23"/>
        <v>N</v>
      </c>
      <c r="J23" s="91">
        <f t="shared" si="24"/>
        <v>-10</v>
      </c>
      <c r="K23" s="105">
        <f t="shared" si="25"/>
        <v>-49</v>
      </c>
      <c r="L23" s="137"/>
      <c r="M23" s="137"/>
      <c r="N23" s="104" t="str">
        <f t="shared" si="2"/>
        <v>P14</v>
      </c>
      <c r="O23" s="91" t="str">
        <f t="shared" si="26"/>
        <v>N</v>
      </c>
      <c r="P23" s="91">
        <f t="shared" si="27"/>
        <v>-3</v>
      </c>
      <c r="Q23" s="105">
        <f t="shared" si="28"/>
        <v>-35</v>
      </c>
      <c r="R23" s="137"/>
      <c r="S23" s="137"/>
      <c r="T23" s="104" t="str">
        <f t="shared" si="3"/>
        <v>P18</v>
      </c>
      <c r="U23" s="91" t="str">
        <f t="shared" si="29"/>
        <v>N</v>
      </c>
      <c r="V23" s="91">
        <f t="shared" si="30"/>
        <v>-10</v>
      </c>
      <c r="W23" s="105">
        <f t="shared" si="31"/>
        <v>-33</v>
      </c>
      <c r="X23" s="137"/>
      <c r="Y23" s="137"/>
      <c r="Z23" s="104" t="str">
        <f t="shared" si="4"/>
        <v>P9</v>
      </c>
      <c r="AA23" s="91" t="str">
        <f t="shared" si="32"/>
        <v>N</v>
      </c>
      <c r="AB23" s="91">
        <f t="shared" si="33"/>
        <v>-1</v>
      </c>
      <c r="AC23" s="105">
        <f t="shared" si="34"/>
        <v>-32</v>
      </c>
      <c r="AD23" s="137"/>
      <c r="AE23" s="137"/>
      <c r="AF23" s="169" t="str">
        <f>IF('Main Dashboard'!I23="","",'Main Dashboard'!I23)</f>
        <v>B</v>
      </c>
      <c r="AG23" s="171"/>
      <c r="AH23" s="190"/>
      <c r="AI23" s="178" t="str" cm="1">
        <f t="array" aca="1" ref="AI23" ca="1">IF(AF22="","",INDIRECT(DS22&amp;DH23))</f>
        <v>P11</v>
      </c>
      <c r="AJ23" s="91" t="str">
        <f t="shared" ca="1" si="54"/>
        <v>N</v>
      </c>
      <c r="AK23" s="91">
        <f t="shared" ca="1" si="56"/>
        <v>-10</v>
      </c>
      <c r="AL23" s="105">
        <f t="shared" ca="1" si="61"/>
        <v>-33</v>
      </c>
      <c r="AM23" s="166"/>
      <c r="AN23" s="137"/>
      <c r="AO23" s="104" t="str">
        <f t="shared" si="5"/>
        <v>P19</v>
      </c>
      <c r="AP23" s="91" t="str">
        <f t="shared" si="6"/>
        <v>N</v>
      </c>
      <c r="AQ23" s="91">
        <f t="shared" si="38"/>
        <v>-10</v>
      </c>
      <c r="AR23" s="105">
        <f t="shared" si="7"/>
        <v>-45</v>
      </c>
      <c r="AS23" s="137"/>
      <c r="AT23" s="137"/>
      <c r="AU23" s="104" t="str">
        <f t="shared" si="8"/>
        <v>P11</v>
      </c>
      <c r="AV23" s="91" t="str">
        <f t="shared" si="9"/>
        <v>N</v>
      </c>
      <c r="AW23" s="91">
        <f t="shared" si="39"/>
        <v>-1</v>
      </c>
      <c r="AX23" s="105">
        <f t="shared" si="10"/>
        <v>-12</v>
      </c>
      <c r="AY23" s="137"/>
      <c r="AZ23" s="137"/>
      <c r="BA23" s="104" t="str">
        <f t="shared" si="11"/>
        <v>P6</v>
      </c>
      <c r="BB23" s="91" t="str">
        <f t="shared" si="12"/>
        <v>N</v>
      </c>
      <c r="BC23" s="91">
        <f t="shared" si="40"/>
        <v>-10</v>
      </c>
      <c r="BD23" s="105">
        <f t="shared" si="13"/>
        <v>-16</v>
      </c>
      <c r="BE23" s="137"/>
      <c r="BF23" s="137"/>
      <c r="BG23" s="104" t="str">
        <f t="shared" si="14"/>
        <v>P5</v>
      </c>
      <c r="BH23" s="91" t="str">
        <f t="shared" si="15"/>
        <v>N</v>
      </c>
      <c r="BI23" s="91">
        <f t="shared" si="41"/>
        <v>-10</v>
      </c>
      <c r="BJ23" s="105">
        <f t="shared" si="16"/>
        <v>-15</v>
      </c>
      <c r="BK23" s="137"/>
      <c r="BL23" s="137"/>
      <c r="BM23" s="104" t="str">
        <f t="shared" si="17"/>
        <v>P12</v>
      </c>
      <c r="BN23" s="91" t="str">
        <f t="shared" si="18"/>
        <v>N</v>
      </c>
      <c r="BO23" s="91">
        <f t="shared" si="42"/>
        <v>-6</v>
      </c>
      <c r="BP23" s="105">
        <f t="shared" si="19"/>
        <v>-26</v>
      </c>
      <c r="BQ23" s="14" t="str">
        <f t="shared" si="43"/>
        <v>B14</v>
      </c>
      <c r="BR23" s="14" t="str">
        <f>LEFT('Strategy Dashboard'!B23)</f>
        <v>P</v>
      </c>
      <c r="BS23" s="14" t="str">
        <f>LEFT('Strategy Dashboard'!K23)</f>
        <v>P</v>
      </c>
      <c r="BT23" s="14" t="str">
        <f>LEFT('Strategy Dashboard'!T23)</f>
        <v>P</v>
      </c>
      <c r="BU23" s="14" t="str">
        <f>LEFT('Strategy Dashboard'!AC23)</f>
        <v>P</v>
      </c>
      <c r="BV23" s="14" t="str">
        <f>LEFT('Strategy Dashboard'!AL23)</f>
        <v>P</v>
      </c>
      <c r="BW23" s="14" t="str">
        <f>LEFT('Strategy Dashboard'!BE23)</f>
        <v>P</v>
      </c>
      <c r="BX23" s="14" t="str">
        <f>LEFT('Strategy Dashboard'!BN23)</f>
        <v>P</v>
      </c>
      <c r="BY23" s="14" t="str">
        <f>LEFT('Strategy Dashboard'!BW23)</f>
        <v>P</v>
      </c>
      <c r="BZ23" s="14" t="str">
        <f>LEFT('Strategy Dashboard'!CF23)</f>
        <v>P</v>
      </c>
      <c r="CA23" s="14" t="str">
        <f>LEFT('Strategy Dashboard'!CO23)</f>
        <v>P</v>
      </c>
      <c r="CB23" s="14">
        <f>IF(OR(BR23="N",REPLACE('Strategy Dashboard'!B23,1,1,"")=""),0,INT(REPLACE('Strategy Dashboard'!B23,1,1,"")))</f>
        <v>2</v>
      </c>
      <c r="CC23" s="14">
        <f>IF(OR(BS23="N",REPLACE('Strategy Dashboard'!K23,1,1,"")=""),0,INT(REPLACE('Strategy Dashboard'!K23,1,1,"")))</f>
        <v>7</v>
      </c>
      <c r="CD23" s="14">
        <f>IF(OR(BT23="N",REPLACE('Strategy Dashboard'!T23,1,1,"")=""),0,INT(REPLACE('Strategy Dashboard'!T23,1,1,"")))</f>
        <v>2</v>
      </c>
      <c r="CE23" s="14">
        <f>IF(OR(BU23="N",REPLACE('Strategy Dashboard'!AC23,1,1,"")=""),0,INT(REPLACE('Strategy Dashboard'!AC23,1,1,"")))</f>
        <v>3</v>
      </c>
      <c r="CF23" s="14">
        <f>IF(OR(BV23="N",REPLACE('Strategy Dashboard'!AL23,1,1,"")=""),0,INT(REPLACE('Strategy Dashboard'!AL23,1,1,"")))</f>
        <v>10</v>
      </c>
      <c r="CG23" s="14">
        <f>IF(OR(BW23="N",REPLACE('Strategy Dashboard'!BE23,1,1,"")=""),0,INT(REPLACE('Strategy Dashboard'!BE23,1,1,"")))</f>
        <v>11</v>
      </c>
      <c r="CH23" s="14">
        <f>IF(OR(BX23="N",REPLACE('Strategy Dashboard'!BN23,1,1,"")=""),0,INT(REPLACE('Strategy Dashboard'!BN23,1,1,"")))</f>
        <v>7</v>
      </c>
      <c r="CI23" s="14">
        <f>IF(OR(BY23="N",REPLACE('Strategy Dashboard'!BW23,1,1,"")=""),0,INT(REPLACE('Strategy Dashboard'!BW23,1,1,"")))</f>
        <v>10</v>
      </c>
      <c r="CJ23" s="14">
        <f>IF(OR(BZ23="N",REPLACE('Strategy Dashboard'!CF23,1,1,"")=""),0,INT(REPLACE('Strategy Dashboard'!CF23,1,1,"")))</f>
        <v>12</v>
      </c>
      <c r="CK23" s="14">
        <f>IF(OR(CA23="N",REPLACE('Strategy Dashboard'!CO23,1,1,"")=""),0,INT(REPLACE('Strategy Dashboard'!CO23,1,1,"")))</f>
        <v>4</v>
      </c>
      <c r="CL23" s="14">
        <f>IF(C23="",0,IFERROR(VLOOKUP(C18&amp;C19&amp;C20&amp;C21&amp;C22&amp;C23,General!I:J,2,FALSE),0))+D22</f>
        <v>-6</v>
      </c>
      <c r="CM23" s="14">
        <f>IF(I23="",0,IFERROR(VLOOKUP(I18&amp;I19&amp;I20&amp;I21&amp;I22&amp;I23,General!I:J,2,FALSE),0))+J22</f>
        <v>-16</v>
      </c>
      <c r="CN23" s="14">
        <f>IF(O23="",0,IFERROR(VLOOKUP(O18&amp;O19&amp;O20&amp;O21&amp;O22&amp;O23,General!I:J,2,FALSE),0))+P22</f>
        <v>-3</v>
      </c>
      <c r="CO23" s="14">
        <f>IF(U23="",0,IFERROR(VLOOKUP(U18&amp;U19&amp;U20&amp;U21&amp;U22&amp;U23,General!I:J,2,FALSE),0))+V22</f>
        <v>-13</v>
      </c>
      <c r="CP23" s="14">
        <f>IF(AA23="",0,IFERROR(VLOOKUP(AA18&amp;AA19&amp;AA20&amp;AA21&amp;AA22&amp;AA23,General!I:J,2,FALSE),0))+AB22</f>
        <v>-1</v>
      </c>
      <c r="CQ23" s="14">
        <f>IF(AP23="",0,IFERROR(VLOOKUP(AP18&amp;AP19&amp;AP20&amp;AP21&amp;AP22&amp;AP23,General!I:J,2,FALSE),0))+AQ22</f>
        <v>-16</v>
      </c>
      <c r="CR23" s="14">
        <f>IF(AV23="",0,IFERROR(VLOOKUP(AV18&amp;AV19&amp;AV20&amp;AV21&amp;AV22&amp;AV23,General!I:J,2,FALSE),0))+AW22</f>
        <v>-1</v>
      </c>
      <c r="CS23" s="14">
        <f>IF(BB23="",0,IFERROR(VLOOKUP(BB18&amp;BB19&amp;BB20&amp;BB21&amp;BB22&amp;BB23,General!I:J,2,FALSE),0))+BC22</f>
        <v>-10</v>
      </c>
      <c r="CT23" s="14">
        <f>IF(BH23="",0,IFERROR(VLOOKUP(BH18&amp;BH19&amp;BH20&amp;BH21&amp;BH22&amp;BH23,General!I:J,2,FALSE),0))+BI22</f>
        <v>-10</v>
      </c>
      <c r="CU23" s="14">
        <f>IF(BN23="",0,IFERROR(VLOOKUP(BN18&amp;BN19&amp;BN20&amp;BN21&amp;BN22&amp;BN23,General!I:J,2,FALSE),0))+BO22</f>
        <v>-6</v>
      </c>
      <c r="CV23" s="14">
        <f ca="1">IF(AJ23="",0,IFERROR(VLOOKUP(AJ18&amp;AJ19&amp;AJ20&amp;AJ21&amp;AJ22&amp;AJ23,General!I:J,2,FALSE),0))+AK22</f>
        <v>-16</v>
      </c>
      <c r="DG23" s="14" t="str">
        <f>DG24</f>
        <v>AU</v>
      </c>
      <c r="DH23" s="14">
        <v>23</v>
      </c>
      <c r="DI23" s="14" t="str">
        <f t="shared" si="62"/>
        <v>AU</v>
      </c>
      <c r="DJ23" s="14">
        <f ca="1">IF(DJ24="",0,COUNTIF(INDIRECT(DJ22&amp;DH20):INDIRECT(DJ22&amp;DH24),"Y"))</f>
        <v>1</v>
      </c>
      <c r="DK23" s="14">
        <f ca="1">IF(DK24="",0,COUNTIF(INDIRECT(DK22&amp;DH20):INDIRECT(DK22&amp;DH24),"Y"))</f>
        <v>0</v>
      </c>
      <c r="DL23" s="14">
        <f ca="1">IF(DL24="",0,COUNTIF(INDIRECT(DL22&amp;DH20):INDIRECT(DL22&amp;DH24),"Y"))</f>
        <v>0</v>
      </c>
      <c r="DM23" s="14">
        <f ca="1">IF(DM24="",0,COUNTIF(INDIRECT(DM22&amp;DH20):INDIRECT(DM22&amp;DH24),"Y"))</f>
        <v>0</v>
      </c>
      <c r="DN23" s="14" t="str" cm="1">
        <f t="array" aca="1" ref="DN23" ca="1">IFERROR(INDEX($DJ$19:$DM$19,_xlfn.AGGREGATE(15,6,COLUMN($DJ$19:$DM$19)-COLUMN($DI$1)/($DJ$18:$DM$18=MAX($DJ$18:$DM$18)),COLUMNS($DJ$24:DJ24))),"")</f>
        <v>AU</v>
      </c>
      <c r="DO23" s="14" t="str" cm="1">
        <f t="array" aca="1" ref="DO23" ca="1">IFERROR(INDEX($DJ$19:$DM$19,_xlfn.AGGREGATE(15,6,COLUMN($DJ$19:$DM$19)-COLUMN($DI$1)/($DJ$18:$DM$18=MAX($DJ$18:$DM$18)),COLUMNS($DJ$24:DK24))),"")</f>
        <v/>
      </c>
      <c r="DP23" s="14" t="str" cm="1">
        <f t="array" aca="1" ref="DP23" ca="1">IFERROR(INDEX($DJ$19:$DM$19,_xlfn.AGGREGATE(15,6,COLUMN($DJ$19:$DM$19)-COLUMN($DI$1)/($DJ$18:$DM$18=MAX($DJ$18:$DM$18)),COLUMNS($DJ$24:DL24))),"")</f>
        <v/>
      </c>
      <c r="DQ23" s="14" t="str" cm="1">
        <f t="array" aca="1" ref="DQ23" ca="1">IFERROR(INDEX($DJ$19:$DM$19,_xlfn.AGGREGATE(15,6,COLUMN($DJ$19:$DM$19)-COLUMN($DI$1)/($DJ$18:$DM$18=MAX($DJ$18:$DM$18)),COLUMNS($DJ$24:DM24))),"")</f>
        <v/>
      </c>
      <c r="DS23" s="14" t="str">
        <f t="shared" ca="1" si="63"/>
        <v>AU</v>
      </c>
      <c r="DU23" s="68">
        <f t="shared" si="44"/>
        <v>-31</v>
      </c>
      <c r="DV23" s="24">
        <f t="shared" si="45"/>
        <v>-49</v>
      </c>
      <c r="DW23" s="24">
        <f t="shared" si="46"/>
        <v>-35</v>
      </c>
      <c r="DX23" s="24">
        <f t="shared" si="47"/>
        <v>-33</v>
      </c>
      <c r="DY23" s="24">
        <f t="shared" si="48"/>
        <v>-32</v>
      </c>
      <c r="DZ23" s="24">
        <f t="shared" si="49"/>
        <v>-45</v>
      </c>
      <c r="EA23" s="24">
        <f t="shared" si="50"/>
        <v>-12</v>
      </c>
      <c r="EB23" s="24">
        <f t="shared" si="51"/>
        <v>-16</v>
      </c>
      <c r="EC23" s="24">
        <f t="shared" si="52"/>
        <v>-15</v>
      </c>
      <c r="ED23" s="67">
        <f t="shared" si="53"/>
        <v>-26</v>
      </c>
    </row>
    <row r="24" spans="1:134" ht="26.25" customHeight="1" thickBot="1">
      <c r="A24" s="14">
        <v>15</v>
      </c>
      <c r="B24" s="106" t="str">
        <f t="shared" si="0"/>
        <v>P16</v>
      </c>
      <c r="C24" s="107" t="str">
        <f t="shared" si="20"/>
        <v>Y</v>
      </c>
      <c r="D24" s="107">
        <f t="shared" si="21"/>
        <v>-5</v>
      </c>
      <c r="E24" s="108">
        <f t="shared" si="22"/>
        <v>-15</v>
      </c>
      <c r="F24" s="137"/>
      <c r="G24" s="137"/>
      <c r="H24" s="106" t="str">
        <f t="shared" si="1"/>
        <v>P20</v>
      </c>
      <c r="I24" s="107" t="str">
        <f t="shared" si="23"/>
        <v>Y</v>
      </c>
      <c r="J24" s="107">
        <f t="shared" si="24"/>
        <v>-9</v>
      </c>
      <c r="K24" s="108">
        <f t="shared" si="25"/>
        <v>-29</v>
      </c>
      <c r="L24" s="137"/>
      <c r="M24" s="137"/>
      <c r="N24" s="106" t="str">
        <f t="shared" si="2"/>
        <v>P18</v>
      </c>
      <c r="O24" s="107" t="str">
        <f t="shared" si="26"/>
        <v>Y</v>
      </c>
      <c r="P24" s="107">
        <f t="shared" si="27"/>
        <v>-2</v>
      </c>
      <c r="Q24" s="108">
        <f t="shared" si="28"/>
        <v>-17</v>
      </c>
      <c r="R24" s="137"/>
      <c r="S24" s="137"/>
      <c r="T24" s="106" t="str">
        <f t="shared" si="3"/>
        <v>P18</v>
      </c>
      <c r="U24" s="107" t="str">
        <f t="shared" si="29"/>
        <v>Y</v>
      </c>
      <c r="V24" s="107">
        <f t="shared" si="30"/>
        <v>-9</v>
      </c>
      <c r="W24" s="108">
        <f t="shared" si="31"/>
        <v>-15</v>
      </c>
      <c r="X24" s="137"/>
      <c r="Y24" s="137"/>
      <c r="Z24" s="106" t="str">
        <f t="shared" si="4"/>
        <v>P9</v>
      </c>
      <c r="AA24" s="107" t="str">
        <f t="shared" si="32"/>
        <v>Y</v>
      </c>
      <c r="AB24" s="107">
        <f t="shared" si="33"/>
        <v>0</v>
      </c>
      <c r="AC24" s="108">
        <f t="shared" si="34"/>
        <v>-23</v>
      </c>
      <c r="AD24" s="137"/>
      <c r="AE24" s="137"/>
      <c r="AF24" s="169" t="str">
        <f>IF('Main Dashboard'!I24="","",'Main Dashboard'!I24)</f>
        <v>P</v>
      </c>
      <c r="AG24" s="172"/>
      <c r="AH24" s="191"/>
      <c r="AI24" s="182" t="str" cm="1">
        <f t="array" aca="1" ref="AI24" ca="1">IF(AF23="","",INDIRECT(DS23&amp;DH24))</f>
        <v>P11</v>
      </c>
      <c r="AJ24" s="107" t="str">
        <f t="shared" ca="1" si="54"/>
        <v>Y</v>
      </c>
      <c r="AK24" s="107">
        <f t="shared" ca="1" si="56"/>
        <v>-10</v>
      </c>
      <c r="AL24" s="108">
        <f t="shared" ca="1" si="61"/>
        <v>-22</v>
      </c>
      <c r="AM24" s="166"/>
      <c r="AN24" s="137"/>
      <c r="AO24" s="106" t="str">
        <f t="shared" si="5"/>
        <v>P19</v>
      </c>
      <c r="AP24" s="107" t="str">
        <f t="shared" si="6"/>
        <v>Y</v>
      </c>
      <c r="AQ24" s="107">
        <f t="shared" si="38"/>
        <v>-9</v>
      </c>
      <c r="AR24" s="108">
        <f t="shared" si="7"/>
        <v>-26</v>
      </c>
      <c r="AS24" s="137"/>
      <c r="AT24" s="137"/>
      <c r="AU24" s="106" t="str">
        <f t="shared" si="8"/>
        <v>P11</v>
      </c>
      <c r="AV24" s="107" t="str">
        <f t="shared" si="9"/>
        <v>Y</v>
      </c>
      <c r="AW24" s="107">
        <f t="shared" si="39"/>
        <v>0</v>
      </c>
      <c r="AX24" s="108">
        <f t="shared" si="10"/>
        <v>-1</v>
      </c>
      <c r="AY24" s="137"/>
      <c r="AZ24" s="137"/>
      <c r="BA24" s="106" t="str">
        <f t="shared" si="11"/>
        <v>P10</v>
      </c>
      <c r="BB24" s="107" t="str">
        <f t="shared" si="12"/>
        <v>Y</v>
      </c>
      <c r="BC24" s="107">
        <f t="shared" si="40"/>
        <v>-10</v>
      </c>
      <c r="BD24" s="108">
        <f t="shared" si="13"/>
        <v>-6</v>
      </c>
      <c r="BE24" s="137"/>
      <c r="BF24" s="137"/>
      <c r="BG24" s="106" t="str">
        <f t="shared" si="14"/>
        <v>P9</v>
      </c>
      <c r="BH24" s="107" t="str">
        <f t="shared" si="15"/>
        <v>Y</v>
      </c>
      <c r="BI24" s="107">
        <f t="shared" si="41"/>
        <v>-9</v>
      </c>
      <c r="BJ24" s="108">
        <f t="shared" si="16"/>
        <v>-6</v>
      </c>
      <c r="BK24" s="137"/>
      <c r="BL24" s="137"/>
      <c r="BM24" s="106" t="str">
        <f t="shared" si="17"/>
        <v>P16</v>
      </c>
      <c r="BN24" s="107" t="str">
        <f t="shared" si="18"/>
        <v>Y</v>
      </c>
      <c r="BO24" s="107">
        <f t="shared" si="42"/>
        <v>-5</v>
      </c>
      <c r="BP24" s="108">
        <f t="shared" si="19"/>
        <v>-10</v>
      </c>
      <c r="BQ24" s="14" t="str">
        <f t="shared" si="43"/>
        <v>B15</v>
      </c>
      <c r="BR24" s="14" t="str">
        <f>LEFT('Strategy Dashboard'!B24)</f>
        <v>P</v>
      </c>
      <c r="BS24" s="14" t="str">
        <f>LEFT('Strategy Dashboard'!K24)</f>
        <v>P</v>
      </c>
      <c r="BT24" s="14" t="str">
        <f>LEFT('Strategy Dashboard'!T24)</f>
        <v>P</v>
      </c>
      <c r="BU24" s="14" t="str">
        <f>LEFT('Strategy Dashboard'!AC24)</f>
        <v>P</v>
      </c>
      <c r="BV24" s="14" t="str">
        <f>LEFT('Strategy Dashboard'!AL24)</f>
        <v>P</v>
      </c>
      <c r="BW24" s="14" t="str">
        <f>LEFT('Strategy Dashboard'!BE24)</f>
        <v>P</v>
      </c>
      <c r="BX24" s="14" t="str">
        <f>LEFT('Strategy Dashboard'!BN24)</f>
        <v>P</v>
      </c>
      <c r="BY24" s="14" t="str">
        <f>LEFT('Strategy Dashboard'!BW24)</f>
        <v>P</v>
      </c>
      <c r="BZ24" s="14" t="str">
        <f>LEFT('Strategy Dashboard'!CF24)</f>
        <v>P</v>
      </c>
      <c r="CA24" s="14" t="str">
        <f>LEFT('Strategy Dashboard'!CO24)</f>
        <v>P</v>
      </c>
      <c r="CB24" s="14">
        <f>IF(OR(BR24="N",REPLACE('Strategy Dashboard'!B24,1,1,"")=""),0,INT(REPLACE('Strategy Dashboard'!B24,1,1,"")))</f>
        <v>4</v>
      </c>
      <c r="CC24" s="14">
        <f>IF(OR(BS24="N",REPLACE('Strategy Dashboard'!K24,1,1,"")=""),0,INT(REPLACE('Strategy Dashboard'!K24,1,1,"")))</f>
        <v>5</v>
      </c>
      <c r="CD24" s="14">
        <f>IF(OR(BT24="N",REPLACE('Strategy Dashboard'!T24,1,1,"")=""),0,INT(REPLACE('Strategy Dashboard'!T24,1,1,"")))</f>
        <v>4</v>
      </c>
      <c r="CE24" s="14">
        <f>IF(OR(BU24="N",REPLACE('Strategy Dashboard'!AC24,1,1,"")=""),0,INT(REPLACE('Strategy Dashboard'!AC24,1,1,"")))</f>
        <v>5</v>
      </c>
      <c r="CF24" s="14">
        <f>IF(OR(BV24="N",REPLACE('Strategy Dashboard'!AL24,1,1,"")=""),0,INT(REPLACE('Strategy Dashboard'!AL24,1,1,"")))</f>
        <v>12</v>
      </c>
      <c r="CG24" s="14">
        <f>IF(OR(BW24="N",REPLACE('Strategy Dashboard'!BE24,1,1,"")=""),0,INT(REPLACE('Strategy Dashboard'!BE24,1,1,"")))</f>
        <v>13</v>
      </c>
      <c r="CH24" s="14">
        <f>IF(OR(BX24="N",REPLACE('Strategy Dashboard'!BN24,1,1,"")=""),0,INT(REPLACE('Strategy Dashboard'!BN24,1,1,"")))</f>
        <v>5</v>
      </c>
      <c r="CI24" s="14">
        <f>IF(OR(BY24="N",REPLACE('Strategy Dashboard'!BW24,1,1,"")=""),0,INT(REPLACE('Strategy Dashboard'!BW24,1,1,"")))</f>
        <v>12</v>
      </c>
      <c r="CJ24" s="14">
        <f>IF(OR(BZ24="N",REPLACE('Strategy Dashboard'!CF24,1,1,"")=""),0,INT(REPLACE('Strategy Dashboard'!CF24,1,1,"")))</f>
        <v>14</v>
      </c>
      <c r="CK24" s="14">
        <f>IF(OR(CA24="N",REPLACE('Strategy Dashboard'!CO24,1,1,"")=""),0,INT(REPLACE('Strategy Dashboard'!CO24,1,1,"")))</f>
        <v>6</v>
      </c>
      <c r="CL24" s="14">
        <f>IF(C24="",0,IFERROR(VLOOKUP(C19&amp;C20&amp;C21&amp;C22&amp;C23&amp;C24,General!I:J,2,FALSE),0))+D23</f>
        <v>-5</v>
      </c>
      <c r="CM24" s="14">
        <f>IF(I24="",0,IFERROR(VLOOKUP(I19&amp;I20&amp;I21&amp;I22&amp;I23&amp;I24,General!I:J,2,FALSE),0))+J23</f>
        <v>-9</v>
      </c>
      <c r="CN24" s="14">
        <f>IF(O24="",0,IFERROR(VLOOKUP(O19&amp;O20&amp;O21&amp;O22&amp;O23&amp;O24,General!I:J,2,FALSE),0))+P23</f>
        <v>-2</v>
      </c>
      <c r="CO24" s="14">
        <f>IF(U24="",0,IFERROR(VLOOKUP(U19&amp;U20&amp;U21&amp;U22&amp;U23&amp;U24,General!I:J,2,FALSE),0))+V23</f>
        <v>-9</v>
      </c>
      <c r="CP24" s="14">
        <f>IF(AA24="",0,IFERROR(VLOOKUP(AA19&amp;AA20&amp;AA21&amp;AA22&amp;AA23&amp;AA24,General!I:J,2,FALSE),0))+AB23</f>
        <v>0</v>
      </c>
      <c r="CQ24" s="14">
        <f>IF(AP24="",0,IFERROR(VLOOKUP(AP19&amp;AP20&amp;AP21&amp;AP22&amp;AP23&amp;AP24,General!I:J,2,FALSE),0))+AQ23</f>
        <v>-9</v>
      </c>
      <c r="CR24" s="14">
        <f>IF(AV24="",0,IFERROR(VLOOKUP(AV19&amp;AV20&amp;AV21&amp;AV22&amp;AV23&amp;AV24,General!I:J,2,FALSE),0))+AW23</f>
        <v>0</v>
      </c>
      <c r="CS24" s="14">
        <f>IF(BB24="",0,IFERROR(VLOOKUP(BB19&amp;BB20&amp;BB21&amp;BB22&amp;BB23&amp;BB24,General!I:J,2,FALSE),0))+BC23</f>
        <v>-10</v>
      </c>
      <c r="CT24" s="14">
        <f>IF(BH24="",0,IFERROR(VLOOKUP(BH19&amp;BH20&amp;BH21&amp;BH22&amp;BH23&amp;BH24,General!I:J,2,FALSE),0))+BI23</f>
        <v>-9</v>
      </c>
      <c r="CU24" s="14">
        <f>IF(BN24="",0,IFERROR(VLOOKUP(BN19&amp;BN20&amp;BN21&amp;BN22&amp;BN23&amp;BN24,General!I:J,2,FALSE),0))+BO23</f>
        <v>-5</v>
      </c>
      <c r="CV24" s="14">
        <f ca="1">IF(AJ24="",0,IFERROR(VLOOKUP(AJ19&amp;AJ20&amp;AJ21&amp;AJ22&amp;AJ23&amp;AJ24,General!I:J,2,FALSE),0))+AK23</f>
        <v>-10</v>
      </c>
      <c r="CW24" s="14">
        <f>E24</f>
        <v>-15</v>
      </c>
      <c r="CX24" s="14">
        <f>K24</f>
        <v>-29</v>
      </c>
      <c r="CY24" s="14">
        <f>Q24</f>
        <v>-17</v>
      </c>
      <c r="CZ24" s="14">
        <f>W24</f>
        <v>-15</v>
      </c>
      <c r="DA24" s="14">
        <f>AC24</f>
        <v>-23</v>
      </c>
      <c r="DB24" s="14">
        <f>AR24</f>
        <v>-26</v>
      </c>
      <c r="DC24" s="14">
        <f>AX24</f>
        <v>-1</v>
      </c>
      <c r="DD24" s="14">
        <f>BD24</f>
        <v>-6</v>
      </c>
      <c r="DE24" s="14">
        <f>BJ24</f>
        <v>-6</v>
      </c>
      <c r="DF24" s="14">
        <f>BP24</f>
        <v>-10</v>
      </c>
      <c r="DG24" s="14" t="str">
        <f>IF(AF24="","",INDEX($CW$4:$DF$4,MATCH(MAX(CW24:DF24),CW24:DF24,0)))</f>
        <v>AU</v>
      </c>
      <c r="DH24" s="14">
        <v>24</v>
      </c>
      <c r="DI24" s="14" t="str">
        <f t="shared" si="62"/>
        <v>AU</v>
      </c>
      <c r="DJ24" s="14" t="str" cm="1">
        <f t="array" ref="DJ24">IFERROR(INDEX($CW$4:$DF$4,_xlfn.AGGREGATE(15,6,COLUMN($CW$4:$DF$4)-COLUMN($CV$1)/($CW$24:$DF$24=MAX($CW$24:$DF$24)),COLUMNS($CW$4:CW4))),"")</f>
        <v>AU</v>
      </c>
      <c r="DK24" s="14" t="str" cm="1">
        <f t="array" ref="DK24">IFERROR(INDEX($CW$4:$DF$4,_xlfn.AGGREGATE(15,6,COLUMN($CW$4:$DF$4)-COLUMN($CV$1)/($CW$24:$DF$24=MAX($CW$24:$DF$24)),COLUMNS($CW$4:CX4))),"")</f>
        <v/>
      </c>
      <c r="DL24" s="14" t="str" cm="1">
        <f t="array" ref="DL24">IFERROR(INDEX($CW$4:$DF$4,_xlfn.AGGREGATE(15,6,COLUMN($CW$4:$DF$4)-COLUMN($CV$1)/($CW$24:$DF$24=MAX($CW$24:$DF$24)),COLUMNS($CW$4:CY4))),"")</f>
        <v/>
      </c>
      <c r="DM24" s="14" t="str" cm="1">
        <f t="array" ref="DM24">IFERROR(INDEX($CW$4:$DF$4,_xlfn.AGGREGATE(15,6,COLUMN($CW$4:$DF$4)-COLUMN($CV$1)/($CW$24:$DF$24=MAX($CW$24:$DF$24)),COLUMNS($CW$4:CZ4))),"")</f>
        <v/>
      </c>
      <c r="DN24" s="168" t="str">
        <f ca="1">IF(DO23="",DN23,DN20)</f>
        <v>AU</v>
      </c>
      <c r="DR24" s="14" t="str">
        <f ca="1">IF(DN22&gt;1,"R","N")</f>
        <v>N</v>
      </c>
      <c r="DS24" s="14" t="str">
        <f ca="1">DN24</f>
        <v>AU</v>
      </c>
      <c r="DU24" s="68">
        <f t="shared" si="44"/>
        <v>-15</v>
      </c>
      <c r="DV24" s="24">
        <f t="shared" si="45"/>
        <v>-29</v>
      </c>
      <c r="DW24" s="24">
        <f t="shared" si="46"/>
        <v>-17</v>
      </c>
      <c r="DX24" s="24">
        <f t="shared" si="47"/>
        <v>-15</v>
      </c>
      <c r="DY24" s="24">
        <f t="shared" si="48"/>
        <v>-23</v>
      </c>
      <c r="DZ24" s="24">
        <f t="shared" si="49"/>
        <v>-26</v>
      </c>
      <c r="EA24" s="24">
        <f t="shared" si="50"/>
        <v>-1</v>
      </c>
      <c r="EB24" s="24">
        <f t="shared" si="51"/>
        <v>-6</v>
      </c>
      <c r="EC24" s="24">
        <f t="shared" si="52"/>
        <v>-6</v>
      </c>
      <c r="ED24" s="67">
        <f t="shared" si="53"/>
        <v>-10</v>
      </c>
    </row>
    <row r="25" spans="1:134" ht="26.25" customHeight="1" thickBot="1">
      <c r="A25" s="14">
        <v>16</v>
      </c>
      <c r="B25" s="101" t="str">
        <f t="shared" ref="B25:B56" si="65">IF(AF24="","",IF(AND(CB25=0,CF25=0),"NB",IF(BR25=BV25,BR25&amp;(CB25+CF25),IF(CB25&gt;CF25,BR25 &amp; (CB25-CF25),IF(CB25=CF25,"NB",BV25&amp;(CF25-CB25))))))</f>
        <v>P12</v>
      </c>
      <c r="C25" s="102" t="str">
        <f t="shared" si="20"/>
        <v/>
      </c>
      <c r="D25" s="102" t="str">
        <f t="shared" si="21"/>
        <v/>
      </c>
      <c r="E25" s="103" t="str">
        <f t="shared" si="22"/>
        <v/>
      </c>
      <c r="F25" s="137"/>
      <c r="G25" s="137"/>
      <c r="H25" s="101" t="str">
        <f t="shared" si="1"/>
        <v>P14</v>
      </c>
      <c r="I25" s="102" t="str">
        <f t="shared" si="23"/>
        <v/>
      </c>
      <c r="J25" s="102" t="str">
        <f t="shared" si="24"/>
        <v/>
      </c>
      <c r="K25" s="103" t="str">
        <f t="shared" si="25"/>
        <v/>
      </c>
      <c r="L25" s="137"/>
      <c r="M25" s="137"/>
      <c r="N25" s="101" t="str">
        <f t="shared" si="2"/>
        <v>P14</v>
      </c>
      <c r="O25" s="102" t="str">
        <f t="shared" si="26"/>
        <v/>
      </c>
      <c r="P25" s="102" t="str">
        <f t="shared" si="27"/>
        <v/>
      </c>
      <c r="Q25" s="103" t="str">
        <f t="shared" si="28"/>
        <v/>
      </c>
      <c r="R25" s="137"/>
      <c r="S25" s="137"/>
      <c r="T25" s="101" t="str">
        <f t="shared" si="3"/>
        <v>P14</v>
      </c>
      <c r="U25" s="102" t="str">
        <f t="shared" si="29"/>
        <v/>
      </c>
      <c r="V25" s="102" t="str">
        <f t="shared" si="30"/>
        <v/>
      </c>
      <c r="W25" s="103" t="str">
        <f t="shared" si="31"/>
        <v/>
      </c>
      <c r="X25" s="137"/>
      <c r="Y25" s="137"/>
      <c r="Z25" s="101" t="str">
        <f t="shared" si="4"/>
        <v>P5</v>
      </c>
      <c r="AA25" s="102" t="str">
        <f t="shared" si="32"/>
        <v/>
      </c>
      <c r="AB25" s="102" t="str">
        <f t="shared" si="33"/>
        <v/>
      </c>
      <c r="AC25" s="103" t="str">
        <f t="shared" si="34"/>
        <v/>
      </c>
      <c r="AD25" s="137"/>
      <c r="AE25" s="137"/>
      <c r="AF25" s="169" t="str">
        <f>IF('Main Dashboard'!I25="","",'Main Dashboard'!I25)</f>
        <v/>
      </c>
      <c r="AG25" s="179" t="str">
        <f t="shared" ref="AG25" ca="1" si="66">IF(AF24="","",IF(DR24="R","R",""))</f>
        <v/>
      </c>
      <c r="AH25" s="180" t="str">
        <f ca="1">IF(AF24="","",VLOOKUP(DS25,General!O:P,2,FALSE))</f>
        <v>C7</v>
      </c>
      <c r="AI25" s="181" t="str" cm="1">
        <f t="array" aca="1" ref="AI25" ca="1">IF(AF24="","",INDIRECT(DS24&amp;DH25))</f>
        <v>P5</v>
      </c>
      <c r="AJ25" s="102" t="str">
        <f t="shared" si="54"/>
        <v/>
      </c>
      <c r="AK25" s="102" t="str">
        <f t="shared" si="56"/>
        <v/>
      </c>
      <c r="AL25" s="103" t="str">
        <f t="shared" si="61"/>
        <v/>
      </c>
      <c r="AM25" s="166"/>
      <c r="AN25" s="137"/>
      <c r="AO25" s="101" t="str">
        <f t="shared" si="5"/>
        <v>P15</v>
      </c>
      <c r="AP25" s="102" t="str">
        <f t="shared" si="6"/>
        <v/>
      </c>
      <c r="AQ25" s="102" t="str">
        <f t="shared" si="38"/>
        <v/>
      </c>
      <c r="AR25" s="103" t="str">
        <f t="shared" si="7"/>
        <v/>
      </c>
      <c r="AS25" s="137"/>
      <c r="AT25" s="137"/>
      <c r="AU25" s="101" t="str">
        <f t="shared" si="8"/>
        <v>P5</v>
      </c>
      <c r="AV25" s="102" t="str">
        <f t="shared" si="9"/>
        <v/>
      </c>
      <c r="AW25" s="102" t="str">
        <f t="shared" si="39"/>
        <v/>
      </c>
      <c r="AX25" s="103" t="str">
        <f t="shared" si="10"/>
        <v/>
      </c>
      <c r="AY25" s="137"/>
      <c r="AZ25" s="137"/>
      <c r="BA25" s="101" t="str">
        <f t="shared" si="11"/>
        <v>P4</v>
      </c>
      <c r="BB25" s="102" t="str">
        <f t="shared" si="12"/>
        <v/>
      </c>
      <c r="BC25" s="102" t="str">
        <f t="shared" si="40"/>
        <v/>
      </c>
      <c r="BD25" s="103" t="str">
        <f t="shared" si="13"/>
        <v/>
      </c>
      <c r="BE25" s="137"/>
      <c r="BF25" s="137"/>
      <c r="BG25" s="101" t="str">
        <f t="shared" si="14"/>
        <v>P4</v>
      </c>
      <c r="BH25" s="102" t="str">
        <f t="shared" si="15"/>
        <v/>
      </c>
      <c r="BI25" s="102" t="str">
        <f t="shared" si="41"/>
        <v/>
      </c>
      <c r="BJ25" s="103" t="str">
        <f t="shared" si="16"/>
        <v/>
      </c>
      <c r="BK25" s="137"/>
      <c r="BL25" s="137"/>
      <c r="BM25" s="101" t="str">
        <f t="shared" si="17"/>
        <v>P12</v>
      </c>
      <c r="BN25" s="102" t="str">
        <f t="shared" si="18"/>
        <v/>
      </c>
      <c r="BO25" s="102" t="str">
        <f t="shared" si="42"/>
        <v/>
      </c>
      <c r="BP25" s="103" t="str">
        <f t="shared" si="19"/>
        <v/>
      </c>
      <c r="BQ25" s="14" t="str">
        <f t="shared" si="43"/>
        <v>B16</v>
      </c>
      <c r="BR25" s="14" t="str">
        <f>LEFT('Strategy Dashboard'!B25)</f>
        <v>P</v>
      </c>
      <c r="BS25" s="14" t="str">
        <f>LEFT('Strategy Dashboard'!K25)</f>
        <v>P</v>
      </c>
      <c r="BT25" s="14" t="str">
        <f>LEFT('Strategy Dashboard'!T25)</f>
        <v>P</v>
      </c>
      <c r="BU25" s="14" t="str">
        <f>LEFT('Strategy Dashboard'!AC25)</f>
        <v>P</v>
      </c>
      <c r="BV25" s="14" t="str">
        <f>LEFT('Strategy Dashboard'!AL25)</f>
        <v>P</v>
      </c>
      <c r="BW25" s="14" t="str">
        <f>LEFT('Strategy Dashboard'!BE25)</f>
        <v>P</v>
      </c>
      <c r="BX25" s="14" t="str">
        <f>LEFT('Strategy Dashboard'!BN25)</f>
        <v>P</v>
      </c>
      <c r="BY25" s="14" t="str">
        <f>LEFT('Strategy Dashboard'!BW25)</f>
        <v>P</v>
      </c>
      <c r="BZ25" s="14" t="str">
        <f>LEFT('Strategy Dashboard'!CF25)</f>
        <v>P</v>
      </c>
      <c r="CA25" s="14" t="str">
        <f>LEFT('Strategy Dashboard'!CO25)</f>
        <v>P</v>
      </c>
      <c r="CB25" s="14">
        <f>IF(OR(BR25="N",REPLACE('Strategy Dashboard'!B25,1,1,"")=""),0,INT(REPLACE('Strategy Dashboard'!B25,1,1,"")))</f>
        <v>2</v>
      </c>
      <c r="CC25" s="14">
        <f>IF(OR(BS25="N",REPLACE('Strategy Dashboard'!K25,1,1,"")=""),0,INT(REPLACE('Strategy Dashboard'!K25,1,1,"")))</f>
        <v>3</v>
      </c>
      <c r="CD25" s="14">
        <f>IF(OR(BT25="N",REPLACE('Strategy Dashboard'!T25,1,1,"")=""),0,INT(REPLACE('Strategy Dashboard'!T25,1,1,"")))</f>
        <v>2</v>
      </c>
      <c r="CE25" s="14">
        <f>IF(OR(BU25="N",REPLACE('Strategy Dashboard'!AC25,1,1,"")=""),0,INT(REPLACE('Strategy Dashboard'!AC25,1,1,"")))</f>
        <v>2</v>
      </c>
      <c r="CF25" s="14">
        <f>IF(OR(BV25="N",REPLACE('Strategy Dashboard'!AL25,1,1,"")=""),0,INT(REPLACE('Strategy Dashboard'!AL25,1,1,"")))</f>
        <v>10</v>
      </c>
      <c r="CG25" s="14">
        <f>IF(OR(BW25="N",REPLACE('Strategy Dashboard'!BE25,1,1,"")=""),0,INT(REPLACE('Strategy Dashboard'!BE25,1,1,"")))</f>
        <v>11</v>
      </c>
      <c r="CH25" s="14">
        <f>IF(OR(BX25="N",REPLACE('Strategy Dashboard'!BN25,1,1,"")=""),0,INT(REPLACE('Strategy Dashboard'!BN25,1,1,"")))</f>
        <v>3</v>
      </c>
      <c r="CI25" s="14">
        <f>IF(OR(BY25="N",REPLACE('Strategy Dashboard'!BW25,1,1,"")=""),0,INT(REPLACE('Strategy Dashboard'!BW25,1,1,"")))</f>
        <v>10</v>
      </c>
      <c r="CJ25" s="14">
        <f>IF(OR(BZ25="N",REPLACE('Strategy Dashboard'!CF25,1,1,"")=""),0,INT(REPLACE('Strategy Dashboard'!CF25,1,1,"")))</f>
        <v>12</v>
      </c>
      <c r="CK25" s="14">
        <f>IF(OR(CA25="N",REPLACE('Strategy Dashboard'!CO25,1,1,"")=""),0,INT(REPLACE('Strategy Dashboard'!CO25,1,1,"")))</f>
        <v>2</v>
      </c>
      <c r="CL25" s="14">
        <f>IF(C25="",0,IFERROR(VLOOKUP(C20&amp;C21&amp;C22&amp;C23&amp;C24&amp;C25,General!I:J,2,FALSE),0))+D24</f>
        <v>-5</v>
      </c>
      <c r="CM25" s="14">
        <f>IF(I25="",0,IFERROR(VLOOKUP(I20&amp;I21&amp;I22&amp;I23&amp;I24&amp;I25,General!I:J,2,FALSE),0))+J24</f>
        <v>-9</v>
      </c>
      <c r="CN25" s="14">
        <f>IF(O25="",0,IFERROR(VLOOKUP(O20&amp;O21&amp;O22&amp;O23&amp;O24&amp;O25,General!I:J,2,FALSE),0))+P24</f>
        <v>-2</v>
      </c>
      <c r="CO25" s="14">
        <f>IF(U25="",0,IFERROR(VLOOKUP(U20&amp;U21&amp;U22&amp;U23&amp;U24&amp;U25,General!I:J,2,FALSE),0))+V24</f>
        <v>-9</v>
      </c>
      <c r="CP25" s="14">
        <f>IF(AA25="",0,IFERROR(VLOOKUP(AA20&amp;AA21&amp;AA22&amp;AA23&amp;AA24&amp;AA25,General!I:J,2,FALSE),0))+AB24</f>
        <v>0</v>
      </c>
      <c r="CQ25" s="14">
        <f>IF(AP25="",0,IFERROR(VLOOKUP(AP20&amp;AP21&amp;AP22&amp;AP23&amp;AP24&amp;AP25,General!I:J,2,FALSE),0))+AQ24</f>
        <v>-9</v>
      </c>
      <c r="CR25" s="14">
        <f>IF(AV25="",0,IFERROR(VLOOKUP(AV20&amp;AV21&amp;AV22&amp;AV23&amp;AV24&amp;AV25,General!I:J,2,FALSE),0))+AW24</f>
        <v>0</v>
      </c>
      <c r="CS25" s="14">
        <f>IF(BB25="",0,IFERROR(VLOOKUP(BB20&amp;BB21&amp;BB22&amp;BB23&amp;BB24&amp;BB25,General!I:J,2,FALSE),0))+BC24</f>
        <v>-10</v>
      </c>
      <c r="CT25" s="14">
        <f>IF(BH25="",0,IFERROR(VLOOKUP(BH20&amp;BH21&amp;BH22&amp;BH23&amp;BH24&amp;BH25,General!I:J,2,FALSE),0))+BI24</f>
        <v>-9</v>
      </c>
      <c r="CU25" s="14">
        <f>IF(BN25="",0,IFERROR(VLOOKUP(BN20&amp;BN21&amp;BN22&amp;BN23&amp;BN24&amp;BN25,General!I:J,2,FALSE),0))+BO24</f>
        <v>-5</v>
      </c>
      <c r="CV25" s="14">
        <f ca="1">IF(AJ25="",0,IFERROR(VLOOKUP(AJ20&amp;AJ21&amp;AJ22&amp;AJ23&amp;AJ24&amp;AJ25,General!I:J,2,FALSE),0))+AK24</f>
        <v>-10</v>
      </c>
      <c r="DG25" s="14" t="str">
        <f>DG29</f>
        <v/>
      </c>
      <c r="DH25" s="14">
        <v>25</v>
      </c>
      <c r="DI25" s="14" t="str">
        <f>$DG$29</f>
        <v/>
      </c>
      <c r="DN25" s="14" t="str">
        <f ca="1">IF(DN26=1,DN28,IF(DN26=2,DO28,IF(DN26=3,DP28,DQ28)))</f>
        <v/>
      </c>
      <c r="DS25" s="14" t="str">
        <f ca="1">$DN$24</f>
        <v>AU</v>
      </c>
      <c r="DU25" s="68" t="str">
        <f t="shared" si="44"/>
        <v/>
      </c>
      <c r="DV25" s="24" t="str">
        <f t="shared" si="45"/>
        <v/>
      </c>
      <c r="DW25" s="24" t="str">
        <f t="shared" si="46"/>
        <v/>
      </c>
      <c r="DX25" s="24" t="str">
        <f t="shared" si="47"/>
        <v/>
      </c>
      <c r="DY25" s="24" t="str">
        <f t="shared" si="48"/>
        <v/>
      </c>
      <c r="DZ25" s="24" t="str">
        <f t="shared" si="49"/>
        <v/>
      </c>
      <c r="EA25" s="24" t="str">
        <f t="shared" si="50"/>
        <v/>
      </c>
      <c r="EB25" s="24" t="str">
        <f t="shared" si="51"/>
        <v/>
      </c>
      <c r="EC25" s="24" t="str">
        <f t="shared" si="52"/>
        <v/>
      </c>
      <c r="ED25" s="67" t="str">
        <f t="shared" si="53"/>
        <v/>
      </c>
    </row>
    <row r="26" spans="1:134" ht="26.25" customHeight="1" thickBot="1">
      <c r="A26" s="14">
        <v>17</v>
      </c>
      <c r="B26" s="104" t="str">
        <f t="shared" si="65"/>
        <v/>
      </c>
      <c r="C26" s="91" t="str">
        <f t="shared" si="20"/>
        <v/>
      </c>
      <c r="D26" s="91" t="str">
        <f t="shared" si="21"/>
        <v/>
      </c>
      <c r="E26" s="105" t="str">
        <f t="shared" si="22"/>
        <v/>
      </c>
      <c r="F26" s="137"/>
      <c r="G26" s="137"/>
      <c r="H26" s="104" t="str">
        <f t="shared" si="1"/>
        <v/>
      </c>
      <c r="I26" s="91" t="str">
        <f t="shared" si="23"/>
        <v/>
      </c>
      <c r="J26" s="91" t="str">
        <f t="shared" si="24"/>
        <v/>
      </c>
      <c r="K26" s="105" t="str">
        <f t="shared" si="25"/>
        <v/>
      </c>
      <c r="L26" s="137"/>
      <c r="M26" s="137"/>
      <c r="N26" s="104" t="str">
        <f t="shared" si="2"/>
        <v/>
      </c>
      <c r="O26" s="91" t="str">
        <f t="shared" si="26"/>
        <v/>
      </c>
      <c r="P26" s="91" t="str">
        <f t="shared" si="27"/>
        <v/>
      </c>
      <c r="Q26" s="105" t="str">
        <f t="shared" si="28"/>
        <v/>
      </c>
      <c r="R26" s="137"/>
      <c r="S26" s="137"/>
      <c r="T26" s="104" t="str">
        <f t="shared" si="3"/>
        <v/>
      </c>
      <c r="U26" s="91" t="str">
        <f t="shared" si="29"/>
        <v/>
      </c>
      <c r="V26" s="91" t="str">
        <f t="shared" si="30"/>
        <v/>
      </c>
      <c r="W26" s="105" t="str">
        <f t="shared" si="31"/>
        <v/>
      </c>
      <c r="X26" s="137"/>
      <c r="Y26" s="137"/>
      <c r="Z26" s="104" t="str">
        <f t="shared" si="4"/>
        <v/>
      </c>
      <c r="AA26" s="91" t="str">
        <f t="shared" si="32"/>
        <v/>
      </c>
      <c r="AB26" s="91" t="str">
        <f t="shared" si="33"/>
        <v/>
      </c>
      <c r="AC26" s="105" t="str">
        <f t="shared" si="34"/>
        <v/>
      </c>
      <c r="AD26" s="137"/>
      <c r="AE26" s="137"/>
      <c r="AF26" s="169" t="str">
        <f>IF('Main Dashboard'!I26="","",'Main Dashboard'!I26)</f>
        <v/>
      </c>
      <c r="AG26" s="171"/>
      <c r="AH26" s="190"/>
      <c r="AI26" s="178" t="str" cm="1">
        <f t="array" aca="1" ref="AI26" ca="1">IF(AF25="","",INDIRECT(DS25&amp;DH26))</f>
        <v/>
      </c>
      <c r="AJ26" s="91" t="str">
        <f t="shared" si="54"/>
        <v/>
      </c>
      <c r="AK26" s="91" t="str">
        <f t="shared" si="56"/>
        <v/>
      </c>
      <c r="AL26" s="105" t="str">
        <f t="shared" si="61"/>
        <v/>
      </c>
      <c r="AM26" s="166"/>
      <c r="AN26" s="137"/>
      <c r="AO26" s="104" t="str">
        <f t="shared" si="5"/>
        <v/>
      </c>
      <c r="AP26" s="91" t="str">
        <f t="shared" si="6"/>
        <v/>
      </c>
      <c r="AQ26" s="91" t="str">
        <f t="shared" si="38"/>
        <v/>
      </c>
      <c r="AR26" s="105" t="str">
        <f t="shared" si="7"/>
        <v/>
      </c>
      <c r="AS26" s="137"/>
      <c r="AT26" s="137"/>
      <c r="AU26" s="104" t="str">
        <f t="shared" si="8"/>
        <v/>
      </c>
      <c r="AV26" s="91" t="str">
        <f t="shared" si="9"/>
        <v/>
      </c>
      <c r="AW26" s="91" t="str">
        <f t="shared" si="39"/>
        <v/>
      </c>
      <c r="AX26" s="105" t="str">
        <f t="shared" si="10"/>
        <v/>
      </c>
      <c r="AY26" s="137"/>
      <c r="AZ26" s="137"/>
      <c r="BA26" s="104" t="str">
        <f t="shared" si="11"/>
        <v/>
      </c>
      <c r="BB26" s="91" t="str">
        <f t="shared" si="12"/>
        <v/>
      </c>
      <c r="BC26" s="91" t="str">
        <f t="shared" si="40"/>
        <v/>
      </c>
      <c r="BD26" s="105" t="str">
        <f t="shared" si="13"/>
        <v/>
      </c>
      <c r="BE26" s="137"/>
      <c r="BF26" s="137"/>
      <c r="BG26" s="104" t="str">
        <f t="shared" si="14"/>
        <v/>
      </c>
      <c r="BH26" s="91" t="str">
        <f t="shared" si="15"/>
        <v/>
      </c>
      <c r="BI26" s="91" t="str">
        <f t="shared" si="41"/>
        <v/>
      </c>
      <c r="BJ26" s="105" t="str">
        <f t="shared" si="16"/>
        <v/>
      </c>
      <c r="BK26" s="137"/>
      <c r="BL26" s="137"/>
      <c r="BM26" s="104" t="str">
        <f t="shared" si="17"/>
        <v/>
      </c>
      <c r="BN26" s="91" t="str">
        <f t="shared" si="18"/>
        <v/>
      </c>
      <c r="BO26" s="91" t="str">
        <f t="shared" si="42"/>
        <v/>
      </c>
      <c r="BP26" s="105" t="str">
        <f t="shared" si="19"/>
        <v/>
      </c>
      <c r="BQ26" s="14" t="str">
        <f t="shared" si="43"/>
        <v>B17</v>
      </c>
      <c r="BR26" s="14" t="str">
        <f>LEFT('Strategy Dashboard'!B26)</f>
        <v/>
      </c>
      <c r="BS26" s="14" t="str">
        <f>LEFT('Strategy Dashboard'!K26)</f>
        <v/>
      </c>
      <c r="BT26" s="14" t="str">
        <f>LEFT('Strategy Dashboard'!T26)</f>
        <v/>
      </c>
      <c r="BU26" s="14" t="str">
        <f>LEFT('Strategy Dashboard'!AC26)</f>
        <v/>
      </c>
      <c r="BV26" s="14" t="str">
        <f>LEFT('Strategy Dashboard'!AL26)</f>
        <v/>
      </c>
      <c r="BW26" s="14" t="str">
        <f>LEFT('Strategy Dashboard'!BE26)</f>
        <v/>
      </c>
      <c r="BX26" s="14" t="str">
        <f>LEFT('Strategy Dashboard'!BN26)</f>
        <v/>
      </c>
      <c r="BY26" s="14" t="str">
        <f>LEFT('Strategy Dashboard'!BW26)</f>
        <v/>
      </c>
      <c r="BZ26" s="14" t="str">
        <f>LEFT('Strategy Dashboard'!CF26)</f>
        <v/>
      </c>
      <c r="CA26" s="14" t="str">
        <f>LEFT('Strategy Dashboard'!CO26)</f>
        <v/>
      </c>
      <c r="CB26" s="14">
        <f>IF(OR(BR26="N",REPLACE('Strategy Dashboard'!B26,1,1,"")=""),0,INT(REPLACE('Strategy Dashboard'!B26,1,1,"")))</f>
        <v>0</v>
      </c>
      <c r="CC26" s="14">
        <f>IF(OR(BS26="N",REPLACE('Strategy Dashboard'!K26,1,1,"")=""),0,INT(REPLACE('Strategy Dashboard'!K26,1,1,"")))</f>
        <v>0</v>
      </c>
      <c r="CD26" s="14">
        <f>IF(OR(BT26="N",REPLACE('Strategy Dashboard'!T26,1,1,"")=""),0,INT(REPLACE('Strategy Dashboard'!T26,1,1,"")))</f>
        <v>0</v>
      </c>
      <c r="CE26" s="14">
        <f>IF(OR(BU26="N",REPLACE('Strategy Dashboard'!AC26,1,1,"")=""),0,INT(REPLACE('Strategy Dashboard'!AC26,1,1,"")))</f>
        <v>0</v>
      </c>
      <c r="CF26" s="14">
        <f>IF(OR(BV26="N",REPLACE('Strategy Dashboard'!AL26,1,1,"")=""),0,INT(REPLACE('Strategy Dashboard'!AL26,1,1,"")))</f>
        <v>0</v>
      </c>
      <c r="CG26" s="14">
        <f>IF(OR(BW26="N",REPLACE('Strategy Dashboard'!BE26,1,1,"")=""),0,INT(REPLACE('Strategy Dashboard'!BE26,1,1,"")))</f>
        <v>0</v>
      </c>
      <c r="CH26" s="14">
        <f>IF(OR(BX26="N",REPLACE('Strategy Dashboard'!BN26,1,1,"")=""),0,INT(REPLACE('Strategy Dashboard'!BN26,1,1,"")))</f>
        <v>0</v>
      </c>
      <c r="CI26" s="14">
        <f>IF(OR(BY26="N",REPLACE('Strategy Dashboard'!BW26,1,1,"")=""),0,INT(REPLACE('Strategy Dashboard'!BW26,1,1,"")))</f>
        <v>0</v>
      </c>
      <c r="CJ26" s="14">
        <f>IF(OR(BZ26="N",REPLACE('Strategy Dashboard'!CF26,1,1,"")=""),0,INT(REPLACE('Strategy Dashboard'!CF26,1,1,"")))</f>
        <v>0</v>
      </c>
      <c r="CK26" s="14">
        <f>IF(OR(CA26="N",REPLACE('Strategy Dashboard'!CO26,1,1,"")=""),0,INT(REPLACE('Strategy Dashboard'!CO26,1,1,"")))</f>
        <v>0</v>
      </c>
      <c r="CL26" s="14" t="e">
        <f>IF(C26="",0,IFERROR(VLOOKUP(C21&amp;C22&amp;C23&amp;C24&amp;C25&amp;C26,General!I:J,2,FALSE),0))+D25</f>
        <v>#VALUE!</v>
      </c>
      <c r="CM26" s="14" t="e">
        <f>IF(I26="",0,IFERROR(VLOOKUP(I21&amp;I22&amp;I23&amp;I24&amp;I25&amp;I26,General!I:J,2,FALSE),0))+J25</f>
        <v>#VALUE!</v>
      </c>
      <c r="CN26" s="14" t="e">
        <f>IF(O26="",0,IFERROR(VLOOKUP(O21&amp;O22&amp;O23&amp;O24&amp;O25&amp;O26,General!I:J,2,FALSE),0))+P25</f>
        <v>#VALUE!</v>
      </c>
      <c r="CO26" s="14" t="e">
        <f>IF(U26="",0,IFERROR(VLOOKUP(U21&amp;U22&amp;U23&amp;U24&amp;U25&amp;U26,General!I:J,2,FALSE),0))+V25</f>
        <v>#VALUE!</v>
      </c>
      <c r="CP26" s="14" t="e">
        <f>IF(AA26="",0,IFERROR(VLOOKUP(AA21&amp;AA22&amp;AA23&amp;AA24&amp;AA25&amp;AA26,General!I:J,2,FALSE),0))+AB25</f>
        <v>#VALUE!</v>
      </c>
      <c r="CQ26" s="14" t="e">
        <f>IF(AP26="",0,IFERROR(VLOOKUP(AP21&amp;AP22&amp;AP23&amp;AP24&amp;AP25&amp;AP26,General!I:J,2,FALSE),0))+AQ25</f>
        <v>#VALUE!</v>
      </c>
      <c r="CR26" s="14" t="e">
        <f>IF(AV26="",0,IFERROR(VLOOKUP(AV21&amp;AV22&amp;AV23&amp;AV24&amp;AV25&amp;AV26,General!I:J,2,FALSE),0))+AW25</f>
        <v>#VALUE!</v>
      </c>
      <c r="CS26" s="14" t="e">
        <f>IF(BB26="",0,IFERROR(VLOOKUP(BB21&amp;BB22&amp;BB23&amp;BB24&amp;BB25&amp;BB26,General!I:J,2,FALSE),0))+BC25</f>
        <v>#VALUE!</v>
      </c>
      <c r="CT26" s="14" t="e">
        <f>IF(BH26="",0,IFERROR(VLOOKUP(BH21&amp;BH22&amp;BH23&amp;BH24&amp;BH25&amp;BH26,General!I:J,2,FALSE),0))+BI25</f>
        <v>#VALUE!</v>
      </c>
      <c r="CU26" s="14" t="e">
        <f>IF(BN26="",0,IFERROR(VLOOKUP(BN21&amp;BN22&amp;BN23&amp;BN24&amp;BN25&amp;BN26,General!I:J,2,FALSE),0))+BO25</f>
        <v>#VALUE!</v>
      </c>
      <c r="CV26" s="14" t="e">
        <f>IF(AJ26="",0,IFERROR(VLOOKUP(AJ21&amp;AJ22&amp;AJ23&amp;AJ24&amp;AJ25&amp;AJ26,General!I:J,2,FALSE),0))+AK25</f>
        <v>#VALUE!</v>
      </c>
      <c r="DG26" s="14" t="str">
        <f>DG29</f>
        <v/>
      </c>
      <c r="DH26" s="14">
        <v>26</v>
      </c>
      <c r="DI26" s="14" t="str">
        <f t="shared" ref="DI26:DI29" si="67">$DG$29</f>
        <v/>
      </c>
      <c r="DN26" s="14">
        <f>DT26</f>
        <v>4</v>
      </c>
      <c r="DS26" s="14" t="str">
        <f t="shared" ref="DS26:DS28" ca="1" si="68">$DN$24</f>
        <v>AU</v>
      </c>
      <c r="DT26" s="14">
        <f t="shared" ref="DT26" si="69">IF(DT21=4,1,DT21+1)</f>
        <v>4</v>
      </c>
      <c r="DU26" s="68" t="str">
        <f t="shared" si="44"/>
        <v/>
      </c>
      <c r="DV26" s="24" t="str">
        <f t="shared" si="45"/>
        <v/>
      </c>
      <c r="DW26" s="24" t="str">
        <f t="shared" si="46"/>
        <v/>
      </c>
      <c r="DX26" s="24" t="str">
        <f t="shared" si="47"/>
        <v/>
      </c>
      <c r="DY26" s="24" t="str">
        <f t="shared" si="48"/>
        <v/>
      </c>
      <c r="DZ26" s="24" t="str">
        <f t="shared" si="49"/>
        <v/>
      </c>
      <c r="EA26" s="24" t="str">
        <f t="shared" si="50"/>
        <v/>
      </c>
      <c r="EB26" s="24" t="str">
        <f t="shared" si="51"/>
        <v/>
      </c>
      <c r="EC26" s="24" t="str">
        <f t="shared" si="52"/>
        <v/>
      </c>
      <c r="ED26" s="67" t="str">
        <f t="shared" si="53"/>
        <v/>
      </c>
    </row>
    <row r="27" spans="1:134" ht="26.25" customHeight="1" thickBot="1">
      <c r="A27" s="14">
        <v>18</v>
      </c>
      <c r="B27" s="104" t="str">
        <f t="shared" si="65"/>
        <v/>
      </c>
      <c r="C27" s="91" t="str">
        <f t="shared" si="20"/>
        <v/>
      </c>
      <c r="D27" s="91" t="str">
        <f t="shared" si="21"/>
        <v/>
      </c>
      <c r="E27" s="105" t="str">
        <f t="shared" si="22"/>
        <v/>
      </c>
      <c r="F27" s="137"/>
      <c r="G27" s="137"/>
      <c r="H27" s="104" t="str">
        <f t="shared" si="1"/>
        <v/>
      </c>
      <c r="I27" s="91" t="str">
        <f t="shared" si="23"/>
        <v/>
      </c>
      <c r="J27" s="91" t="str">
        <f t="shared" si="24"/>
        <v/>
      </c>
      <c r="K27" s="105" t="str">
        <f t="shared" si="25"/>
        <v/>
      </c>
      <c r="L27" s="137"/>
      <c r="M27" s="137"/>
      <c r="N27" s="104" t="str">
        <f t="shared" si="2"/>
        <v/>
      </c>
      <c r="O27" s="91" t="str">
        <f t="shared" si="26"/>
        <v/>
      </c>
      <c r="P27" s="91" t="str">
        <f t="shared" si="27"/>
        <v/>
      </c>
      <c r="Q27" s="105" t="str">
        <f t="shared" si="28"/>
        <v/>
      </c>
      <c r="R27" s="137"/>
      <c r="S27" s="137"/>
      <c r="T27" s="104" t="str">
        <f t="shared" si="3"/>
        <v/>
      </c>
      <c r="U27" s="91" t="str">
        <f t="shared" si="29"/>
        <v/>
      </c>
      <c r="V27" s="91" t="str">
        <f t="shared" si="30"/>
        <v/>
      </c>
      <c r="W27" s="105" t="str">
        <f t="shared" si="31"/>
        <v/>
      </c>
      <c r="X27" s="137"/>
      <c r="Y27" s="137"/>
      <c r="Z27" s="104" t="str">
        <f t="shared" si="4"/>
        <v/>
      </c>
      <c r="AA27" s="91" t="str">
        <f t="shared" si="32"/>
        <v/>
      </c>
      <c r="AB27" s="91" t="str">
        <f t="shared" si="33"/>
        <v/>
      </c>
      <c r="AC27" s="105" t="str">
        <f t="shared" si="34"/>
        <v/>
      </c>
      <c r="AD27" s="137"/>
      <c r="AE27" s="137"/>
      <c r="AF27" s="169" t="str">
        <f>IF('Main Dashboard'!I27="","",'Main Dashboard'!I27)</f>
        <v/>
      </c>
      <c r="AG27" s="171"/>
      <c r="AH27" s="190"/>
      <c r="AI27" s="178" t="str" cm="1">
        <f t="array" aca="1" ref="AI27" ca="1">IF(AF26="","",INDIRECT(DS26&amp;DH27))</f>
        <v/>
      </c>
      <c r="AJ27" s="91" t="str">
        <f t="shared" si="54"/>
        <v/>
      </c>
      <c r="AK27" s="91" t="str">
        <f t="shared" si="56"/>
        <v/>
      </c>
      <c r="AL27" s="105" t="str">
        <f t="shared" si="61"/>
        <v/>
      </c>
      <c r="AM27" s="166"/>
      <c r="AN27" s="137"/>
      <c r="AO27" s="104" t="str">
        <f t="shared" si="5"/>
        <v/>
      </c>
      <c r="AP27" s="91" t="str">
        <f t="shared" si="6"/>
        <v/>
      </c>
      <c r="AQ27" s="91" t="str">
        <f t="shared" si="38"/>
        <v/>
      </c>
      <c r="AR27" s="105" t="str">
        <f t="shared" si="7"/>
        <v/>
      </c>
      <c r="AS27" s="137"/>
      <c r="AT27" s="137"/>
      <c r="AU27" s="104" t="str">
        <f t="shared" si="8"/>
        <v/>
      </c>
      <c r="AV27" s="91" t="str">
        <f t="shared" si="9"/>
        <v/>
      </c>
      <c r="AW27" s="91" t="str">
        <f t="shared" si="39"/>
        <v/>
      </c>
      <c r="AX27" s="105" t="str">
        <f t="shared" si="10"/>
        <v/>
      </c>
      <c r="AY27" s="137"/>
      <c r="AZ27" s="137"/>
      <c r="BA27" s="104" t="str">
        <f t="shared" si="11"/>
        <v/>
      </c>
      <c r="BB27" s="91" t="str">
        <f t="shared" si="12"/>
        <v/>
      </c>
      <c r="BC27" s="91" t="str">
        <f t="shared" si="40"/>
        <v/>
      </c>
      <c r="BD27" s="105" t="str">
        <f t="shared" si="13"/>
        <v/>
      </c>
      <c r="BE27" s="137"/>
      <c r="BF27" s="137"/>
      <c r="BG27" s="104" t="str">
        <f t="shared" si="14"/>
        <v/>
      </c>
      <c r="BH27" s="91" t="str">
        <f t="shared" si="15"/>
        <v/>
      </c>
      <c r="BI27" s="91" t="str">
        <f t="shared" si="41"/>
        <v/>
      </c>
      <c r="BJ27" s="105" t="str">
        <f t="shared" si="16"/>
        <v/>
      </c>
      <c r="BK27" s="137"/>
      <c r="BL27" s="137"/>
      <c r="BM27" s="104" t="str">
        <f t="shared" si="17"/>
        <v/>
      </c>
      <c r="BN27" s="91" t="str">
        <f t="shared" si="18"/>
        <v/>
      </c>
      <c r="BO27" s="91" t="str">
        <f t="shared" si="42"/>
        <v/>
      </c>
      <c r="BP27" s="105" t="str">
        <f t="shared" si="19"/>
        <v/>
      </c>
      <c r="BQ27" s="14" t="str">
        <f t="shared" si="43"/>
        <v>B18</v>
      </c>
      <c r="BR27" s="14" t="str">
        <f>LEFT('Strategy Dashboard'!B27)</f>
        <v/>
      </c>
      <c r="BS27" s="14" t="str">
        <f>LEFT('Strategy Dashboard'!K27)</f>
        <v/>
      </c>
      <c r="BT27" s="14" t="str">
        <f>LEFT('Strategy Dashboard'!T27)</f>
        <v/>
      </c>
      <c r="BU27" s="14" t="str">
        <f>LEFT('Strategy Dashboard'!AC27)</f>
        <v/>
      </c>
      <c r="BV27" s="14" t="str">
        <f>LEFT('Strategy Dashboard'!AL27)</f>
        <v/>
      </c>
      <c r="BW27" s="14" t="str">
        <f>LEFT('Strategy Dashboard'!BE27)</f>
        <v/>
      </c>
      <c r="BX27" s="14" t="str">
        <f>LEFT('Strategy Dashboard'!BN27)</f>
        <v/>
      </c>
      <c r="BY27" s="14" t="str">
        <f>LEFT('Strategy Dashboard'!BW27)</f>
        <v/>
      </c>
      <c r="BZ27" s="14" t="str">
        <f>LEFT('Strategy Dashboard'!CF27)</f>
        <v/>
      </c>
      <c r="CA27" s="14" t="str">
        <f>LEFT('Strategy Dashboard'!CO27)</f>
        <v/>
      </c>
      <c r="CB27" s="14">
        <f>IF(OR(BR27="N",REPLACE('Strategy Dashboard'!B27,1,1,"")=""),0,INT(REPLACE('Strategy Dashboard'!B27,1,1,"")))</f>
        <v>0</v>
      </c>
      <c r="CC27" s="14">
        <f>IF(OR(BS27="N",REPLACE('Strategy Dashboard'!K27,1,1,"")=""),0,INT(REPLACE('Strategy Dashboard'!K27,1,1,"")))</f>
        <v>0</v>
      </c>
      <c r="CD27" s="14">
        <f>IF(OR(BT27="N",REPLACE('Strategy Dashboard'!T27,1,1,"")=""),0,INT(REPLACE('Strategy Dashboard'!T27,1,1,"")))</f>
        <v>0</v>
      </c>
      <c r="CE27" s="14">
        <f>IF(OR(BU27="N",REPLACE('Strategy Dashboard'!AC27,1,1,"")=""),0,INT(REPLACE('Strategy Dashboard'!AC27,1,1,"")))</f>
        <v>0</v>
      </c>
      <c r="CF27" s="14">
        <f>IF(OR(BV27="N",REPLACE('Strategy Dashboard'!AL27,1,1,"")=""),0,INT(REPLACE('Strategy Dashboard'!AL27,1,1,"")))</f>
        <v>0</v>
      </c>
      <c r="CG27" s="14">
        <f>IF(OR(BW27="N",REPLACE('Strategy Dashboard'!BE27,1,1,"")=""),0,INT(REPLACE('Strategy Dashboard'!BE27,1,1,"")))</f>
        <v>0</v>
      </c>
      <c r="CH27" s="14">
        <f>IF(OR(BX27="N",REPLACE('Strategy Dashboard'!BN27,1,1,"")=""),0,INT(REPLACE('Strategy Dashboard'!BN27,1,1,"")))</f>
        <v>0</v>
      </c>
      <c r="CI27" s="14">
        <f>IF(OR(BY27="N",REPLACE('Strategy Dashboard'!BW27,1,1,"")=""),0,INT(REPLACE('Strategy Dashboard'!BW27,1,1,"")))</f>
        <v>0</v>
      </c>
      <c r="CJ27" s="14">
        <f>IF(OR(BZ27="N",REPLACE('Strategy Dashboard'!CF27,1,1,"")=""),0,INT(REPLACE('Strategy Dashboard'!CF27,1,1,"")))</f>
        <v>0</v>
      </c>
      <c r="CK27" s="14">
        <f>IF(OR(CA27="N",REPLACE('Strategy Dashboard'!CO27,1,1,"")=""),0,INT(REPLACE('Strategy Dashboard'!CO27,1,1,"")))</f>
        <v>0</v>
      </c>
      <c r="CL27" s="14" t="e">
        <f>IF(C27="",0,IFERROR(VLOOKUP(C22&amp;C23&amp;C24&amp;C25&amp;C26&amp;C27,General!I:J,2,FALSE),0))+D26</f>
        <v>#VALUE!</v>
      </c>
      <c r="CM27" s="14" t="e">
        <f>IF(I27="",0,IFERROR(VLOOKUP(I22&amp;I23&amp;I24&amp;I25&amp;I26&amp;I27,General!I:J,2,FALSE),0))+J26</f>
        <v>#VALUE!</v>
      </c>
      <c r="CN27" s="14" t="e">
        <f>IF(O27="",0,IFERROR(VLOOKUP(O22&amp;O23&amp;O24&amp;O25&amp;O26&amp;O27,General!I:J,2,FALSE),0))+P26</f>
        <v>#VALUE!</v>
      </c>
      <c r="CO27" s="14" t="e">
        <f>IF(U27="",0,IFERROR(VLOOKUP(U22&amp;U23&amp;U24&amp;U25&amp;U26&amp;U27,General!I:J,2,FALSE),0))+V26</f>
        <v>#VALUE!</v>
      </c>
      <c r="CP27" s="14" t="e">
        <f>IF(AA27="",0,IFERROR(VLOOKUP(AA22&amp;AA23&amp;AA24&amp;AA25&amp;AA26&amp;AA27,General!I:J,2,FALSE),0))+AB26</f>
        <v>#VALUE!</v>
      </c>
      <c r="CQ27" s="14" t="e">
        <f>IF(AP27="",0,IFERROR(VLOOKUP(AP22&amp;AP23&amp;AP24&amp;AP25&amp;AP26&amp;AP27,General!I:J,2,FALSE),0))+AQ26</f>
        <v>#VALUE!</v>
      </c>
      <c r="CR27" s="14" t="e">
        <f>IF(AV27="",0,IFERROR(VLOOKUP(AV22&amp;AV23&amp;AV24&amp;AV25&amp;AV26&amp;AV27,General!I:J,2,FALSE),0))+AW26</f>
        <v>#VALUE!</v>
      </c>
      <c r="CS27" s="14" t="e">
        <f>IF(BB27="",0,IFERROR(VLOOKUP(BB22&amp;BB23&amp;BB24&amp;BB25&amp;BB26&amp;BB27,General!I:J,2,FALSE),0))+BC26</f>
        <v>#VALUE!</v>
      </c>
      <c r="CT27" s="14" t="e">
        <f>IF(BH27="",0,IFERROR(VLOOKUP(BH22&amp;BH23&amp;BH24&amp;BH25&amp;BH26&amp;BH27,General!I:J,2,FALSE),0))+BI26</f>
        <v>#VALUE!</v>
      </c>
      <c r="CU27" s="14" t="e">
        <f>IF(BN27="",0,IFERROR(VLOOKUP(BN22&amp;BN23&amp;BN24&amp;BN25&amp;BN26&amp;BN27,General!I:J,2,FALSE),0))+BO26</f>
        <v>#VALUE!</v>
      </c>
      <c r="CV27" s="14" t="e">
        <f>IF(AJ27="",0,IFERROR(VLOOKUP(AJ22&amp;AJ23&amp;AJ24&amp;AJ25&amp;AJ26&amp;AJ27,General!I:J,2,FALSE),0))+AK26</f>
        <v>#VALUE!</v>
      </c>
      <c r="DG27" s="14" t="str">
        <f>DG29</f>
        <v/>
      </c>
      <c r="DH27" s="14">
        <v>27</v>
      </c>
      <c r="DI27" s="14" t="str">
        <f t="shared" si="67"/>
        <v/>
      </c>
      <c r="DJ27" s="14" t="str">
        <f>IFERROR(VLOOKUP(DJ29,General!L:M,2,FALSE),"")</f>
        <v/>
      </c>
      <c r="DK27" s="14" t="str">
        <f>IFERROR(VLOOKUP(DK29,General!L:M,2,FALSE),"")</f>
        <v/>
      </c>
      <c r="DL27" s="14" t="str">
        <f>IFERROR(VLOOKUP(DL29,General!L:M,2,FALSE),"")</f>
        <v/>
      </c>
      <c r="DM27" s="14" t="str">
        <f>IFERROR(VLOOKUP(DM29,General!L:M,2,FALSE),"")</f>
        <v/>
      </c>
      <c r="DN27" s="14">
        <f ca="1">COUNTIF(DJ28:DM28,MAX(DJ28:DM28))</f>
        <v>4</v>
      </c>
      <c r="DS27" s="14" t="str">
        <f t="shared" ca="1" si="68"/>
        <v>AU</v>
      </c>
      <c r="DU27" s="68" t="str">
        <f t="shared" si="44"/>
        <v/>
      </c>
      <c r="DV27" s="24" t="str">
        <f t="shared" si="45"/>
        <v/>
      </c>
      <c r="DW27" s="24" t="str">
        <f t="shared" si="46"/>
        <v/>
      </c>
      <c r="DX27" s="24" t="str">
        <f t="shared" si="47"/>
        <v/>
      </c>
      <c r="DY27" s="24" t="str">
        <f t="shared" si="48"/>
        <v/>
      </c>
      <c r="DZ27" s="24" t="str">
        <f t="shared" si="49"/>
        <v/>
      </c>
      <c r="EA27" s="24" t="str">
        <f t="shared" si="50"/>
        <v/>
      </c>
      <c r="EB27" s="24" t="str">
        <f t="shared" si="51"/>
        <v/>
      </c>
      <c r="EC27" s="24" t="str">
        <f t="shared" si="52"/>
        <v/>
      </c>
      <c r="ED27" s="67" t="str">
        <f t="shared" si="53"/>
        <v/>
      </c>
    </row>
    <row r="28" spans="1:134" ht="26.25" customHeight="1" thickBot="1">
      <c r="A28" s="14">
        <v>19</v>
      </c>
      <c r="B28" s="104" t="str">
        <f t="shared" si="65"/>
        <v/>
      </c>
      <c r="C28" s="91" t="str">
        <f t="shared" si="20"/>
        <v/>
      </c>
      <c r="D28" s="91" t="str">
        <f t="shared" si="21"/>
        <v/>
      </c>
      <c r="E28" s="105" t="str">
        <f t="shared" si="22"/>
        <v/>
      </c>
      <c r="F28" s="137"/>
      <c r="G28" s="137"/>
      <c r="H28" s="104" t="str">
        <f t="shared" si="1"/>
        <v/>
      </c>
      <c r="I28" s="91" t="str">
        <f t="shared" si="23"/>
        <v/>
      </c>
      <c r="J28" s="91" t="str">
        <f t="shared" si="24"/>
        <v/>
      </c>
      <c r="K28" s="105" t="str">
        <f t="shared" si="25"/>
        <v/>
      </c>
      <c r="L28" s="137"/>
      <c r="M28" s="137"/>
      <c r="N28" s="104" t="str">
        <f t="shared" si="2"/>
        <v/>
      </c>
      <c r="O28" s="91" t="str">
        <f t="shared" si="26"/>
        <v/>
      </c>
      <c r="P28" s="91" t="str">
        <f t="shared" si="27"/>
        <v/>
      </c>
      <c r="Q28" s="105" t="str">
        <f t="shared" si="28"/>
        <v/>
      </c>
      <c r="R28" s="137"/>
      <c r="S28" s="137"/>
      <c r="T28" s="104" t="str">
        <f t="shared" si="3"/>
        <v/>
      </c>
      <c r="U28" s="91" t="str">
        <f t="shared" si="29"/>
        <v/>
      </c>
      <c r="V28" s="91" t="str">
        <f t="shared" si="30"/>
        <v/>
      </c>
      <c r="W28" s="105" t="str">
        <f t="shared" si="31"/>
        <v/>
      </c>
      <c r="X28" s="137"/>
      <c r="Y28" s="137"/>
      <c r="Z28" s="104" t="str">
        <f t="shared" si="4"/>
        <v/>
      </c>
      <c r="AA28" s="91" t="str">
        <f t="shared" si="32"/>
        <v/>
      </c>
      <c r="AB28" s="91" t="str">
        <f t="shared" si="33"/>
        <v/>
      </c>
      <c r="AC28" s="105" t="str">
        <f t="shared" si="34"/>
        <v/>
      </c>
      <c r="AD28" s="137"/>
      <c r="AE28" s="137"/>
      <c r="AF28" s="169" t="str">
        <f>IF('Main Dashboard'!I28="","",'Main Dashboard'!I28)</f>
        <v/>
      </c>
      <c r="AG28" s="171"/>
      <c r="AH28" s="190"/>
      <c r="AI28" s="178" t="str" cm="1">
        <f t="array" aca="1" ref="AI28" ca="1">IF(AF27="","",INDIRECT(DS27&amp;DH28))</f>
        <v/>
      </c>
      <c r="AJ28" s="91" t="str">
        <f t="shared" si="54"/>
        <v/>
      </c>
      <c r="AK28" s="91" t="str">
        <f t="shared" si="56"/>
        <v/>
      </c>
      <c r="AL28" s="105" t="str">
        <f t="shared" si="61"/>
        <v/>
      </c>
      <c r="AM28" s="166"/>
      <c r="AN28" s="137"/>
      <c r="AO28" s="104" t="str">
        <f t="shared" si="5"/>
        <v/>
      </c>
      <c r="AP28" s="91" t="str">
        <f t="shared" si="6"/>
        <v/>
      </c>
      <c r="AQ28" s="91" t="str">
        <f t="shared" si="38"/>
        <v/>
      </c>
      <c r="AR28" s="105" t="str">
        <f t="shared" si="7"/>
        <v/>
      </c>
      <c r="AS28" s="137"/>
      <c r="AT28" s="137"/>
      <c r="AU28" s="104" t="str">
        <f t="shared" si="8"/>
        <v/>
      </c>
      <c r="AV28" s="91" t="str">
        <f t="shared" si="9"/>
        <v/>
      </c>
      <c r="AW28" s="91" t="str">
        <f t="shared" si="39"/>
        <v/>
      </c>
      <c r="AX28" s="105" t="str">
        <f t="shared" si="10"/>
        <v/>
      </c>
      <c r="AY28" s="137"/>
      <c r="AZ28" s="137"/>
      <c r="BA28" s="104" t="str">
        <f t="shared" si="11"/>
        <v/>
      </c>
      <c r="BB28" s="91" t="str">
        <f t="shared" si="12"/>
        <v/>
      </c>
      <c r="BC28" s="91" t="str">
        <f t="shared" si="40"/>
        <v/>
      </c>
      <c r="BD28" s="105" t="str">
        <f t="shared" si="13"/>
        <v/>
      </c>
      <c r="BE28" s="137"/>
      <c r="BF28" s="137"/>
      <c r="BG28" s="104" t="str">
        <f t="shared" si="14"/>
        <v/>
      </c>
      <c r="BH28" s="91" t="str">
        <f t="shared" si="15"/>
        <v/>
      </c>
      <c r="BI28" s="91" t="str">
        <f t="shared" si="41"/>
        <v/>
      </c>
      <c r="BJ28" s="105" t="str">
        <f t="shared" si="16"/>
        <v/>
      </c>
      <c r="BK28" s="137"/>
      <c r="BL28" s="137"/>
      <c r="BM28" s="104" t="str">
        <f t="shared" si="17"/>
        <v/>
      </c>
      <c r="BN28" s="91" t="str">
        <f t="shared" si="18"/>
        <v/>
      </c>
      <c r="BO28" s="91" t="str">
        <f t="shared" si="42"/>
        <v/>
      </c>
      <c r="BP28" s="105" t="str">
        <f t="shared" si="19"/>
        <v/>
      </c>
      <c r="BQ28" s="14" t="str">
        <f t="shared" si="43"/>
        <v>B19</v>
      </c>
      <c r="BR28" s="14" t="str">
        <f>LEFT('Strategy Dashboard'!B28)</f>
        <v/>
      </c>
      <c r="BS28" s="14" t="str">
        <f>LEFT('Strategy Dashboard'!K28)</f>
        <v/>
      </c>
      <c r="BT28" s="14" t="str">
        <f>LEFT('Strategy Dashboard'!T28)</f>
        <v/>
      </c>
      <c r="BU28" s="14" t="str">
        <f>LEFT('Strategy Dashboard'!AC28)</f>
        <v/>
      </c>
      <c r="BV28" s="14" t="str">
        <f>LEFT('Strategy Dashboard'!AL28)</f>
        <v/>
      </c>
      <c r="BW28" s="14" t="str">
        <f>LEFT('Strategy Dashboard'!BE28)</f>
        <v/>
      </c>
      <c r="BX28" s="14" t="str">
        <f>LEFT('Strategy Dashboard'!BN28)</f>
        <v/>
      </c>
      <c r="BY28" s="14" t="str">
        <f>LEFT('Strategy Dashboard'!BW28)</f>
        <v/>
      </c>
      <c r="BZ28" s="14" t="str">
        <f>LEFT('Strategy Dashboard'!CF28)</f>
        <v/>
      </c>
      <c r="CA28" s="14" t="str">
        <f>LEFT('Strategy Dashboard'!CO28)</f>
        <v/>
      </c>
      <c r="CB28" s="14">
        <f>IF(OR(BR28="N",REPLACE('Strategy Dashboard'!B28,1,1,"")=""),0,INT(REPLACE('Strategy Dashboard'!B28,1,1,"")))</f>
        <v>0</v>
      </c>
      <c r="CC28" s="14">
        <f>IF(OR(BS28="N",REPLACE('Strategy Dashboard'!K28,1,1,"")=""),0,INT(REPLACE('Strategy Dashboard'!K28,1,1,"")))</f>
        <v>0</v>
      </c>
      <c r="CD28" s="14">
        <f>IF(OR(BT28="N",REPLACE('Strategy Dashboard'!T28,1,1,"")=""),0,INT(REPLACE('Strategy Dashboard'!T28,1,1,"")))</f>
        <v>0</v>
      </c>
      <c r="CE28" s="14">
        <f>IF(OR(BU28="N",REPLACE('Strategy Dashboard'!AC28,1,1,"")=""),0,INT(REPLACE('Strategy Dashboard'!AC28,1,1,"")))</f>
        <v>0</v>
      </c>
      <c r="CF28" s="14">
        <f>IF(OR(BV28="N",REPLACE('Strategy Dashboard'!AL28,1,1,"")=""),0,INT(REPLACE('Strategy Dashboard'!AL28,1,1,"")))</f>
        <v>0</v>
      </c>
      <c r="CG28" s="14">
        <f>IF(OR(BW28="N",REPLACE('Strategy Dashboard'!BE28,1,1,"")=""),0,INT(REPLACE('Strategy Dashboard'!BE28,1,1,"")))</f>
        <v>0</v>
      </c>
      <c r="CH28" s="14">
        <f>IF(OR(BX28="N",REPLACE('Strategy Dashboard'!BN28,1,1,"")=""),0,INT(REPLACE('Strategy Dashboard'!BN28,1,1,"")))</f>
        <v>0</v>
      </c>
      <c r="CI28" s="14">
        <f>IF(OR(BY28="N",REPLACE('Strategy Dashboard'!BW28,1,1,"")=""),0,INT(REPLACE('Strategy Dashboard'!BW28,1,1,"")))</f>
        <v>0</v>
      </c>
      <c r="CJ28" s="14">
        <f>IF(OR(BZ28="N",REPLACE('Strategy Dashboard'!CF28,1,1,"")=""),0,INT(REPLACE('Strategy Dashboard'!CF28,1,1,"")))</f>
        <v>0</v>
      </c>
      <c r="CK28" s="14">
        <f>IF(OR(CA28="N",REPLACE('Strategy Dashboard'!CO28,1,1,"")=""),0,INT(REPLACE('Strategy Dashboard'!CO28,1,1,"")))</f>
        <v>0</v>
      </c>
      <c r="CL28" s="14" t="e">
        <f>IF(C28="",0,IFERROR(VLOOKUP(C23&amp;C24&amp;C25&amp;C26&amp;C27&amp;C28,General!I:J,2,FALSE),0))+D27</f>
        <v>#VALUE!</v>
      </c>
      <c r="CM28" s="14" t="e">
        <f>IF(I28="",0,IFERROR(VLOOKUP(I23&amp;I24&amp;I25&amp;I26&amp;I27&amp;I28,General!I:J,2,FALSE),0))+J27</f>
        <v>#VALUE!</v>
      </c>
      <c r="CN28" s="14" t="e">
        <f>IF(O28="",0,IFERROR(VLOOKUP(O23&amp;O24&amp;O25&amp;O26&amp;O27&amp;O28,General!I:J,2,FALSE),0))+P27</f>
        <v>#VALUE!</v>
      </c>
      <c r="CO28" s="14" t="e">
        <f>IF(U28="",0,IFERROR(VLOOKUP(U23&amp;U24&amp;U25&amp;U26&amp;U27&amp;U28,General!I:J,2,FALSE),0))+V27</f>
        <v>#VALUE!</v>
      </c>
      <c r="CP28" s="14" t="e">
        <f>IF(AA28="",0,IFERROR(VLOOKUP(AA23&amp;AA24&amp;AA25&amp;AA26&amp;AA27&amp;AA28,General!I:J,2,FALSE),0))+AB27</f>
        <v>#VALUE!</v>
      </c>
      <c r="CQ28" s="14" t="e">
        <f>IF(AP28="",0,IFERROR(VLOOKUP(AP23&amp;AP24&amp;AP25&amp;AP26&amp;AP27&amp;AP28,General!I:J,2,FALSE),0))+AQ27</f>
        <v>#VALUE!</v>
      </c>
      <c r="CR28" s="14" t="e">
        <f>IF(AV28="",0,IFERROR(VLOOKUP(AV23&amp;AV24&amp;AV25&amp;AV26&amp;AV27&amp;AV28,General!I:J,2,FALSE),0))+AW27</f>
        <v>#VALUE!</v>
      </c>
      <c r="CS28" s="14" t="e">
        <f>IF(BB28="",0,IFERROR(VLOOKUP(BB23&amp;BB24&amp;BB25&amp;BB26&amp;BB27&amp;BB28,General!I:J,2,FALSE),0))+BC27</f>
        <v>#VALUE!</v>
      </c>
      <c r="CT28" s="14" t="e">
        <f>IF(BH28="",0,IFERROR(VLOOKUP(BH23&amp;BH24&amp;BH25&amp;BH26&amp;BH27&amp;BH28,General!I:J,2,FALSE),0))+BI27</f>
        <v>#VALUE!</v>
      </c>
      <c r="CU28" s="14" t="e">
        <f>IF(BN28="",0,IFERROR(VLOOKUP(BN23&amp;BN24&amp;BN25&amp;BN26&amp;BN27&amp;BN28,General!I:J,2,FALSE),0))+BO27</f>
        <v>#VALUE!</v>
      </c>
      <c r="CV28" s="14" t="e">
        <f>IF(AJ28="",0,IFERROR(VLOOKUP(AJ23&amp;AJ24&amp;AJ25&amp;AJ26&amp;AJ27&amp;AJ28,General!I:J,2,FALSE),0))+AK27</f>
        <v>#VALUE!</v>
      </c>
      <c r="DG28" s="14" t="str">
        <f>DG29</f>
        <v/>
      </c>
      <c r="DH28" s="14">
        <v>28</v>
      </c>
      <c r="DI28" s="14" t="str">
        <f t="shared" si="67"/>
        <v/>
      </c>
      <c r="DJ28" s="14">
        <f ca="1">IF(DJ29="",0,COUNTIF(INDIRECT(DJ27&amp;DH25):INDIRECT(DJ27&amp;DH29),"Y"))</f>
        <v>0</v>
      </c>
      <c r="DK28" s="14">
        <f ca="1">IF(DK29="",0,COUNTIF(INDIRECT(DK27&amp;DH25):INDIRECT(DK27&amp;DH29),"Y"))</f>
        <v>0</v>
      </c>
      <c r="DL28" s="14">
        <f ca="1">IF(DL29="",0,COUNTIF(INDIRECT(DL27&amp;DH25):INDIRECT(DL27&amp;DH29),"Y"))</f>
        <v>0</v>
      </c>
      <c r="DM28" s="14">
        <f ca="1">IF(DM29="",0,COUNTIF(INDIRECT(DM27&amp;DH25):INDIRECT(DM27&amp;DH29),"Y"))</f>
        <v>0</v>
      </c>
      <c r="DN28" s="14" t="str" cm="1">
        <f t="array" aca="1" ref="DN28" ca="1">IFERROR(INDEX($DJ$29:$DM$29,_xlfn.AGGREGATE(15,6,COLUMN($DJ$29:$DM$29)-COLUMN($DI$29)/($DJ$28:$DM$28=MAX($DJ$28:$DM$28)),COLUMNS($DJ$29:DJ29))),"")</f>
        <v/>
      </c>
      <c r="DO28" s="14" t="str" cm="1">
        <f t="array" aca="1" ref="DO28" ca="1">IFERROR(INDEX($DJ$29:$DM$29,_xlfn.AGGREGATE(15,6,COLUMN($DJ$29:$DM$29)-COLUMN($DI$29)/($DJ$28:$DM$28=MAX($DJ$28:$DM$28)),COLUMNS($DJ$29:DK29))),"")</f>
        <v/>
      </c>
      <c r="DP28" s="14" t="str" cm="1">
        <f t="array" aca="1" ref="DP28" ca="1">IFERROR(INDEX($DJ$29:$DM$29,_xlfn.AGGREGATE(15,6,COLUMN($DJ$29:$DM$29)-COLUMN($DI$29)/($DJ$28:$DM$28=MAX($DJ$28:$DM$28)),COLUMNS($DJ$29:DL29))),"")</f>
        <v/>
      </c>
      <c r="DQ28" s="14" t="str" cm="1">
        <f t="array" aca="1" ref="DQ28" ca="1">IFERROR(INDEX($DJ$29:$DM$29,_xlfn.AGGREGATE(15,6,COLUMN($DJ$29:$DM$29)-COLUMN($DI$29)/($DJ$28:$DM$28=MAX($DJ$28:$DM$28)),COLUMNS($DJ$29:DM29))),"")</f>
        <v/>
      </c>
      <c r="DS28" s="14" t="str">
        <f t="shared" ca="1" si="68"/>
        <v>AU</v>
      </c>
      <c r="DU28" s="68" t="str">
        <f t="shared" si="44"/>
        <v/>
      </c>
      <c r="DV28" s="24" t="str">
        <f t="shared" si="45"/>
        <v/>
      </c>
      <c r="DW28" s="24" t="str">
        <f t="shared" si="46"/>
        <v/>
      </c>
      <c r="DX28" s="24" t="str">
        <f t="shared" si="47"/>
        <v/>
      </c>
      <c r="DY28" s="24" t="str">
        <f t="shared" si="48"/>
        <v/>
      </c>
      <c r="DZ28" s="24" t="str">
        <f t="shared" si="49"/>
        <v/>
      </c>
      <c r="EA28" s="24" t="str">
        <f t="shared" si="50"/>
        <v/>
      </c>
      <c r="EB28" s="24" t="str">
        <f t="shared" si="51"/>
        <v/>
      </c>
      <c r="EC28" s="24" t="str">
        <f t="shared" si="52"/>
        <v/>
      </c>
      <c r="ED28" s="67" t="str">
        <f t="shared" si="53"/>
        <v/>
      </c>
    </row>
    <row r="29" spans="1:134" ht="26.25" customHeight="1" thickBot="1">
      <c r="A29" s="14">
        <v>20</v>
      </c>
      <c r="B29" s="106" t="str">
        <f t="shared" si="65"/>
        <v/>
      </c>
      <c r="C29" s="107" t="str">
        <f t="shared" si="20"/>
        <v/>
      </c>
      <c r="D29" s="107" t="str">
        <f t="shared" si="21"/>
        <v/>
      </c>
      <c r="E29" s="108" t="str">
        <f t="shared" si="22"/>
        <v/>
      </c>
      <c r="F29" s="137"/>
      <c r="G29" s="137"/>
      <c r="H29" s="106" t="str">
        <f t="shared" si="1"/>
        <v/>
      </c>
      <c r="I29" s="107" t="str">
        <f t="shared" si="23"/>
        <v/>
      </c>
      <c r="J29" s="107" t="str">
        <f t="shared" si="24"/>
        <v/>
      </c>
      <c r="K29" s="108" t="str">
        <f t="shared" si="25"/>
        <v/>
      </c>
      <c r="L29" s="137"/>
      <c r="M29" s="137"/>
      <c r="N29" s="106" t="str">
        <f t="shared" si="2"/>
        <v/>
      </c>
      <c r="O29" s="107" t="str">
        <f t="shared" si="26"/>
        <v/>
      </c>
      <c r="P29" s="107" t="str">
        <f t="shared" si="27"/>
        <v/>
      </c>
      <c r="Q29" s="108" t="str">
        <f t="shared" si="28"/>
        <v/>
      </c>
      <c r="R29" s="137"/>
      <c r="S29" s="137"/>
      <c r="T29" s="106" t="str">
        <f t="shared" si="3"/>
        <v/>
      </c>
      <c r="U29" s="107" t="str">
        <f t="shared" si="29"/>
        <v/>
      </c>
      <c r="V29" s="107" t="str">
        <f t="shared" si="30"/>
        <v/>
      </c>
      <c r="W29" s="108" t="str">
        <f t="shared" si="31"/>
        <v/>
      </c>
      <c r="X29" s="137"/>
      <c r="Y29" s="137"/>
      <c r="Z29" s="106" t="str">
        <f t="shared" si="4"/>
        <v/>
      </c>
      <c r="AA29" s="107" t="str">
        <f t="shared" si="32"/>
        <v/>
      </c>
      <c r="AB29" s="107" t="str">
        <f t="shared" si="33"/>
        <v/>
      </c>
      <c r="AC29" s="108" t="str">
        <f t="shared" si="34"/>
        <v/>
      </c>
      <c r="AD29" s="137"/>
      <c r="AE29" s="137"/>
      <c r="AF29" s="169" t="str">
        <f>IF('Main Dashboard'!I29="","",'Main Dashboard'!I29)</f>
        <v/>
      </c>
      <c r="AG29" s="172"/>
      <c r="AH29" s="191"/>
      <c r="AI29" s="182" t="str" cm="1">
        <f t="array" aca="1" ref="AI29" ca="1">IF(AF28="","",INDIRECT(DS28&amp;DH29))</f>
        <v/>
      </c>
      <c r="AJ29" s="107" t="str">
        <f t="shared" si="54"/>
        <v/>
      </c>
      <c r="AK29" s="107" t="str">
        <f t="shared" si="56"/>
        <v/>
      </c>
      <c r="AL29" s="108" t="str">
        <f t="shared" si="61"/>
        <v/>
      </c>
      <c r="AM29" s="166"/>
      <c r="AN29" s="137"/>
      <c r="AO29" s="106" t="str">
        <f t="shared" si="5"/>
        <v/>
      </c>
      <c r="AP29" s="107" t="str">
        <f t="shared" si="6"/>
        <v/>
      </c>
      <c r="AQ29" s="107" t="str">
        <f t="shared" si="38"/>
        <v/>
      </c>
      <c r="AR29" s="108" t="str">
        <f t="shared" si="7"/>
        <v/>
      </c>
      <c r="AS29" s="137"/>
      <c r="AT29" s="137"/>
      <c r="AU29" s="106" t="str">
        <f t="shared" si="8"/>
        <v/>
      </c>
      <c r="AV29" s="107" t="str">
        <f t="shared" si="9"/>
        <v/>
      </c>
      <c r="AW29" s="107" t="str">
        <f t="shared" si="39"/>
        <v/>
      </c>
      <c r="AX29" s="108" t="str">
        <f t="shared" si="10"/>
        <v/>
      </c>
      <c r="AY29" s="137"/>
      <c r="AZ29" s="137"/>
      <c r="BA29" s="106" t="str">
        <f t="shared" si="11"/>
        <v/>
      </c>
      <c r="BB29" s="107" t="str">
        <f t="shared" si="12"/>
        <v/>
      </c>
      <c r="BC29" s="107" t="str">
        <f t="shared" si="40"/>
        <v/>
      </c>
      <c r="BD29" s="108" t="str">
        <f t="shared" si="13"/>
        <v/>
      </c>
      <c r="BE29" s="137"/>
      <c r="BF29" s="137"/>
      <c r="BG29" s="106" t="str">
        <f t="shared" si="14"/>
        <v/>
      </c>
      <c r="BH29" s="107" t="str">
        <f t="shared" si="15"/>
        <v/>
      </c>
      <c r="BI29" s="107" t="str">
        <f t="shared" si="41"/>
        <v/>
      </c>
      <c r="BJ29" s="108" t="str">
        <f t="shared" si="16"/>
        <v/>
      </c>
      <c r="BK29" s="137"/>
      <c r="BL29" s="137"/>
      <c r="BM29" s="106" t="str">
        <f t="shared" si="17"/>
        <v/>
      </c>
      <c r="BN29" s="107" t="str">
        <f t="shared" si="18"/>
        <v/>
      </c>
      <c r="BO29" s="107" t="str">
        <f t="shared" si="42"/>
        <v/>
      </c>
      <c r="BP29" s="108" t="str">
        <f t="shared" si="19"/>
        <v/>
      </c>
      <c r="BQ29" s="14" t="str">
        <f t="shared" si="43"/>
        <v>B20</v>
      </c>
      <c r="BR29" s="14" t="str">
        <f>LEFT('Strategy Dashboard'!B29)</f>
        <v/>
      </c>
      <c r="BS29" s="14" t="str">
        <f>LEFT('Strategy Dashboard'!K29)</f>
        <v/>
      </c>
      <c r="BT29" s="14" t="str">
        <f>LEFT('Strategy Dashboard'!T29)</f>
        <v/>
      </c>
      <c r="BU29" s="14" t="str">
        <f>LEFT('Strategy Dashboard'!AC29)</f>
        <v/>
      </c>
      <c r="BV29" s="14" t="str">
        <f>LEFT('Strategy Dashboard'!AL29)</f>
        <v/>
      </c>
      <c r="BW29" s="14" t="str">
        <f>LEFT('Strategy Dashboard'!BE29)</f>
        <v/>
      </c>
      <c r="BX29" s="14" t="str">
        <f>LEFT('Strategy Dashboard'!BN29)</f>
        <v/>
      </c>
      <c r="BY29" s="14" t="str">
        <f>LEFT('Strategy Dashboard'!BW29)</f>
        <v/>
      </c>
      <c r="BZ29" s="14" t="str">
        <f>LEFT('Strategy Dashboard'!CF29)</f>
        <v/>
      </c>
      <c r="CA29" s="14" t="str">
        <f>LEFT('Strategy Dashboard'!CO29)</f>
        <v/>
      </c>
      <c r="CB29" s="14">
        <f>IF(OR(BR29="N",REPLACE('Strategy Dashboard'!B29,1,1,"")=""),0,INT(REPLACE('Strategy Dashboard'!B29,1,1,"")))</f>
        <v>0</v>
      </c>
      <c r="CC29" s="14">
        <f>IF(OR(BS29="N",REPLACE('Strategy Dashboard'!K29,1,1,"")=""),0,INT(REPLACE('Strategy Dashboard'!K29,1,1,"")))</f>
        <v>0</v>
      </c>
      <c r="CD29" s="14">
        <f>IF(OR(BT29="N",REPLACE('Strategy Dashboard'!T29,1,1,"")=""),0,INT(REPLACE('Strategy Dashboard'!T29,1,1,"")))</f>
        <v>0</v>
      </c>
      <c r="CE29" s="14">
        <f>IF(OR(BU29="N",REPLACE('Strategy Dashboard'!AC29,1,1,"")=""),0,INT(REPLACE('Strategy Dashboard'!AC29,1,1,"")))</f>
        <v>0</v>
      </c>
      <c r="CF29" s="14">
        <f>IF(OR(BV29="N",REPLACE('Strategy Dashboard'!AL29,1,1,"")=""),0,INT(REPLACE('Strategy Dashboard'!AL29,1,1,"")))</f>
        <v>0</v>
      </c>
      <c r="CG29" s="14">
        <f>IF(OR(BW29="N",REPLACE('Strategy Dashboard'!BE29,1,1,"")=""),0,INT(REPLACE('Strategy Dashboard'!BE29,1,1,"")))</f>
        <v>0</v>
      </c>
      <c r="CH29" s="14">
        <f>IF(OR(BX29="N",REPLACE('Strategy Dashboard'!BN29,1,1,"")=""),0,INT(REPLACE('Strategy Dashboard'!BN29,1,1,"")))</f>
        <v>0</v>
      </c>
      <c r="CI29" s="14">
        <f>IF(OR(BY29="N",REPLACE('Strategy Dashboard'!BW29,1,1,"")=""),0,INT(REPLACE('Strategy Dashboard'!BW29,1,1,"")))</f>
        <v>0</v>
      </c>
      <c r="CJ29" s="14">
        <f>IF(OR(BZ29="N",REPLACE('Strategy Dashboard'!CF29,1,1,"")=""),0,INT(REPLACE('Strategy Dashboard'!CF29,1,1,"")))</f>
        <v>0</v>
      </c>
      <c r="CK29" s="14">
        <f>IF(OR(CA29="N",REPLACE('Strategy Dashboard'!CO29,1,1,"")=""),0,INT(REPLACE('Strategy Dashboard'!CO29,1,1,"")))</f>
        <v>0</v>
      </c>
      <c r="CL29" s="14" t="e">
        <f>IF(C29="",0,IFERROR(VLOOKUP(C24&amp;C25&amp;C26&amp;C27&amp;C28&amp;C29,General!I:J,2,FALSE),0))+D28</f>
        <v>#VALUE!</v>
      </c>
      <c r="CM29" s="14" t="e">
        <f>IF(I29="",0,IFERROR(VLOOKUP(I24&amp;I25&amp;I26&amp;I27&amp;I28&amp;I29,General!I:J,2,FALSE),0))+J28</f>
        <v>#VALUE!</v>
      </c>
      <c r="CN29" s="14" t="e">
        <f>IF(O29="",0,IFERROR(VLOOKUP(O24&amp;O25&amp;O26&amp;O27&amp;O28&amp;O29,General!I:J,2,FALSE),0))+P28</f>
        <v>#VALUE!</v>
      </c>
      <c r="CO29" s="14" t="e">
        <f>IF(U29="",0,IFERROR(VLOOKUP(U24&amp;U25&amp;U26&amp;U27&amp;U28&amp;U29,General!I:J,2,FALSE),0))+V28</f>
        <v>#VALUE!</v>
      </c>
      <c r="CP29" s="14" t="e">
        <f>IF(AA29="",0,IFERROR(VLOOKUP(AA24&amp;AA25&amp;AA26&amp;AA27&amp;AA28&amp;AA29,General!I:J,2,FALSE),0))+AB28</f>
        <v>#VALUE!</v>
      </c>
      <c r="CQ29" s="14" t="e">
        <f>IF(AP29="",0,IFERROR(VLOOKUP(AP24&amp;AP25&amp;AP26&amp;AP27&amp;AP28&amp;AP29,General!I:J,2,FALSE),0))+AQ28</f>
        <v>#VALUE!</v>
      </c>
      <c r="CR29" s="14" t="e">
        <f>IF(AV29="",0,IFERROR(VLOOKUP(AV24&amp;AV25&amp;AV26&amp;AV27&amp;AV28&amp;AV29,General!I:J,2,FALSE),0))+AW28</f>
        <v>#VALUE!</v>
      </c>
      <c r="CS29" s="14" t="e">
        <f>IF(BB29="",0,IFERROR(VLOOKUP(BB24&amp;BB25&amp;BB26&amp;BB27&amp;BB28&amp;BB29,General!I:J,2,FALSE),0))+BC28</f>
        <v>#VALUE!</v>
      </c>
      <c r="CT29" s="14" t="e">
        <f>IF(BH29="",0,IFERROR(VLOOKUP(BH24&amp;BH25&amp;BH26&amp;BH27&amp;BH28&amp;BH29,General!I:J,2,FALSE),0))+BI28</f>
        <v>#VALUE!</v>
      </c>
      <c r="CU29" s="14" t="e">
        <f>IF(BN29="",0,IFERROR(VLOOKUP(BN24&amp;BN25&amp;BN26&amp;BN27&amp;BN28&amp;BN29,General!I:J,2,FALSE),0))+BO28</f>
        <v>#VALUE!</v>
      </c>
      <c r="CV29" s="14" t="e">
        <f>IF(AJ29="",0,IFERROR(VLOOKUP(AJ24&amp;AJ25&amp;AJ26&amp;AJ27&amp;AJ28&amp;AJ29,General!I:J,2,FALSE),0))+AK28</f>
        <v>#VALUE!</v>
      </c>
      <c r="CW29" s="14" t="str">
        <f>E29</f>
        <v/>
      </c>
      <c r="CX29" s="14" t="str">
        <f>K29</f>
        <v/>
      </c>
      <c r="CY29" s="14" t="str">
        <f>Q29</f>
        <v/>
      </c>
      <c r="CZ29" s="14" t="str">
        <f>W29</f>
        <v/>
      </c>
      <c r="DA29" s="14" t="str">
        <f>AC29</f>
        <v/>
      </c>
      <c r="DB29" s="14" t="str">
        <f>AR29</f>
        <v/>
      </c>
      <c r="DC29" s="14" t="str">
        <f>AX29</f>
        <v/>
      </c>
      <c r="DD29" s="14" t="str">
        <f>BD29</f>
        <v/>
      </c>
      <c r="DE29" s="14" t="str">
        <f>BJ29</f>
        <v/>
      </c>
      <c r="DF29" s="14" t="str">
        <f>BP29</f>
        <v/>
      </c>
      <c r="DG29" s="14" t="str">
        <f>IF(AF29="","",INDEX($CW$4:$DF$4,MATCH(MAX(CW29:DF29),CW29:DF29,0)))</f>
        <v/>
      </c>
      <c r="DH29" s="14">
        <v>29</v>
      </c>
      <c r="DI29" s="14" t="str">
        <f t="shared" si="67"/>
        <v/>
      </c>
      <c r="DJ29" s="14" t="str" cm="1">
        <f t="array" ref="DJ29">IFERROR(INDEX($CW$4:$DF$4,_xlfn.AGGREGATE(15,6,COLUMN($CW$4:$DF$4)-COLUMN($CV$1)/($CW$29:$DF$29=MAX($CW$29:$DF$29)),COLUMNS($CW$4:CW4))),"")</f>
        <v/>
      </c>
      <c r="DK29" s="14" t="str" cm="1">
        <f t="array" ref="DK29">IFERROR(INDEX($CW$4:$DF$4,_xlfn.AGGREGATE(15,6,COLUMN($CW$4:$DF$4)-COLUMN($CV$1)/($CW$29:$DF$29=MAX($CW$29:$DF$29)),COLUMNS($CW$4:CX4))),"")</f>
        <v/>
      </c>
      <c r="DL29" s="14" t="str" cm="1">
        <f t="array" ref="DL29">IFERROR(INDEX($CW$4:$DF$4,_xlfn.AGGREGATE(15,6,COLUMN($CW$4:$DF$4)-COLUMN($CV$1)/($CW$29:$DF$29=MAX($CW$29:$DF$29)),COLUMNS($CW$4:CY4))),"")</f>
        <v/>
      </c>
      <c r="DM29" s="14" t="str" cm="1">
        <f t="array" ref="DM29">IFERROR(INDEX($CW$4:$DF$4,_xlfn.AGGREGATE(15,6,COLUMN($CW$4:$DF$4)-COLUMN($CV$1)/($CW$29:$DF$29=MAX($CW$29:$DF$29)),COLUMNS($CW$4:CZ4))),"")</f>
        <v/>
      </c>
      <c r="DN29" s="168" t="str">
        <f ca="1">IF(DO28="",DN28,DN25)</f>
        <v/>
      </c>
      <c r="DR29" s="14" t="str">
        <f>IF(DN26&gt;1,"R","N")</f>
        <v>R</v>
      </c>
      <c r="DS29" s="14" t="str">
        <f ca="1">DN29</f>
        <v/>
      </c>
      <c r="DU29" s="68" t="str">
        <f t="shared" si="44"/>
        <v/>
      </c>
      <c r="DV29" s="24" t="str">
        <f t="shared" si="45"/>
        <v/>
      </c>
      <c r="DW29" s="24" t="str">
        <f t="shared" si="46"/>
        <v/>
      </c>
      <c r="DX29" s="24" t="str">
        <f t="shared" si="47"/>
        <v/>
      </c>
      <c r="DY29" s="24" t="str">
        <f t="shared" si="48"/>
        <v/>
      </c>
      <c r="DZ29" s="24" t="str">
        <f t="shared" si="49"/>
        <v/>
      </c>
      <c r="EA29" s="24" t="str">
        <f t="shared" si="50"/>
        <v/>
      </c>
      <c r="EB29" s="24" t="str">
        <f t="shared" si="51"/>
        <v/>
      </c>
      <c r="EC29" s="24" t="str">
        <f t="shared" si="52"/>
        <v/>
      </c>
      <c r="ED29" s="67" t="str">
        <f t="shared" si="53"/>
        <v/>
      </c>
    </row>
    <row r="30" spans="1:134" ht="26.25" customHeight="1" thickBot="1">
      <c r="A30" s="14">
        <v>21</v>
      </c>
      <c r="B30" s="101" t="str">
        <f t="shared" si="65"/>
        <v/>
      </c>
      <c r="C30" s="102" t="str">
        <f t="shared" si="20"/>
        <v/>
      </c>
      <c r="D30" s="102" t="str">
        <f t="shared" si="21"/>
        <v/>
      </c>
      <c r="E30" s="103" t="str">
        <f t="shared" si="22"/>
        <v/>
      </c>
      <c r="F30" s="137"/>
      <c r="G30" s="137"/>
      <c r="H30" s="101" t="str">
        <f t="shared" si="1"/>
        <v/>
      </c>
      <c r="I30" s="102" t="str">
        <f t="shared" si="23"/>
        <v/>
      </c>
      <c r="J30" s="102" t="str">
        <f t="shared" si="24"/>
        <v/>
      </c>
      <c r="K30" s="103" t="str">
        <f t="shared" si="25"/>
        <v/>
      </c>
      <c r="L30" s="137"/>
      <c r="M30" s="137"/>
      <c r="N30" s="101" t="str">
        <f t="shared" si="2"/>
        <v/>
      </c>
      <c r="O30" s="102" t="str">
        <f t="shared" si="26"/>
        <v/>
      </c>
      <c r="P30" s="102" t="str">
        <f t="shared" si="27"/>
        <v/>
      </c>
      <c r="Q30" s="103" t="str">
        <f t="shared" si="28"/>
        <v/>
      </c>
      <c r="R30" s="137"/>
      <c r="S30" s="137"/>
      <c r="T30" s="101" t="str">
        <f t="shared" si="3"/>
        <v/>
      </c>
      <c r="U30" s="102" t="str">
        <f t="shared" si="29"/>
        <v/>
      </c>
      <c r="V30" s="102" t="str">
        <f t="shared" si="30"/>
        <v/>
      </c>
      <c r="W30" s="103" t="str">
        <f t="shared" si="31"/>
        <v/>
      </c>
      <c r="X30" s="137"/>
      <c r="Y30" s="137"/>
      <c r="Z30" s="101" t="str">
        <f t="shared" si="4"/>
        <v/>
      </c>
      <c r="AA30" s="102" t="str">
        <f t="shared" si="32"/>
        <v/>
      </c>
      <c r="AB30" s="102" t="str">
        <f t="shared" si="33"/>
        <v/>
      </c>
      <c r="AC30" s="103" t="str">
        <f t="shared" si="34"/>
        <v/>
      </c>
      <c r="AD30" s="137"/>
      <c r="AE30" s="137"/>
      <c r="AF30" s="169" t="str">
        <f>IF('Main Dashboard'!I30="","",'Main Dashboard'!I30)</f>
        <v/>
      </c>
      <c r="AG30" s="179" t="str">
        <f t="shared" ref="AG30" si="70">IF(AF29="","",IF(DR29="R","R",""))</f>
        <v/>
      </c>
      <c r="AH30" s="180" t="str">
        <f>IF(AF29="","",VLOOKUP(DS30,General!O:P,2,FALSE))</f>
        <v/>
      </c>
      <c r="AI30" s="181" t="str" cm="1">
        <f t="array" aca="1" ref="AI30" ca="1">IF(AF29="","",INDIRECT(DS29&amp;DH30))</f>
        <v/>
      </c>
      <c r="AJ30" s="102" t="str">
        <f t="shared" si="54"/>
        <v/>
      </c>
      <c r="AK30" s="102" t="str">
        <f t="shared" si="56"/>
        <v/>
      </c>
      <c r="AL30" s="103" t="str">
        <f t="shared" si="61"/>
        <v/>
      </c>
      <c r="AM30" s="166"/>
      <c r="AN30" s="137"/>
      <c r="AO30" s="101" t="str">
        <f t="shared" si="5"/>
        <v/>
      </c>
      <c r="AP30" s="102" t="str">
        <f t="shared" si="6"/>
        <v/>
      </c>
      <c r="AQ30" s="102" t="str">
        <f t="shared" si="38"/>
        <v/>
      </c>
      <c r="AR30" s="103" t="str">
        <f t="shared" si="7"/>
        <v/>
      </c>
      <c r="AS30" s="137"/>
      <c r="AT30" s="137"/>
      <c r="AU30" s="101" t="str">
        <f t="shared" si="8"/>
        <v/>
      </c>
      <c r="AV30" s="102" t="str">
        <f t="shared" si="9"/>
        <v/>
      </c>
      <c r="AW30" s="102" t="str">
        <f t="shared" si="39"/>
        <v/>
      </c>
      <c r="AX30" s="103" t="str">
        <f t="shared" si="10"/>
        <v/>
      </c>
      <c r="AY30" s="137"/>
      <c r="AZ30" s="137"/>
      <c r="BA30" s="101" t="str">
        <f t="shared" si="11"/>
        <v/>
      </c>
      <c r="BB30" s="102" t="str">
        <f t="shared" si="12"/>
        <v/>
      </c>
      <c r="BC30" s="102" t="str">
        <f t="shared" si="40"/>
        <v/>
      </c>
      <c r="BD30" s="103" t="str">
        <f t="shared" si="13"/>
        <v/>
      </c>
      <c r="BE30" s="137"/>
      <c r="BF30" s="137"/>
      <c r="BG30" s="101" t="str">
        <f t="shared" si="14"/>
        <v/>
      </c>
      <c r="BH30" s="102" t="str">
        <f t="shared" si="15"/>
        <v/>
      </c>
      <c r="BI30" s="102" t="str">
        <f t="shared" si="41"/>
        <v/>
      </c>
      <c r="BJ30" s="103" t="str">
        <f t="shared" si="16"/>
        <v/>
      </c>
      <c r="BK30" s="137"/>
      <c r="BL30" s="137"/>
      <c r="BM30" s="101" t="str">
        <f t="shared" si="17"/>
        <v/>
      </c>
      <c r="BN30" s="102" t="str">
        <f t="shared" si="18"/>
        <v/>
      </c>
      <c r="BO30" s="102" t="str">
        <f t="shared" si="42"/>
        <v/>
      </c>
      <c r="BP30" s="103" t="str">
        <f t="shared" si="19"/>
        <v/>
      </c>
      <c r="BQ30" s="14" t="str">
        <f t="shared" si="43"/>
        <v>B21</v>
      </c>
      <c r="BR30" s="14" t="str">
        <f>LEFT('Strategy Dashboard'!B30)</f>
        <v/>
      </c>
      <c r="BS30" s="14" t="str">
        <f>LEFT('Strategy Dashboard'!K30)</f>
        <v/>
      </c>
      <c r="BT30" s="14" t="str">
        <f>LEFT('Strategy Dashboard'!T30)</f>
        <v/>
      </c>
      <c r="BU30" s="14" t="str">
        <f>LEFT('Strategy Dashboard'!AC30)</f>
        <v/>
      </c>
      <c r="BV30" s="14" t="str">
        <f>LEFT('Strategy Dashboard'!AL30)</f>
        <v/>
      </c>
      <c r="BW30" s="14" t="str">
        <f>LEFT('Strategy Dashboard'!BE30)</f>
        <v/>
      </c>
      <c r="BX30" s="14" t="str">
        <f>LEFT('Strategy Dashboard'!BN30)</f>
        <v/>
      </c>
      <c r="BY30" s="14" t="str">
        <f>LEFT('Strategy Dashboard'!BW30)</f>
        <v/>
      </c>
      <c r="BZ30" s="14" t="str">
        <f>LEFT('Strategy Dashboard'!CF30)</f>
        <v/>
      </c>
      <c r="CA30" s="14" t="str">
        <f>LEFT('Strategy Dashboard'!CO30)</f>
        <v/>
      </c>
      <c r="CB30" s="14">
        <f>IF(OR(BR30="N",REPLACE('Strategy Dashboard'!B30,1,1,"")=""),0,INT(REPLACE('Strategy Dashboard'!B30,1,1,"")))</f>
        <v>0</v>
      </c>
      <c r="CC30" s="14">
        <f>IF(OR(BS30="N",REPLACE('Strategy Dashboard'!K30,1,1,"")=""),0,INT(REPLACE('Strategy Dashboard'!K30,1,1,"")))</f>
        <v>0</v>
      </c>
      <c r="CD30" s="14">
        <f>IF(OR(BT30="N",REPLACE('Strategy Dashboard'!T30,1,1,"")=""),0,INT(REPLACE('Strategy Dashboard'!T30,1,1,"")))</f>
        <v>0</v>
      </c>
      <c r="CE30" s="14">
        <f>IF(OR(BU30="N",REPLACE('Strategy Dashboard'!AC30,1,1,"")=""),0,INT(REPLACE('Strategy Dashboard'!AC30,1,1,"")))</f>
        <v>0</v>
      </c>
      <c r="CF30" s="14">
        <f>IF(OR(BV30="N",REPLACE('Strategy Dashboard'!AL30,1,1,"")=""),0,INT(REPLACE('Strategy Dashboard'!AL30,1,1,"")))</f>
        <v>0</v>
      </c>
      <c r="CG30" s="14">
        <f>IF(OR(BW30="N",REPLACE('Strategy Dashboard'!BE30,1,1,"")=""),0,INT(REPLACE('Strategy Dashboard'!BE30,1,1,"")))</f>
        <v>0</v>
      </c>
      <c r="CH30" s="14">
        <f>IF(OR(BX30="N",REPLACE('Strategy Dashboard'!BN30,1,1,"")=""),0,INT(REPLACE('Strategy Dashboard'!BN30,1,1,"")))</f>
        <v>0</v>
      </c>
      <c r="CI30" s="14">
        <f>IF(OR(BY30="N",REPLACE('Strategy Dashboard'!BW30,1,1,"")=""),0,INT(REPLACE('Strategy Dashboard'!BW30,1,1,"")))</f>
        <v>0</v>
      </c>
      <c r="CJ30" s="14">
        <f>IF(OR(BZ30="N",REPLACE('Strategy Dashboard'!CF30,1,1,"")=""),0,INT(REPLACE('Strategy Dashboard'!CF30,1,1,"")))</f>
        <v>0</v>
      </c>
      <c r="CK30" s="14">
        <f>IF(OR(CA30="N",REPLACE('Strategy Dashboard'!CO30,1,1,"")=""),0,INT(REPLACE('Strategy Dashboard'!CO30,1,1,"")))</f>
        <v>0</v>
      </c>
      <c r="CL30" s="14" t="e">
        <f>IF(C30="",0,IFERROR(VLOOKUP(C25&amp;C26&amp;C27&amp;C28&amp;C29&amp;C30,General!I:J,2,FALSE),0))+D29</f>
        <v>#VALUE!</v>
      </c>
      <c r="CM30" s="14" t="e">
        <f>IF(I30="",0,IFERROR(VLOOKUP(I25&amp;I26&amp;I27&amp;I28&amp;I29&amp;I30,General!I:J,2,FALSE),0))+J29</f>
        <v>#VALUE!</v>
      </c>
      <c r="CN30" s="14" t="e">
        <f>IF(O30="",0,IFERROR(VLOOKUP(O25&amp;O26&amp;O27&amp;O28&amp;O29&amp;O30,General!I:J,2,FALSE),0))+P29</f>
        <v>#VALUE!</v>
      </c>
      <c r="CO30" s="14" t="e">
        <f>IF(U30="",0,IFERROR(VLOOKUP(U25&amp;U26&amp;U27&amp;U28&amp;U29&amp;U30,General!I:J,2,FALSE),0))+V29</f>
        <v>#VALUE!</v>
      </c>
      <c r="CP30" s="14" t="e">
        <f>IF(AA30="",0,IFERROR(VLOOKUP(AA25&amp;AA26&amp;AA27&amp;AA28&amp;AA29&amp;AA30,General!I:J,2,FALSE),0))+AB29</f>
        <v>#VALUE!</v>
      </c>
      <c r="CQ30" s="14" t="e">
        <f>IF(AP30="",0,IFERROR(VLOOKUP(AP25&amp;AP26&amp;AP27&amp;AP28&amp;AP29&amp;AP30,General!I:J,2,FALSE),0))+AQ29</f>
        <v>#VALUE!</v>
      </c>
      <c r="CR30" s="14" t="e">
        <f>IF(AV30="",0,IFERROR(VLOOKUP(AV25&amp;AV26&amp;AV27&amp;AV28&amp;AV29&amp;AV30,General!I:J,2,FALSE),0))+AW29</f>
        <v>#VALUE!</v>
      </c>
      <c r="CS30" s="14" t="e">
        <f>IF(BB30="",0,IFERROR(VLOOKUP(BB25&amp;BB26&amp;BB27&amp;BB28&amp;BB29&amp;BB30,General!I:J,2,FALSE),0))+BC29</f>
        <v>#VALUE!</v>
      </c>
      <c r="CT30" s="14" t="e">
        <f>IF(BH30="",0,IFERROR(VLOOKUP(BH25&amp;BH26&amp;BH27&amp;BH28&amp;BH29&amp;BH30,General!I:J,2,FALSE),0))+BI29</f>
        <v>#VALUE!</v>
      </c>
      <c r="CU30" s="14" t="e">
        <f>IF(BN30="",0,IFERROR(VLOOKUP(BN25&amp;BN26&amp;BN27&amp;BN28&amp;BN29&amp;BN30,General!I:J,2,FALSE),0))+BO29</f>
        <v>#VALUE!</v>
      </c>
      <c r="CV30" s="14" t="e">
        <f>IF(AJ30="",0,IFERROR(VLOOKUP(AJ25&amp;AJ26&amp;AJ27&amp;AJ28&amp;AJ29&amp;AJ30,General!I:J,2,FALSE),0))+AK29</f>
        <v>#VALUE!</v>
      </c>
      <c r="DG30" s="14" t="str">
        <f>DG34</f>
        <v/>
      </c>
      <c r="DH30" s="14">
        <v>30</v>
      </c>
      <c r="DI30" s="14" t="str">
        <f>$DG$34</f>
        <v/>
      </c>
      <c r="DN30" s="14" t="str">
        <f ca="1">IF(DN31=1,DN33,IF(DN31=2,DO33,IF(DN31=3,DP33,DQ33)))</f>
        <v/>
      </c>
      <c r="DS30" s="14" t="str">
        <f ca="1">$DN$29</f>
        <v/>
      </c>
      <c r="DU30" s="68" t="str">
        <f t="shared" si="44"/>
        <v/>
      </c>
      <c r="DV30" s="24" t="str">
        <f t="shared" si="45"/>
        <v/>
      </c>
      <c r="DW30" s="24" t="str">
        <f t="shared" si="46"/>
        <v/>
      </c>
      <c r="DX30" s="24" t="str">
        <f t="shared" si="47"/>
        <v/>
      </c>
      <c r="DY30" s="24" t="str">
        <f t="shared" si="48"/>
        <v/>
      </c>
      <c r="DZ30" s="24" t="str">
        <f t="shared" si="49"/>
        <v/>
      </c>
      <c r="EA30" s="24" t="str">
        <f t="shared" si="50"/>
        <v/>
      </c>
      <c r="EB30" s="24" t="str">
        <f t="shared" si="51"/>
        <v/>
      </c>
      <c r="EC30" s="24" t="str">
        <f t="shared" si="52"/>
        <v/>
      </c>
      <c r="ED30" s="67" t="str">
        <f t="shared" si="53"/>
        <v/>
      </c>
    </row>
    <row r="31" spans="1:134" ht="26.25" customHeight="1" thickBot="1">
      <c r="A31" s="14">
        <v>22</v>
      </c>
      <c r="B31" s="104" t="str">
        <f t="shared" si="65"/>
        <v/>
      </c>
      <c r="C31" s="91" t="str">
        <f t="shared" si="20"/>
        <v/>
      </c>
      <c r="D31" s="91" t="str">
        <f t="shared" si="21"/>
        <v/>
      </c>
      <c r="E31" s="105" t="str">
        <f t="shared" si="22"/>
        <v/>
      </c>
      <c r="F31" s="137"/>
      <c r="G31" s="137"/>
      <c r="H31" s="104" t="str">
        <f t="shared" si="1"/>
        <v/>
      </c>
      <c r="I31" s="91" t="str">
        <f t="shared" si="23"/>
        <v/>
      </c>
      <c r="J31" s="91" t="str">
        <f t="shared" si="24"/>
        <v/>
      </c>
      <c r="K31" s="105" t="str">
        <f t="shared" si="25"/>
        <v/>
      </c>
      <c r="L31" s="137"/>
      <c r="M31" s="137"/>
      <c r="N31" s="104" t="str">
        <f t="shared" si="2"/>
        <v/>
      </c>
      <c r="O31" s="91" t="str">
        <f t="shared" si="26"/>
        <v/>
      </c>
      <c r="P31" s="91" t="str">
        <f t="shared" si="27"/>
        <v/>
      </c>
      <c r="Q31" s="105" t="str">
        <f t="shared" si="28"/>
        <v/>
      </c>
      <c r="R31" s="137"/>
      <c r="S31" s="137"/>
      <c r="T31" s="104" t="str">
        <f t="shared" si="3"/>
        <v/>
      </c>
      <c r="U31" s="91" t="str">
        <f t="shared" si="29"/>
        <v/>
      </c>
      <c r="V31" s="91" t="str">
        <f t="shared" si="30"/>
        <v/>
      </c>
      <c r="W31" s="105" t="str">
        <f t="shared" si="31"/>
        <v/>
      </c>
      <c r="X31" s="137"/>
      <c r="Y31" s="137"/>
      <c r="Z31" s="104" t="str">
        <f t="shared" si="4"/>
        <v/>
      </c>
      <c r="AA31" s="91" t="str">
        <f t="shared" si="32"/>
        <v/>
      </c>
      <c r="AB31" s="91" t="str">
        <f t="shared" si="33"/>
        <v/>
      </c>
      <c r="AC31" s="105" t="str">
        <f t="shared" si="34"/>
        <v/>
      </c>
      <c r="AD31" s="137"/>
      <c r="AE31" s="137"/>
      <c r="AF31" s="169" t="str">
        <f>IF('Main Dashboard'!I31="","",'Main Dashboard'!I31)</f>
        <v/>
      </c>
      <c r="AG31" s="171"/>
      <c r="AH31" s="190"/>
      <c r="AI31" s="178" t="str" cm="1">
        <f t="array" aca="1" ref="AI31" ca="1">IF(AF30="","",INDIRECT(DS30&amp;DH31))</f>
        <v/>
      </c>
      <c r="AJ31" s="91" t="str">
        <f t="shared" si="54"/>
        <v/>
      </c>
      <c r="AK31" s="91" t="str">
        <f t="shared" si="56"/>
        <v/>
      </c>
      <c r="AL31" s="105" t="str">
        <f t="shared" si="61"/>
        <v/>
      </c>
      <c r="AM31" s="166"/>
      <c r="AN31" s="137"/>
      <c r="AO31" s="104" t="str">
        <f t="shared" si="5"/>
        <v/>
      </c>
      <c r="AP31" s="91" t="str">
        <f t="shared" si="6"/>
        <v/>
      </c>
      <c r="AQ31" s="91" t="str">
        <f t="shared" si="38"/>
        <v/>
      </c>
      <c r="AR31" s="105" t="str">
        <f t="shared" si="7"/>
        <v/>
      </c>
      <c r="AS31" s="137"/>
      <c r="AT31" s="137"/>
      <c r="AU31" s="104" t="str">
        <f t="shared" si="8"/>
        <v/>
      </c>
      <c r="AV31" s="91" t="str">
        <f t="shared" si="9"/>
        <v/>
      </c>
      <c r="AW31" s="91" t="str">
        <f t="shared" si="39"/>
        <v/>
      </c>
      <c r="AX31" s="105" t="str">
        <f t="shared" si="10"/>
        <v/>
      </c>
      <c r="AY31" s="137"/>
      <c r="AZ31" s="137"/>
      <c r="BA31" s="104" t="str">
        <f t="shared" si="11"/>
        <v/>
      </c>
      <c r="BB31" s="91" t="str">
        <f t="shared" si="12"/>
        <v/>
      </c>
      <c r="BC31" s="91" t="str">
        <f t="shared" si="40"/>
        <v/>
      </c>
      <c r="BD31" s="105" t="str">
        <f t="shared" si="13"/>
        <v/>
      </c>
      <c r="BE31" s="137"/>
      <c r="BF31" s="137"/>
      <c r="BG31" s="104" t="str">
        <f t="shared" si="14"/>
        <v/>
      </c>
      <c r="BH31" s="91" t="str">
        <f t="shared" si="15"/>
        <v/>
      </c>
      <c r="BI31" s="91" t="str">
        <f t="shared" si="41"/>
        <v/>
      </c>
      <c r="BJ31" s="105" t="str">
        <f t="shared" si="16"/>
        <v/>
      </c>
      <c r="BK31" s="137"/>
      <c r="BL31" s="137"/>
      <c r="BM31" s="104" t="str">
        <f t="shared" si="17"/>
        <v/>
      </c>
      <c r="BN31" s="91" t="str">
        <f t="shared" si="18"/>
        <v/>
      </c>
      <c r="BO31" s="91" t="str">
        <f t="shared" si="42"/>
        <v/>
      </c>
      <c r="BP31" s="105" t="str">
        <f t="shared" si="19"/>
        <v/>
      </c>
      <c r="BQ31" s="14" t="str">
        <f t="shared" si="43"/>
        <v>B22</v>
      </c>
      <c r="BR31" s="14" t="str">
        <f>LEFT('Strategy Dashboard'!B31)</f>
        <v/>
      </c>
      <c r="BS31" s="14" t="str">
        <f>LEFT('Strategy Dashboard'!K31)</f>
        <v/>
      </c>
      <c r="BT31" s="14" t="str">
        <f>LEFT('Strategy Dashboard'!T31)</f>
        <v/>
      </c>
      <c r="BU31" s="14" t="str">
        <f>LEFT('Strategy Dashboard'!AC31)</f>
        <v/>
      </c>
      <c r="BV31" s="14" t="str">
        <f>LEFT('Strategy Dashboard'!AL31)</f>
        <v/>
      </c>
      <c r="BW31" s="14" t="str">
        <f>LEFT('Strategy Dashboard'!BE31)</f>
        <v/>
      </c>
      <c r="BX31" s="14" t="str">
        <f>LEFT('Strategy Dashboard'!BN31)</f>
        <v/>
      </c>
      <c r="BY31" s="14" t="str">
        <f>LEFT('Strategy Dashboard'!BW31)</f>
        <v/>
      </c>
      <c r="BZ31" s="14" t="str">
        <f>LEFT('Strategy Dashboard'!CF31)</f>
        <v/>
      </c>
      <c r="CA31" s="14" t="str">
        <f>LEFT('Strategy Dashboard'!CO31)</f>
        <v/>
      </c>
      <c r="CB31" s="14">
        <f>IF(OR(BR31="N",REPLACE('Strategy Dashboard'!B31,1,1,"")=""),0,INT(REPLACE('Strategy Dashboard'!B31,1,1,"")))</f>
        <v>0</v>
      </c>
      <c r="CC31" s="14">
        <f>IF(OR(BS31="N",REPLACE('Strategy Dashboard'!K31,1,1,"")=""),0,INT(REPLACE('Strategy Dashboard'!K31,1,1,"")))</f>
        <v>0</v>
      </c>
      <c r="CD31" s="14">
        <f>IF(OR(BT31="N",REPLACE('Strategy Dashboard'!T31,1,1,"")=""),0,INT(REPLACE('Strategy Dashboard'!T31,1,1,"")))</f>
        <v>0</v>
      </c>
      <c r="CE31" s="14">
        <f>IF(OR(BU31="N",REPLACE('Strategy Dashboard'!AC31,1,1,"")=""),0,INT(REPLACE('Strategy Dashboard'!AC31,1,1,"")))</f>
        <v>0</v>
      </c>
      <c r="CF31" s="14">
        <f>IF(OR(BV31="N",REPLACE('Strategy Dashboard'!AL31,1,1,"")=""),0,INT(REPLACE('Strategy Dashboard'!AL31,1,1,"")))</f>
        <v>0</v>
      </c>
      <c r="CG31" s="14">
        <f>IF(OR(BW31="N",REPLACE('Strategy Dashboard'!BE31,1,1,"")=""),0,INT(REPLACE('Strategy Dashboard'!BE31,1,1,"")))</f>
        <v>0</v>
      </c>
      <c r="CH31" s="14">
        <f>IF(OR(BX31="N",REPLACE('Strategy Dashboard'!BN31,1,1,"")=""),0,INT(REPLACE('Strategy Dashboard'!BN31,1,1,"")))</f>
        <v>0</v>
      </c>
      <c r="CI31" s="14">
        <f>IF(OR(BY31="N",REPLACE('Strategy Dashboard'!BW31,1,1,"")=""),0,INT(REPLACE('Strategy Dashboard'!BW31,1,1,"")))</f>
        <v>0</v>
      </c>
      <c r="CJ31" s="14">
        <f>IF(OR(BZ31="N",REPLACE('Strategy Dashboard'!CF31,1,1,"")=""),0,INT(REPLACE('Strategy Dashboard'!CF31,1,1,"")))</f>
        <v>0</v>
      </c>
      <c r="CK31" s="14">
        <f>IF(OR(CA31="N",REPLACE('Strategy Dashboard'!CO31,1,1,"")=""),0,INT(REPLACE('Strategy Dashboard'!CO31,1,1,"")))</f>
        <v>0</v>
      </c>
      <c r="CL31" s="14" t="e">
        <f>IF(C31="",0,IFERROR(VLOOKUP(C26&amp;C27&amp;C28&amp;C29&amp;C30&amp;C31,General!I:J,2,FALSE),0))+D30</f>
        <v>#VALUE!</v>
      </c>
      <c r="CM31" s="14" t="e">
        <f>IF(I31="",0,IFERROR(VLOOKUP(I26&amp;I27&amp;I28&amp;I29&amp;I30&amp;I31,General!I:J,2,FALSE),0))+J30</f>
        <v>#VALUE!</v>
      </c>
      <c r="CN31" s="14" t="e">
        <f>IF(O31="",0,IFERROR(VLOOKUP(O26&amp;O27&amp;O28&amp;O29&amp;O30&amp;O31,General!I:J,2,FALSE),0))+P30</f>
        <v>#VALUE!</v>
      </c>
      <c r="CO31" s="14" t="e">
        <f>IF(U31="",0,IFERROR(VLOOKUP(U26&amp;U27&amp;U28&amp;U29&amp;U30&amp;U31,General!I:J,2,FALSE),0))+V30</f>
        <v>#VALUE!</v>
      </c>
      <c r="CP31" s="14" t="e">
        <f>IF(AA31="",0,IFERROR(VLOOKUP(AA26&amp;AA27&amp;AA28&amp;AA29&amp;AA30&amp;AA31,General!I:J,2,FALSE),0))+AB30</f>
        <v>#VALUE!</v>
      </c>
      <c r="CQ31" s="14" t="e">
        <f>IF(AP31="",0,IFERROR(VLOOKUP(AP26&amp;AP27&amp;AP28&amp;AP29&amp;AP30&amp;AP31,General!I:J,2,FALSE),0))+AQ30</f>
        <v>#VALUE!</v>
      </c>
      <c r="CR31" s="14" t="e">
        <f>IF(AV31="",0,IFERROR(VLOOKUP(AV26&amp;AV27&amp;AV28&amp;AV29&amp;AV30&amp;AV31,General!I:J,2,FALSE),0))+AW30</f>
        <v>#VALUE!</v>
      </c>
      <c r="CS31" s="14" t="e">
        <f>IF(BB31="",0,IFERROR(VLOOKUP(BB26&amp;BB27&amp;BB28&amp;BB29&amp;BB30&amp;BB31,General!I:J,2,FALSE),0))+BC30</f>
        <v>#VALUE!</v>
      </c>
      <c r="CT31" s="14" t="e">
        <f>IF(BH31="",0,IFERROR(VLOOKUP(BH26&amp;BH27&amp;BH28&amp;BH29&amp;BH30&amp;BH31,General!I:J,2,FALSE),0))+BI30</f>
        <v>#VALUE!</v>
      </c>
      <c r="CU31" s="14" t="e">
        <f>IF(BN31="",0,IFERROR(VLOOKUP(BN26&amp;BN27&amp;BN28&amp;BN29&amp;BN30&amp;BN31,General!I:J,2,FALSE),0))+BO30</f>
        <v>#VALUE!</v>
      </c>
      <c r="CV31" s="14" t="e">
        <f>IF(AJ31="",0,IFERROR(VLOOKUP(AJ26&amp;AJ27&amp;AJ28&amp;AJ29&amp;AJ30&amp;AJ31,General!I:J,2,FALSE),0))+AK30</f>
        <v>#VALUE!</v>
      </c>
      <c r="DG31" s="14" t="str">
        <f>DG34</f>
        <v/>
      </c>
      <c r="DH31" s="14">
        <v>31</v>
      </c>
      <c r="DI31" s="14" t="str">
        <f t="shared" ref="DI31:DI34" si="71">$DG$34</f>
        <v/>
      </c>
      <c r="DN31" s="14">
        <f ca="1">RANDBETWEEN(1,DN32)</f>
        <v>2</v>
      </c>
      <c r="DS31" s="14" t="str">
        <f t="shared" ref="DS31:DS33" ca="1" si="72">$DN$29</f>
        <v/>
      </c>
      <c r="DT31" s="14">
        <f t="shared" ref="DT31" si="73">IF(DT26=4,1,DT26+1)</f>
        <v>1</v>
      </c>
      <c r="DU31" s="68" t="str">
        <f t="shared" si="44"/>
        <v/>
      </c>
      <c r="DV31" s="24" t="str">
        <f t="shared" si="45"/>
        <v/>
      </c>
      <c r="DW31" s="24" t="str">
        <f t="shared" si="46"/>
        <v/>
      </c>
      <c r="DX31" s="24" t="str">
        <f t="shared" si="47"/>
        <v/>
      </c>
      <c r="DY31" s="24" t="str">
        <f t="shared" si="48"/>
        <v/>
      </c>
      <c r="DZ31" s="24" t="str">
        <f t="shared" si="49"/>
        <v/>
      </c>
      <c r="EA31" s="24" t="str">
        <f t="shared" si="50"/>
        <v/>
      </c>
      <c r="EB31" s="24" t="str">
        <f t="shared" si="51"/>
        <v/>
      </c>
      <c r="EC31" s="24" t="str">
        <f t="shared" si="52"/>
        <v/>
      </c>
      <c r="ED31" s="67" t="str">
        <f t="shared" si="53"/>
        <v/>
      </c>
    </row>
    <row r="32" spans="1:134" ht="26.25" customHeight="1" thickBot="1">
      <c r="A32" s="14">
        <v>23</v>
      </c>
      <c r="B32" s="104" t="str">
        <f t="shared" si="65"/>
        <v/>
      </c>
      <c r="C32" s="91" t="str">
        <f t="shared" si="20"/>
        <v/>
      </c>
      <c r="D32" s="91" t="str">
        <f t="shared" si="21"/>
        <v/>
      </c>
      <c r="E32" s="105" t="str">
        <f t="shared" si="22"/>
        <v/>
      </c>
      <c r="F32" s="137"/>
      <c r="G32" s="137"/>
      <c r="H32" s="104" t="str">
        <f t="shared" si="1"/>
        <v/>
      </c>
      <c r="I32" s="91" t="str">
        <f t="shared" si="23"/>
        <v/>
      </c>
      <c r="J32" s="91" t="str">
        <f t="shared" si="24"/>
        <v/>
      </c>
      <c r="K32" s="105" t="str">
        <f t="shared" si="25"/>
        <v/>
      </c>
      <c r="L32" s="137"/>
      <c r="M32" s="137"/>
      <c r="N32" s="104" t="str">
        <f t="shared" si="2"/>
        <v/>
      </c>
      <c r="O32" s="91" t="str">
        <f t="shared" si="26"/>
        <v/>
      </c>
      <c r="P32" s="91" t="str">
        <f t="shared" si="27"/>
        <v/>
      </c>
      <c r="Q32" s="105" t="str">
        <f t="shared" si="28"/>
        <v/>
      </c>
      <c r="R32" s="137"/>
      <c r="S32" s="137"/>
      <c r="T32" s="104" t="str">
        <f t="shared" si="3"/>
        <v/>
      </c>
      <c r="U32" s="91" t="str">
        <f t="shared" si="29"/>
        <v/>
      </c>
      <c r="V32" s="91" t="str">
        <f t="shared" si="30"/>
        <v/>
      </c>
      <c r="W32" s="105" t="str">
        <f t="shared" si="31"/>
        <v/>
      </c>
      <c r="X32" s="137"/>
      <c r="Y32" s="137"/>
      <c r="Z32" s="104" t="str">
        <f t="shared" si="4"/>
        <v/>
      </c>
      <c r="AA32" s="91" t="str">
        <f t="shared" si="32"/>
        <v/>
      </c>
      <c r="AB32" s="91" t="str">
        <f t="shared" si="33"/>
        <v/>
      </c>
      <c r="AC32" s="105" t="str">
        <f t="shared" si="34"/>
        <v/>
      </c>
      <c r="AD32" s="137"/>
      <c r="AE32" s="137"/>
      <c r="AF32" s="169" t="str">
        <f>IF('Main Dashboard'!I32="","",'Main Dashboard'!I32)</f>
        <v/>
      </c>
      <c r="AG32" s="171"/>
      <c r="AH32" s="190"/>
      <c r="AI32" s="178" t="str" cm="1">
        <f t="array" aca="1" ref="AI32" ca="1">IF(AF31="","",INDIRECT(DS31&amp;DH32))</f>
        <v/>
      </c>
      <c r="AJ32" s="91" t="str">
        <f t="shared" si="54"/>
        <v/>
      </c>
      <c r="AK32" s="91" t="str">
        <f t="shared" si="56"/>
        <v/>
      </c>
      <c r="AL32" s="105" t="str">
        <f t="shared" si="61"/>
        <v/>
      </c>
      <c r="AM32" s="166"/>
      <c r="AN32" s="137"/>
      <c r="AO32" s="104" t="str">
        <f t="shared" si="5"/>
        <v/>
      </c>
      <c r="AP32" s="91" t="str">
        <f t="shared" si="6"/>
        <v/>
      </c>
      <c r="AQ32" s="91" t="str">
        <f t="shared" si="38"/>
        <v/>
      </c>
      <c r="AR32" s="105" t="str">
        <f t="shared" si="7"/>
        <v/>
      </c>
      <c r="AS32" s="137"/>
      <c r="AT32" s="137"/>
      <c r="AU32" s="104" t="str">
        <f t="shared" si="8"/>
        <v/>
      </c>
      <c r="AV32" s="91" t="str">
        <f t="shared" si="9"/>
        <v/>
      </c>
      <c r="AW32" s="91" t="str">
        <f t="shared" si="39"/>
        <v/>
      </c>
      <c r="AX32" s="105" t="str">
        <f t="shared" si="10"/>
        <v/>
      </c>
      <c r="AY32" s="137"/>
      <c r="AZ32" s="137"/>
      <c r="BA32" s="104" t="str">
        <f t="shared" si="11"/>
        <v/>
      </c>
      <c r="BB32" s="91" t="str">
        <f t="shared" si="12"/>
        <v/>
      </c>
      <c r="BC32" s="91" t="str">
        <f t="shared" si="40"/>
        <v/>
      </c>
      <c r="BD32" s="105" t="str">
        <f t="shared" si="13"/>
        <v/>
      </c>
      <c r="BE32" s="137"/>
      <c r="BF32" s="137"/>
      <c r="BG32" s="104" t="str">
        <f t="shared" si="14"/>
        <v/>
      </c>
      <c r="BH32" s="91" t="str">
        <f t="shared" si="15"/>
        <v/>
      </c>
      <c r="BI32" s="91" t="str">
        <f t="shared" si="41"/>
        <v/>
      </c>
      <c r="BJ32" s="105" t="str">
        <f t="shared" si="16"/>
        <v/>
      </c>
      <c r="BK32" s="137"/>
      <c r="BL32" s="137"/>
      <c r="BM32" s="104" t="str">
        <f t="shared" si="17"/>
        <v/>
      </c>
      <c r="BN32" s="91" t="str">
        <f t="shared" si="18"/>
        <v/>
      </c>
      <c r="BO32" s="91" t="str">
        <f t="shared" si="42"/>
        <v/>
      </c>
      <c r="BP32" s="105" t="str">
        <f t="shared" si="19"/>
        <v/>
      </c>
      <c r="BQ32" s="14" t="str">
        <f t="shared" si="43"/>
        <v>B23</v>
      </c>
      <c r="BR32" s="14" t="str">
        <f>LEFT('Strategy Dashboard'!B32)</f>
        <v/>
      </c>
      <c r="BS32" s="14" t="str">
        <f>LEFT('Strategy Dashboard'!K32)</f>
        <v/>
      </c>
      <c r="BT32" s="14" t="str">
        <f>LEFT('Strategy Dashboard'!T32)</f>
        <v/>
      </c>
      <c r="BU32" s="14" t="str">
        <f>LEFT('Strategy Dashboard'!AC32)</f>
        <v/>
      </c>
      <c r="BV32" s="14" t="str">
        <f>LEFT('Strategy Dashboard'!AL32)</f>
        <v/>
      </c>
      <c r="BW32" s="14" t="str">
        <f>LEFT('Strategy Dashboard'!BE32)</f>
        <v/>
      </c>
      <c r="BX32" s="14" t="str">
        <f>LEFT('Strategy Dashboard'!BN32)</f>
        <v/>
      </c>
      <c r="BY32" s="14" t="str">
        <f>LEFT('Strategy Dashboard'!BW32)</f>
        <v/>
      </c>
      <c r="BZ32" s="14" t="str">
        <f>LEFT('Strategy Dashboard'!CF32)</f>
        <v/>
      </c>
      <c r="CA32" s="14" t="str">
        <f>LEFT('Strategy Dashboard'!CO32)</f>
        <v/>
      </c>
      <c r="CB32" s="14">
        <f>IF(OR(BR32="N",REPLACE('Strategy Dashboard'!B32,1,1,"")=""),0,INT(REPLACE('Strategy Dashboard'!B32,1,1,"")))</f>
        <v>0</v>
      </c>
      <c r="CC32" s="14">
        <f>IF(OR(BS32="N",REPLACE('Strategy Dashboard'!K32,1,1,"")=""),0,INT(REPLACE('Strategy Dashboard'!K32,1,1,"")))</f>
        <v>0</v>
      </c>
      <c r="CD32" s="14">
        <f>IF(OR(BT32="N",REPLACE('Strategy Dashboard'!T32,1,1,"")=""),0,INT(REPLACE('Strategy Dashboard'!T32,1,1,"")))</f>
        <v>0</v>
      </c>
      <c r="CE32" s="14">
        <f>IF(OR(BU32="N",REPLACE('Strategy Dashboard'!AC32,1,1,"")=""),0,INT(REPLACE('Strategy Dashboard'!AC32,1,1,"")))</f>
        <v>0</v>
      </c>
      <c r="CF32" s="14">
        <f>IF(OR(BV32="N",REPLACE('Strategy Dashboard'!AL32,1,1,"")=""),0,INT(REPLACE('Strategy Dashboard'!AL32,1,1,"")))</f>
        <v>0</v>
      </c>
      <c r="CG32" s="14">
        <f>IF(OR(BW32="N",REPLACE('Strategy Dashboard'!BE32,1,1,"")=""),0,INT(REPLACE('Strategy Dashboard'!BE32,1,1,"")))</f>
        <v>0</v>
      </c>
      <c r="CH32" s="14">
        <f>IF(OR(BX32="N",REPLACE('Strategy Dashboard'!BN32,1,1,"")=""),0,INT(REPLACE('Strategy Dashboard'!BN32,1,1,"")))</f>
        <v>0</v>
      </c>
      <c r="CI32" s="14">
        <f>IF(OR(BY32="N",REPLACE('Strategy Dashboard'!BW32,1,1,"")=""),0,INT(REPLACE('Strategy Dashboard'!BW32,1,1,"")))</f>
        <v>0</v>
      </c>
      <c r="CJ32" s="14">
        <f>IF(OR(BZ32="N",REPLACE('Strategy Dashboard'!CF32,1,1,"")=""),0,INT(REPLACE('Strategy Dashboard'!CF32,1,1,"")))</f>
        <v>0</v>
      </c>
      <c r="CK32" s="14">
        <f>IF(OR(CA32="N",REPLACE('Strategy Dashboard'!CO32,1,1,"")=""),0,INT(REPLACE('Strategy Dashboard'!CO32,1,1,"")))</f>
        <v>0</v>
      </c>
      <c r="CL32" s="14" t="e">
        <f>IF(C32="",0,IFERROR(VLOOKUP(C27&amp;C28&amp;C29&amp;C30&amp;C31&amp;C32,General!I:J,2,FALSE),0))+D31</f>
        <v>#VALUE!</v>
      </c>
      <c r="CM32" s="14" t="e">
        <f>IF(I32="",0,IFERROR(VLOOKUP(I27&amp;I28&amp;I29&amp;I30&amp;I31&amp;I32,General!I:J,2,FALSE),0))+J31</f>
        <v>#VALUE!</v>
      </c>
      <c r="CN32" s="14" t="e">
        <f>IF(O32="",0,IFERROR(VLOOKUP(O27&amp;O28&amp;O29&amp;O30&amp;O31&amp;O32,General!I:J,2,FALSE),0))+P31</f>
        <v>#VALUE!</v>
      </c>
      <c r="CO32" s="14" t="e">
        <f>IF(U32="",0,IFERROR(VLOOKUP(U27&amp;U28&amp;U29&amp;U30&amp;U31&amp;U32,General!I:J,2,FALSE),0))+V31</f>
        <v>#VALUE!</v>
      </c>
      <c r="CP32" s="14" t="e">
        <f>IF(AA32="",0,IFERROR(VLOOKUP(AA27&amp;AA28&amp;AA29&amp;AA30&amp;AA31&amp;AA32,General!I:J,2,FALSE),0))+AB31</f>
        <v>#VALUE!</v>
      </c>
      <c r="CQ32" s="14" t="e">
        <f>IF(AP32="",0,IFERROR(VLOOKUP(AP27&amp;AP28&amp;AP29&amp;AP30&amp;AP31&amp;AP32,General!I:J,2,FALSE),0))+AQ31</f>
        <v>#VALUE!</v>
      </c>
      <c r="CR32" s="14" t="e">
        <f>IF(AV32="",0,IFERROR(VLOOKUP(AV27&amp;AV28&amp;AV29&amp;AV30&amp;AV31&amp;AV32,General!I:J,2,FALSE),0))+AW31</f>
        <v>#VALUE!</v>
      </c>
      <c r="CS32" s="14" t="e">
        <f>IF(BB32="",0,IFERROR(VLOOKUP(BB27&amp;BB28&amp;BB29&amp;BB30&amp;BB31&amp;BB32,General!I:J,2,FALSE),0))+BC31</f>
        <v>#VALUE!</v>
      </c>
      <c r="CT32" s="14" t="e">
        <f>IF(BH32="",0,IFERROR(VLOOKUP(BH27&amp;BH28&amp;BH29&amp;BH30&amp;BH31&amp;BH32,General!I:J,2,FALSE),0))+BI31</f>
        <v>#VALUE!</v>
      </c>
      <c r="CU32" s="14" t="e">
        <f>IF(BN32="",0,IFERROR(VLOOKUP(BN27&amp;BN28&amp;BN29&amp;BN30&amp;BN31&amp;BN32,General!I:J,2,FALSE),0))+BO31</f>
        <v>#VALUE!</v>
      </c>
      <c r="CV32" s="14" t="e">
        <f>IF(AJ32="",0,IFERROR(VLOOKUP(AJ27&amp;AJ28&amp;AJ29&amp;AJ30&amp;AJ31&amp;AJ32,General!I:J,2,FALSE),0))+AK31</f>
        <v>#VALUE!</v>
      </c>
      <c r="DG32" s="14" t="str">
        <f>DG34</f>
        <v/>
      </c>
      <c r="DH32" s="14">
        <v>32</v>
      </c>
      <c r="DI32" s="14" t="str">
        <f t="shared" si="71"/>
        <v/>
      </c>
      <c r="DJ32" s="14" t="str">
        <f>IFERROR(VLOOKUP(DJ34,General!L:M,2,FALSE),"")</f>
        <v/>
      </c>
      <c r="DK32" s="14" t="str">
        <f>IFERROR(VLOOKUP(DK34,General!L:M,2,FALSE),"")</f>
        <v/>
      </c>
      <c r="DL32" s="14" t="str">
        <f>IFERROR(VLOOKUP(DL34,General!L:M,2,FALSE),"")</f>
        <v/>
      </c>
      <c r="DM32" s="14" t="str">
        <f>IFERROR(VLOOKUP(DM34,General!L:M,2,FALSE),"")</f>
        <v/>
      </c>
      <c r="DN32" s="14">
        <f ca="1">COUNTIF(DJ33:DM33,MAX(DJ33:DM33))</f>
        <v>4</v>
      </c>
      <c r="DS32" s="14" t="str">
        <f t="shared" ca="1" si="72"/>
        <v/>
      </c>
      <c r="DU32" s="68" t="str">
        <f t="shared" si="44"/>
        <v/>
      </c>
      <c r="DV32" s="24" t="str">
        <f t="shared" si="45"/>
        <v/>
      </c>
      <c r="DW32" s="24" t="str">
        <f t="shared" si="46"/>
        <v/>
      </c>
      <c r="DX32" s="24" t="str">
        <f t="shared" si="47"/>
        <v/>
      </c>
      <c r="DY32" s="24" t="str">
        <f t="shared" si="48"/>
        <v/>
      </c>
      <c r="DZ32" s="24" t="str">
        <f t="shared" si="49"/>
        <v/>
      </c>
      <c r="EA32" s="24" t="str">
        <f t="shared" si="50"/>
        <v/>
      </c>
      <c r="EB32" s="24" t="str">
        <f t="shared" si="51"/>
        <v/>
      </c>
      <c r="EC32" s="24" t="str">
        <f t="shared" si="52"/>
        <v/>
      </c>
      <c r="ED32" s="67" t="str">
        <f t="shared" si="53"/>
        <v/>
      </c>
    </row>
    <row r="33" spans="1:134" ht="26.25" customHeight="1" thickBot="1">
      <c r="A33" s="14">
        <v>24</v>
      </c>
      <c r="B33" s="104" t="str">
        <f t="shared" si="65"/>
        <v/>
      </c>
      <c r="C33" s="91" t="str">
        <f t="shared" si="20"/>
        <v/>
      </c>
      <c r="D33" s="91" t="str">
        <f t="shared" si="21"/>
        <v/>
      </c>
      <c r="E33" s="105" t="str">
        <f t="shared" si="22"/>
        <v/>
      </c>
      <c r="F33" s="137"/>
      <c r="G33" s="137"/>
      <c r="H33" s="104" t="str">
        <f t="shared" si="1"/>
        <v/>
      </c>
      <c r="I33" s="91" t="str">
        <f t="shared" si="23"/>
        <v/>
      </c>
      <c r="J33" s="91" t="str">
        <f t="shared" si="24"/>
        <v/>
      </c>
      <c r="K33" s="105" t="str">
        <f t="shared" si="25"/>
        <v/>
      </c>
      <c r="L33" s="137"/>
      <c r="M33" s="137"/>
      <c r="N33" s="104" t="str">
        <f t="shared" si="2"/>
        <v/>
      </c>
      <c r="O33" s="91" t="str">
        <f t="shared" si="26"/>
        <v/>
      </c>
      <c r="P33" s="91" t="str">
        <f t="shared" si="27"/>
        <v/>
      </c>
      <c r="Q33" s="105" t="str">
        <f t="shared" si="28"/>
        <v/>
      </c>
      <c r="R33" s="137"/>
      <c r="S33" s="137"/>
      <c r="T33" s="104" t="str">
        <f t="shared" si="3"/>
        <v/>
      </c>
      <c r="U33" s="91" t="str">
        <f t="shared" si="29"/>
        <v/>
      </c>
      <c r="V33" s="91" t="str">
        <f t="shared" si="30"/>
        <v/>
      </c>
      <c r="W33" s="105" t="str">
        <f t="shared" si="31"/>
        <v/>
      </c>
      <c r="X33" s="137"/>
      <c r="Y33" s="137"/>
      <c r="Z33" s="104" t="str">
        <f t="shared" si="4"/>
        <v/>
      </c>
      <c r="AA33" s="91" t="str">
        <f t="shared" si="32"/>
        <v/>
      </c>
      <c r="AB33" s="91" t="str">
        <f t="shared" si="33"/>
        <v/>
      </c>
      <c r="AC33" s="105" t="str">
        <f t="shared" si="34"/>
        <v/>
      </c>
      <c r="AD33" s="137"/>
      <c r="AE33" s="137"/>
      <c r="AF33" s="169" t="str">
        <f>IF('Main Dashboard'!I33="","",'Main Dashboard'!I33)</f>
        <v/>
      </c>
      <c r="AG33" s="171"/>
      <c r="AH33" s="190"/>
      <c r="AI33" s="178" t="str" cm="1">
        <f t="array" aca="1" ref="AI33" ca="1">IF(AF32="","",INDIRECT(DS32&amp;DH33))</f>
        <v/>
      </c>
      <c r="AJ33" s="91" t="str">
        <f t="shared" si="54"/>
        <v/>
      </c>
      <c r="AK33" s="91" t="str">
        <f t="shared" si="56"/>
        <v/>
      </c>
      <c r="AL33" s="105" t="str">
        <f t="shared" si="61"/>
        <v/>
      </c>
      <c r="AM33" s="166"/>
      <c r="AN33" s="137"/>
      <c r="AO33" s="104" t="str">
        <f t="shared" si="5"/>
        <v/>
      </c>
      <c r="AP33" s="91" t="str">
        <f t="shared" si="6"/>
        <v/>
      </c>
      <c r="AQ33" s="91" t="str">
        <f t="shared" si="38"/>
        <v/>
      </c>
      <c r="AR33" s="105" t="str">
        <f t="shared" si="7"/>
        <v/>
      </c>
      <c r="AS33" s="137"/>
      <c r="AT33" s="137"/>
      <c r="AU33" s="104" t="str">
        <f t="shared" si="8"/>
        <v/>
      </c>
      <c r="AV33" s="91" t="str">
        <f t="shared" si="9"/>
        <v/>
      </c>
      <c r="AW33" s="91" t="str">
        <f t="shared" si="39"/>
        <v/>
      </c>
      <c r="AX33" s="105" t="str">
        <f t="shared" si="10"/>
        <v/>
      </c>
      <c r="AY33" s="137"/>
      <c r="AZ33" s="137"/>
      <c r="BA33" s="104" t="str">
        <f t="shared" si="11"/>
        <v/>
      </c>
      <c r="BB33" s="91" t="str">
        <f t="shared" si="12"/>
        <v/>
      </c>
      <c r="BC33" s="91" t="str">
        <f t="shared" si="40"/>
        <v/>
      </c>
      <c r="BD33" s="105" t="str">
        <f t="shared" si="13"/>
        <v/>
      </c>
      <c r="BE33" s="137"/>
      <c r="BF33" s="137"/>
      <c r="BG33" s="104" t="str">
        <f t="shared" si="14"/>
        <v/>
      </c>
      <c r="BH33" s="91" t="str">
        <f t="shared" si="15"/>
        <v/>
      </c>
      <c r="BI33" s="91" t="str">
        <f t="shared" si="41"/>
        <v/>
      </c>
      <c r="BJ33" s="105" t="str">
        <f t="shared" si="16"/>
        <v/>
      </c>
      <c r="BK33" s="137"/>
      <c r="BL33" s="137"/>
      <c r="BM33" s="104" t="str">
        <f t="shared" si="17"/>
        <v/>
      </c>
      <c r="BN33" s="91" t="str">
        <f t="shared" si="18"/>
        <v/>
      </c>
      <c r="BO33" s="91" t="str">
        <f t="shared" si="42"/>
        <v/>
      </c>
      <c r="BP33" s="105" t="str">
        <f t="shared" si="19"/>
        <v/>
      </c>
      <c r="BQ33" s="14" t="str">
        <f t="shared" si="43"/>
        <v>B24</v>
      </c>
      <c r="BR33" s="14" t="str">
        <f>LEFT('Strategy Dashboard'!B33)</f>
        <v/>
      </c>
      <c r="BS33" s="14" t="str">
        <f>LEFT('Strategy Dashboard'!K33)</f>
        <v/>
      </c>
      <c r="BT33" s="14" t="str">
        <f>LEFT('Strategy Dashboard'!T33)</f>
        <v/>
      </c>
      <c r="BU33" s="14" t="str">
        <f>LEFT('Strategy Dashboard'!AC33)</f>
        <v/>
      </c>
      <c r="BV33" s="14" t="str">
        <f>LEFT('Strategy Dashboard'!AL33)</f>
        <v/>
      </c>
      <c r="BW33" s="14" t="str">
        <f>LEFT('Strategy Dashboard'!BE33)</f>
        <v/>
      </c>
      <c r="BX33" s="14" t="str">
        <f>LEFT('Strategy Dashboard'!BN33)</f>
        <v/>
      </c>
      <c r="BY33" s="14" t="str">
        <f>LEFT('Strategy Dashboard'!BW33)</f>
        <v/>
      </c>
      <c r="BZ33" s="14" t="str">
        <f>LEFT('Strategy Dashboard'!CF33)</f>
        <v/>
      </c>
      <c r="CA33" s="14" t="str">
        <f>LEFT('Strategy Dashboard'!CO33)</f>
        <v/>
      </c>
      <c r="CB33" s="14">
        <f>IF(OR(BR33="N",REPLACE('Strategy Dashboard'!B33,1,1,"")=""),0,INT(REPLACE('Strategy Dashboard'!B33,1,1,"")))</f>
        <v>0</v>
      </c>
      <c r="CC33" s="14">
        <f>IF(OR(BS33="N",REPLACE('Strategy Dashboard'!K33,1,1,"")=""),0,INT(REPLACE('Strategy Dashboard'!K33,1,1,"")))</f>
        <v>0</v>
      </c>
      <c r="CD33" s="14">
        <f>IF(OR(BT33="N",REPLACE('Strategy Dashboard'!T33,1,1,"")=""),0,INT(REPLACE('Strategy Dashboard'!T33,1,1,"")))</f>
        <v>0</v>
      </c>
      <c r="CE33" s="14">
        <f>IF(OR(BU33="N",REPLACE('Strategy Dashboard'!AC33,1,1,"")=""),0,INT(REPLACE('Strategy Dashboard'!AC33,1,1,"")))</f>
        <v>0</v>
      </c>
      <c r="CF33" s="14">
        <f>IF(OR(BV33="N",REPLACE('Strategy Dashboard'!AL33,1,1,"")=""),0,INT(REPLACE('Strategy Dashboard'!AL33,1,1,"")))</f>
        <v>0</v>
      </c>
      <c r="CG33" s="14">
        <f>IF(OR(BW33="N",REPLACE('Strategy Dashboard'!BE33,1,1,"")=""),0,INT(REPLACE('Strategy Dashboard'!BE33,1,1,"")))</f>
        <v>0</v>
      </c>
      <c r="CH33" s="14">
        <f>IF(OR(BX33="N",REPLACE('Strategy Dashboard'!BN33,1,1,"")=""),0,INT(REPLACE('Strategy Dashboard'!BN33,1,1,"")))</f>
        <v>0</v>
      </c>
      <c r="CI33" s="14">
        <f>IF(OR(BY33="N",REPLACE('Strategy Dashboard'!BW33,1,1,"")=""),0,INT(REPLACE('Strategy Dashboard'!BW33,1,1,"")))</f>
        <v>0</v>
      </c>
      <c r="CJ33" s="14">
        <f>IF(OR(BZ33="N",REPLACE('Strategy Dashboard'!CF33,1,1,"")=""),0,INT(REPLACE('Strategy Dashboard'!CF33,1,1,"")))</f>
        <v>0</v>
      </c>
      <c r="CK33" s="14">
        <f>IF(OR(CA33="N",REPLACE('Strategy Dashboard'!CO33,1,1,"")=""),0,INT(REPLACE('Strategy Dashboard'!CO33,1,1,"")))</f>
        <v>0</v>
      </c>
      <c r="CL33" s="14" t="e">
        <f>IF(C33="",0,IFERROR(VLOOKUP(C28&amp;C29&amp;C30&amp;C31&amp;C32&amp;C33,General!I:J,2,FALSE),0))+D32</f>
        <v>#VALUE!</v>
      </c>
      <c r="CM33" s="14" t="e">
        <f>IF(I33="",0,IFERROR(VLOOKUP(I28&amp;I29&amp;I30&amp;I31&amp;I32&amp;I33,General!I:J,2,FALSE),0))+J32</f>
        <v>#VALUE!</v>
      </c>
      <c r="CN33" s="14" t="e">
        <f>IF(O33="",0,IFERROR(VLOOKUP(O28&amp;O29&amp;O30&amp;O31&amp;O32&amp;O33,General!I:J,2,FALSE),0))+P32</f>
        <v>#VALUE!</v>
      </c>
      <c r="CO33" s="14" t="e">
        <f>IF(U33="",0,IFERROR(VLOOKUP(U28&amp;U29&amp;U30&amp;U31&amp;U32&amp;U33,General!I:J,2,FALSE),0))+V32</f>
        <v>#VALUE!</v>
      </c>
      <c r="CP33" s="14" t="e">
        <f>IF(AA33="",0,IFERROR(VLOOKUP(AA28&amp;AA29&amp;AA30&amp;AA31&amp;AA32&amp;AA33,General!I:J,2,FALSE),0))+AB32</f>
        <v>#VALUE!</v>
      </c>
      <c r="CQ33" s="14" t="e">
        <f>IF(AP33="",0,IFERROR(VLOOKUP(AP28&amp;AP29&amp;AP30&amp;AP31&amp;AP32&amp;AP33,General!I:J,2,FALSE),0))+AQ32</f>
        <v>#VALUE!</v>
      </c>
      <c r="CR33" s="14" t="e">
        <f>IF(AV33="",0,IFERROR(VLOOKUP(AV28&amp;AV29&amp;AV30&amp;AV31&amp;AV32&amp;AV33,General!I:J,2,FALSE),0))+AW32</f>
        <v>#VALUE!</v>
      </c>
      <c r="CS33" s="14" t="e">
        <f>IF(BB33="",0,IFERROR(VLOOKUP(BB28&amp;BB29&amp;BB30&amp;BB31&amp;BB32&amp;BB33,General!I:J,2,FALSE),0))+BC32</f>
        <v>#VALUE!</v>
      </c>
      <c r="CT33" s="14" t="e">
        <f>IF(BH33="",0,IFERROR(VLOOKUP(BH28&amp;BH29&amp;BH30&amp;BH31&amp;BH32&amp;BH33,General!I:J,2,FALSE),0))+BI32</f>
        <v>#VALUE!</v>
      </c>
      <c r="CU33" s="14" t="e">
        <f>IF(BN33="",0,IFERROR(VLOOKUP(BN28&amp;BN29&amp;BN30&amp;BN31&amp;BN32&amp;BN33,General!I:J,2,FALSE),0))+BO32</f>
        <v>#VALUE!</v>
      </c>
      <c r="CV33" s="14" t="e">
        <f>IF(AJ33="",0,IFERROR(VLOOKUP(AJ28&amp;AJ29&amp;AJ30&amp;AJ31&amp;AJ32&amp;AJ33,General!I:J,2,FALSE),0))+AK32</f>
        <v>#VALUE!</v>
      </c>
      <c r="DG33" s="14" t="str">
        <f>DG34</f>
        <v/>
      </c>
      <c r="DH33" s="14">
        <v>33</v>
      </c>
      <c r="DI33" s="14" t="str">
        <f t="shared" si="71"/>
        <v/>
      </c>
      <c r="DJ33" s="14">
        <f ca="1">IF(DJ34="",0,COUNTIF(INDIRECT(DJ32&amp;DH30):INDIRECT(DJ32&amp;DH34),"Y"))</f>
        <v>0</v>
      </c>
      <c r="DK33" s="14">
        <f ca="1">IF(DK34="",0,COUNTIF(INDIRECT(DK32&amp;DH30):INDIRECT(DK32&amp;DH34),"Y"))</f>
        <v>0</v>
      </c>
      <c r="DL33" s="14">
        <f ca="1">IF(DL34="",0,COUNTIF(INDIRECT(DL32&amp;DH30):INDIRECT(DL32&amp;DH34),"Y"))</f>
        <v>0</v>
      </c>
      <c r="DM33" s="14">
        <f ca="1">IF(DM34="",0,COUNTIF(INDIRECT(DM32&amp;DH30):INDIRECT(DM32&amp;DH34),"Y"))</f>
        <v>0</v>
      </c>
      <c r="DN33" s="14" t="str" cm="1">
        <f t="array" aca="1" ref="DN33" ca="1">IFERROR(INDEX($DJ$34:$DM$34,_xlfn.AGGREGATE(15,6,COLUMN($DJ$34:$DM$34)-COLUMN($DI$34)/($DJ$33:$DM$33=MAX($DJ$33:$DM$33)),COLUMNS($DJ$34:DJ34))),"")</f>
        <v/>
      </c>
      <c r="DO33" s="14" t="str" cm="1">
        <f t="array" aca="1" ref="DO33" ca="1">IFERROR(INDEX($DK$34:$DN$34,_xlfn.AGGREGATE(15,6,COLUMN($DK$34:$DN$34)-COLUMN($DJ$34)/($DK$33:$DN$33=MAX($DK$33:$DN$33)),COLUMNS($DK$34:DK34))),"")</f>
        <v/>
      </c>
      <c r="DP33" s="14" t="str" cm="1">
        <f t="array" aca="1" ref="DP33" ca="1">IFERROR(INDEX($DK$34:$DN$34,_xlfn.AGGREGATE(15,6,COLUMN($DK$34:$DN$34)-COLUMN($DJ$34)/($DK$33:$DN$33=MAX($DK$33:$DN$33)),COLUMNS($DK$34:DL34))),"")</f>
        <v/>
      </c>
      <c r="DQ33" s="14" t="str" cm="1">
        <f t="array" aca="1" ref="DQ33" ca="1">IFERROR(INDEX($DK$34:$DN$34,_xlfn.AGGREGATE(15,6,COLUMN($DK$34:$DN$34)-COLUMN($DJ$34)/($DK$33:$DN$33=MAX($DK$33:$DN$33)),COLUMNS($DK$34:DM34))),"")</f>
        <v/>
      </c>
      <c r="DR33" s="14" t="str" cm="1">
        <f t="array" aca="1" ref="DR33" ca="1">IFERROR(INDEX($DK$34:$DN$34,_xlfn.AGGREGATE(15,6,COLUMN($DK$34:$DN$34)-COLUMN($DJ$34)/($DK$33:$DN$33=MAX($DK$33:$DN$33)),COLUMNS($DK$34:DN34))),"")</f>
        <v/>
      </c>
      <c r="DS33" s="14" t="str">
        <f t="shared" ca="1" si="72"/>
        <v/>
      </c>
      <c r="DU33" s="68" t="str">
        <f t="shared" si="44"/>
        <v/>
      </c>
      <c r="DV33" s="24" t="str">
        <f t="shared" si="45"/>
        <v/>
      </c>
      <c r="DW33" s="24" t="str">
        <f t="shared" si="46"/>
        <v/>
      </c>
      <c r="DX33" s="24" t="str">
        <f t="shared" si="47"/>
        <v/>
      </c>
      <c r="DY33" s="24" t="str">
        <f t="shared" si="48"/>
        <v/>
      </c>
      <c r="DZ33" s="24" t="str">
        <f t="shared" si="49"/>
        <v/>
      </c>
      <c r="EA33" s="24" t="str">
        <f t="shared" si="50"/>
        <v/>
      </c>
      <c r="EB33" s="24" t="str">
        <f t="shared" si="51"/>
        <v/>
      </c>
      <c r="EC33" s="24" t="str">
        <f t="shared" si="52"/>
        <v/>
      </c>
      <c r="ED33" s="67" t="str">
        <f t="shared" si="53"/>
        <v/>
      </c>
    </row>
    <row r="34" spans="1:134" ht="26.25" customHeight="1" thickBot="1">
      <c r="A34" s="14">
        <v>25</v>
      </c>
      <c r="B34" s="106" t="str">
        <f t="shared" si="65"/>
        <v/>
      </c>
      <c r="C34" s="107" t="str">
        <f t="shared" si="20"/>
        <v/>
      </c>
      <c r="D34" s="107" t="str">
        <f t="shared" si="21"/>
        <v/>
      </c>
      <c r="E34" s="108" t="str">
        <f t="shared" si="22"/>
        <v/>
      </c>
      <c r="F34" s="137"/>
      <c r="G34" s="137"/>
      <c r="H34" s="106" t="str">
        <f t="shared" si="1"/>
        <v/>
      </c>
      <c r="I34" s="107" t="str">
        <f t="shared" si="23"/>
        <v/>
      </c>
      <c r="J34" s="107" t="str">
        <f t="shared" si="24"/>
        <v/>
      </c>
      <c r="K34" s="108" t="str">
        <f t="shared" si="25"/>
        <v/>
      </c>
      <c r="L34" s="137"/>
      <c r="M34" s="137"/>
      <c r="N34" s="106" t="str">
        <f t="shared" si="2"/>
        <v/>
      </c>
      <c r="O34" s="107" t="str">
        <f t="shared" si="26"/>
        <v/>
      </c>
      <c r="P34" s="107" t="str">
        <f t="shared" si="27"/>
        <v/>
      </c>
      <c r="Q34" s="108" t="str">
        <f t="shared" si="28"/>
        <v/>
      </c>
      <c r="R34" s="137"/>
      <c r="S34" s="137"/>
      <c r="T34" s="106" t="str">
        <f t="shared" si="3"/>
        <v/>
      </c>
      <c r="U34" s="107" t="str">
        <f t="shared" si="29"/>
        <v/>
      </c>
      <c r="V34" s="107" t="str">
        <f t="shared" si="30"/>
        <v/>
      </c>
      <c r="W34" s="108" t="str">
        <f t="shared" si="31"/>
        <v/>
      </c>
      <c r="X34" s="137"/>
      <c r="Y34" s="137"/>
      <c r="Z34" s="106" t="str">
        <f t="shared" si="4"/>
        <v/>
      </c>
      <c r="AA34" s="107" t="str">
        <f t="shared" si="32"/>
        <v/>
      </c>
      <c r="AB34" s="107" t="str">
        <f t="shared" si="33"/>
        <v/>
      </c>
      <c r="AC34" s="108" t="str">
        <f t="shared" si="34"/>
        <v/>
      </c>
      <c r="AD34" s="137"/>
      <c r="AE34" s="137"/>
      <c r="AF34" s="169" t="str">
        <f>IF('Main Dashboard'!I34="","",'Main Dashboard'!I34)</f>
        <v/>
      </c>
      <c r="AG34" s="172"/>
      <c r="AH34" s="191"/>
      <c r="AI34" s="182" t="str" cm="1">
        <f t="array" aca="1" ref="AI34" ca="1">IF(AF33="","",INDIRECT(DS33&amp;DH34))</f>
        <v/>
      </c>
      <c r="AJ34" s="107" t="str">
        <f t="shared" si="54"/>
        <v/>
      </c>
      <c r="AK34" s="107" t="str">
        <f t="shared" si="56"/>
        <v/>
      </c>
      <c r="AL34" s="108" t="str">
        <f t="shared" si="61"/>
        <v/>
      </c>
      <c r="AM34" s="166"/>
      <c r="AN34" s="137"/>
      <c r="AO34" s="106" t="str">
        <f t="shared" si="5"/>
        <v/>
      </c>
      <c r="AP34" s="107" t="str">
        <f t="shared" si="6"/>
        <v/>
      </c>
      <c r="AQ34" s="107" t="str">
        <f t="shared" si="38"/>
        <v/>
      </c>
      <c r="AR34" s="108" t="str">
        <f t="shared" si="7"/>
        <v/>
      </c>
      <c r="AS34" s="137"/>
      <c r="AT34" s="137"/>
      <c r="AU34" s="106" t="str">
        <f t="shared" si="8"/>
        <v/>
      </c>
      <c r="AV34" s="107" t="str">
        <f t="shared" si="9"/>
        <v/>
      </c>
      <c r="AW34" s="107" t="str">
        <f t="shared" si="39"/>
        <v/>
      </c>
      <c r="AX34" s="108" t="str">
        <f t="shared" si="10"/>
        <v/>
      </c>
      <c r="AY34" s="137"/>
      <c r="AZ34" s="137"/>
      <c r="BA34" s="106" t="str">
        <f t="shared" si="11"/>
        <v/>
      </c>
      <c r="BB34" s="107" t="str">
        <f t="shared" si="12"/>
        <v/>
      </c>
      <c r="BC34" s="107" t="str">
        <f t="shared" si="40"/>
        <v/>
      </c>
      <c r="BD34" s="108" t="str">
        <f t="shared" si="13"/>
        <v/>
      </c>
      <c r="BE34" s="137"/>
      <c r="BF34" s="137"/>
      <c r="BG34" s="106" t="str">
        <f t="shared" si="14"/>
        <v/>
      </c>
      <c r="BH34" s="107" t="str">
        <f t="shared" si="15"/>
        <v/>
      </c>
      <c r="BI34" s="107" t="str">
        <f t="shared" si="41"/>
        <v/>
      </c>
      <c r="BJ34" s="108" t="str">
        <f t="shared" si="16"/>
        <v/>
      </c>
      <c r="BK34" s="137"/>
      <c r="BL34" s="137"/>
      <c r="BM34" s="106" t="str">
        <f t="shared" si="17"/>
        <v/>
      </c>
      <c r="BN34" s="107" t="str">
        <f t="shared" si="18"/>
        <v/>
      </c>
      <c r="BO34" s="107" t="str">
        <f t="shared" si="42"/>
        <v/>
      </c>
      <c r="BP34" s="108" t="str">
        <f t="shared" si="19"/>
        <v/>
      </c>
      <c r="BQ34" s="14" t="str">
        <f t="shared" si="43"/>
        <v>B25</v>
      </c>
      <c r="BR34" s="14" t="str">
        <f>LEFT('Strategy Dashboard'!B34)</f>
        <v/>
      </c>
      <c r="BS34" s="14" t="str">
        <f>LEFT('Strategy Dashboard'!K34)</f>
        <v/>
      </c>
      <c r="BT34" s="14" t="str">
        <f>LEFT('Strategy Dashboard'!T34)</f>
        <v/>
      </c>
      <c r="BU34" s="14" t="str">
        <f>LEFT('Strategy Dashboard'!AC34)</f>
        <v/>
      </c>
      <c r="BV34" s="14" t="str">
        <f>LEFT('Strategy Dashboard'!AL34)</f>
        <v/>
      </c>
      <c r="BW34" s="14" t="str">
        <f>LEFT('Strategy Dashboard'!BE34)</f>
        <v/>
      </c>
      <c r="BX34" s="14" t="str">
        <f>LEFT('Strategy Dashboard'!BN34)</f>
        <v/>
      </c>
      <c r="BY34" s="14" t="str">
        <f>LEFT('Strategy Dashboard'!BW34)</f>
        <v/>
      </c>
      <c r="BZ34" s="14" t="str">
        <f>LEFT('Strategy Dashboard'!CF34)</f>
        <v/>
      </c>
      <c r="CA34" s="14" t="str">
        <f>LEFT('Strategy Dashboard'!CO34)</f>
        <v/>
      </c>
      <c r="CB34" s="14">
        <f>IF(OR(BR34="N",REPLACE('Strategy Dashboard'!B34,1,1,"")=""),0,INT(REPLACE('Strategy Dashboard'!B34,1,1,"")))</f>
        <v>0</v>
      </c>
      <c r="CC34" s="14">
        <f>IF(OR(BS34="N",REPLACE('Strategy Dashboard'!K34,1,1,"")=""),0,INT(REPLACE('Strategy Dashboard'!K34,1,1,"")))</f>
        <v>0</v>
      </c>
      <c r="CD34" s="14">
        <f>IF(OR(BT34="N",REPLACE('Strategy Dashboard'!T34,1,1,"")=""),0,INT(REPLACE('Strategy Dashboard'!T34,1,1,"")))</f>
        <v>0</v>
      </c>
      <c r="CE34" s="14">
        <f>IF(OR(BU34="N",REPLACE('Strategy Dashboard'!AC34,1,1,"")=""),0,INT(REPLACE('Strategy Dashboard'!AC34,1,1,"")))</f>
        <v>0</v>
      </c>
      <c r="CF34" s="14">
        <f>IF(OR(BV34="N",REPLACE('Strategy Dashboard'!AL34,1,1,"")=""),0,INT(REPLACE('Strategy Dashboard'!AL34,1,1,"")))</f>
        <v>0</v>
      </c>
      <c r="CG34" s="14">
        <f>IF(OR(BW34="N",REPLACE('Strategy Dashboard'!BE34,1,1,"")=""),0,INT(REPLACE('Strategy Dashboard'!BE34,1,1,"")))</f>
        <v>0</v>
      </c>
      <c r="CH34" s="14">
        <f>IF(OR(BX34="N",REPLACE('Strategy Dashboard'!BN34,1,1,"")=""),0,INT(REPLACE('Strategy Dashboard'!BN34,1,1,"")))</f>
        <v>0</v>
      </c>
      <c r="CI34" s="14">
        <f>IF(OR(BY34="N",REPLACE('Strategy Dashboard'!BW34,1,1,"")=""),0,INT(REPLACE('Strategy Dashboard'!BW34,1,1,"")))</f>
        <v>0</v>
      </c>
      <c r="CJ34" s="14">
        <f>IF(OR(BZ34="N",REPLACE('Strategy Dashboard'!CF34,1,1,"")=""),0,INT(REPLACE('Strategy Dashboard'!CF34,1,1,"")))</f>
        <v>0</v>
      </c>
      <c r="CK34" s="14">
        <f>IF(OR(CA34="N",REPLACE('Strategy Dashboard'!CO34,1,1,"")=""),0,INT(REPLACE('Strategy Dashboard'!CO34,1,1,"")))</f>
        <v>0</v>
      </c>
      <c r="CL34" s="14" t="e">
        <f>IF(C34="",0,IFERROR(VLOOKUP(C29&amp;C30&amp;C31&amp;C32&amp;C33&amp;C34,General!I:J,2,FALSE),0))+D33</f>
        <v>#VALUE!</v>
      </c>
      <c r="CM34" s="14" t="e">
        <f>IF(I34="",0,IFERROR(VLOOKUP(I29&amp;I30&amp;I31&amp;I32&amp;I33&amp;I34,General!I:J,2,FALSE),0))+J33</f>
        <v>#VALUE!</v>
      </c>
      <c r="CN34" s="14" t="e">
        <f>IF(O34="",0,IFERROR(VLOOKUP(O29&amp;O30&amp;O31&amp;O32&amp;O33&amp;O34,General!I:J,2,FALSE),0))+P33</f>
        <v>#VALUE!</v>
      </c>
      <c r="CO34" s="14" t="e">
        <f>IF(U34="",0,IFERROR(VLOOKUP(U29&amp;U30&amp;U31&amp;U32&amp;U33&amp;U34,General!I:J,2,FALSE),0))+V33</f>
        <v>#VALUE!</v>
      </c>
      <c r="CP34" s="14" t="e">
        <f>IF(AA34="",0,IFERROR(VLOOKUP(AA29&amp;AA30&amp;AA31&amp;AA32&amp;AA33&amp;AA34,General!I:J,2,FALSE),0))+AB33</f>
        <v>#VALUE!</v>
      </c>
      <c r="CQ34" s="14" t="e">
        <f>IF(AP34="",0,IFERROR(VLOOKUP(AP29&amp;AP30&amp;AP31&amp;AP32&amp;AP33&amp;AP34,General!I:J,2,FALSE),0))+AQ33</f>
        <v>#VALUE!</v>
      </c>
      <c r="CR34" s="14" t="e">
        <f>IF(AV34="",0,IFERROR(VLOOKUP(AV29&amp;AV30&amp;AV31&amp;AV32&amp;AV33&amp;AV34,General!I:J,2,FALSE),0))+AW33</f>
        <v>#VALUE!</v>
      </c>
      <c r="CS34" s="14" t="e">
        <f>IF(BB34="",0,IFERROR(VLOOKUP(BB29&amp;BB30&amp;BB31&amp;BB32&amp;BB33&amp;BB34,General!I:J,2,FALSE),0))+BC33</f>
        <v>#VALUE!</v>
      </c>
      <c r="CT34" s="14" t="e">
        <f>IF(BH34="",0,IFERROR(VLOOKUP(BH29&amp;BH30&amp;BH31&amp;BH32&amp;BH33&amp;BH34,General!I:J,2,FALSE),0))+BI33</f>
        <v>#VALUE!</v>
      </c>
      <c r="CU34" s="14" t="e">
        <f>IF(BN34="",0,IFERROR(VLOOKUP(BN29&amp;BN30&amp;BN31&amp;BN32&amp;BN33&amp;BN34,General!I:J,2,FALSE),0))+BO33</f>
        <v>#VALUE!</v>
      </c>
      <c r="CV34" s="14" t="e">
        <f>IF(AJ34="",0,IFERROR(VLOOKUP(AJ29&amp;AJ30&amp;AJ31&amp;AJ32&amp;AJ33&amp;AJ34,General!I:J,2,FALSE),0))+AK33</f>
        <v>#VALUE!</v>
      </c>
      <c r="CW34" s="14" t="str">
        <f>E34</f>
        <v/>
      </c>
      <c r="CX34" s="14" t="str">
        <f>K34</f>
        <v/>
      </c>
      <c r="CY34" s="14" t="str">
        <f>Q34</f>
        <v/>
      </c>
      <c r="CZ34" s="14" t="str">
        <f>W34</f>
        <v/>
      </c>
      <c r="DA34" s="14" t="str">
        <f>AC34</f>
        <v/>
      </c>
      <c r="DB34" s="14" t="str">
        <f>AR34</f>
        <v/>
      </c>
      <c r="DC34" s="14" t="str">
        <f>AX34</f>
        <v/>
      </c>
      <c r="DD34" s="14" t="str">
        <f>BD34</f>
        <v/>
      </c>
      <c r="DE34" s="14" t="str">
        <f>BJ34</f>
        <v/>
      </c>
      <c r="DF34" s="14" t="str">
        <f>BP34</f>
        <v/>
      </c>
      <c r="DG34" s="14" t="str">
        <f>IF(AF34="","",INDEX($CW$4:$DF$4,MATCH(MAX(CW34:DF34),CW34:DF34,0)))</f>
        <v/>
      </c>
      <c r="DH34" s="14">
        <v>34</v>
      </c>
      <c r="DI34" s="14" t="str">
        <f t="shared" si="71"/>
        <v/>
      </c>
      <c r="DJ34" s="14" t="str" cm="1">
        <f t="array" ref="DJ34">IFERROR(INDEX($CW$4:$DF$4,_xlfn.AGGREGATE(15,6,COLUMN($CW$4:$DF$4)-COLUMN($CV$1)/($CW$34:$DF$34=MAX($CW$34:$DF$34)),COLUMNS($CW$4:CW4))),"")</f>
        <v/>
      </c>
      <c r="DK34" s="14" t="str" cm="1">
        <f t="array" ref="DK34">IFERROR(INDEX($CW$4:$DF$4,_xlfn.AGGREGATE(15,6,COLUMN($CW$4:$DF$4)-COLUMN($CV$1)/($CW$34:$DF$34=MAX($CW$34:$DF$34)),COLUMNS($CW$4:CX4))),"")</f>
        <v/>
      </c>
      <c r="DL34" s="14" t="str" cm="1">
        <f t="array" ref="DL34">IFERROR(INDEX($CW$4:$DF$4,_xlfn.AGGREGATE(15,6,COLUMN($CW$4:$DF$4)-COLUMN($CV$1)/($CW$34:$DF$34=MAX($CW$34:$DF$34)),COLUMNS($CW$4:CY4))),"")</f>
        <v/>
      </c>
      <c r="DM34" s="14" t="str" cm="1">
        <f t="array" ref="DM34">IFERROR(INDEX($CW$4:$DF$4,_xlfn.AGGREGATE(15,6,COLUMN($CW$4:$DF$4)-COLUMN($CV$1)/($CW$34:$DF$34=MAX($CW$34:$DF$34)),COLUMNS($CW$4:CZ4))),"")</f>
        <v/>
      </c>
      <c r="DN34" s="168" t="str">
        <f ca="1">IF(DO33="",DN33,DN30)</f>
        <v/>
      </c>
      <c r="DR34" s="14" t="str">
        <f ca="1">IF(DN31&gt;1,"R","N")</f>
        <v>R</v>
      </c>
      <c r="DS34" s="14" t="str">
        <f ca="1">DN34</f>
        <v/>
      </c>
      <c r="DU34" s="68" t="str">
        <f t="shared" si="44"/>
        <v/>
      </c>
      <c r="DV34" s="24" t="str">
        <f t="shared" si="45"/>
        <v/>
      </c>
      <c r="DW34" s="24" t="str">
        <f t="shared" si="46"/>
        <v/>
      </c>
      <c r="DX34" s="24" t="str">
        <f t="shared" si="47"/>
        <v/>
      </c>
      <c r="DY34" s="24" t="str">
        <f t="shared" si="48"/>
        <v/>
      </c>
      <c r="DZ34" s="24" t="str">
        <f t="shared" si="49"/>
        <v/>
      </c>
      <c r="EA34" s="24" t="str">
        <f t="shared" si="50"/>
        <v/>
      </c>
      <c r="EB34" s="24" t="str">
        <f t="shared" si="51"/>
        <v/>
      </c>
      <c r="EC34" s="24" t="str">
        <f t="shared" si="52"/>
        <v/>
      </c>
      <c r="ED34" s="67" t="str">
        <f t="shared" si="53"/>
        <v/>
      </c>
    </row>
    <row r="35" spans="1:134" ht="26.25" customHeight="1" thickBot="1">
      <c r="A35" s="14">
        <v>26</v>
      </c>
      <c r="B35" s="101" t="str">
        <f t="shared" si="65"/>
        <v/>
      </c>
      <c r="C35" s="102" t="str">
        <f t="shared" si="20"/>
        <v/>
      </c>
      <c r="D35" s="102" t="str">
        <f t="shared" si="21"/>
        <v/>
      </c>
      <c r="E35" s="103" t="str">
        <f t="shared" si="22"/>
        <v/>
      </c>
      <c r="F35" s="137"/>
      <c r="G35" s="137"/>
      <c r="H35" s="101" t="str">
        <f t="shared" si="1"/>
        <v/>
      </c>
      <c r="I35" s="102" t="str">
        <f t="shared" si="23"/>
        <v/>
      </c>
      <c r="J35" s="102" t="str">
        <f t="shared" si="24"/>
        <v/>
      </c>
      <c r="K35" s="103" t="str">
        <f t="shared" si="25"/>
        <v/>
      </c>
      <c r="L35" s="137"/>
      <c r="M35" s="137"/>
      <c r="N35" s="101" t="str">
        <f t="shared" si="2"/>
        <v/>
      </c>
      <c r="O35" s="102" t="str">
        <f t="shared" si="26"/>
        <v/>
      </c>
      <c r="P35" s="102" t="str">
        <f t="shared" si="27"/>
        <v/>
      </c>
      <c r="Q35" s="103" t="str">
        <f t="shared" si="28"/>
        <v/>
      </c>
      <c r="R35" s="137"/>
      <c r="S35" s="137"/>
      <c r="T35" s="101" t="str">
        <f t="shared" si="3"/>
        <v/>
      </c>
      <c r="U35" s="102" t="str">
        <f t="shared" si="29"/>
        <v/>
      </c>
      <c r="V35" s="102" t="str">
        <f t="shared" si="30"/>
        <v/>
      </c>
      <c r="W35" s="103" t="str">
        <f t="shared" si="31"/>
        <v/>
      </c>
      <c r="X35" s="137"/>
      <c r="Y35" s="137"/>
      <c r="Z35" s="101" t="str">
        <f t="shared" si="4"/>
        <v/>
      </c>
      <c r="AA35" s="102" t="str">
        <f t="shared" si="32"/>
        <v/>
      </c>
      <c r="AB35" s="102" t="str">
        <f t="shared" si="33"/>
        <v/>
      </c>
      <c r="AC35" s="103" t="str">
        <f t="shared" si="34"/>
        <v/>
      </c>
      <c r="AD35" s="137"/>
      <c r="AE35" s="137"/>
      <c r="AF35" s="169" t="str">
        <f>IF('Main Dashboard'!I35="","",'Main Dashboard'!I35)</f>
        <v/>
      </c>
      <c r="AG35" s="179" t="str">
        <f t="shared" ref="AG35" si="74">IF(AF34="","",IF(DR34="R","R",""))</f>
        <v/>
      </c>
      <c r="AH35" s="180" t="str">
        <f>IF(AF34="","",VLOOKUP(DS35,General!O:P,2,FALSE))</f>
        <v/>
      </c>
      <c r="AI35" s="181" t="str" cm="1">
        <f t="array" aca="1" ref="AI35" ca="1">IF(AF34="","",INDIRECT(DS34&amp;DH35))</f>
        <v/>
      </c>
      <c r="AJ35" s="102" t="str">
        <f t="shared" si="54"/>
        <v/>
      </c>
      <c r="AK35" s="102" t="str">
        <f t="shared" si="56"/>
        <v/>
      </c>
      <c r="AL35" s="103" t="str">
        <f t="shared" si="61"/>
        <v/>
      </c>
      <c r="AM35" s="166"/>
      <c r="AN35" s="137"/>
      <c r="AO35" s="101" t="str">
        <f t="shared" si="5"/>
        <v/>
      </c>
      <c r="AP35" s="102" t="str">
        <f t="shared" si="6"/>
        <v/>
      </c>
      <c r="AQ35" s="102" t="str">
        <f t="shared" si="38"/>
        <v/>
      </c>
      <c r="AR35" s="103" t="str">
        <f t="shared" si="7"/>
        <v/>
      </c>
      <c r="AS35" s="137"/>
      <c r="AT35" s="137"/>
      <c r="AU35" s="101" t="str">
        <f t="shared" si="8"/>
        <v/>
      </c>
      <c r="AV35" s="102" t="str">
        <f t="shared" si="9"/>
        <v/>
      </c>
      <c r="AW35" s="102" t="str">
        <f t="shared" si="39"/>
        <v/>
      </c>
      <c r="AX35" s="103" t="str">
        <f t="shared" si="10"/>
        <v/>
      </c>
      <c r="AY35" s="137"/>
      <c r="AZ35" s="137"/>
      <c r="BA35" s="101" t="str">
        <f t="shared" si="11"/>
        <v/>
      </c>
      <c r="BB35" s="102" t="str">
        <f t="shared" si="12"/>
        <v/>
      </c>
      <c r="BC35" s="102" t="str">
        <f t="shared" si="40"/>
        <v/>
      </c>
      <c r="BD35" s="103" t="str">
        <f t="shared" si="13"/>
        <v/>
      </c>
      <c r="BE35" s="137"/>
      <c r="BF35" s="137"/>
      <c r="BG35" s="101" t="str">
        <f t="shared" si="14"/>
        <v/>
      </c>
      <c r="BH35" s="102" t="str">
        <f t="shared" si="15"/>
        <v/>
      </c>
      <c r="BI35" s="102" t="str">
        <f t="shared" si="41"/>
        <v/>
      </c>
      <c r="BJ35" s="103" t="str">
        <f t="shared" si="16"/>
        <v/>
      </c>
      <c r="BK35" s="137"/>
      <c r="BL35" s="137"/>
      <c r="BM35" s="101" t="str">
        <f t="shared" si="17"/>
        <v/>
      </c>
      <c r="BN35" s="102" t="str">
        <f t="shared" si="18"/>
        <v/>
      </c>
      <c r="BO35" s="102" t="str">
        <f t="shared" si="42"/>
        <v/>
      </c>
      <c r="BP35" s="103" t="str">
        <f t="shared" si="19"/>
        <v/>
      </c>
      <c r="BQ35" s="14" t="str">
        <f t="shared" si="43"/>
        <v>B26</v>
      </c>
      <c r="BR35" s="14" t="str">
        <f>LEFT('Strategy Dashboard'!B35)</f>
        <v/>
      </c>
      <c r="BS35" s="14" t="str">
        <f>LEFT('Strategy Dashboard'!K35)</f>
        <v/>
      </c>
      <c r="BT35" s="14" t="str">
        <f>LEFT('Strategy Dashboard'!T35)</f>
        <v/>
      </c>
      <c r="BU35" s="14" t="str">
        <f>LEFT('Strategy Dashboard'!AC35)</f>
        <v/>
      </c>
      <c r="BV35" s="14" t="str">
        <f>LEFT('Strategy Dashboard'!AL35)</f>
        <v/>
      </c>
      <c r="BW35" s="14" t="str">
        <f>LEFT('Strategy Dashboard'!BE35)</f>
        <v/>
      </c>
      <c r="BX35" s="14" t="str">
        <f>LEFT('Strategy Dashboard'!BN35)</f>
        <v/>
      </c>
      <c r="BY35" s="14" t="str">
        <f>LEFT('Strategy Dashboard'!BW35)</f>
        <v/>
      </c>
      <c r="BZ35" s="14" t="str">
        <f>LEFT('Strategy Dashboard'!CF35)</f>
        <v/>
      </c>
      <c r="CA35" s="14" t="str">
        <f>LEFT('Strategy Dashboard'!CO35)</f>
        <v/>
      </c>
      <c r="CB35" s="14">
        <f>IF(OR(BR35="N",REPLACE('Strategy Dashboard'!B35,1,1,"")=""),0,INT(REPLACE('Strategy Dashboard'!B35,1,1,"")))</f>
        <v>0</v>
      </c>
      <c r="CC35" s="14">
        <f>IF(OR(BS35="N",REPLACE('Strategy Dashboard'!K35,1,1,"")=""),0,INT(REPLACE('Strategy Dashboard'!K35,1,1,"")))</f>
        <v>0</v>
      </c>
      <c r="CD35" s="14">
        <f>IF(OR(BT35="N",REPLACE('Strategy Dashboard'!T35,1,1,"")=""),0,INT(REPLACE('Strategy Dashboard'!T35,1,1,"")))</f>
        <v>0</v>
      </c>
      <c r="CE35" s="14">
        <f>IF(OR(BU35="N",REPLACE('Strategy Dashboard'!AC35,1,1,"")=""),0,INT(REPLACE('Strategy Dashboard'!AC35,1,1,"")))</f>
        <v>0</v>
      </c>
      <c r="CF35" s="14">
        <f>IF(OR(BV35="N",REPLACE('Strategy Dashboard'!AL35,1,1,"")=""),0,INT(REPLACE('Strategy Dashboard'!AL35,1,1,"")))</f>
        <v>0</v>
      </c>
      <c r="CG35" s="14">
        <f>IF(OR(BW35="N",REPLACE('Strategy Dashboard'!BE35,1,1,"")=""),0,INT(REPLACE('Strategy Dashboard'!BE35,1,1,"")))</f>
        <v>0</v>
      </c>
      <c r="CH35" s="14">
        <f>IF(OR(BX35="N",REPLACE('Strategy Dashboard'!BN35,1,1,"")=""),0,INT(REPLACE('Strategy Dashboard'!BN35,1,1,"")))</f>
        <v>0</v>
      </c>
      <c r="CI35" s="14">
        <f>IF(OR(BY35="N",REPLACE('Strategy Dashboard'!BW35,1,1,"")=""),0,INT(REPLACE('Strategy Dashboard'!BW35,1,1,"")))</f>
        <v>0</v>
      </c>
      <c r="CJ35" s="14">
        <f>IF(OR(BZ35="N",REPLACE('Strategy Dashboard'!CF35,1,1,"")=""),0,INT(REPLACE('Strategy Dashboard'!CF35,1,1,"")))</f>
        <v>0</v>
      </c>
      <c r="CK35" s="14">
        <f>IF(OR(CA35="N",REPLACE('Strategy Dashboard'!CO35,1,1,"")=""),0,INT(REPLACE('Strategy Dashboard'!CO35,1,1,"")))</f>
        <v>0</v>
      </c>
      <c r="CL35" s="14" t="e">
        <f>IF(C35="",0,IFERROR(VLOOKUP(C30&amp;C31&amp;C32&amp;C33&amp;C34&amp;C35,General!I:J,2,FALSE),0))+D34</f>
        <v>#VALUE!</v>
      </c>
      <c r="CM35" s="14" t="e">
        <f>IF(I35="",0,IFERROR(VLOOKUP(I30&amp;I31&amp;I32&amp;I33&amp;I34&amp;I35,General!I:J,2,FALSE),0))+J34</f>
        <v>#VALUE!</v>
      </c>
      <c r="CN35" s="14" t="e">
        <f>IF(O35="",0,IFERROR(VLOOKUP(O30&amp;O31&amp;O32&amp;O33&amp;O34&amp;O35,General!I:J,2,FALSE),0))+P34</f>
        <v>#VALUE!</v>
      </c>
      <c r="CO35" s="14" t="e">
        <f>IF(U35="",0,IFERROR(VLOOKUP(U30&amp;U31&amp;U32&amp;U33&amp;U34&amp;U35,General!I:J,2,FALSE),0))+V34</f>
        <v>#VALUE!</v>
      </c>
      <c r="CP35" s="14" t="e">
        <f>IF(AA35="",0,IFERROR(VLOOKUP(AA30&amp;AA31&amp;AA32&amp;AA33&amp;AA34&amp;AA35,General!I:J,2,FALSE),0))+AB34</f>
        <v>#VALUE!</v>
      </c>
      <c r="CQ35" s="14" t="e">
        <f>IF(AP35="",0,IFERROR(VLOOKUP(AP30&amp;AP31&amp;AP32&amp;AP33&amp;AP34&amp;AP35,General!I:J,2,FALSE),0))+AQ34</f>
        <v>#VALUE!</v>
      </c>
      <c r="CR35" s="14" t="e">
        <f>IF(AV35="",0,IFERROR(VLOOKUP(AV30&amp;AV31&amp;AV32&amp;AV33&amp;AV34&amp;AV35,General!I:J,2,FALSE),0))+AW34</f>
        <v>#VALUE!</v>
      </c>
      <c r="CS35" s="14" t="e">
        <f>IF(BB35="",0,IFERROR(VLOOKUP(BB30&amp;BB31&amp;BB32&amp;BB33&amp;BB34&amp;BB35,General!I:J,2,FALSE),0))+BC34</f>
        <v>#VALUE!</v>
      </c>
      <c r="CT35" s="14" t="e">
        <f>IF(BH35="",0,IFERROR(VLOOKUP(BH30&amp;BH31&amp;BH32&amp;BH33&amp;BH34&amp;BH35,General!I:J,2,FALSE),0))+BI34</f>
        <v>#VALUE!</v>
      </c>
      <c r="CU35" s="14" t="e">
        <f>IF(BN35="",0,IFERROR(VLOOKUP(BN30&amp;BN31&amp;BN32&amp;BN33&amp;BN34&amp;BN35,General!I:J,2,FALSE),0))+BO34</f>
        <v>#VALUE!</v>
      </c>
      <c r="CV35" s="14" t="e">
        <f>IF(AJ35="",0,IFERROR(VLOOKUP(AJ30&amp;AJ31&amp;AJ32&amp;AJ33&amp;AJ34&amp;AJ35,General!I:J,2,FALSE),0))+AK34</f>
        <v>#VALUE!</v>
      </c>
      <c r="DG35" s="14" t="str">
        <f>DG39</f>
        <v/>
      </c>
      <c r="DH35" s="14">
        <v>35</v>
      </c>
      <c r="DI35" s="14" t="str">
        <f>$DG$39</f>
        <v/>
      </c>
      <c r="DN35" s="14" t="str">
        <f ca="1">IF(DN36=1,DN38,IF(DN36=2,DO38,IF(DN36=3,DP38,DQ38)))</f>
        <v/>
      </c>
      <c r="DS35" s="14" t="str">
        <f ca="1">$DN$34</f>
        <v/>
      </c>
      <c r="DU35" s="68" t="str">
        <f t="shared" si="44"/>
        <v/>
      </c>
      <c r="DV35" s="24" t="str">
        <f t="shared" si="45"/>
        <v/>
      </c>
      <c r="DW35" s="24" t="str">
        <f t="shared" si="46"/>
        <v/>
      </c>
      <c r="DX35" s="24" t="str">
        <f t="shared" si="47"/>
        <v/>
      </c>
      <c r="DY35" s="24" t="str">
        <f t="shared" si="48"/>
        <v/>
      </c>
      <c r="DZ35" s="24" t="str">
        <f t="shared" si="49"/>
        <v/>
      </c>
      <c r="EA35" s="24" t="str">
        <f t="shared" si="50"/>
        <v/>
      </c>
      <c r="EB35" s="24" t="str">
        <f t="shared" si="51"/>
        <v/>
      </c>
      <c r="EC35" s="24" t="str">
        <f t="shared" si="52"/>
        <v/>
      </c>
      <c r="ED35" s="67" t="str">
        <f t="shared" si="53"/>
        <v/>
      </c>
    </row>
    <row r="36" spans="1:134" ht="26.25" customHeight="1" thickBot="1">
      <c r="A36" s="14">
        <v>27</v>
      </c>
      <c r="B36" s="104" t="str">
        <f t="shared" si="65"/>
        <v/>
      </c>
      <c r="C36" s="91" t="str">
        <f t="shared" si="20"/>
        <v/>
      </c>
      <c r="D36" s="91" t="str">
        <f t="shared" si="21"/>
        <v/>
      </c>
      <c r="E36" s="105" t="str">
        <f t="shared" si="22"/>
        <v/>
      </c>
      <c r="F36" s="137"/>
      <c r="G36" s="137"/>
      <c r="H36" s="104" t="str">
        <f t="shared" si="1"/>
        <v/>
      </c>
      <c r="I36" s="91" t="str">
        <f t="shared" si="23"/>
        <v/>
      </c>
      <c r="J36" s="91" t="str">
        <f t="shared" si="24"/>
        <v/>
      </c>
      <c r="K36" s="105" t="str">
        <f t="shared" si="25"/>
        <v/>
      </c>
      <c r="L36" s="137"/>
      <c r="M36" s="137"/>
      <c r="N36" s="104" t="str">
        <f t="shared" si="2"/>
        <v/>
      </c>
      <c r="O36" s="91" t="str">
        <f t="shared" si="26"/>
        <v/>
      </c>
      <c r="P36" s="91" t="str">
        <f t="shared" si="27"/>
        <v/>
      </c>
      <c r="Q36" s="105" t="str">
        <f t="shared" si="28"/>
        <v/>
      </c>
      <c r="R36" s="137"/>
      <c r="S36" s="137"/>
      <c r="T36" s="104" t="str">
        <f t="shared" si="3"/>
        <v/>
      </c>
      <c r="U36" s="91" t="str">
        <f t="shared" si="29"/>
        <v/>
      </c>
      <c r="V36" s="91" t="str">
        <f t="shared" si="30"/>
        <v/>
      </c>
      <c r="W36" s="105" t="str">
        <f t="shared" si="31"/>
        <v/>
      </c>
      <c r="X36" s="137"/>
      <c r="Y36" s="137"/>
      <c r="Z36" s="104" t="str">
        <f t="shared" si="4"/>
        <v/>
      </c>
      <c r="AA36" s="91" t="str">
        <f t="shared" si="32"/>
        <v/>
      </c>
      <c r="AB36" s="91" t="str">
        <f t="shared" si="33"/>
        <v/>
      </c>
      <c r="AC36" s="105" t="str">
        <f t="shared" si="34"/>
        <v/>
      </c>
      <c r="AD36" s="137"/>
      <c r="AE36" s="137"/>
      <c r="AF36" s="169" t="str">
        <f>IF('Main Dashboard'!I36="","",'Main Dashboard'!I36)</f>
        <v/>
      </c>
      <c r="AG36" s="171"/>
      <c r="AH36" s="190"/>
      <c r="AI36" s="178" t="str" cm="1">
        <f t="array" aca="1" ref="AI36" ca="1">IF(AF35="","",INDIRECT(DS35&amp;DH36))</f>
        <v/>
      </c>
      <c r="AJ36" s="91" t="str">
        <f t="shared" si="54"/>
        <v/>
      </c>
      <c r="AK36" s="91" t="str">
        <f t="shared" si="56"/>
        <v/>
      </c>
      <c r="AL36" s="105" t="str">
        <f t="shared" si="61"/>
        <v/>
      </c>
      <c r="AM36" s="166"/>
      <c r="AN36" s="137"/>
      <c r="AO36" s="104" t="str">
        <f t="shared" si="5"/>
        <v/>
      </c>
      <c r="AP36" s="91" t="str">
        <f t="shared" si="6"/>
        <v/>
      </c>
      <c r="AQ36" s="91" t="str">
        <f t="shared" si="38"/>
        <v/>
      </c>
      <c r="AR36" s="105" t="str">
        <f t="shared" si="7"/>
        <v/>
      </c>
      <c r="AS36" s="137"/>
      <c r="AT36" s="137"/>
      <c r="AU36" s="104" t="str">
        <f t="shared" si="8"/>
        <v/>
      </c>
      <c r="AV36" s="91" t="str">
        <f t="shared" si="9"/>
        <v/>
      </c>
      <c r="AW36" s="91" t="str">
        <f t="shared" si="39"/>
        <v/>
      </c>
      <c r="AX36" s="105" t="str">
        <f t="shared" si="10"/>
        <v/>
      </c>
      <c r="AY36" s="137"/>
      <c r="AZ36" s="137"/>
      <c r="BA36" s="104" t="str">
        <f t="shared" si="11"/>
        <v/>
      </c>
      <c r="BB36" s="91" t="str">
        <f t="shared" si="12"/>
        <v/>
      </c>
      <c r="BC36" s="91" t="str">
        <f t="shared" si="40"/>
        <v/>
      </c>
      <c r="BD36" s="105" t="str">
        <f t="shared" si="13"/>
        <v/>
      </c>
      <c r="BE36" s="137"/>
      <c r="BF36" s="137"/>
      <c r="BG36" s="104" t="str">
        <f t="shared" si="14"/>
        <v/>
      </c>
      <c r="BH36" s="91" t="str">
        <f t="shared" si="15"/>
        <v/>
      </c>
      <c r="BI36" s="91" t="str">
        <f t="shared" si="41"/>
        <v/>
      </c>
      <c r="BJ36" s="105" t="str">
        <f t="shared" si="16"/>
        <v/>
      </c>
      <c r="BK36" s="137"/>
      <c r="BL36" s="137"/>
      <c r="BM36" s="104" t="str">
        <f t="shared" si="17"/>
        <v/>
      </c>
      <c r="BN36" s="91" t="str">
        <f t="shared" si="18"/>
        <v/>
      </c>
      <c r="BO36" s="91" t="str">
        <f t="shared" si="42"/>
        <v/>
      </c>
      <c r="BP36" s="105" t="str">
        <f t="shared" si="19"/>
        <v/>
      </c>
      <c r="BQ36" s="14" t="str">
        <f t="shared" si="43"/>
        <v>B27</v>
      </c>
      <c r="BR36" s="14" t="str">
        <f>LEFT('Strategy Dashboard'!B36)</f>
        <v/>
      </c>
      <c r="BS36" s="14" t="str">
        <f>LEFT('Strategy Dashboard'!K36)</f>
        <v/>
      </c>
      <c r="BT36" s="14" t="str">
        <f>LEFT('Strategy Dashboard'!T36)</f>
        <v/>
      </c>
      <c r="BU36" s="14" t="str">
        <f>LEFT('Strategy Dashboard'!AC36)</f>
        <v/>
      </c>
      <c r="BV36" s="14" t="str">
        <f>LEFT('Strategy Dashboard'!AL36)</f>
        <v/>
      </c>
      <c r="BW36" s="14" t="str">
        <f>LEFT('Strategy Dashboard'!BE36)</f>
        <v/>
      </c>
      <c r="BX36" s="14" t="str">
        <f>LEFT('Strategy Dashboard'!BN36)</f>
        <v/>
      </c>
      <c r="BY36" s="14" t="str">
        <f>LEFT('Strategy Dashboard'!BW36)</f>
        <v/>
      </c>
      <c r="BZ36" s="14" t="str">
        <f>LEFT('Strategy Dashboard'!CF36)</f>
        <v/>
      </c>
      <c r="CA36" s="14" t="str">
        <f>LEFT('Strategy Dashboard'!CO36)</f>
        <v/>
      </c>
      <c r="CB36" s="14">
        <f>IF(OR(BR36="N",REPLACE('Strategy Dashboard'!B36,1,1,"")=""),0,INT(REPLACE('Strategy Dashboard'!B36,1,1,"")))</f>
        <v>0</v>
      </c>
      <c r="CC36" s="14">
        <f>IF(OR(BS36="N",REPLACE('Strategy Dashboard'!K36,1,1,"")=""),0,INT(REPLACE('Strategy Dashboard'!K36,1,1,"")))</f>
        <v>0</v>
      </c>
      <c r="CD36" s="14">
        <f>IF(OR(BT36="N",REPLACE('Strategy Dashboard'!T36,1,1,"")=""),0,INT(REPLACE('Strategy Dashboard'!T36,1,1,"")))</f>
        <v>0</v>
      </c>
      <c r="CE36" s="14">
        <f>IF(OR(BU36="N",REPLACE('Strategy Dashboard'!AC36,1,1,"")=""),0,INT(REPLACE('Strategy Dashboard'!AC36,1,1,"")))</f>
        <v>0</v>
      </c>
      <c r="CF36" s="14">
        <f>IF(OR(BV36="N",REPLACE('Strategy Dashboard'!AL36,1,1,"")=""),0,INT(REPLACE('Strategy Dashboard'!AL36,1,1,"")))</f>
        <v>0</v>
      </c>
      <c r="CG36" s="14">
        <f>IF(OR(BW36="N",REPLACE('Strategy Dashboard'!BE36,1,1,"")=""),0,INT(REPLACE('Strategy Dashboard'!BE36,1,1,"")))</f>
        <v>0</v>
      </c>
      <c r="CH36" s="14">
        <f>IF(OR(BX36="N",REPLACE('Strategy Dashboard'!BN36,1,1,"")=""),0,INT(REPLACE('Strategy Dashboard'!BN36,1,1,"")))</f>
        <v>0</v>
      </c>
      <c r="CI36" s="14">
        <f>IF(OR(BY36="N",REPLACE('Strategy Dashboard'!BW36,1,1,"")=""),0,INT(REPLACE('Strategy Dashboard'!BW36,1,1,"")))</f>
        <v>0</v>
      </c>
      <c r="CJ36" s="14">
        <f>IF(OR(BZ36="N",REPLACE('Strategy Dashboard'!CF36,1,1,"")=""),0,INT(REPLACE('Strategy Dashboard'!CF36,1,1,"")))</f>
        <v>0</v>
      </c>
      <c r="CK36" s="14">
        <f>IF(OR(CA36="N",REPLACE('Strategy Dashboard'!CO36,1,1,"")=""),0,INT(REPLACE('Strategy Dashboard'!CO36,1,1,"")))</f>
        <v>0</v>
      </c>
      <c r="CL36" s="14" t="e">
        <f>IF(C36="",0,IFERROR(VLOOKUP(C31&amp;C32&amp;C33&amp;C34&amp;C35&amp;C36,General!I:J,2,FALSE),0))+D35</f>
        <v>#VALUE!</v>
      </c>
      <c r="CM36" s="14" t="e">
        <f>IF(I36="",0,IFERROR(VLOOKUP(I31&amp;I32&amp;I33&amp;I34&amp;I35&amp;I36,General!I:J,2,FALSE),0))+J35</f>
        <v>#VALUE!</v>
      </c>
      <c r="CN36" s="14" t="e">
        <f>IF(O36="",0,IFERROR(VLOOKUP(O31&amp;O32&amp;O33&amp;O34&amp;O35&amp;O36,General!I:J,2,FALSE),0))+P35</f>
        <v>#VALUE!</v>
      </c>
      <c r="CO36" s="14" t="e">
        <f>IF(U36="",0,IFERROR(VLOOKUP(U31&amp;U32&amp;U33&amp;U34&amp;U35&amp;U36,General!I:J,2,FALSE),0))+V35</f>
        <v>#VALUE!</v>
      </c>
      <c r="CP36" s="14" t="e">
        <f>IF(AA36="",0,IFERROR(VLOOKUP(AA31&amp;AA32&amp;AA33&amp;AA34&amp;AA35&amp;AA36,General!I:J,2,FALSE),0))+AB35</f>
        <v>#VALUE!</v>
      </c>
      <c r="CQ36" s="14" t="e">
        <f>IF(AP36="",0,IFERROR(VLOOKUP(AP31&amp;AP32&amp;AP33&amp;AP34&amp;AP35&amp;AP36,General!I:J,2,FALSE),0))+AQ35</f>
        <v>#VALUE!</v>
      </c>
      <c r="CR36" s="14" t="e">
        <f>IF(AV36="",0,IFERROR(VLOOKUP(AV31&amp;AV32&amp;AV33&amp;AV34&amp;AV35&amp;AV36,General!I:J,2,FALSE),0))+AW35</f>
        <v>#VALUE!</v>
      </c>
      <c r="CS36" s="14" t="e">
        <f>IF(BB36="",0,IFERROR(VLOOKUP(BB31&amp;BB32&amp;BB33&amp;BB34&amp;BB35&amp;BB36,General!I:J,2,FALSE),0))+BC35</f>
        <v>#VALUE!</v>
      </c>
      <c r="CT36" s="14" t="e">
        <f>IF(BH36="",0,IFERROR(VLOOKUP(BH31&amp;BH32&amp;BH33&amp;BH34&amp;BH35&amp;BH36,General!I:J,2,FALSE),0))+BI35</f>
        <v>#VALUE!</v>
      </c>
      <c r="CU36" s="14" t="e">
        <f>IF(BN36="",0,IFERROR(VLOOKUP(BN31&amp;BN32&amp;BN33&amp;BN34&amp;BN35&amp;BN36,General!I:J,2,FALSE),0))+BO35</f>
        <v>#VALUE!</v>
      </c>
      <c r="CV36" s="14" t="e">
        <f>IF(AJ36="",0,IFERROR(VLOOKUP(AJ31&amp;AJ32&amp;AJ33&amp;AJ34&amp;AJ35&amp;AJ36,General!I:J,2,FALSE),0))+AK35</f>
        <v>#VALUE!</v>
      </c>
      <c r="DG36" s="14" t="str">
        <f>DG39</f>
        <v/>
      </c>
      <c r="DH36" s="14">
        <v>36</v>
      </c>
      <c r="DI36" s="14" t="str">
        <f t="shared" ref="DI36:DI39" si="75">$DG$39</f>
        <v/>
      </c>
      <c r="DN36" s="14">
        <f ca="1">RANDBETWEEN(1,DN37)</f>
        <v>2</v>
      </c>
      <c r="DS36" s="14" t="str">
        <f t="shared" ref="DS36:DS38" ca="1" si="76">$DN$34</f>
        <v/>
      </c>
      <c r="DT36" s="14">
        <f t="shared" ref="DT36" si="77">IF(DT31=4,1,DT31+1)</f>
        <v>2</v>
      </c>
      <c r="DU36" s="68" t="str">
        <f t="shared" si="44"/>
        <v/>
      </c>
      <c r="DV36" s="24" t="str">
        <f t="shared" si="45"/>
        <v/>
      </c>
      <c r="DW36" s="24" t="str">
        <f t="shared" si="46"/>
        <v/>
      </c>
      <c r="DX36" s="24" t="str">
        <f t="shared" si="47"/>
        <v/>
      </c>
      <c r="DY36" s="24" t="str">
        <f t="shared" si="48"/>
        <v/>
      </c>
      <c r="DZ36" s="24" t="str">
        <f t="shared" si="49"/>
        <v/>
      </c>
      <c r="EA36" s="24" t="str">
        <f t="shared" si="50"/>
        <v/>
      </c>
      <c r="EB36" s="24" t="str">
        <f t="shared" si="51"/>
        <v/>
      </c>
      <c r="EC36" s="24" t="str">
        <f t="shared" si="52"/>
        <v/>
      </c>
      <c r="ED36" s="67" t="str">
        <f t="shared" si="53"/>
        <v/>
      </c>
    </row>
    <row r="37" spans="1:134" ht="26.25" customHeight="1" thickBot="1">
      <c r="A37" s="14">
        <v>28</v>
      </c>
      <c r="B37" s="104" t="str">
        <f t="shared" si="65"/>
        <v/>
      </c>
      <c r="C37" s="91" t="str">
        <f t="shared" si="20"/>
        <v/>
      </c>
      <c r="D37" s="91" t="str">
        <f t="shared" si="21"/>
        <v/>
      </c>
      <c r="E37" s="105" t="str">
        <f t="shared" si="22"/>
        <v/>
      </c>
      <c r="F37" s="137"/>
      <c r="G37" s="137"/>
      <c r="H37" s="104" t="str">
        <f t="shared" si="1"/>
        <v/>
      </c>
      <c r="I37" s="91" t="str">
        <f t="shared" si="23"/>
        <v/>
      </c>
      <c r="J37" s="91" t="str">
        <f t="shared" si="24"/>
        <v/>
      </c>
      <c r="K37" s="105" t="str">
        <f t="shared" si="25"/>
        <v/>
      </c>
      <c r="L37" s="137"/>
      <c r="M37" s="137"/>
      <c r="N37" s="104" t="str">
        <f t="shared" si="2"/>
        <v/>
      </c>
      <c r="O37" s="91" t="str">
        <f t="shared" si="26"/>
        <v/>
      </c>
      <c r="P37" s="91" t="str">
        <f t="shared" si="27"/>
        <v/>
      </c>
      <c r="Q37" s="105" t="str">
        <f t="shared" si="28"/>
        <v/>
      </c>
      <c r="R37" s="137"/>
      <c r="S37" s="137"/>
      <c r="T37" s="104" t="str">
        <f t="shared" si="3"/>
        <v/>
      </c>
      <c r="U37" s="91" t="str">
        <f t="shared" si="29"/>
        <v/>
      </c>
      <c r="V37" s="91" t="str">
        <f t="shared" si="30"/>
        <v/>
      </c>
      <c r="W37" s="105" t="str">
        <f t="shared" si="31"/>
        <v/>
      </c>
      <c r="X37" s="137"/>
      <c r="Y37" s="137"/>
      <c r="Z37" s="104" t="str">
        <f t="shared" si="4"/>
        <v/>
      </c>
      <c r="AA37" s="91" t="str">
        <f t="shared" si="32"/>
        <v/>
      </c>
      <c r="AB37" s="91" t="str">
        <f t="shared" si="33"/>
        <v/>
      </c>
      <c r="AC37" s="105" t="str">
        <f t="shared" si="34"/>
        <v/>
      </c>
      <c r="AD37" s="137"/>
      <c r="AE37" s="137"/>
      <c r="AF37" s="169" t="str">
        <f>IF('Main Dashboard'!I37="","",'Main Dashboard'!I37)</f>
        <v/>
      </c>
      <c r="AG37" s="171"/>
      <c r="AH37" s="190"/>
      <c r="AI37" s="178" t="str" cm="1">
        <f t="array" aca="1" ref="AI37" ca="1">IF(AF36="","",INDIRECT(DS36&amp;DH37))</f>
        <v/>
      </c>
      <c r="AJ37" s="91" t="str">
        <f t="shared" si="54"/>
        <v/>
      </c>
      <c r="AK37" s="91" t="str">
        <f t="shared" si="56"/>
        <v/>
      </c>
      <c r="AL37" s="105" t="str">
        <f t="shared" si="61"/>
        <v/>
      </c>
      <c r="AM37" s="166"/>
      <c r="AN37" s="137"/>
      <c r="AO37" s="104" t="str">
        <f t="shared" si="5"/>
        <v/>
      </c>
      <c r="AP37" s="91" t="str">
        <f t="shared" si="6"/>
        <v/>
      </c>
      <c r="AQ37" s="91" t="str">
        <f t="shared" si="38"/>
        <v/>
      </c>
      <c r="AR37" s="105" t="str">
        <f t="shared" si="7"/>
        <v/>
      </c>
      <c r="AS37" s="137"/>
      <c r="AT37" s="137"/>
      <c r="AU37" s="104" t="str">
        <f t="shared" si="8"/>
        <v/>
      </c>
      <c r="AV37" s="91" t="str">
        <f t="shared" si="9"/>
        <v/>
      </c>
      <c r="AW37" s="91" t="str">
        <f t="shared" si="39"/>
        <v/>
      </c>
      <c r="AX37" s="105" t="str">
        <f t="shared" si="10"/>
        <v/>
      </c>
      <c r="AY37" s="137"/>
      <c r="AZ37" s="137"/>
      <c r="BA37" s="104" t="str">
        <f t="shared" si="11"/>
        <v/>
      </c>
      <c r="BB37" s="91" t="str">
        <f t="shared" si="12"/>
        <v/>
      </c>
      <c r="BC37" s="91" t="str">
        <f t="shared" si="40"/>
        <v/>
      </c>
      <c r="BD37" s="105" t="str">
        <f t="shared" si="13"/>
        <v/>
      </c>
      <c r="BE37" s="137"/>
      <c r="BF37" s="137"/>
      <c r="BG37" s="104" t="str">
        <f t="shared" si="14"/>
        <v/>
      </c>
      <c r="BH37" s="91" t="str">
        <f t="shared" si="15"/>
        <v/>
      </c>
      <c r="BI37" s="91" t="str">
        <f t="shared" si="41"/>
        <v/>
      </c>
      <c r="BJ37" s="105" t="str">
        <f t="shared" si="16"/>
        <v/>
      </c>
      <c r="BK37" s="137"/>
      <c r="BL37" s="137"/>
      <c r="BM37" s="104" t="str">
        <f t="shared" si="17"/>
        <v/>
      </c>
      <c r="BN37" s="91" t="str">
        <f t="shared" si="18"/>
        <v/>
      </c>
      <c r="BO37" s="91" t="str">
        <f t="shared" si="42"/>
        <v/>
      </c>
      <c r="BP37" s="105" t="str">
        <f t="shared" si="19"/>
        <v/>
      </c>
      <c r="BQ37" s="14" t="str">
        <f t="shared" si="43"/>
        <v>B28</v>
      </c>
      <c r="BR37" s="14" t="str">
        <f>LEFT('Strategy Dashboard'!B37)</f>
        <v/>
      </c>
      <c r="BS37" s="14" t="str">
        <f>LEFT('Strategy Dashboard'!K37)</f>
        <v/>
      </c>
      <c r="BT37" s="14" t="str">
        <f>LEFT('Strategy Dashboard'!T37)</f>
        <v/>
      </c>
      <c r="BU37" s="14" t="str">
        <f>LEFT('Strategy Dashboard'!AC37)</f>
        <v/>
      </c>
      <c r="BV37" s="14" t="str">
        <f>LEFT('Strategy Dashboard'!AL37)</f>
        <v/>
      </c>
      <c r="BW37" s="14" t="str">
        <f>LEFT('Strategy Dashboard'!BE37)</f>
        <v/>
      </c>
      <c r="BX37" s="14" t="str">
        <f>LEFT('Strategy Dashboard'!BN37)</f>
        <v/>
      </c>
      <c r="BY37" s="14" t="str">
        <f>LEFT('Strategy Dashboard'!BW37)</f>
        <v/>
      </c>
      <c r="BZ37" s="14" t="str">
        <f>LEFT('Strategy Dashboard'!CF37)</f>
        <v/>
      </c>
      <c r="CA37" s="14" t="str">
        <f>LEFT('Strategy Dashboard'!CO37)</f>
        <v/>
      </c>
      <c r="CB37" s="14">
        <f>IF(OR(BR37="N",REPLACE('Strategy Dashboard'!B37,1,1,"")=""),0,INT(REPLACE('Strategy Dashboard'!B37,1,1,"")))</f>
        <v>0</v>
      </c>
      <c r="CC37" s="14">
        <f>IF(OR(BS37="N",REPLACE('Strategy Dashboard'!K37,1,1,"")=""),0,INT(REPLACE('Strategy Dashboard'!K37,1,1,"")))</f>
        <v>0</v>
      </c>
      <c r="CD37" s="14">
        <f>IF(OR(BT37="N",REPLACE('Strategy Dashboard'!T37,1,1,"")=""),0,INT(REPLACE('Strategy Dashboard'!T37,1,1,"")))</f>
        <v>0</v>
      </c>
      <c r="CE37" s="14">
        <f>IF(OR(BU37="N",REPLACE('Strategy Dashboard'!AC37,1,1,"")=""),0,INT(REPLACE('Strategy Dashboard'!AC37,1,1,"")))</f>
        <v>0</v>
      </c>
      <c r="CF37" s="14">
        <f>IF(OR(BV37="N",REPLACE('Strategy Dashboard'!AL37,1,1,"")=""),0,INT(REPLACE('Strategy Dashboard'!AL37,1,1,"")))</f>
        <v>0</v>
      </c>
      <c r="CG37" s="14">
        <f>IF(OR(BW37="N",REPLACE('Strategy Dashboard'!BE37,1,1,"")=""),0,INT(REPLACE('Strategy Dashboard'!BE37,1,1,"")))</f>
        <v>0</v>
      </c>
      <c r="CH37" s="14">
        <f>IF(OR(BX37="N",REPLACE('Strategy Dashboard'!BN37,1,1,"")=""),0,INT(REPLACE('Strategy Dashboard'!BN37,1,1,"")))</f>
        <v>0</v>
      </c>
      <c r="CI37" s="14">
        <f>IF(OR(BY37="N",REPLACE('Strategy Dashboard'!BW37,1,1,"")=""),0,INT(REPLACE('Strategy Dashboard'!BW37,1,1,"")))</f>
        <v>0</v>
      </c>
      <c r="CJ37" s="14">
        <f>IF(OR(BZ37="N",REPLACE('Strategy Dashboard'!CF37,1,1,"")=""),0,INT(REPLACE('Strategy Dashboard'!CF37,1,1,"")))</f>
        <v>0</v>
      </c>
      <c r="CK37" s="14">
        <f>IF(OR(CA37="N",REPLACE('Strategy Dashboard'!CO37,1,1,"")=""),0,INT(REPLACE('Strategy Dashboard'!CO37,1,1,"")))</f>
        <v>0</v>
      </c>
      <c r="CL37" s="14" t="e">
        <f>IF(C37="",0,IFERROR(VLOOKUP(C32&amp;C33&amp;C34&amp;C35&amp;C36&amp;C37,General!I:J,2,FALSE),0))+D36</f>
        <v>#VALUE!</v>
      </c>
      <c r="CM37" s="14" t="e">
        <f>IF(I37="",0,IFERROR(VLOOKUP(I32&amp;I33&amp;I34&amp;I35&amp;I36&amp;I37,General!I:J,2,FALSE),0))+J36</f>
        <v>#VALUE!</v>
      </c>
      <c r="CN37" s="14" t="e">
        <f>IF(O37="",0,IFERROR(VLOOKUP(O32&amp;O33&amp;O34&amp;O35&amp;O36&amp;O37,General!I:J,2,FALSE),0))+P36</f>
        <v>#VALUE!</v>
      </c>
      <c r="CO37" s="14" t="e">
        <f>IF(U37="",0,IFERROR(VLOOKUP(U32&amp;U33&amp;U34&amp;U35&amp;U36&amp;U37,General!I:J,2,FALSE),0))+V36</f>
        <v>#VALUE!</v>
      </c>
      <c r="CP37" s="14" t="e">
        <f>IF(AA37="",0,IFERROR(VLOOKUP(AA32&amp;AA33&amp;AA34&amp;AA35&amp;AA36&amp;AA37,General!I:J,2,FALSE),0))+AB36</f>
        <v>#VALUE!</v>
      </c>
      <c r="CQ37" s="14" t="e">
        <f>IF(AP37="",0,IFERROR(VLOOKUP(AP32&amp;AP33&amp;AP34&amp;AP35&amp;AP36&amp;AP37,General!I:J,2,FALSE),0))+AQ36</f>
        <v>#VALUE!</v>
      </c>
      <c r="CR37" s="14" t="e">
        <f>IF(AV37="",0,IFERROR(VLOOKUP(AV32&amp;AV33&amp;AV34&amp;AV35&amp;AV36&amp;AV37,General!I:J,2,FALSE),0))+AW36</f>
        <v>#VALUE!</v>
      </c>
      <c r="CS37" s="14" t="e">
        <f>IF(BB37="",0,IFERROR(VLOOKUP(BB32&amp;BB33&amp;BB34&amp;BB35&amp;BB36&amp;BB37,General!I:J,2,FALSE),0))+BC36</f>
        <v>#VALUE!</v>
      </c>
      <c r="CT37" s="14" t="e">
        <f>IF(BH37="",0,IFERROR(VLOOKUP(BH32&amp;BH33&amp;BH34&amp;BH35&amp;BH36&amp;BH37,General!I:J,2,FALSE),0))+BI36</f>
        <v>#VALUE!</v>
      </c>
      <c r="CU37" s="14" t="e">
        <f>IF(BN37="",0,IFERROR(VLOOKUP(BN32&amp;BN33&amp;BN34&amp;BN35&amp;BN36&amp;BN37,General!I:J,2,FALSE),0))+BO36</f>
        <v>#VALUE!</v>
      </c>
      <c r="CV37" s="14" t="e">
        <f>IF(AJ37="",0,IFERROR(VLOOKUP(AJ32&amp;AJ33&amp;AJ34&amp;AJ35&amp;AJ36&amp;AJ37,General!I:J,2,FALSE),0))+AK36</f>
        <v>#VALUE!</v>
      </c>
      <c r="DG37" s="14" t="str">
        <f>DG39</f>
        <v/>
      </c>
      <c r="DH37" s="14">
        <v>37</v>
      </c>
      <c r="DI37" s="14" t="str">
        <f t="shared" si="75"/>
        <v/>
      </c>
      <c r="DJ37" s="14" t="str">
        <f>IFERROR(VLOOKUP(DJ39,General!L:M,2,FALSE),"")</f>
        <v/>
      </c>
      <c r="DK37" s="14" t="str">
        <f>IFERROR(VLOOKUP(DK39,General!L:M,2,FALSE),"")</f>
        <v/>
      </c>
      <c r="DL37" s="14" t="str">
        <f>IFERROR(VLOOKUP(DL39,General!L:M,2,FALSE),"")</f>
        <v/>
      </c>
      <c r="DM37" s="14" t="str">
        <f>IFERROR(VLOOKUP(DM39,General!L:M,2,FALSE),"")</f>
        <v/>
      </c>
      <c r="DN37" s="14">
        <f ca="1">COUNTIF(DJ38:DM38,MAX(DJ38:DM38))</f>
        <v>4</v>
      </c>
      <c r="DS37" s="14" t="str">
        <f t="shared" ca="1" si="76"/>
        <v/>
      </c>
      <c r="DU37" s="68" t="str">
        <f t="shared" si="44"/>
        <v/>
      </c>
      <c r="DV37" s="24" t="str">
        <f t="shared" si="45"/>
        <v/>
      </c>
      <c r="DW37" s="24" t="str">
        <f t="shared" si="46"/>
        <v/>
      </c>
      <c r="DX37" s="24" t="str">
        <f t="shared" si="47"/>
        <v/>
      </c>
      <c r="DY37" s="24" t="str">
        <f t="shared" si="48"/>
        <v/>
      </c>
      <c r="DZ37" s="24" t="str">
        <f t="shared" si="49"/>
        <v/>
      </c>
      <c r="EA37" s="24" t="str">
        <f t="shared" si="50"/>
        <v/>
      </c>
      <c r="EB37" s="24" t="str">
        <f t="shared" si="51"/>
        <v/>
      </c>
      <c r="EC37" s="24" t="str">
        <f t="shared" si="52"/>
        <v/>
      </c>
      <c r="ED37" s="67" t="str">
        <f t="shared" si="53"/>
        <v/>
      </c>
    </row>
    <row r="38" spans="1:134" ht="26.25" customHeight="1" thickBot="1">
      <c r="A38" s="14">
        <v>29</v>
      </c>
      <c r="B38" s="104" t="str">
        <f t="shared" si="65"/>
        <v/>
      </c>
      <c r="C38" s="91" t="str">
        <f t="shared" si="20"/>
        <v/>
      </c>
      <c r="D38" s="91" t="str">
        <f t="shared" si="21"/>
        <v/>
      </c>
      <c r="E38" s="105" t="str">
        <f t="shared" si="22"/>
        <v/>
      </c>
      <c r="F38" s="137"/>
      <c r="G38" s="137"/>
      <c r="H38" s="104" t="str">
        <f t="shared" si="1"/>
        <v/>
      </c>
      <c r="I38" s="91" t="str">
        <f t="shared" si="23"/>
        <v/>
      </c>
      <c r="J38" s="91" t="str">
        <f t="shared" si="24"/>
        <v/>
      </c>
      <c r="K38" s="105" t="str">
        <f t="shared" si="25"/>
        <v/>
      </c>
      <c r="L38" s="137"/>
      <c r="M38" s="137"/>
      <c r="N38" s="104" t="str">
        <f t="shared" si="2"/>
        <v/>
      </c>
      <c r="O38" s="91" t="str">
        <f t="shared" si="26"/>
        <v/>
      </c>
      <c r="P38" s="91" t="str">
        <f t="shared" si="27"/>
        <v/>
      </c>
      <c r="Q38" s="105" t="str">
        <f t="shared" si="28"/>
        <v/>
      </c>
      <c r="R38" s="137"/>
      <c r="S38" s="137"/>
      <c r="T38" s="104" t="str">
        <f t="shared" si="3"/>
        <v/>
      </c>
      <c r="U38" s="91" t="str">
        <f t="shared" si="29"/>
        <v/>
      </c>
      <c r="V38" s="91" t="str">
        <f t="shared" si="30"/>
        <v/>
      </c>
      <c r="W38" s="105" t="str">
        <f t="shared" si="31"/>
        <v/>
      </c>
      <c r="X38" s="137"/>
      <c r="Y38" s="137"/>
      <c r="Z38" s="104" t="str">
        <f t="shared" si="4"/>
        <v/>
      </c>
      <c r="AA38" s="91" t="str">
        <f t="shared" si="32"/>
        <v/>
      </c>
      <c r="AB38" s="91" t="str">
        <f t="shared" si="33"/>
        <v/>
      </c>
      <c r="AC38" s="105" t="str">
        <f t="shared" si="34"/>
        <v/>
      </c>
      <c r="AD38" s="137"/>
      <c r="AE38" s="137"/>
      <c r="AF38" s="169" t="str">
        <f>IF('Main Dashboard'!I38="","",'Main Dashboard'!I38)</f>
        <v/>
      </c>
      <c r="AG38" s="171"/>
      <c r="AH38" s="190"/>
      <c r="AI38" s="178" t="str" cm="1">
        <f t="array" aca="1" ref="AI38" ca="1">IF(AF37="","",INDIRECT(DS37&amp;DH38))</f>
        <v/>
      </c>
      <c r="AJ38" s="91" t="str">
        <f t="shared" si="54"/>
        <v/>
      </c>
      <c r="AK38" s="91" t="str">
        <f t="shared" si="56"/>
        <v/>
      </c>
      <c r="AL38" s="105" t="str">
        <f t="shared" si="61"/>
        <v/>
      </c>
      <c r="AM38" s="166"/>
      <c r="AN38" s="137"/>
      <c r="AO38" s="104" t="str">
        <f t="shared" si="5"/>
        <v/>
      </c>
      <c r="AP38" s="91" t="str">
        <f t="shared" si="6"/>
        <v/>
      </c>
      <c r="AQ38" s="91" t="str">
        <f t="shared" si="38"/>
        <v/>
      </c>
      <c r="AR38" s="105" t="str">
        <f t="shared" si="7"/>
        <v/>
      </c>
      <c r="AS38" s="137"/>
      <c r="AT38" s="137"/>
      <c r="AU38" s="104" t="str">
        <f t="shared" si="8"/>
        <v/>
      </c>
      <c r="AV38" s="91" t="str">
        <f t="shared" si="9"/>
        <v/>
      </c>
      <c r="AW38" s="91" t="str">
        <f t="shared" si="39"/>
        <v/>
      </c>
      <c r="AX38" s="105" t="str">
        <f t="shared" si="10"/>
        <v/>
      </c>
      <c r="AY38" s="137"/>
      <c r="AZ38" s="137"/>
      <c r="BA38" s="104" t="str">
        <f t="shared" si="11"/>
        <v/>
      </c>
      <c r="BB38" s="91" t="str">
        <f t="shared" si="12"/>
        <v/>
      </c>
      <c r="BC38" s="91" t="str">
        <f t="shared" si="40"/>
        <v/>
      </c>
      <c r="BD38" s="105" t="str">
        <f t="shared" si="13"/>
        <v/>
      </c>
      <c r="BE38" s="137"/>
      <c r="BF38" s="137"/>
      <c r="BG38" s="104" t="str">
        <f t="shared" si="14"/>
        <v/>
      </c>
      <c r="BH38" s="91" t="str">
        <f t="shared" si="15"/>
        <v/>
      </c>
      <c r="BI38" s="91" t="str">
        <f t="shared" si="41"/>
        <v/>
      </c>
      <c r="BJ38" s="105" t="str">
        <f t="shared" si="16"/>
        <v/>
      </c>
      <c r="BK38" s="137"/>
      <c r="BL38" s="137"/>
      <c r="BM38" s="104" t="str">
        <f t="shared" si="17"/>
        <v/>
      </c>
      <c r="BN38" s="91" t="str">
        <f t="shared" si="18"/>
        <v/>
      </c>
      <c r="BO38" s="91" t="str">
        <f t="shared" si="42"/>
        <v/>
      </c>
      <c r="BP38" s="105" t="str">
        <f t="shared" si="19"/>
        <v/>
      </c>
      <c r="BQ38" s="14" t="str">
        <f t="shared" si="43"/>
        <v>B29</v>
      </c>
      <c r="BR38" s="14" t="str">
        <f>LEFT('Strategy Dashboard'!B38)</f>
        <v/>
      </c>
      <c r="BS38" s="14" t="str">
        <f>LEFT('Strategy Dashboard'!K38)</f>
        <v/>
      </c>
      <c r="BT38" s="14" t="str">
        <f>LEFT('Strategy Dashboard'!T38)</f>
        <v/>
      </c>
      <c r="BU38" s="14" t="str">
        <f>LEFT('Strategy Dashboard'!AC38)</f>
        <v/>
      </c>
      <c r="BV38" s="14" t="str">
        <f>LEFT('Strategy Dashboard'!AL38)</f>
        <v/>
      </c>
      <c r="BW38" s="14" t="str">
        <f>LEFT('Strategy Dashboard'!BE38)</f>
        <v/>
      </c>
      <c r="BX38" s="14" t="str">
        <f>LEFT('Strategy Dashboard'!BN38)</f>
        <v/>
      </c>
      <c r="BY38" s="14" t="str">
        <f>LEFT('Strategy Dashboard'!BW38)</f>
        <v/>
      </c>
      <c r="BZ38" s="14" t="str">
        <f>LEFT('Strategy Dashboard'!CF38)</f>
        <v/>
      </c>
      <c r="CA38" s="14" t="str">
        <f>LEFT('Strategy Dashboard'!CO38)</f>
        <v/>
      </c>
      <c r="CB38" s="14">
        <f>IF(OR(BR38="N",REPLACE('Strategy Dashboard'!B38,1,1,"")=""),0,INT(REPLACE('Strategy Dashboard'!B38,1,1,"")))</f>
        <v>0</v>
      </c>
      <c r="CC38" s="14">
        <f>IF(OR(BS38="N",REPLACE('Strategy Dashboard'!K38,1,1,"")=""),0,INT(REPLACE('Strategy Dashboard'!K38,1,1,"")))</f>
        <v>0</v>
      </c>
      <c r="CD38" s="14">
        <f>IF(OR(BT38="N",REPLACE('Strategy Dashboard'!T38,1,1,"")=""),0,INT(REPLACE('Strategy Dashboard'!T38,1,1,"")))</f>
        <v>0</v>
      </c>
      <c r="CE38" s="14">
        <f>IF(OR(BU38="N",REPLACE('Strategy Dashboard'!AC38,1,1,"")=""),0,INT(REPLACE('Strategy Dashboard'!AC38,1,1,"")))</f>
        <v>0</v>
      </c>
      <c r="CF38" s="14">
        <f>IF(OR(BV38="N",REPLACE('Strategy Dashboard'!AL38,1,1,"")=""),0,INT(REPLACE('Strategy Dashboard'!AL38,1,1,"")))</f>
        <v>0</v>
      </c>
      <c r="CG38" s="14">
        <f>IF(OR(BW38="N",REPLACE('Strategy Dashboard'!BE38,1,1,"")=""),0,INT(REPLACE('Strategy Dashboard'!BE38,1,1,"")))</f>
        <v>0</v>
      </c>
      <c r="CH38" s="14">
        <f>IF(OR(BX38="N",REPLACE('Strategy Dashboard'!BN38,1,1,"")=""),0,INT(REPLACE('Strategy Dashboard'!BN38,1,1,"")))</f>
        <v>0</v>
      </c>
      <c r="CI38" s="14">
        <f>IF(OR(BY38="N",REPLACE('Strategy Dashboard'!BW38,1,1,"")=""),0,INT(REPLACE('Strategy Dashboard'!BW38,1,1,"")))</f>
        <v>0</v>
      </c>
      <c r="CJ38" s="14">
        <f>IF(OR(BZ38="N",REPLACE('Strategy Dashboard'!CF38,1,1,"")=""),0,INT(REPLACE('Strategy Dashboard'!CF38,1,1,"")))</f>
        <v>0</v>
      </c>
      <c r="CK38" s="14">
        <f>IF(OR(CA38="N",REPLACE('Strategy Dashboard'!CO38,1,1,"")=""),0,INT(REPLACE('Strategy Dashboard'!CO38,1,1,"")))</f>
        <v>0</v>
      </c>
      <c r="CL38" s="14" t="e">
        <f>IF(C38="",0,IFERROR(VLOOKUP(C33&amp;C34&amp;C35&amp;C36&amp;C37&amp;C38,General!I:J,2,FALSE),0))+D37</f>
        <v>#VALUE!</v>
      </c>
      <c r="CM38" s="14" t="e">
        <f>IF(I38="",0,IFERROR(VLOOKUP(I33&amp;I34&amp;I35&amp;I36&amp;I37&amp;I38,General!I:J,2,FALSE),0))+J37</f>
        <v>#VALUE!</v>
      </c>
      <c r="CN38" s="14" t="e">
        <f>IF(O38="",0,IFERROR(VLOOKUP(O33&amp;O34&amp;O35&amp;O36&amp;O37&amp;O38,General!I:J,2,FALSE),0))+P37</f>
        <v>#VALUE!</v>
      </c>
      <c r="CO38" s="14" t="e">
        <f>IF(U38="",0,IFERROR(VLOOKUP(U33&amp;U34&amp;U35&amp;U36&amp;U37&amp;U38,General!I:J,2,FALSE),0))+V37</f>
        <v>#VALUE!</v>
      </c>
      <c r="CP38" s="14" t="e">
        <f>IF(AA38="",0,IFERROR(VLOOKUP(AA33&amp;AA34&amp;AA35&amp;AA36&amp;AA37&amp;AA38,General!I:J,2,FALSE),0))+AB37</f>
        <v>#VALUE!</v>
      </c>
      <c r="CQ38" s="14" t="e">
        <f>IF(AP38="",0,IFERROR(VLOOKUP(AP33&amp;AP34&amp;AP35&amp;AP36&amp;AP37&amp;AP38,General!I:J,2,FALSE),0))+AQ37</f>
        <v>#VALUE!</v>
      </c>
      <c r="CR38" s="14" t="e">
        <f>IF(AV38="",0,IFERROR(VLOOKUP(AV33&amp;AV34&amp;AV35&amp;AV36&amp;AV37&amp;AV38,General!I:J,2,FALSE),0))+AW37</f>
        <v>#VALUE!</v>
      </c>
      <c r="CS38" s="14" t="e">
        <f>IF(BB38="",0,IFERROR(VLOOKUP(BB33&amp;BB34&amp;BB35&amp;BB36&amp;BB37&amp;BB38,General!I:J,2,FALSE),0))+BC37</f>
        <v>#VALUE!</v>
      </c>
      <c r="CT38" s="14" t="e">
        <f>IF(BH38="",0,IFERROR(VLOOKUP(BH33&amp;BH34&amp;BH35&amp;BH36&amp;BH37&amp;BH38,General!I:J,2,FALSE),0))+BI37</f>
        <v>#VALUE!</v>
      </c>
      <c r="CU38" s="14" t="e">
        <f>IF(BN38="",0,IFERROR(VLOOKUP(BN33&amp;BN34&amp;BN35&amp;BN36&amp;BN37&amp;BN38,General!I:J,2,FALSE),0))+BO37</f>
        <v>#VALUE!</v>
      </c>
      <c r="CV38" s="14" t="e">
        <f>IF(AJ38="",0,IFERROR(VLOOKUP(AJ33&amp;AJ34&amp;AJ35&amp;AJ36&amp;AJ37&amp;AJ38,General!I:J,2,FALSE),0))+AK37</f>
        <v>#VALUE!</v>
      </c>
      <c r="DG38" s="14" t="str">
        <f>DG39</f>
        <v/>
      </c>
      <c r="DH38" s="14">
        <v>38</v>
      </c>
      <c r="DI38" s="14" t="str">
        <f t="shared" si="75"/>
        <v/>
      </c>
      <c r="DJ38" s="14">
        <f ca="1">IF(DJ39="",0,COUNTIF(INDIRECT(DJ37&amp;DH35):INDIRECT(DJ37&amp;DH39),"Y"))</f>
        <v>0</v>
      </c>
      <c r="DK38" s="14">
        <f ca="1">IF(DK39="",0,COUNTIF(INDIRECT(DK37&amp;DH35):INDIRECT(DK37&amp;DH39),"Y"))</f>
        <v>0</v>
      </c>
      <c r="DL38" s="14">
        <f ca="1">IF(DL39="",0,COUNTIF(INDIRECT(DL37&amp;DH35):INDIRECT(DL37&amp;DH39),"Y"))</f>
        <v>0</v>
      </c>
      <c r="DM38" s="14">
        <f ca="1">IF(DM39="",0,COUNTIF(INDIRECT(DM37&amp;DH35):INDIRECT(DM37&amp;DH39),"Y"))</f>
        <v>0</v>
      </c>
      <c r="DN38" s="14" t="str" cm="1">
        <f t="array" aca="1" ref="DN38" ca="1">IFERROR(INDEX($DJ$39:$DM$39,_xlfn.AGGREGATE(15,6,COLUMN($DJ$39:$DM$39)-COLUMN($DI$39)/($DJ$38:$DM$38=MAX($DJ$38:$DM$38)),COLUMNS($DJ$39:DJ39))),"")</f>
        <v/>
      </c>
      <c r="DO38" s="14" t="str" cm="1">
        <f t="array" aca="1" ref="DO38" ca="1">IFERROR(INDEX($DJ$39:$DM$39,_xlfn.AGGREGATE(15,6,COLUMN($DJ$39:$DM$39)-COLUMN($DI$39)/($DJ$38:$DM$38=MAX($DJ$38:$DM$38)),COLUMNS($DJ$39:DK39))),"")</f>
        <v/>
      </c>
      <c r="DP38" s="14" t="str" cm="1">
        <f t="array" aca="1" ref="DP38" ca="1">IFERROR(INDEX($DJ$39:$DM$39,_xlfn.AGGREGATE(15,6,COLUMN($DJ$39:$DM$39)-COLUMN($DI$39)/($DJ$38:$DM$38=MAX($DJ$38:$DM$38)),COLUMNS($DJ$39:DL39))),"")</f>
        <v/>
      </c>
      <c r="DQ38" s="14" t="str" cm="1">
        <f t="array" aca="1" ref="DQ38" ca="1">IFERROR(INDEX($DJ$39:$DM$39,_xlfn.AGGREGATE(15,6,COLUMN($DJ$39:$DM$39)-COLUMN($DI$39)/($DJ$38:$DM$38=MAX($DJ$38:$DM$38)),COLUMNS($DJ$39:DM39))),"")</f>
        <v/>
      </c>
      <c r="DS38" s="14" t="str">
        <f t="shared" ca="1" si="76"/>
        <v/>
      </c>
      <c r="DU38" s="68" t="str">
        <f t="shared" si="44"/>
        <v/>
      </c>
      <c r="DV38" s="24" t="str">
        <f t="shared" si="45"/>
        <v/>
      </c>
      <c r="DW38" s="24" t="str">
        <f t="shared" si="46"/>
        <v/>
      </c>
      <c r="DX38" s="24" t="str">
        <f t="shared" si="47"/>
        <v/>
      </c>
      <c r="DY38" s="24" t="str">
        <f t="shared" si="48"/>
        <v/>
      </c>
      <c r="DZ38" s="24" t="str">
        <f t="shared" si="49"/>
        <v/>
      </c>
      <c r="EA38" s="24" t="str">
        <f t="shared" si="50"/>
        <v/>
      </c>
      <c r="EB38" s="24" t="str">
        <f t="shared" si="51"/>
        <v/>
      </c>
      <c r="EC38" s="24" t="str">
        <f t="shared" si="52"/>
        <v/>
      </c>
      <c r="ED38" s="67" t="str">
        <f t="shared" si="53"/>
        <v/>
      </c>
    </row>
    <row r="39" spans="1:134" ht="26.25" customHeight="1" thickBot="1">
      <c r="A39" s="14">
        <v>30</v>
      </c>
      <c r="B39" s="106" t="str">
        <f t="shared" si="65"/>
        <v/>
      </c>
      <c r="C39" s="107" t="str">
        <f t="shared" si="20"/>
        <v/>
      </c>
      <c r="D39" s="107" t="str">
        <f t="shared" si="21"/>
        <v/>
      </c>
      <c r="E39" s="108" t="str">
        <f t="shared" si="22"/>
        <v/>
      </c>
      <c r="F39" s="137"/>
      <c r="G39" s="137"/>
      <c r="H39" s="106" t="str">
        <f t="shared" si="1"/>
        <v/>
      </c>
      <c r="I39" s="107" t="str">
        <f t="shared" si="23"/>
        <v/>
      </c>
      <c r="J39" s="107" t="str">
        <f t="shared" si="24"/>
        <v/>
      </c>
      <c r="K39" s="108" t="str">
        <f t="shared" si="25"/>
        <v/>
      </c>
      <c r="L39" s="137"/>
      <c r="M39" s="137"/>
      <c r="N39" s="106" t="str">
        <f t="shared" si="2"/>
        <v/>
      </c>
      <c r="O39" s="107" t="str">
        <f t="shared" si="26"/>
        <v/>
      </c>
      <c r="P39" s="107" t="str">
        <f t="shared" si="27"/>
        <v/>
      </c>
      <c r="Q39" s="108" t="str">
        <f t="shared" si="28"/>
        <v/>
      </c>
      <c r="R39" s="137"/>
      <c r="S39" s="137"/>
      <c r="T39" s="106" t="str">
        <f t="shared" si="3"/>
        <v/>
      </c>
      <c r="U39" s="107" t="str">
        <f t="shared" si="29"/>
        <v/>
      </c>
      <c r="V39" s="107" t="str">
        <f t="shared" si="30"/>
        <v/>
      </c>
      <c r="W39" s="108" t="str">
        <f t="shared" si="31"/>
        <v/>
      </c>
      <c r="X39" s="137"/>
      <c r="Y39" s="137"/>
      <c r="Z39" s="106" t="str">
        <f t="shared" si="4"/>
        <v/>
      </c>
      <c r="AA39" s="107" t="str">
        <f t="shared" si="32"/>
        <v/>
      </c>
      <c r="AB39" s="107" t="str">
        <f t="shared" si="33"/>
        <v/>
      </c>
      <c r="AC39" s="108" t="str">
        <f t="shared" si="34"/>
        <v/>
      </c>
      <c r="AD39" s="137"/>
      <c r="AE39" s="137"/>
      <c r="AF39" s="169" t="str">
        <f>IF('Main Dashboard'!I39="","",'Main Dashboard'!I39)</f>
        <v/>
      </c>
      <c r="AG39" s="172"/>
      <c r="AH39" s="191"/>
      <c r="AI39" s="182" t="str" cm="1">
        <f t="array" aca="1" ref="AI39" ca="1">IF(AF38="","",INDIRECT(DS38&amp;DH39))</f>
        <v/>
      </c>
      <c r="AJ39" s="107" t="str">
        <f t="shared" si="54"/>
        <v/>
      </c>
      <c r="AK39" s="107" t="str">
        <f t="shared" si="56"/>
        <v/>
      </c>
      <c r="AL39" s="108" t="str">
        <f t="shared" si="61"/>
        <v/>
      </c>
      <c r="AM39" s="166"/>
      <c r="AN39" s="137"/>
      <c r="AO39" s="106" t="str">
        <f t="shared" si="5"/>
        <v/>
      </c>
      <c r="AP39" s="107" t="str">
        <f t="shared" si="6"/>
        <v/>
      </c>
      <c r="AQ39" s="107" t="str">
        <f t="shared" si="38"/>
        <v/>
      </c>
      <c r="AR39" s="108" t="str">
        <f t="shared" si="7"/>
        <v/>
      </c>
      <c r="AS39" s="137"/>
      <c r="AT39" s="137"/>
      <c r="AU39" s="106" t="str">
        <f t="shared" si="8"/>
        <v/>
      </c>
      <c r="AV39" s="107" t="str">
        <f t="shared" si="9"/>
        <v/>
      </c>
      <c r="AW39" s="107" t="str">
        <f t="shared" si="39"/>
        <v/>
      </c>
      <c r="AX39" s="108" t="str">
        <f t="shared" si="10"/>
        <v/>
      </c>
      <c r="AY39" s="137"/>
      <c r="AZ39" s="137"/>
      <c r="BA39" s="106" t="str">
        <f t="shared" si="11"/>
        <v/>
      </c>
      <c r="BB39" s="107" t="str">
        <f t="shared" si="12"/>
        <v/>
      </c>
      <c r="BC39" s="107" t="str">
        <f t="shared" si="40"/>
        <v/>
      </c>
      <c r="BD39" s="108" t="str">
        <f t="shared" si="13"/>
        <v/>
      </c>
      <c r="BE39" s="137"/>
      <c r="BF39" s="137"/>
      <c r="BG39" s="106" t="str">
        <f t="shared" si="14"/>
        <v/>
      </c>
      <c r="BH39" s="107" t="str">
        <f t="shared" si="15"/>
        <v/>
      </c>
      <c r="BI39" s="107" t="str">
        <f t="shared" si="41"/>
        <v/>
      </c>
      <c r="BJ39" s="108" t="str">
        <f t="shared" si="16"/>
        <v/>
      </c>
      <c r="BK39" s="137"/>
      <c r="BL39" s="137"/>
      <c r="BM39" s="106" t="str">
        <f t="shared" si="17"/>
        <v/>
      </c>
      <c r="BN39" s="107" t="str">
        <f t="shared" si="18"/>
        <v/>
      </c>
      <c r="BO39" s="107" t="str">
        <f t="shared" si="42"/>
        <v/>
      </c>
      <c r="BP39" s="108" t="str">
        <f t="shared" si="19"/>
        <v/>
      </c>
      <c r="BQ39" s="14" t="str">
        <f t="shared" si="43"/>
        <v>B30</v>
      </c>
      <c r="BR39" s="14" t="str">
        <f>LEFT('Strategy Dashboard'!B39)</f>
        <v/>
      </c>
      <c r="BS39" s="14" t="str">
        <f>LEFT('Strategy Dashboard'!K39)</f>
        <v/>
      </c>
      <c r="BT39" s="14" t="str">
        <f>LEFT('Strategy Dashboard'!T39)</f>
        <v/>
      </c>
      <c r="BU39" s="14" t="str">
        <f>LEFT('Strategy Dashboard'!AC39)</f>
        <v/>
      </c>
      <c r="BV39" s="14" t="str">
        <f>LEFT('Strategy Dashboard'!AL39)</f>
        <v/>
      </c>
      <c r="BW39" s="14" t="str">
        <f>LEFT('Strategy Dashboard'!BE39)</f>
        <v/>
      </c>
      <c r="BX39" s="14" t="str">
        <f>LEFT('Strategy Dashboard'!BN39)</f>
        <v/>
      </c>
      <c r="BY39" s="14" t="str">
        <f>LEFT('Strategy Dashboard'!BW39)</f>
        <v/>
      </c>
      <c r="BZ39" s="14" t="str">
        <f>LEFT('Strategy Dashboard'!CF39)</f>
        <v/>
      </c>
      <c r="CA39" s="14" t="str">
        <f>LEFT('Strategy Dashboard'!CO39)</f>
        <v/>
      </c>
      <c r="CB39" s="14">
        <f>IF(OR(BR39="N",REPLACE('Strategy Dashboard'!B39,1,1,"")=""),0,INT(REPLACE('Strategy Dashboard'!B39,1,1,"")))</f>
        <v>0</v>
      </c>
      <c r="CC39" s="14">
        <f>IF(OR(BS39="N",REPLACE('Strategy Dashboard'!K39,1,1,"")=""),0,INT(REPLACE('Strategy Dashboard'!K39,1,1,"")))</f>
        <v>0</v>
      </c>
      <c r="CD39" s="14">
        <f>IF(OR(BT39="N",REPLACE('Strategy Dashboard'!T39,1,1,"")=""),0,INT(REPLACE('Strategy Dashboard'!T39,1,1,"")))</f>
        <v>0</v>
      </c>
      <c r="CE39" s="14">
        <f>IF(OR(BU39="N",REPLACE('Strategy Dashboard'!AC39,1,1,"")=""),0,INT(REPLACE('Strategy Dashboard'!AC39,1,1,"")))</f>
        <v>0</v>
      </c>
      <c r="CF39" s="14">
        <f>IF(OR(BV39="N",REPLACE('Strategy Dashboard'!AL39,1,1,"")=""),0,INT(REPLACE('Strategy Dashboard'!AL39,1,1,"")))</f>
        <v>0</v>
      </c>
      <c r="CG39" s="14">
        <f>IF(OR(BW39="N",REPLACE('Strategy Dashboard'!BE39,1,1,"")=""),0,INT(REPLACE('Strategy Dashboard'!BE39,1,1,"")))</f>
        <v>0</v>
      </c>
      <c r="CH39" s="14">
        <f>IF(OR(BX39="N",REPLACE('Strategy Dashboard'!BN39,1,1,"")=""),0,INT(REPLACE('Strategy Dashboard'!BN39,1,1,"")))</f>
        <v>0</v>
      </c>
      <c r="CI39" s="14">
        <f>IF(OR(BY39="N",REPLACE('Strategy Dashboard'!BW39,1,1,"")=""),0,INT(REPLACE('Strategy Dashboard'!BW39,1,1,"")))</f>
        <v>0</v>
      </c>
      <c r="CJ39" s="14">
        <f>IF(OR(BZ39="N",REPLACE('Strategy Dashboard'!CF39,1,1,"")=""),0,INT(REPLACE('Strategy Dashboard'!CF39,1,1,"")))</f>
        <v>0</v>
      </c>
      <c r="CK39" s="14">
        <f>IF(OR(CA39="N",REPLACE('Strategy Dashboard'!CO39,1,1,"")=""),0,INT(REPLACE('Strategy Dashboard'!CO39,1,1,"")))</f>
        <v>0</v>
      </c>
      <c r="CL39" s="14" t="e">
        <f>IF(C39="",0,IFERROR(VLOOKUP(C34&amp;C35&amp;C36&amp;C37&amp;C38&amp;C39,General!I:J,2,FALSE),0))+D38</f>
        <v>#VALUE!</v>
      </c>
      <c r="CM39" s="14" t="e">
        <f>IF(I39="",0,IFERROR(VLOOKUP(I34&amp;I35&amp;I36&amp;I37&amp;I38&amp;I39,General!I:J,2,FALSE),0))+J38</f>
        <v>#VALUE!</v>
      </c>
      <c r="CN39" s="14" t="e">
        <f>IF(O39="",0,IFERROR(VLOOKUP(O34&amp;O35&amp;O36&amp;O37&amp;O38&amp;O39,General!I:J,2,FALSE),0))+P38</f>
        <v>#VALUE!</v>
      </c>
      <c r="CO39" s="14" t="e">
        <f>IF(U39="",0,IFERROR(VLOOKUP(U34&amp;U35&amp;U36&amp;U37&amp;U38&amp;U39,General!I:J,2,FALSE),0))+V38</f>
        <v>#VALUE!</v>
      </c>
      <c r="CP39" s="14" t="e">
        <f>IF(AA39="",0,IFERROR(VLOOKUP(AA34&amp;AA35&amp;AA36&amp;AA37&amp;AA38&amp;AA39,General!I:J,2,FALSE),0))+AB38</f>
        <v>#VALUE!</v>
      </c>
      <c r="CQ39" s="14" t="e">
        <f>IF(AP39="",0,IFERROR(VLOOKUP(AP34&amp;AP35&amp;AP36&amp;AP37&amp;AP38&amp;AP39,General!I:J,2,FALSE),0))+AQ38</f>
        <v>#VALUE!</v>
      </c>
      <c r="CR39" s="14" t="e">
        <f>IF(AV39="",0,IFERROR(VLOOKUP(AV34&amp;AV35&amp;AV36&amp;AV37&amp;AV38&amp;AV39,General!I:J,2,FALSE),0))+AW38</f>
        <v>#VALUE!</v>
      </c>
      <c r="CS39" s="14" t="e">
        <f>IF(BB39="",0,IFERROR(VLOOKUP(BB34&amp;BB35&amp;BB36&amp;BB37&amp;BB38&amp;BB39,General!I:J,2,FALSE),0))+BC38</f>
        <v>#VALUE!</v>
      </c>
      <c r="CT39" s="14" t="e">
        <f>IF(BH39="",0,IFERROR(VLOOKUP(BH34&amp;BH35&amp;BH36&amp;BH37&amp;BH38&amp;BH39,General!I:J,2,FALSE),0))+BI38</f>
        <v>#VALUE!</v>
      </c>
      <c r="CU39" s="14" t="e">
        <f>IF(BN39="",0,IFERROR(VLOOKUP(BN34&amp;BN35&amp;BN36&amp;BN37&amp;BN38&amp;BN39,General!I:J,2,FALSE),0))+BO38</f>
        <v>#VALUE!</v>
      </c>
      <c r="CV39" s="14" t="e">
        <f>IF(AJ39="",0,IFERROR(VLOOKUP(AJ34&amp;AJ35&amp;AJ36&amp;AJ37&amp;AJ38&amp;AJ39,General!I:J,2,FALSE),0))+AK38</f>
        <v>#VALUE!</v>
      </c>
      <c r="CW39" s="14" t="str">
        <f>E39</f>
        <v/>
      </c>
      <c r="CX39" s="14" t="str">
        <f>K39</f>
        <v/>
      </c>
      <c r="CY39" s="14" t="str">
        <f>Q39</f>
        <v/>
      </c>
      <c r="CZ39" s="14" t="str">
        <f>W39</f>
        <v/>
      </c>
      <c r="DA39" s="14" t="str">
        <f>AC39</f>
        <v/>
      </c>
      <c r="DB39" s="14" t="str">
        <f>AR39</f>
        <v/>
      </c>
      <c r="DC39" s="14" t="str">
        <f>AX39</f>
        <v/>
      </c>
      <c r="DD39" s="14" t="str">
        <f>BD39</f>
        <v/>
      </c>
      <c r="DE39" s="14" t="str">
        <f>BJ39</f>
        <v/>
      </c>
      <c r="DF39" s="14" t="str">
        <f>BP39</f>
        <v/>
      </c>
      <c r="DG39" s="14" t="str">
        <f>IF(AF39="","",INDEX($CW$4:$DF$4,MATCH(MAX(CW39:DF39),CW39:DF39,0)))</f>
        <v/>
      </c>
      <c r="DH39" s="14">
        <v>39</v>
      </c>
      <c r="DI39" s="14" t="str">
        <f t="shared" si="75"/>
        <v/>
      </c>
      <c r="DJ39" s="14" t="str" cm="1">
        <f t="array" ref="DJ39">IFERROR(INDEX($CW$4:$DF$4,_xlfn.AGGREGATE(15,6,COLUMN($CW$4:$DF$4)-COLUMN($CV$1)/($CW$39:$DF$39=MAX($CW$39:$DF$39)),COLUMNS($CW$4:CW4))),"")</f>
        <v/>
      </c>
      <c r="DK39" s="14" t="str" cm="1">
        <f t="array" ref="DK39">IFERROR(INDEX($CW$4:$DF$4,_xlfn.AGGREGATE(15,6,COLUMN($CW$4:$DF$4)-COLUMN($CV$1)/($CW$39:$DF$39=MAX($CW$39:$DF$39)),COLUMNS($CW$4:CX4))),"")</f>
        <v/>
      </c>
      <c r="DL39" s="14" t="str" cm="1">
        <f t="array" ref="DL39">IFERROR(INDEX($CW$4:$DF$4,_xlfn.AGGREGATE(15,6,COLUMN($CW$4:$DF$4)-COLUMN($CV$1)/($CW$39:$DF$39=MAX($CW$39:$DF$39)),COLUMNS($CW$4:CY4))),"")</f>
        <v/>
      </c>
      <c r="DM39" s="14" t="str" cm="1">
        <f t="array" ref="DM39">IFERROR(INDEX($CW$4:$DF$4,_xlfn.AGGREGATE(15,6,COLUMN($CW$4:$DF$4)-COLUMN($CV$1)/($CW$39:$DF$39=MAX($CW$39:$DF$39)),COLUMNS($CW$4:CZ4))),"")</f>
        <v/>
      </c>
      <c r="DN39" s="168" t="str">
        <f ca="1">IF(DO38="",DN38,DN35)</f>
        <v/>
      </c>
      <c r="DR39" s="14" t="str">
        <f ca="1">IF(DN36&gt;1,"R","N")</f>
        <v>R</v>
      </c>
      <c r="DS39" s="14" t="str">
        <f ca="1">DN39</f>
        <v/>
      </c>
      <c r="DU39" s="68" t="str">
        <f t="shared" si="44"/>
        <v/>
      </c>
      <c r="DV39" s="24" t="str">
        <f t="shared" si="45"/>
        <v/>
      </c>
      <c r="DW39" s="24" t="str">
        <f t="shared" si="46"/>
        <v/>
      </c>
      <c r="DX39" s="24" t="str">
        <f t="shared" si="47"/>
        <v/>
      </c>
      <c r="DY39" s="24" t="str">
        <f t="shared" si="48"/>
        <v/>
      </c>
      <c r="DZ39" s="24" t="str">
        <f t="shared" si="49"/>
        <v/>
      </c>
      <c r="EA39" s="24" t="str">
        <f t="shared" si="50"/>
        <v/>
      </c>
      <c r="EB39" s="24" t="str">
        <f t="shared" si="51"/>
        <v/>
      </c>
      <c r="EC39" s="24" t="str">
        <f t="shared" si="52"/>
        <v/>
      </c>
      <c r="ED39" s="67" t="str">
        <f t="shared" si="53"/>
        <v/>
      </c>
    </row>
    <row r="40" spans="1:134" ht="26.25" customHeight="1" thickBot="1">
      <c r="A40" s="14">
        <v>31</v>
      </c>
      <c r="B40" s="101" t="str">
        <f t="shared" si="65"/>
        <v/>
      </c>
      <c r="C40" s="102" t="str">
        <f t="shared" si="20"/>
        <v/>
      </c>
      <c r="D40" s="102" t="str">
        <f t="shared" si="21"/>
        <v/>
      </c>
      <c r="E40" s="103" t="str">
        <f t="shared" si="22"/>
        <v/>
      </c>
      <c r="F40" s="137"/>
      <c r="G40" s="137"/>
      <c r="H40" s="101" t="str">
        <f t="shared" si="1"/>
        <v/>
      </c>
      <c r="I40" s="102" t="str">
        <f t="shared" si="23"/>
        <v/>
      </c>
      <c r="J40" s="102" t="str">
        <f t="shared" si="24"/>
        <v/>
      </c>
      <c r="K40" s="103" t="str">
        <f t="shared" si="25"/>
        <v/>
      </c>
      <c r="L40" s="137"/>
      <c r="M40" s="137"/>
      <c r="N40" s="101" t="str">
        <f t="shared" si="2"/>
        <v/>
      </c>
      <c r="O40" s="102" t="str">
        <f t="shared" si="26"/>
        <v/>
      </c>
      <c r="P40" s="102" t="str">
        <f t="shared" si="27"/>
        <v/>
      </c>
      <c r="Q40" s="103" t="str">
        <f t="shared" si="28"/>
        <v/>
      </c>
      <c r="R40" s="137"/>
      <c r="S40" s="137"/>
      <c r="T40" s="101" t="str">
        <f t="shared" si="3"/>
        <v/>
      </c>
      <c r="U40" s="102" t="str">
        <f t="shared" si="29"/>
        <v/>
      </c>
      <c r="V40" s="102" t="str">
        <f t="shared" si="30"/>
        <v/>
      </c>
      <c r="W40" s="103" t="str">
        <f t="shared" si="31"/>
        <v/>
      </c>
      <c r="X40" s="137"/>
      <c r="Y40" s="137"/>
      <c r="Z40" s="101" t="str">
        <f t="shared" si="4"/>
        <v/>
      </c>
      <c r="AA40" s="102" t="str">
        <f t="shared" si="32"/>
        <v/>
      </c>
      <c r="AB40" s="102" t="str">
        <f t="shared" si="33"/>
        <v/>
      </c>
      <c r="AC40" s="103" t="str">
        <f t="shared" si="34"/>
        <v/>
      </c>
      <c r="AD40" s="137"/>
      <c r="AE40" s="137"/>
      <c r="AF40" s="169" t="str">
        <f>IF('Main Dashboard'!I40="","",'Main Dashboard'!I40)</f>
        <v/>
      </c>
      <c r="AG40" s="179" t="str">
        <f t="shared" ref="AG40" si="78">IF(AF39="","",IF(DR39="R","R",""))</f>
        <v/>
      </c>
      <c r="AH40" s="180" t="str">
        <f>IF(AF39="","",VLOOKUP(DS40,General!O:P,2,FALSE))</f>
        <v/>
      </c>
      <c r="AI40" s="181" t="str" cm="1">
        <f t="array" aca="1" ref="AI40" ca="1">IF(AF39="","",INDIRECT(DS39&amp;DH40))</f>
        <v/>
      </c>
      <c r="AJ40" s="102" t="str">
        <f t="shared" si="54"/>
        <v/>
      </c>
      <c r="AK40" s="102" t="str">
        <f t="shared" si="56"/>
        <v/>
      </c>
      <c r="AL40" s="103" t="str">
        <f t="shared" si="61"/>
        <v/>
      </c>
      <c r="AM40" s="166"/>
      <c r="AN40" s="137"/>
      <c r="AO40" s="101" t="str">
        <f t="shared" si="5"/>
        <v/>
      </c>
      <c r="AP40" s="102" t="str">
        <f t="shared" si="6"/>
        <v/>
      </c>
      <c r="AQ40" s="102" t="str">
        <f t="shared" si="38"/>
        <v/>
      </c>
      <c r="AR40" s="103" t="str">
        <f t="shared" si="7"/>
        <v/>
      </c>
      <c r="AS40" s="137"/>
      <c r="AT40" s="137"/>
      <c r="AU40" s="101" t="str">
        <f t="shared" si="8"/>
        <v/>
      </c>
      <c r="AV40" s="102" t="str">
        <f t="shared" si="9"/>
        <v/>
      </c>
      <c r="AW40" s="102" t="str">
        <f t="shared" si="39"/>
        <v/>
      </c>
      <c r="AX40" s="103" t="str">
        <f t="shared" si="10"/>
        <v/>
      </c>
      <c r="AY40" s="137"/>
      <c r="AZ40" s="137"/>
      <c r="BA40" s="101" t="str">
        <f t="shared" si="11"/>
        <v/>
      </c>
      <c r="BB40" s="102" t="str">
        <f t="shared" si="12"/>
        <v/>
      </c>
      <c r="BC40" s="102" t="str">
        <f t="shared" si="40"/>
        <v/>
      </c>
      <c r="BD40" s="103" t="str">
        <f t="shared" si="13"/>
        <v/>
      </c>
      <c r="BE40" s="137"/>
      <c r="BF40" s="137"/>
      <c r="BG40" s="101" t="str">
        <f t="shared" si="14"/>
        <v/>
      </c>
      <c r="BH40" s="102" t="str">
        <f t="shared" si="15"/>
        <v/>
      </c>
      <c r="BI40" s="102" t="str">
        <f t="shared" si="41"/>
        <v/>
      </c>
      <c r="BJ40" s="103" t="str">
        <f t="shared" si="16"/>
        <v/>
      </c>
      <c r="BK40" s="137"/>
      <c r="BL40" s="137"/>
      <c r="BM40" s="101" t="str">
        <f t="shared" si="17"/>
        <v/>
      </c>
      <c r="BN40" s="102" t="str">
        <f t="shared" si="18"/>
        <v/>
      </c>
      <c r="BO40" s="102" t="str">
        <f t="shared" si="42"/>
        <v/>
      </c>
      <c r="BP40" s="103" t="str">
        <f t="shared" si="19"/>
        <v/>
      </c>
      <c r="BQ40" s="14" t="str">
        <f t="shared" si="43"/>
        <v>B31</v>
      </c>
      <c r="BR40" s="14" t="str">
        <f>LEFT('Strategy Dashboard'!B40)</f>
        <v/>
      </c>
      <c r="BS40" s="14" t="str">
        <f>LEFT('Strategy Dashboard'!K40)</f>
        <v/>
      </c>
      <c r="BT40" s="14" t="str">
        <f>LEFT('Strategy Dashboard'!T40)</f>
        <v/>
      </c>
      <c r="BU40" s="14" t="str">
        <f>LEFT('Strategy Dashboard'!AC40)</f>
        <v/>
      </c>
      <c r="BV40" s="14" t="str">
        <f>LEFT('Strategy Dashboard'!AL40)</f>
        <v/>
      </c>
      <c r="BW40" s="14" t="str">
        <f>LEFT('Strategy Dashboard'!BE40)</f>
        <v/>
      </c>
      <c r="BX40" s="14" t="str">
        <f>LEFT('Strategy Dashboard'!BN40)</f>
        <v/>
      </c>
      <c r="BY40" s="14" t="str">
        <f>LEFT('Strategy Dashboard'!BW40)</f>
        <v/>
      </c>
      <c r="BZ40" s="14" t="str">
        <f>LEFT('Strategy Dashboard'!CF40)</f>
        <v/>
      </c>
      <c r="CA40" s="14" t="str">
        <f>LEFT('Strategy Dashboard'!CO40)</f>
        <v/>
      </c>
      <c r="CB40" s="14">
        <f>IF(OR(BR40="N",REPLACE('Strategy Dashboard'!B40,1,1,"")=""),0,INT(REPLACE('Strategy Dashboard'!B40,1,1,"")))</f>
        <v>0</v>
      </c>
      <c r="CC40" s="14">
        <f>IF(OR(BS40="N",REPLACE('Strategy Dashboard'!K40,1,1,"")=""),0,INT(REPLACE('Strategy Dashboard'!K40,1,1,"")))</f>
        <v>0</v>
      </c>
      <c r="CD40" s="14">
        <f>IF(OR(BT40="N",REPLACE('Strategy Dashboard'!T40,1,1,"")=""),0,INT(REPLACE('Strategy Dashboard'!T40,1,1,"")))</f>
        <v>0</v>
      </c>
      <c r="CE40" s="14">
        <f>IF(OR(BU40="N",REPLACE('Strategy Dashboard'!AC40,1,1,"")=""),0,INT(REPLACE('Strategy Dashboard'!AC40,1,1,"")))</f>
        <v>0</v>
      </c>
      <c r="CF40" s="14">
        <f>IF(OR(BV40="N",REPLACE('Strategy Dashboard'!AL40,1,1,"")=""),0,INT(REPLACE('Strategy Dashboard'!AL40,1,1,"")))</f>
        <v>0</v>
      </c>
      <c r="CG40" s="14">
        <f>IF(OR(BW40="N",REPLACE('Strategy Dashboard'!BE40,1,1,"")=""),0,INT(REPLACE('Strategy Dashboard'!BE40,1,1,"")))</f>
        <v>0</v>
      </c>
      <c r="CH40" s="14">
        <f>IF(OR(BX40="N",REPLACE('Strategy Dashboard'!BN40,1,1,"")=""),0,INT(REPLACE('Strategy Dashboard'!BN40,1,1,"")))</f>
        <v>0</v>
      </c>
      <c r="CI40" s="14">
        <f>IF(OR(BY40="N",REPLACE('Strategy Dashboard'!BW40,1,1,"")=""),0,INT(REPLACE('Strategy Dashboard'!BW40,1,1,"")))</f>
        <v>0</v>
      </c>
      <c r="CJ40" s="14">
        <f>IF(OR(BZ40="N",REPLACE('Strategy Dashboard'!CF40,1,1,"")=""),0,INT(REPLACE('Strategy Dashboard'!CF40,1,1,"")))</f>
        <v>0</v>
      </c>
      <c r="CK40" s="14">
        <f>IF(OR(CA40="N",REPLACE('Strategy Dashboard'!CO40,1,1,"")=""),0,INT(REPLACE('Strategy Dashboard'!CO40,1,1,"")))</f>
        <v>0</v>
      </c>
      <c r="CL40" s="14" t="e">
        <f>IF(C40="",0,IFERROR(VLOOKUP(C35&amp;C36&amp;C37&amp;C38&amp;C39&amp;C40,General!I:J,2,FALSE),0))+D39</f>
        <v>#VALUE!</v>
      </c>
      <c r="CM40" s="14" t="e">
        <f>IF(I40="",0,IFERROR(VLOOKUP(I35&amp;I36&amp;I37&amp;I38&amp;I39&amp;I40,General!I:J,2,FALSE),0))+J39</f>
        <v>#VALUE!</v>
      </c>
      <c r="CN40" s="14" t="e">
        <f>IF(O40="",0,IFERROR(VLOOKUP(O35&amp;O36&amp;O37&amp;O38&amp;O39&amp;O40,General!I:J,2,FALSE),0))+P39</f>
        <v>#VALUE!</v>
      </c>
      <c r="CO40" s="14" t="e">
        <f>IF(U40="",0,IFERROR(VLOOKUP(U35&amp;U36&amp;U37&amp;U38&amp;U39&amp;U40,General!I:J,2,FALSE),0))+V39</f>
        <v>#VALUE!</v>
      </c>
      <c r="CP40" s="14" t="e">
        <f>IF(AA40="",0,IFERROR(VLOOKUP(AA35&amp;AA36&amp;AA37&amp;AA38&amp;AA39&amp;AA40,General!I:J,2,FALSE),0))+AB39</f>
        <v>#VALUE!</v>
      </c>
      <c r="CQ40" s="14" t="e">
        <f>IF(AP40="",0,IFERROR(VLOOKUP(AP35&amp;AP36&amp;AP37&amp;AP38&amp;AP39&amp;AP40,General!I:J,2,FALSE),0))+AQ39</f>
        <v>#VALUE!</v>
      </c>
      <c r="CR40" s="14" t="e">
        <f>IF(AV40="",0,IFERROR(VLOOKUP(AV35&amp;AV36&amp;AV37&amp;AV38&amp;AV39&amp;AV40,General!I:J,2,FALSE),0))+AW39</f>
        <v>#VALUE!</v>
      </c>
      <c r="CS40" s="14" t="e">
        <f>IF(BB40="",0,IFERROR(VLOOKUP(BB35&amp;BB36&amp;BB37&amp;BB38&amp;BB39&amp;BB40,General!I:J,2,FALSE),0))+BC39</f>
        <v>#VALUE!</v>
      </c>
      <c r="CT40" s="14" t="e">
        <f>IF(BH40="",0,IFERROR(VLOOKUP(BH35&amp;BH36&amp;BH37&amp;BH38&amp;BH39&amp;BH40,General!I:J,2,FALSE),0))+BI39</f>
        <v>#VALUE!</v>
      </c>
      <c r="CU40" s="14" t="e">
        <f>IF(BN40="",0,IFERROR(VLOOKUP(BN35&amp;BN36&amp;BN37&amp;BN38&amp;BN39&amp;BN40,General!I:J,2,FALSE),0))+BO39</f>
        <v>#VALUE!</v>
      </c>
      <c r="CV40" s="14" t="e">
        <f>IF(AJ40="",0,IFERROR(VLOOKUP(AJ35&amp;AJ36&amp;AJ37&amp;AJ38&amp;AJ39&amp;AJ40,General!I:J,2,FALSE),0))+AK39</f>
        <v>#VALUE!</v>
      </c>
      <c r="DG40" s="14" t="str">
        <f>DG44</f>
        <v/>
      </c>
      <c r="DH40" s="14">
        <v>40</v>
      </c>
      <c r="DI40" s="14" t="str">
        <f>$DG$44</f>
        <v/>
      </c>
      <c r="DN40" s="14" t="str">
        <f ca="1">IF(DN41=1,DN43,IF(DN41=2,DO43,IF(DN41=3,DP43,DQ43)))</f>
        <v/>
      </c>
      <c r="DS40" s="14" t="str">
        <f ca="1">$DN$39</f>
        <v/>
      </c>
      <c r="DU40" s="68" t="str">
        <f t="shared" si="44"/>
        <v/>
      </c>
      <c r="DV40" s="24" t="str">
        <f t="shared" si="45"/>
        <v/>
      </c>
      <c r="DW40" s="24" t="str">
        <f t="shared" si="46"/>
        <v/>
      </c>
      <c r="DX40" s="24" t="str">
        <f t="shared" si="47"/>
        <v/>
      </c>
      <c r="DY40" s="24" t="str">
        <f t="shared" si="48"/>
        <v/>
      </c>
      <c r="DZ40" s="24" t="str">
        <f t="shared" si="49"/>
        <v/>
      </c>
      <c r="EA40" s="24" t="str">
        <f t="shared" si="50"/>
        <v/>
      </c>
      <c r="EB40" s="24" t="str">
        <f t="shared" si="51"/>
        <v/>
      </c>
      <c r="EC40" s="24" t="str">
        <f t="shared" si="52"/>
        <v/>
      </c>
      <c r="ED40" s="67" t="str">
        <f t="shared" si="53"/>
        <v/>
      </c>
    </row>
    <row r="41" spans="1:134" ht="26.25" customHeight="1" thickBot="1">
      <c r="A41" s="14">
        <v>32</v>
      </c>
      <c r="B41" s="104" t="str">
        <f t="shared" si="65"/>
        <v/>
      </c>
      <c r="C41" s="91" t="str">
        <f t="shared" si="20"/>
        <v/>
      </c>
      <c r="D41" s="91" t="str">
        <f t="shared" si="21"/>
        <v/>
      </c>
      <c r="E41" s="105" t="str">
        <f t="shared" si="22"/>
        <v/>
      </c>
      <c r="F41" s="137"/>
      <c r="G41" s="137"/>
      <c r="H41" s="104" t="str">
        <f t="shared" si="1"/>
        <v/>
      </c>
      <c r="I41" s="91" t="str">
        <f t="shared" si="23"/>
        <v/>
      </c>
      <c r="J41" s="91" t="str">
        <f t="shared" si="24"/>
        <v/>
      </c>
      <c r="K41" s="105" t="str">
        <f t="shared" si="25"/>
        <v/>
      </c>
      <c r="L41" s="137"/>
      <c r="M41" s="137"/>
      <c r="N41" s="104" t="str">
        <f t="shared" si="2"/>
        <v/>
      </c>
      <c r="O41" s="91" t="str">
        <f t="shared" si="26"/>
        <v/>
      </c>
      <c r="P41" s="91" t="str">
        <f t="shared" si="27"/>
        <v/>
      </c>
      <c r="Q41" s="105" t="str">
        <f t="shared" si="28"/>
        <v/>
      </c>
      <c r="R41" s="137"/>
      <c r="S41" s="137"/>
      <c r="T41" s="104" t="str">
        <f t="shared" si="3"/>
        <v/>
      </c>
      <c r="U41" s="91" t="str">
        <f t="shared" si="29"/>
        <v/>
      </c>
      <c r="V41" s="91" t="str">
        <f t="shared" si="30"/>
        <v/>
      </c>
      <c r="W41" s="105" t="str">
        <f t="shared" si="31"/>
        <v/>
      </c>
      <c r="X41" s="137"/>
      <c r="Y41" s="137"/>
      <c r="Z41" s="104" t="str">
        <f t="shared" si="4"/>
        <v/>
      </c>
      <c r="AA41" s="91" t="str">
        <f t="shared" si="32"/>
        <v/>
      </c>
      <c r="AB41" s="91" t="str">
        <f t="shared" si="33"/>
        <v/>
      </c>
      <c r="AC41" s="105" t="str">
        <f t="shared" si="34"/>
        <v/>
      </c>
      <c r="AD41" s="137"/>
      <c r="AE41" s="137"/>
      <c r="AF41" s="169" t="str">
        <f>IF('Main Dashboard'!I41="","",'Main Dashboard'!I41)</f>
        <v/>
      </c>
      <c r="AG41" s="171"/>
      <c r="AH41" s="190"/>
      <c r="AI41" s="178" t="str" cm="1">
        <f t="array" aca="1" ref="AI41" ca="1">IF(AF40="","",INDIRECT(DS40&amp;DH41))</f>
        <v/>
      </c>
      <c r="AJ41" s="91" t="str">
        <f t="shared" si="54"/>
        <v/>
      </c>
      <c r="AK41" s="91" t="str">
        <f t="shared" si="56"/>
        <v/>
      </c>
      <c r="AL41" s="105" t="str">
        <f t="shared" si="61"/>
        <v/>
      </c>
      <c r="AM41" s="166"/>
      <c r="AN41" s="137"/>
      <c r="AO41" s="104" t="str">
        <f t="shared" si="5"/>
        <v/>
      </c>
      <c r="AP41" s="91" t="str">
        <f t="shared" si="6"/>
        <v/>
      </c>
      <c r="AQ41" s="91" t="str">
        <f t="shared" si="38"/>
        <v/>
      </c>
      <c r="AR41" s="105" t="str">
        <f t="shared" si="7"/>
        <v/>
      </c>
      <c r="AS41" s="137"/>
      <c r="AT41" s="137"/>
      <c r="AU41" s="104" t="str">
        <f t="shared" si="8"/>
        <v/>
      </c>
      <c r="AV41" s="91" t="str">
        <f t="shared" si="9"/>
        <v/>
      </c>
      <c r="AW41" s="91" t="str">
        <f t="shared" si="39"/>
        <v/>
      </c>
      <c r="AX41" s="105" t="str">
        <f t="shared" si="10"/>
        <v/>
      </c>
      <c r="AY41" s="137"/>
      <c r="AZ41" s="137"/>
      <c r="BA41" s="104" t="str">
        <f t="shared" si="11"/>
        <v/>
      </c>
      <c r="BB41" s="91" t="str">
        <f t="shared" si="12"/>
        <v/>
      </c>
      <c r="BC41" s="91" t="str">
        <f t="shared" si="40"/>
        <v/>
      </c>
      <c r="BD41" s="105" t="str">
        <f t="shared" si="13"/>
        <v/>
      </c>
      <c r="BE41" s="137"/>
      <c r="BF41" s="137"/>
      <c r="BG41" s="104" t="str">
        <f t="shared" si="14"/>
        <v/>
      </c>
      <c r="BH41" s="91" t="str">
        <f t="shared" si="15"/>
        <v/>
      </c>
      <c r="BI41" s="91" t="str">
        <f t="shared" si="41"/>
        <v/>
      </c>
      <c r="BJ41" s="105" t="str">
        <f t="shared" si="16"/>
        <v/>
      </c>
      <c r="BK41" s="137"/>
      <c r="BL41" s="137"/>
      <c r="BM41" s="104" t="str">
        <f t="shared" si="17"/>
        <v/>
      </c>
      <c r="BN41" s="91" t="str">
        <f t="shared" si="18"/>
        <v/>
      </c>
      <c r="BO41" s="91" t="str">
        <f t="shared" si="42"/>
        <v/>
      </c>
      <c r="BP41" s="105" t="str">
        <f t="shared" si="19"/>
        <v/>
      </c>
      <c r="BQ41" s="14" t="str">
        <f t="shared" si="43"/>
        <v>B32</v>
      </c>
      <c r="BR41" s="14" t="str">
        <f>LEFT('Strategy Dashboard'!B41)</f>
        <v/>
      </c>
      <c r="BS41" s="14" t="str">
        <f>LEFT('Strategy Dashboard'!K41)</f>
        <v/>
      </c>
      <c r="BT41" s="14" t="str">
        <f>LEFT('Strategy Dashboard'!T41)</f>
        <v/>
      </c>
      <c r="BU41" s="14" t="str">
        <f>LEFT('Strategy Dashboard'!AC41)</f>
        <v/>
      </c>
      <c r="BV41" s="14" t="str">
        <f>LEFT('Strategy Dashboard'!AL41)</f>
        <v/>
      </c>
      <c r="BW41" s="14" t="str">
        <f>LEFT('Strategy Dashboard'!BE41)</f>
        <v/>
      </c>
      <c r="BX41" s="14" t="str">
        <f>LEFT('Strategy Dashboard'!BN41)</f>
        <v/>
      </c>
      <c r="BY41" s="14" t="str">
        <f>LEFT('Strategy Dashboard'!BW41)</f>
        <v/>
      </c>
      <c r="BZ41" s="14" t="str">
        <f>LEFT('Strategy Dashboard'!CF41)</f>
        <v/>
      </c>
      <c r="CA41" s="14" t="str">
        <f>LEFT('Strategy Dashboard'!CO41)</f>
        <v/>
      </c>
      <c r="CB41" s="14">
        <f>IF(OR(BR41="N",REPLACE('Strategy Dashboard'!B41,1,1,"")=""),0,INT(REPLACE('Strategy Dashboard'!B41,1,1,"")))</f>
        <v>0</v>
      </c>
      <c r="CC41" s="14">
        <f>IF(OR(BS41="N",REPLACE('Strategy Dashboard'!K41,1,1,"")=""),0,INT(REPLACE('Strategy Dashboard'!K41,1,1,"")))</f>
        <v>0</v>
      </c>
      <c r="CD41" s="14">
        <f>IF(OR(BT41="N",REPLACE('Strategy Dashboard'!T41,1,1,"")=""),0,INT(REPLACE('Strategy Dashboard'!T41,1,1,"")))</f>
        <v>0</v>
      </c>
      <c r="CE41" s="14">
        <f>IF(OR(BU41="N",REPLACE('Strategy Dashboard'!AC41,1,1,"")=""),0,INT(REPLACE('Strategy Dashboard'!AC41,1,1,"")))</f>
        <v>0</v>
      </c>
      <c r="CF41" s="14">
        <f>IF(OR(BV41="N",REPLACE('Strategy Dashboard'!AL41,1,1,"")=""),0,INT(REPLACE('Strategy Dashboard'!AL41,1,1,"")))</f>
        <v>0</v>
      </c>
      <c r="CG41" s="14">
        <f>IF(OR(BW41="N",REPLACE('Strategy Dashboard'!BE41,1,1,"")=""),0,INT(REPLACE('Strategy Dashboard'!BE41,1,1,"")))</f>
        <v>0</v>
      </c>
      <c r="CH41" s="14">
        <f>IF(OR(BX41="N",REPLACE('Strategy Dashboard'!BN41,1,1,"")=""),0,INT(REPLACE('Strategy Dashboard'!BN41,1,1,"")))</f>
        <v>0</v>
      </c>
      <c r="CI41" s="14">
        <f>IF(OR(BY41="N",REPLACE('Strategy Dashboard'!BW41,1,1,"")=""),0,INT(REPLACE('Strategy Dashboard'!BW41,1,1,"")))</f>
        <v>0</v>
      </c>
      <c r="CJ41" s="14">
        <f>IF(OR(BZ41="N",REPLACE('Strategy Dashboard'!CF41,1,1,"")=""),0,INT(REPLACE('Strategy Dashboard'!CF41,1,1,"")))</f>
        <v>0</v>
      </c>
      <c r="CK41" s="14">
        <f>IF(OR(CA41="N",REPLACE('Strategy Dashboard'!CO41,1,1,"")=""),0,INT(REPLACE('Strategy Dashboard'!CO41,1,1,"")))</f>
        <v>0</v>
      </c>
      <c r="CL41" s="14" t="e">
        <f>IF(C41="",0,IFERROR(VLOOKUP(C36&amp;C37&amp;C38&amp;C39&amp;C40&amp;C41,General!I:J,2,FALSE),0))+D40</f>
        <v>#VALUE!</v>
      </c>
      <c r="CM41" s="14" t="e">
        <f>IF(I41="",0,IFERROR(VLOOKUP(I36&amp;I37&amp;I38&amp;I39&amp;I40&amp;I41,General!I:J,2,FALSE),0))+J40</f>
        <v>#VALUE!</v>
      </c>
      <c r="CN41" s="14" t="e">
        <f>IF(O41="",0,IFERROR(VLOOKUP(O36&amp;O37&amp;O38&amp;O39&amp;O40&amp;O41,General!I:J,2,FALSE),0))+P40</f>
        <v>#VALUE!</v>
      </c>
      <c r="CO41" s="14" t="e">
        <f>IF(U41="",0,IFERROR(VLOOKUP(U36&amp;U37&amp;U38&amp;U39&amp;U40&amp;U41,General!I:J,2,FALSE),0))+V40</f>
        <v>#VALUE!</v>
      </c>
      <c r="CP41" s="14" t="e">
        <f>IF(AA41="",0,IFERROR(VLOOKUP(AA36&amp;AA37&amp;AA38&amp;AA39&amp;AA40&amp;AA41,General!I:J,2,FALSE),0))+AB40</f>
        <v>#VALUE!</v>
      </c>
      <c r="CQ41" s="14" t="e">
        <f>IF(AP41="",0,IFERROR(VLOOKUP(AP36&amp;AP37&amp;AP38&amp;AP39&amp;AP40&amp;AP41,General!I:J,2,FALSE),0))+AQ40</f>
        <v>#VALUE!</v>
      </c>
      <c r="CR41" s="14" t="e">
        <f>IF(AV41="",0,IFERROR(VLOOKUP(AV36&amp;AV37&amp;AV38&amp;AV39&amp;AV40&amp;AV41,General!I:J,2,FALSE),0))+AW40</f>
        <v>#VALUE!</v>
      </c>
      <c r="CS41" s="14" t="e">
        <f>IF(BB41="",0,IFERROR(VLOOKUP(BB36&amp;BB37&amp;BB38&amp;BB39&amp;BB40&amp;BB41,General!I:J,2,FALSE),0))+BC40</f>
        <v>#VALUE!</v>
      </c>
      <c r="CT41" s="14" t="e">
        <f>IF(BH41="",0,IFERROR(VLOOKUP(BH36&amp;BH37&amp;BH38&amp;BH39&amp;BH40&amp;BH41,General!I:J,2,FALSE),0))+BI40</f>
        <v>#VALUE!</v>
      </c>
      <c r="CU41" s="14" t="e">
        <f>IF(BN41="",0,IFERROR(VLOOKUP(BN36&amp;BN37&amp;BN38&amp;BN39&amp;BN40&amp;BN41,General!I:J,2,FALSE),0))+BO40</f>
        <v>#VALUE!</v>
      </c>
      <c r="CV41" s="14" t="e">
        <f>IF(AJ41="",0,IFERROR(VLOOKUP(AJ36&amp;AJ37&amp;AJ38&amp;AJ39&amp;AJ40&amp;AJ41,General!I:J,2,FALSE),0))+AK40</f>
        <v>#VALUE!</v>
      </c>
      <c r="DG41" s="14" t="str">
        <f>DG44</f>
        <v/>
      </c>
      <c r="DH41" s="14">
        <v>41</v>
      </c>
      <c r="DI41" s="14" t="str">
        <f t="shared" ref="DI41:DI44" si="79">$DG$44</f>
        <v/>
      </c>
      <c r="DN41" s="14">
        <f ca="1">RANDBETWEEN(1,DN42)</f>
        <v>2</v>
      </c>
      <c r="DS41" s="14" t="str">
        <f t="shared" ref="DS41:DS43" ca="1" si="80">$DN$39</f>
        <v/>
      </c>
      <c r="DT41" s="14">
        <f t="shared" ref="DT41" si="81">IF(DT36=4,1,DT36+1)</f>
        <v>3</v>
      </c>
      <c r="DU41" s="68" t="str">
        <f t="shared" si="44"/>
        <v/>
      </c>
      <c r="DV41" s="24" t="str">
        <f t="shared" si="45"/>
        <v/>
      </c>
      <c r="DW41" s="24" t="str">
        <f t="shared" si="46"/>
        <v/>
      </c>
      <c r="DX41" s="24" t="str">
        <f t="shared" si="47"/>
        <v/>
      </c>
      <c r="DY41" s="24" t="str">
        <f t="shared" si="48"/>
        <v/>
      </c>
      <c r="DZ41" s="24" t="str">
        <f t="shared" si="49"/>
        <v/>
      </c>
      <c r="EA41" s="24" t="str">
        <f t="shared" si="50"/>
        <v/>
      </c>
      <c r="EB41" s="24" t="str">
        <f t="shared" si="51"/>
        <v/>
      </c>
      <c r="EC41" s="24" t="str">
        <f t="shared" si="52"/>
        <v/>
      </c>
      <c r="ED41" s="67" t="str">
        <f t="shared" si="53"/>
        <v/>
      </c>
    </row>
    <row r="42" spans="1:134" ht="26.25" customHeight="1" thickBot="1">
      <c r="A42" s="14">
        <v>33</v>
      </c>
      <c r="B42" s="104" t="str">
        <f t="shared" si="65"/>
        <v/>
      </c>
      <c r="C42" s="91" t="str">
        <f t="shared" si="20"/>
        <v/>
      </c>
      <c r="D42" s="91" t="str">
        <f t="shared" si="21"/>
        <v/>
      </c>
      <c r="E42" s="105" t="str">
        <f t="shared" si="22"/>
        <v/>
      </c>
      <c r="F42" s="137"/>
      <c r="G42" s="137"/>
      <c r="H42" s="104" t="str">
        <f t="shared" ref="H42:H73" si="82">IF(AF41="","",IF(AND(CJ42=0,CK42=0),"NB",IF(BZ42="N",CA42&amp;CK42,IF(CA42="N",BZ42&amp;CJ42,IF(BZ42=CA42,BZ42&amp;(CJ42+CK42),IF(CJ42&gt;CK42,BZ42&amp;(CJ42-CK42),IF(CJ42=CK42,"NB",CA42&amp;(CK42-CJ42))))))))</f>
        <v/>
      </c>
      <c r="I42" s="91" t="str">
        <f t="shared" si="23"/>
        <v/>
      </c>
      <c r="J42" s="91" t="str">
        <f t="shared" si="24"/>
        <v/>
      </c>
      <c r="K42" s="105" t="str">
        <f t="shared" si="25"/>
        <v/>
      </c>
      <c r="L42" s="137"/>
      <c r="M42" s="137"/>
      <c r="N42" s="104" t="str">
        <f t="shared" ref="N42:N73" si="83">IF(AF41="","",IF(AND(CB42=0,CJ42=0),"NB",IF(BR42="N",BZ42&amp;CJ42,IF(BZ42="N",BR42&amp;CB42,IF(BR42=BZ42,BR42&amp;(CB42+CJ42),IF(CB42&gt;CJ42,BR42&amp;(CB42-CJ42),IF(CB42=CJ42,"NB",BZ42&amp;(CJ42-CB42))))))))</f>
        <v/>
      </c>
      <c r="O42" s="91" t="str">
        <f t="shared" si="26"/>
        <v/>
      </c>
      <c r="P42" s="91" t="str">
        <f t="shared" si="27"/>
        <v/>
      </c>
      <c r="Q42" s="105" t="str">
        <f t="shared" si="28"/>
        <v/>
      </c>
      <c r="R42" s="137"/>
      <c r="S42" s="137"/>
      <c r="T42" s="104" t="str">
        <f t="shared" ref="T42:T73" si="84">IF(AF41="","",IF(AND(CG42=0,CH42=0),"NB",IF(BW42="N",BX42&amp;CH42,IF(BX42="N",BW42&amp;CG42,IF(BW42=BX42,BW42&amp;(CG42+CH42),IF(CG42&gt;CH42,BW42 &amp; (CG42-CH42),IF(CG42=CH42,"NB",BX42&amp;(CH42-CG42))))))))</f>
        <v/>
      </c>
      <c r="U42" s="91" t="str">
        <f t="shared" si="29"/>
        <v/>
      </c>
      <c r="V42" s="91" t="str">
        <f t="shared" si="30"/>
        <v/>
      </c>
      <c r="W42" s="105" t="str">
        <f t="shared" si="31"/>
        <v/>
      </c>
      <c r="X42" s="137"/>
      <c r="Y42" s="137"/>
      <c r="Z42" s="104" t="str">
        <f t="shared" ref="Z42:Z73" si="85">IF(AF41="","",IF(AND(CC42=0,CD42=0),"NB",IF(BS42="N",BT42&amp;CD42,IF(BT42="N",BS42&amp;CC42,IF(BS42=BT42,BS42&amp;(CC42+CD42),IF(CC42&gt;CD42,BS42 &amp; (CC42-CD42),IF(CC42=CD42,"NB",BT42&amp;(CD42-CC42))))))))</f>
        <v/>
      </c>
      <c r="AA42" s="91" t="str">
        <f t="shared" si="32"/>
        <v/>
      </c>
      <c r="AB42" s="91" t="str">
        <f t="shared" si="33"/>
        <v/>
      </c>
      <c r="AC42" s="105" t="str">
        <f t="shared" si="34"/>
        <v/>
      </c>
      <c r="AD42" s="137"/>
      <c r="AE42" s="137"/>
      <c r="AF42" s="169" t="str">
        <f>IF('Main Dashboard'!I42="","",'Main Dashboard'!I42)</f>
        <v/>
      </c>
      <c r="AG42" s="171"/>
      <c r="AH42" s="190"/>
      <c r="AI42" s="178" t="str" cm="1">
        <f t="array" aca="1" ref="AI42" ca="1">IF(AF41="","",INDIRECT(DS41&amp;DH42))</f>
        <v/>
      </c>
      <c r="AJ42" s="91" t="str">
        <f t="shared" si="54"/>
        <v/>
      </c>
      <c r="AK42" s="91" t="str">
        <f t="shared" si="56"/>
        <v/>
      </c>
      <c r="AL42" s="105" t="str">
        <f t="shared" si="61"/>
        <v/>
      </c>
      <c r="AM42" s="166"/>
      <c r="AN42" s="137"/>
      <c r="AO42" s="104" t="str">
        <f t="shared" ref="AO42:AO73" si="86">IF(AF41="","",IF(AND(CC42=0,CJ42=0),"NB",IF(BS42="N",BZ42&amp;CJ42,IF(BZ42="N",BS42&amp;CC42,IF(BS42=BZ42,BS42&amp;(CC42+CJ42),IF(CC42&gt;CJ42,BS42 &amp; (CC42-CJ42),IF(CC42=CJ42,"NB",BZ42&amp;(CJ42-CC42))))))))</f>
        <v/>
      </c>
      <c r="AP42" s="91" t="str">
        <f t="shared" ref="AP42:AP73" si="87">IF(AF42="","",IF(AO42="NB","",IF(LEFT(AO42)=AF42,"Y","N")))</f>
        <v/>
      </c>
      <c r="AQ42" s="91" t="str">
        <f t="shared" si="38"/>
        <v/>
      </c>
      <c r="AR42" s="105" t="str">
        <f t="shared" ref="AR42:AR73" si="88">IF(AF42="","",IF(AO42="NB",AR41,IF(AP42="Y",AR41+REPLACE(AO42,1,1,""),AR41-REPLACE(AO42,1,1,""))))</f>
        <v/>
      </c>
      <c r="AS42" s="137"/>
      <c r="AT42" s="137"/>
      <c r="AU42" s="104" t="str">
        <f t="shared" ref="AU42:AU73" si="89">IF(AF41="","",IF(AND(CC42=0,CK42=0),"NB",IF(BS42="N",CA42&amp;CK42,IF(CA42="N",BS42&amp;CC42,IF(BS42=CA42,BS42&amp;(CC42+CK42),IF(CC42&gt;CK42,BS42 &amp; (CC42-CK42),IF(CC42=CK42,"NB",CA42&amp;(CK42-CC42))))))))</f>
        <v/>
      </c>
      <c r="AV42" s="91" t="str">
        <f t="shared" ref="AV42:AV73" si="90">IF(AF42="","",IF(AU42="NB","",IF(LEFT(AU42)=AF42,"Y","N")))</f>
        <v/>
      </c>
      <c r="AW42" s="91" t="str">
        <f t="shared" si="39"/>
        <v/>
      </c>
      <c r="AX42" s="105" t="str">
        <f t="shared" ref="AX42:AX73" si="91">IF(AF42="","",IF(AU42="NB",AX41,IF(AV42="Y",AX41+REPLACE(AU42,1,1,""),AX41-REPLACE(AU42,1,1,""))))</f>
        <v/>
      </c>
      <c r="AY42" s="137"/>
      <c r="AZ42" s="137"/>
      <c r="BA42" s="104" t="str">
        <f t="shared" ref="BA42:BA73" si="92">IF(AF41="","",IF(AND(CD42=0,CK42=0),"NB",IF(BT42="N",CA42&amp;CK42,IF(CA42="N",BT42&amp;CD42,IF(BT42=CA42,BT42&amp;(CD42+CK42),IF(CD42&gt;CK42,BT42&amp;(CD42-CK42),IF(CD42=CK42,"NB",CA42&amp;(CK42-CD42))))))))</f>
        <v/>
      </c>
      <c r="BB42" s="91" t="str">
        <f t="shared" ref="BB42:BB73" si="93">IF(AF42="","",IF(BA42="NB","",IF(LEFT(BA42)=AF42,"Y","N")))</f>
        <v/>
      </c>
      <c r="BC42" s="91" t="str">
        <f t="shared" si="40"/>
        <v/>
      </c>
      <c r="BD42" s="105" t="str">
        <f t="shared" ref="BD42:BD73" si="94">IF(AF42="","",IF(BA42="NB",BD41,IF(BB42="Y",BD41+REPLACE(BA42,1,1,""),BD41-REPLACE(BA42,1,1,""))))</f>
        <v/>
      </c>
      <c r="BE42" s="137"/>
      <c r="BF42" s="137"/>
      <c r="BG42" s="104" t="str">
        <f t="shared" ref="BG42:BG73" si="95">IF(AF41="","",IF(AND(CD42=0,CE42=0),"NB",IF(BT42="N",BU42&amp;CE42,IF(BU42="N",BT42&amp;CD42,IF(BT42=BU42,BT42&amp;(CD42+CE42),IF(CD42&gt;CE42,BT42 &amp; (CD42-CE42),IF(CD42=CE42,"NB",BU42&amp;(CE42-CD42))))))))</f>
        <v/>
      </c>
      <c r="BH42" s="91" t="str">
        <f t="shared" ref="BH42:BH73" si="96">IF(AF42="","",IF(BG42="NB","",IF(LEFT(BG42)=AF42,"Y","N")))</f>
        <v/>
      </c>
      <c r="BI42" s="91" t="str">
        <f t="shared" si="41"/>
        <v/>
      </c>
      <c r="BJ42" s="105" t="str">
        <f t="shared" ref="BJ42:BJ73" si="97">IF(AF42="","",IF(BG42="NB",BJ41,IF(BH42="Y",BJ41+REPLACE(BG42,1,1,""),BJ41-REPLACE(BG42,1,1,""))))</f>
        <v/>
      </c>
      <c r="BK42" s="137"/>
      <c r="BL42" s="137"/>
      <c r="BM42" s="104" t="str">
        <f t="shared" ref="BM42:BM73" si="98">IF(AF41="","",IF(AND(CB42=0,CI42=0),"NB",IF(BR42="N",BY42&amp;CI42,IF(BY42="N",BR42&amp;CB42,IF(BR42=BY42,BR42&amp;(CB42+CI42),IF(CB42&gt;CI42,BR42 &amp; (CB42-CI42),IF(CB42=CI42,"NB",BY42&amp;(CI42-CB42))))))))</f>
        <v/>
      </c>
      <c r="BN42" s="91" t="str">
        <f t="shared" ref="BN42:BN73" si="99">IF(AF42="","",IF(BM42="NB","",IF(LEFT(BM42)=AF42,"Y","N")))</f>
        <v/>
      </c>
      <c r="BO42" s="91" t="str">
        <f t="shared" si="42"/>
        <v/>
      </c>
      <c r="BP42" s="105" t="str">
        <f t="shared" ref="BP42:BP73" si="100">IF(AF42="","",IF(BM42="NB",BP41,IF(BN42="Y",BP41+REPLACE(BM42,1,1,""),BP41-REPLACE(BM42,1,1,""))))</f>
        <v/>
      </c>
      <c r="BQ42" s="14" t="str">
        <f t="shared" si="43"/>
        <v>B33</v>
      </c>
      <c r="BR42" s="14" t="str">
        <f>LEFT('Strategy Dashboard'!B42)</f>
        <v/>
      </c>
      <c r="BS42" s="14" t="str">
        <f>LEFT('Strategy Dashboard'!K42)</f>
        <v/>
      </c>
      <c r="BT42" s="14" t="str">
        <f>LEFT('Strategy Dashboard'!T42)</f>
        <v/>
      </c>
      <c r="BU42" s="14" t="str">
        <f>LEFT('Strategy Dashboard'!AC42)</f>
        <v/>
      </c>
      <c r="BV42" s="14" t="str">
        <f>LEFT('Strategy Dashboard'!AL42)</f>
        <v/>
      </c>
      <c r="BW42" s="14" t="str">
        <f>LEFT('Strategy Dashboard'!BE42)</f>
        <v/>
      </c>
      <c r="BX42" s="14" t="str">
        <f>LEFT('Strategy Dashboard'!BN42)</f>
        <v/>
      </c>
      <c r="BY42" s="14" t="str">
        <f>LEFT('Strategy Dashboard'!BW42)</f>
        <v/>
      </c>
      <c r="BZ42" s="14" t="str">
        <f>LEFT('Strategy Dashboard'!CF42)</f>
        <v/>
      </c>
      <c r="CA42" s="14" t="str">
        <f>LEFT('Strategy Dashboard'!CO42)</f>
        <v/>
      </c>
      <c r="CB42" s="14">
        <f>IF(OR(BR42="N",REPLACE('Strategy Dashboard'!B42,1,1,"")=""),0,INT(REPLACE('Strategy Dashboard'!B42,1,1,"")))</f>
        <v>0</v>
      </c>
      <c r="CC42" s="14">
        <f>IF(OR(BS42="N",REPLACE('Strategy Dashboard'!K42,1,1,"")=""),0,INT(REPLACE('Strategy Dashboard'!K42,1,1,"")))</f>
        <v>0</v>
      </c>
      <c r="CD42" s="14">
        <f>IF(OR(BT42="N",REPLACE('Strategy Dashboard'!T42,1,1,"")=""),0,INT(REPLACE('Strategy Dashboard'!T42,1,1,"")))</f>
        <v>0</v>
      </c>
      <c r="CE42" s="14">
        <f>IF(OR(BU42="N",REPLACE('Strategy Dashboard'!AC42,1,1,"")=""),0,INT(REPLACE('Strategy Dashboard'!AC42,1,1,"")))</f>
        <v>0</v>
      </c>
      <c r="CF42" s="14">
        <f>IF(OR(BV42="N",REPLACE('Strategy Dashboard'!AL42,1,1,"")=""),0,INT(REPLACE('Strategy Dashboard'!AL42,1,1,"")))</f>
        <v>0</v>
      </c>
      <c r="CG42" s="14">
        <f>IF(OR(BW42="N",REPLACE('Strategy Dashboard'!BE42,1,1,"")=""),0,INT(REPLACE('Strategy Dashboard'!BE42,1,1,"")))</f>
        <v>0</v>
      </c>
      <c r="CH42" s="14">
        <f>IF(OR(BX42="N",REPLACE('Strategy Dashboard'!BN42,1,1,"")=""),0,INT(REPLACE('Strategy Dashboard'!BN42,1,1,"")))</f>
        <v>0</v>
      </c>
      <c r="CI42" s="14">
        <f>IF(OR(BY42="N",REPLACE('Strategy Dashboard'!BW42,1,1,"")=""),0,INT(REPLACE('Strategy Dashboard'!BW42,1,1,"")))</f>
        <v>0</v>
      </c>
      <c r="CJ42" s="14">
        <f>IF(OR(BZ42="N",REPLACE('Strategy Dashboard'!CF42,1,1,"")=""),0,INT(REPLACE('Strategy Dashboard'!CF42,1,1,"")))</f>
        <v>0</v>
      </c>
      <c r="CK42" s="14">
        <f>IF(OR(CA42="N",REPLACE('Strategy Dashboard'!CO42,1,1,"")=""),0,INT(REPLACE('Strategy Dashboard'!CO42,1,1,"")))</f>
        <v>0</v>
      </c>
      <c r="CL42" s="14" t="e">
        <f>IF(C42="",0,IFERROR(VLOOKUP(C37&amp;C38&amp;C39&amp;C40&amp;C41&amp;C42,General!I:J,2,FALSE),0))+D41</f>
        <v>#VALUE!</v>
      </c>
      <c r="CM42" s="14" t="e">
        <f>IF(I42="",0,IFERROR(VLOOKUP(I37&amp;I38&amp;I39&amp;I40&amp;I41&amp;I42,General!I:J,2,FALSE),0))+J41</f>
        <v>#VALUE!</v>
      </c>
      <c r="CN42" s="14" t="e">
        <f>IF(O42="",0,IFERROR(VLOOKUP(O37&amp;O38&amp;O39&amp;O40&amp;O41&amp;O42,General!I:J,2,FALSE),0))+P41</f>
        <v>#VALUE!</v>
      </c>
      <c r="CO42" s="14" t="e">
        <f>IF(U42="",0,IFERROR(VLOOKUP(U37&amp;U38&amp;U39&amp;U40&amp;U41&amp;U42,General!I:J,2,FALSE),0))+V41</f>
        <v>#VALUE!</v>
      </c>
      <c r="CP42" s="14" t="e">
        <f>IF(AA42="",0,IFERROR(VLOOKUP(AA37&amp;AA38&amp;AA39&amp;AA40&amp;AA41&amp;AA42,General!I:J,2,FALSE),0))+AB41</f>
        <v>#VALUE!</v>
      </c>
      <c r="CQ42" s="14" t="e">
        <f>IF(AP42="",0,IFERROR(VLOOKUP(AP37&amp;AP38&amp;AP39&amp;AP40&amp;AP41&amp;AP42,General!I:J,2,FALSE),0))+AQ41</f>
        <v>#VALUE!</v>
      </c>
      <c r="CR42" s="14" t="e">
        <f>IF(AV42="",0,IFERROR(VLOOKUP(AV37&amp;AV38&amp;AV39&amp;AV40&amp;AV41&amp;AV42,General!I:J,2,FALSE),0))+AW41</f>
        <v>#VALUE!</v>
      </c>
      <c r="CS42" s="14" t="e">
        <f>IF(BB42="",0,IFERROR(VLOOKUP(BB37&amp;BB38&amp;BB39&amp;BB40&amp;BB41&amp;BB42,General!I:J,2,FALSE),0))+BC41</f>
        <v>#VALUE!</v>
      </c>
      <c r="CT42" s="14" t="e">
        <f>IF(BH42="",0,IFERROR(VLOOKUP(BH37&amp;BH38&amp;BH39&amp;BH40&amp;BH41&amp;BH42,General!I:J,2,FALSE),0))+BI41</f>
        <v>#VALUE!</v>
      </c>
      <c r="CU42" s="14" t="e">
        <f>IF(BN42="",0,IFERROR(VLOOKUP(BN37&amp;BN38&amp;BN39&amp;BN40&amp;BN41&amp;BN42,General!I:J,2,FALSE),0))+BO41</f>
        <v>#VALUE!</v>
      </c>
      <c r="CV42" s="14" t="e">
        <f>IF(AJ42="",0,IFERROR(VLOOKUP(AJ37&amp;AJ38&amp;AJ39&amp;AJ40&amp;AJ41&amp;AJ42,General!I:J,2,FALSE),0))+AK41</f>
        <v>#VALUE!</v>
      </c>
      <c r="DG42" s="14" t="str">
        <f>DG44</f>
        <v/>
      </c>
      <c r="DH42" s="14">
        <v>42</v>
      </c>
      <c r="DI42" s="14" t="str">
        <f t="shared" si="79"/>
        <v/>
      </c>
      <c r="DJ42" s="14" t="str">
        <f>IFERROR(VLOOKUP(DJ44,General!L:M,2,FALSE),"")</f>
        <v/>
      </c>
      <c r="DK42" s="14" t="str">
        <f>IFERROR(VLOOKUP(DK44,General!L:M,2,FALSE),"")</f>
        <v/>
      </c>
      <c r="DL42" s="14" t="str">
        <f>IFERROR(VLOOKUP(DL44,General!L:M,2,FALSE),"")</f>
        <v/>
      </c>
      <c r="DM42" s="14" t="str">
        <f>IFERROR(VLOOKUP(DM44,General!L:M,2,FALSE),"")</f>
        <v/>
      </c>
      <c r="DN42" s="14">
        <f ca="1">COUNTIF(DJ43:DM43,MAX(DJ43:DM43))</f>
        <v>4</v>
      </c>
      <c r="DS42" s="14" t="str">
        <f t="shared" ca="1" si="80"/>
        <v/>
      </c>
      <c r="DU42" s="68" t="str">
        <f t="shared" si="44"/>
        <v/>
      </c>
      <c r="DV42" s="24" t="str">
        <f t="shared" si="45"/>
        <v/>
      </c>
      <c r="DW42" s="24" t="str">
        <f t="shared" si="46"/>
        <v/>
      </c>
      <c r="DX42" s="24" t="str">
        <f t="shared" si="47"/>
        <v/>
      </c>
      <c r="DY42" s="24" t="str">
        <f t="shared" si="48"/>
        <v/>
      </c>
      <c r="DZ42" s="24" t="str">
        <f t="shared" si="49"/>
        <v/>
      </c>
      <c r="EA42" s="24" t="str">
        <f t="shared" si="50"/>
        <v/>
      </c>
      <c r="EB42" s="24" t="str">
        <f t="shared" si="51"/>
        <v/>
      </c>
      <c r="EC42" s="24" t="str">
        <f t="shared" si="52"/>
        <v/>
      </c>
      <c r="ED42" s="67" t="str">
        <f t="shared" si="53"/>
        <v/>
      </c>
    </row>
    <row r="43" spans="1:134" ht="26.25" customHeight="1" thickBot="1">
      <c r="A43" s="14">
        <v>34</v>
      </c>
      <c r="B43" s="104" t="str">
        <f t="shared" si="65"/>
        <v/>
      </c>
      <c r="C43" s="91" t="str">
        <f t="shared" si="20"/>
        <v/>
      </c>
      <c r="D43" s="91" t="str">
        <f t="shared" ref="D43:D74" si="101">IF(AF43="","",IF(CL43&gt;10,10,IF(CL43&lt;-10,-10,CL43)))</f>
        <v/>
      </c>
      <c r="E43" s="105" t="str">
        <f t="shared" si="22"/>
        <v/>
      </c>
      <c r="F43" s="137"/>
      <c r="G43" s="137"/>
      <c r="H43" s="104" t="str">
        <f t="shared" si="82"/>
        <v/>
      </c>
      <c r="I43" s="91" t="str">
        <f t="shared" si="23"/>
        <v/>
      </c>
      <c r="J43" s="91" t="str">
        <f t="shared" ref="J43:J74" si="102">IF(AF43="","",IF(CM43&gt;10,10,IF(CM43&lt;-10,-10,CM43)))</f>
        <v/>
      </c>
      <c r="K43" s="105" t="str">
        <f t="shared" si="25"/>
        <v/>
      </c>
      <c r="L43" s="137"/>
      <c r="M43" s="137"/>
      <c r="N43" s="104" t="str">
        <f t="shared" si="83"/>
        <v/>
      </c>
      <c r="O43" s="91" t="str">
        <f t="shared" si="26"/>
        <v/>
      </c>
      <c r="P43" s="91" t="str">
        <f t="shared" ref="P43:P74" si="103">IF(AF43="","",IF(CN43&gt;10,10,IF(CN43&lt;-10,-10,CN43)))</f>
        <v/>
      </c>
      <c r="Q43" s="105" t="str">
        <f t="shared" si="28"/>
        <v/>
      </c>
      <c r="R43" s="137"/>
      <c r="S43" s="137"/>
      <c r="T43" s="104" t="str">
        <f t="shared" si="84"/>
        <v/>
      </c>
      <c r="U43" s="91" t="str">
        <f t="shared" si="29"/>
        <v/>
      </c>
      <c r="V43" s="91" t="str">
        <f t="shared" ref="V43:V74" si="104">IF(AF43="","",IF(CO43&gt;10,10,IF(CO43&lt;-10,-10,CO43)))</f>
        <v/>
      </c>
      <c r="W43" s="105" t="str">
        <f t="shared" si="31"/>
        <v/>
      </c>
      <c r="X43" s="137"/>
      <c r="Y43" s="137"/>
      <c r="Z43" s="104" t="str">
        <f t="shared" si="85"/>
        <v/>
      </c>
      <c r="AA43" s="91" t="str">
        <f t="shared" si="32"/>
        <v/>
      </c>
      <c r="AB43" s="91" t="str">
        <f t="shared" ref="AB43:AB74" si="105">IF(AF43="","",IF(CP43&gt;10,10,IF(CP43&lt;-10,-10,CP43)))</f>
        <v/>
      </c>
      <c r="AC43" s="105" t="str">
        <f t="shared" si="34"/>
        <v/>
      </c>
      <c r="AD43" s="137"/>
      <c r="AE43" s="137"/>
      <c r="AF43" s="169" t="str">
        <f>IF('Main Dashboard'!I43="","",'Main Dashboard'!I43)</f>
        <v/>
      </c>
      <c r="AG43" s="171"/>
      <c r="AH43" s="190"/>
      <c r="AI43" s="178" t="str" cm="1">
        <f t="array" aca="1" ref="AI43" ca="1">IF(AF42="","",INDIRECT(DS42&amp;DH43))</f>
        <v/>
      </c>
      <c r="AJ43" s="91" t="str">
        <f t="shared" si="54"/>
        <v/>
      </c>
      <c r="AK43" s="91" t="str">
        <f t="shared" si="56"/>
        <v/>
      </c>
      <c r="AL43" s="105" t="str">
        <f t="shared" si="61"/>
        <v/>
      </c>
      <c r="AM43" s="166"/>
      <c r="AN43" s="137"/>
      <c r="AO43" s="104" t="str">
        <f t="shared" si="86"/>
        <v/>
      </c>
      <c r="AP43" s="91" t="str">
        <f t="shared" si="87"/>
        <v/>
      </c>
      <c r="AQ43" s="91" t="str">
        <f t="shared" ref="AQ43:AQ74" si="106">IF(AF43="","",IF(CQ43&gt;10,10,IF(CQ43&lt;-10,-10,CQ43)))</f>
        <v/>
      </c>
      <c r="AR43" s="105" t="str">
        <f t="shared" si="88"/>
        <v/>
      </c>
      <c r="AS43" s="137"/>
      <c r="AT43" s="137"/>
      <c r="AU43" s="104" t="str">
        <f t="shared" si="89"/>
        <v/>
      </c>
      <c r="AV43" s="91" t="str">
        <f t="shared" si="90"/>
        <v/>
      </c>
      <c r="AW43" s="91" t="str">
        <f t="shared" ref="AW43:AW74" si="107">IF(AF43="","",IF(CR43&gt;10,10,IF(CR43&lt;-10,-10,CR43)))</f>
        <v/>
      </c>
      <c r="AX43" s="105" t="str">
        <f t="shared" si="91"/>
        <v/>
      </c>
      <c r="AY43" s="137"/>
      <c r="AZ43" s="137"/>
      <c r="BA43" s="104" t="str">
        <f t="shared" si="92"/>
        <v/>
      </c>
      <c r="BB43" s="91" t="str">
        <f t="shared" si="93"/>
        <v/>
      </c>
      <c r="BC43" s="91" t="str">
        <f t="shared" ref="BC43:BC74" si="108">IF(AF43="","",IF(CS43&gt;10,10,IF(CS43&lt;-10,-10,CS43)))</f>
        <v/>
      </c>
      <c r="BD43" s="105" t="str">
        <f t="shared" si="94"/>
        <v/>
      </c>
      <c r="BE43" s="137"/>
      <c r="BF43" s="137"/>
      <c r="BG43" s="104" t="str">
        <f t="shared" si="95"/>
        <v/>
      </c>
      <c r="BH43" s="91" t="str">
        <f t="shared" si="96"/>
        <v/>
      </c>
      <c r="BI43" s="91" t="str">
        <f t="shared" ref="BI43:BI74" si="109">IF(AF43="","",IF(CT43&gt;10,10,IF(CT43&lt;-10,-10,CT43)))</f>
        <v/>
      </c>
      <c r="BJ43" s="105" t="str">
        <f t="shared" si="97"/>
        <v/>
      </c>
      <c r="BK43" s="137"/>
      <c r="BL43" s="137"/>
      <c r="BM43" s="104" t="str">
        <f t="shared" si="98"/>
        <v/>
      </c>
      <c r="BN43" s="91" t="str">
        <f t="shared" si="99"/>
        <v/>
      </c>
      <c r="BO43" s="91" t="str">
        <f t="shared" ref="BO43:BO74" si="110">IF(AF43="","",IF(CU43&gt;10,10,IF(CU43&lt;-10,-10,CU43)))</f>
        <v/>
      </c>
      <c r="BP43" s="105" t="str">
        <f t="shared" si="100"/>
        <v/>
      </c>
      <c r="BQ43" s="14" t="str">
        <f t="shared" si="43"/>
        <v>B34</v>
      </c>
      <c r="BR43" s="14" t="str">
        <f>LEFT('Strategy Dashboard'!B43)</f>
        <v/>
      </c>
      <c r="BS43" s="14" t="str">
        <f>LEFT('Strategy Dashboard'!K43)</f>
        <v/>
      </c>
      <c r="BT43" s="14" t="str">
        <f>LEFT('Strategy Dashboard'!T43)</f>
        <v/>
      </c>
      <c r="BU43" s="14" t="str">
        <f>LEFT('Strategy Dashboard'!AC43)</f>
        <v/>
      </c>
      <c r="BV43" s="14" t="str">
        <f>LEFT('Strategy Dashboard'!AL43)</f>
        <v/>
      </c>
      <c r="BW43" s="14" t="str">
        <f>LEFT('Strategy Dashboard'!BE43)</f>
        <v/>
      </c>
      <c r="BX43" s="14" t="str">
        <f>LEFT('Strategy Dashboard'!BN43)</f>
        <v/>
      </c>
      <c r="BY43" s="14" t="str">
        <f>LEFT('Strategy Dashboard'!BW43)</f>
        <v/>
      </c>
      <c r="BZ43" s="14" t="str">
        <f>LEFT('Strategy Dashboard'!CF43)</f>
        <v/>
      </c>
      <c r="CA43" s="14" t="str">
        <f>LEFT('Strategy Dashboard'!CO43)</f>
        <v/>
      </c>
      <c r="CB43" s="14">
        <f>IF(OR(BR43="N",REPLACE('Strategy Dashboard'!B43,1,1,"")=""),0,INT(REPLACE('Strategy Dashboard'!B43,1,1,"")))</f>
        <v>0</v>
      </c>
      <c r="CC43" s="14">
        <f>IF(OR(BS43="N",REPLACE('Strategy Dashboard'!K43,1,1,"")=""),0,INT(REPLACE('Strategy Dashboard'!K43,1,1,"")))</f>
        <v>0</v>
      </c>
      <c r="CD43" s="14">
        <f>IF(OR(BT43="N",REPLACE('Strategy Dashboard'!T43,1,1,"")=""),0,INT(REPLACE('Strategy Dashboard'!T43,1,1,"")))</f>
        <v>0</v>
      </c>
      <c r="CE43" s="14">
        <f>IF(OR(BU43="N",REPLACE('Strategy Dashboard'!AC43,1,1,"")=""),0,INT(REPLACE('Strategy Dashboard'!AC43,1,1,"")))</f>
        <v>0</v>
      </c>
      <c r="CF43" s="14">
        <f>IF(OR(BV43="N",REPLACE('Strategy Dashboard'!AL43,1,1,"")=""),0,INT(REPLACE('Strategy Dashboard'!AL43,1,1,"")))</f>
        <v>0</v>
      </c>
      <c r="CG43" s="14">
        <f>IF(OR(BW43="N",REPLACE('Strategy Dashboard'!BE43,1,1,"")=""),0,INT(REPLACE('Strategy Dashboard'!BE43,1,1,"")))</f>
        <v>0</v>
      </c>
      <c r="CH43" s="14">
        <f>IF(OR(BX43="N",REPLACE('Strategy Dashboard'!BN43,1,1,"")=""),0,INT(REPLACE('Strategy Dashboard'!BN43,1,1,"")))</f>
        <v>0</v>
      </c>
      <c r="CI43" s="14">
        <f>IF(OR(BY43="N",REPLACE('Strategy Dashboard'!BW43,1,1,"")=""),0,INT(REPLACE('Strategy Dashboard'!BW43,1,1,"")))</f>
        <v>0</v>
      </c>
      <c r="CJ43" s="14">
        <f>IF(OR(BZ43="N",REPLACE('Strategy Dashboard'!CF43,1,1,"")=""),0,INT(REPLACE('Strategy Dashboard'!CF43,1,1,"")))</f>
        <v>0</v>
      </c>
      <c r="CK43" s="14">
        <f>IF(OR(CA43="N",REPLACE('Strategy Dashboard'!CO43,1,1,"")=""),0,INT(REPLACE('Strategy Dashboard'!CO43,1,1,"")))</f>
        <v>0</v>
      </c>
      <c r="CL43" s="14" t="e">
        <f>IF(C43="",0,IFERROR(VLOOKUP(C38&amp;C39&amp;C40&amp;C41&amp;C42&amp;C43,General!I:J,2,FALSE),0))+D42</f>
        <v>#VALUE!</v>
      </c>
      <c r="CM43" s="14" t="e">
        <f>IF(I43="",0,IFERROR(VLOOKUP(I38&amp;I39&amp;I40&amp;I41&amp;I42&amp;I43,General!I:J,2,FALSE),0))+J42</f>
        <v>#VALUE!</v>
      </c>
      <c r="CN43" s="14" t="e">
        <f>IF(O43="",0,IFERROR(VLOOKUP(O38&amp;O39&amp;O40&amp;O41&amp;O42&amp;O43,General!I:J,2,FALSE),0))+P42</f>
        <v>#VALUE!</v>
      </c>
      <c r="CO43" s="14" t="e">
        <f>IF(U43="",0,IFERROR(VLOOKUP(U38&amp;U39&amp;U40&amp;U41&amp;U42&amp;U43,General!I:J,2,FALSE),0))+V42</f>
        <v>#VALUE!</v>
      </c>
      <c r="CP43" s="14" t="e">
        <f>IF(AA43="",0,IFERROR(VLOOKUP(AA38&amp;AA39&amp;AA40&amp;AA41&amp;AA42&amp;AA43,General!I:J,2,FALSE),0))+AB42</f>
        <v>#VALUE!</v>
      </c>
      <c r="CQ43" s="14" t="e">
        <f>IF(AP43="",0,IFERROR(VLOOKUP(AP38&amp;AP39&amp;AP40&amp;AP41&amp;AP42&amp;AP43,General!I:J,2,FALSE),0))+AQ42</f>
        <v>#VALUE!</v>
      </c>
      <c r="CR43" s="14" t="e">
        <f>IF(AV43="",0,IFERROR(VLOOKUP(AV38&amp;AV39&amp;AV40&amp;AV41&amp;AV42&amp;AV43,General!I:J,2,FALSE),0))+AW42</f>
        <v>#VALUE!</v>
      </c>
      <c r="CS43" s="14" t="e">
        <f>IF(BB43="",0,IFERROR(VLOOKUP(BB38&amp;BB39&amp;BB40&amp;BB41&amp;BB42&amp;BB43,General!I:J,2,FALSE),0))+BC42</f>
        <v>#VALUE!</v>
      </c>
      <c r="CT43" s="14" t="e">
        <f>IF(BH43="",0,IFERROR(VLOOKUP(BH38&amp;BH39&amp;BH40&amp;BH41&amp;BH42&amp;BH43,General!I:J,2,FALSE),0))+BI42</f>
        <v>#VALUE!</v>
      </c>
      <c r="CU43" s="14" t="e">
        <f>IF(BN43="",0,IFERROR(VLOOKUP(BN38&amp;BN39&amp;BN40&amp;BN41&amp;BN42&amp;BN43,General!I:J,2,FALSE),0))+BO42</f>
        <v>#VALUE!</v>
      </c>
      <c r="CV43" s="14" t="e">
        <f>IF(AJ43="",0,IFERROR(VLOOKUP(AJ38&amp;AJ39&amp;AJ40&amp;AJ41&amp;AJ42&amp;AJ43,General!I:J,2,FALSE),0))+AK42</f>
        <v>#VALUE!</v>
      </c>
      <c r="DG43" s="14" t="str">
        <f>DG44</f>
        <v/>
      </c>
      <c r="DH43" s="14">
        <v>43</v>
      </c>
      <c r="DI43" s="14" t="str">
        <f t="shared" si="79"/>
        <v/>
      </c>
      <c r="DJ43" s="14">
        <f ca="1">IF(DJ44="",0,COUNTIF(INDIRECT(DJ42&amp;DH40):INDIRECT(DJ42&amp;DH44),"Y"))</f>
        <v>0</v>
      </c>
      <c r="DK43" s="14">
        <f ca="1">IF(DK44="",0,COUNTIF(INDIRECT(DK42&amp;DH40):INDIRECT(DK42&amp;DH44),"Y"))</f>
        <v>0</v>
      </c>
      <c r="DL43" s="14">
        <f ca="1">IF(DL44="",0,COUNTIF(INDIRECT(DL42&amp;DH40):INDIRECT(DL42&amp;DH44),"Y"))</f>
        <v>0</v>
      </c>
      <c r="DM43" s="14">
        <f ca="1">IF(DM44="",0,COUNTIF(INDIRECT(DM42&amp;DH40):INDIRECT(DM42&amp;DH44),"Y"))</f>
        <v>0</v>
      </c>
      <c r="DN43" s="14" t="str" cm="1">
        <f t="array" aca="1" ref="DN43" ca="1">IFERROR(INDEX($DJ$44:$DM$44,_xlfn.AGGREGATE(15,6,COLUMN($DJ$44:$DM$44)-COLUMN($DI$44)/($DJ$43:$DM$43=MAX($DJ$43:$DM$43)),COLUMNS($DJ$44:$DJ$44))),"")</f>
        <v/>
      </c>
      <c r="DO43" s="14" t="str" cm="1">
        <f t="array" aca="1" ref="DO43" ca="1">IFERROR(INDEX($DJ$44:$DM$44,_xlfn.AGGREGATE(15,6,COLUMN($DJ$44:$DM$44)-COLUMN($DI$44)/($DJ$43:$DM$43=MAX($DJ$43:$DM$43)),COLUMNS($DJ$44:$DJ$44))),"")</f>
        <v/>
      </c>
      <c r="DP43" s="14" t="str" cm="1">
        <f t="array" aca="1" ref="DP43" ca="1">IFERROR(INDEX($DJ$44:$DM$44,_xlfn.AGGREGATE(15,6,COLUMN($DJ$44:$DM$44)-COLUMN($DI$44)/($DJ$43:$DM$43=MAX($DJ$43:$DM$43)),COLUMNS($DJ$44:$DJ$44))),"")</f>
        <v/>
      </c>
      <c r="DQ43" s="14" t="str" cm="1">
        <f t="array" aca="1" ref="DQ43" ca="1">IFERROR(INDEX($DJ$44:$DM$44,_xlfn.AGGREGATE(15,6,COLUMN($DJ$44:$DM$44)-COLUMN($DI$44)/($DJ$43:$DM$43=MAX($DJ$43:$DM$43)),COLUMNS($DJ$44:$DJ$44))),"")</f>
        <v/>
      </c>
      <c r="DR43" s="14" t="str" cm="1">
        <f t="array" aca="1" ref="DR43" ca="1">IFERROR(INDEX($DK$44:$DN$44,_xlfn.AGGREGATE(15,6,COLUMN($DK$44:$DN$44)-COLUMN(DM44)/($DK$43:$DN$43=MAX($DK$43:$DN$43)),COLUMNS($DK$44:$DK$44))),"")</f>
        <v/>
      </c>
      <c r="DS43" s="14" t="str">
        <f t="shared" ca="1" si="80"/>
        <v/>
      </c>
      <c r="DU43" s="68" t="str">
        <f t="shared" si="44"/>
        <v/>
      </c>
      <c r="DV43" s="24" t="str">
        <f t="shared" si="45"/>
        <v/>
      </c>
      <c r="DW43" s="24" t="str">
        <f t="shared" si="46"/>
        <v/>
      </c>
      <c r="DX43" s="24" t="str">
        <f t="shared" si="47"/>
        <v/>
      </c>
      <c r="DY43" s="24" t="str">
        <f t="shared" si="48"/>
        <v/>
      </c>
      <c r="DZ43" s="24" t="str">
        <f t="shared" si="49"/>
        <v/>
      </c>
      <c r="EA43" s="24" t="str">
        <f t="shared" si="50"/>
        <v/>
      </c>
      <c r="EB43" s="24" t="str">
        <f t="shared" si="51"/>
        <v/>
      </c>
      <c r="EC43" s="24" t="str">
        <f t="shared" si="52"/>
        <v/>
      </c>
      <c r="ED43" s="67" t="str">
        <f t="shared" si="53"/>
        <v/>
      </c>
    </row>
    <row r="44" spans="1:134" ht="26.25" customHeight="1" thickBot="1">
      <c r="A44" s="14">
        <v>35</v>
      </c>
      <c r="B44" s="106" t="str">
        <f t="shared" si="65"/>
        <v/>
      </c>
      <c r="C44" s="107" t="str">
        <f t="shared" si="20"/>
        <v/>
      </c>
      <c r="D44" s="107" t="str">
        <f t="shared" si="101"/>
        <v/>
      </c>
      <c r="E44" s="108" t="str">
        <f t="shared" si="22"/>
        <v/>
      </c>
      <c r="F44" s="137"/>
      <c r="G44" s="137"/>
      <c r="H44" s="106" t="str">
        <f t="shared" si="82"/>
        <v/>
      </c>
      <c r="I44" s="107" t="str">
        <f t="shared" si="23"/>
        <v/>
      </c>
      <c r="J44" s="107" t="str">
        <f t="shared" si="102"/>
        <v/>
      </c>
      <c r="K44" s="108" t="str">
        <f t="shared" si="25"/>
        <v/>
      </c>
      <c r="L44" s="137"/>
      <c r="M44" s="137"/>
      <c r="N44" s="106" t="str">
        <f t="shared" si="83"/>
        <v/>
      </c>
      <c r="O44" s="107" t="str">
        <f t="shared" si="26"/>
        <v/>
      </c>
      <c r="P44" s="107" t="str">
        <f t="shared" si="103"/>
        <v/>
      </c>
      <c r="Q44" s="108" t="str">
        <f t="shared" si="28"/>
        <v/>
      </c>
      <c r="R44" s="137"/>
      <c r="S44" s="137"/>
      <c r="T44" s="106" t="str">
        <f t="shared" si="84"/>
        <v/>
      </c>
      <c r="U44" s="107" t="str">
        <f t="shared" si="29"/>
        <v/>
      </c>
      <c r="V44" s="107" t="str">
        <f t="shared" si="104"/>
        <v/>
      </c>
      <c r="W44" s="108" t="str">
        <f t="shared" si="31"/>
        <v/>
      </c>
      <c r="X44" s="137"/>
      <c r="Y44" s="137"/>
      <c r="Z44" s="106" t="str">
        <f t="shared" si="85"/>
        <v/>
      </c>
      <c r="AA44" s="107" t="str">
        <f t="shared" si="32"/>
        <v/>
      </c>
      <c r="AB44" s="107" t="str">
        <f t="shared" si="105"/>
        <v/>
      </c>
      <c r="AC44" s="108" t="str">
        <f t="shared" si="34"/>
        <v/>
      </c>
      <c r="AD44" s="137"/>
      <c r="AE44" s="137"/>
      <c r="AF44" s="169" t="str">
        <f>IF('Main Dashboard'!I44="","",'Main Dashboard'!I44)</f>
        <v/>
      </c>
      <c r="AG44" s="172"/>
      <c r="AH44" s="191"/>
      <c r="AI44" s="182" t="str" cm="1">
        <f t="array" aca="1" ref="AI44" ca="1">IF(AF43="","",INDIRECT(DS43&amp;DH44))</f>
        <v/>
      </c>
      <c r="AJ44" s="107" t="str">
        <f t="shared" si="54"/>
        <v/>
      </c>
      <c r="AK44" s="107" t="str">
        <f t="shared" si="56"/>
        <v/>
      </c>
      <c r="AL44" s="108" t="str">
        <f t="shared" si="61"/>
        <v/>
      </c>
      <c r="AM44" s="166"/>
      <c r="AN44" s="137"/>
      <c r="AO44" s="106" t="str">
        <f t="shared" si="86"/>
        <v/>
      </c>
      <c r="AP44" s="107" t="str">
        <f t="shared" si="87"/>
        <v/>
      </c>
      <c r="AQ44" s="107" t="str">
        <f t="shared" si="106"/>
        <v/>
      </c>
      <c r="AR44" s="108" t="str">
        <f t="shared" si="88"/>
        <v/>
      </c>
      <c r="AS44" s="137"/>
      <c r="AT44" s="137"/>
      <c r="AU44" s="106" t="str">
        <f t="shared" si="89"/>
        <v/>
      </c>
      <c r="AV44" s="107" t="str">
        <f t="shared" si="90"/>
        <v/>
      </c>
      <c r="AW44" s="107" t="str">
        <f t="shared" si="107"/>
        <v/>
      </c>
      <c r="AX44" s="108" t="str">
        <f t="shared" si="91"/>
        <v/>
      </c>
      <c r="AY44" s="137"/>
      <c r="AZ44" s="137"/>
      <c r="BA44" s="106" t="str">
        <f t="shared" si="92"/>
        <v/>
      </c>
      <c r="BB44" s="107" t="str">
        <f t="shared" si="93"/>
        <v/>
      </c>
      <c r="BC44" s="107" t="str">
        <f t="shared" si="108"/>
        <v/>
      </c>
      <c r="BD44" s="108" t="str">
        <f t="shared" si="94"/>
        <v/>
      </c>
      <c r="BE44" s="137"/>
      <c r="BF44" s="137"/>
      <c r="BG44" s="106" t="str">
        <f t="shared" si="95"/>
        <v/>
      </c>
      <c r="BH44" s="107" t="str">
        <f t="shared" si="96"/>
        <v/>
      </c>
      <c r="BI44" s="107" t="str">
        <f t="shared" si="109"/>
        <v/>
      </c>
      <c r="BJ44" s="108" t="str">
        <f t="shared" si="97"/>
        <v/>
      </c>
      <c r="BK44" s="137"/>
      <c r="BL44" s="137"/>
      <c r="BM44" s="106" t="str">
        <f t="shared" si="98"/>
        <v/>
      </c>
      <c r="BN44" s="107" t="str">
        <f t="shared" si="99"/>
        <v/>
      </c>
      <c r="BO44" s="107" t="str">
        <f t="shared" si="110"/>
        <v/>
      </c>
      <c r="BP44" s="108" t="str">
        <f t="shared" si="100"/>
        <v/>
      </c>
      <c r="BQ44" s="14" t="str">
        <f t="shared" si="43"/>
        <v>B35</v>
      </c>
      <c r="BR44" s="14" t="str">
        <f>LEFT('Strategy Dashboard'!B44)</f>
        <v/>
      </c>
      <c r="BS44" s="14" t="str">
        <f>LEFT('Strategy Dashboard'!K44)</f>
        <v/>
      </c>
      <c r="BT44" s="14" t="str">
        <f>LEFT('Strategy Dashboard'!T44)</f>
        <v/>
      </c>
      <c r="BU44" s="14" t="str">
        <f>LEFT('Strategy Dashboard'!AC44)</f>
        <v/>
      </c>
      <c r="BV44" s="14" t="str">
        <f>LEFT('Strategy Dashboard'!AL44)</f>
        <v/>
      </c>
      <c r="BW44" s="14" t="str">
        <f>LEFT('Strategy Dashboard'!BE44)</f>
        <v/>
      </c>
      <c r="BX44" s="14" t="str">
        <f>LEFT('Strategy Dashboard'!BN44)</f>
        <v/>
      </c>
      <c r="BY44" s="14" t="str">
        <f>LEFT('Strategy Dashboard'!BW44)</f>
        <v/>
      </c>
      <c r="BZ44" s="14" t="str">
        <f>LEFT('Strategy Dashboard'!CF44)</f>
        <v/>
      </c>
      <c r="CA44" s="14" t="str">
        <f>LEFT('Strategy Dashboard'!CO44)</f>
        <v/>
      </c>
      <c r="CB44" s="14">
        <f>IF(OR(BR44="N",REPLACE('Strategy Dashboard'!B44,1,1,"")=""),0,INT(REPLACE('Strategy Dashboard'!B44,1,1,"")))</f>
        <v>0</v>
      </c>
      <c r="CC44" s="14">
        <f>IF(OR(BS44="N",REPLACE('Strategy Dashboard'!K44,1,1,"")=""),0,INT(REPLACE('Strategy Dashboard'!K44,1,1,"")))</f>
        <v>0</v>
      </c>
      <c r="CD44" s="14">
        <f>IF(OR(BT44="N",REPLACE('Strategy Dashboard'!T44,1,1,"")=""),0,INT(REPLACE('Strategy Dashboard'!T44,1,1,"")))</f>
        <v>0</v>
      </c>
      <c r="CE44" s="14">
        <f>IF(OR(BU44="N",REPLACE('Strategy Dashboard'!AC44,1,1,"")=""),0,INT(REPLACE('Strategy Dashboard'!AC44,1,1,"")))</f>
        <v>0</v>
      </c>
      <c r="CF44" s="14">
        <f>IF(OR(BV44="N",REPLACE('Strategy Dashboard'!AL44,1,1,"")=""),0,INT(REPLACE('Strategy Dashboard'!AL44,1,1,"")))</f>
        <v>0</v>
      </c>
      <c r="CG44" s="14">
        <f>IF(OR(BW44="N",REPLACE('Strategy Dashboard'!BE44,1,1,"")=""),0,INT(REPLACE('Strategy Dashboard'!BE44,1,1,"")))</f>
        <v>0</v>
      </c>
      <c r="CH44" s="14">
        <f>IF(OR(BX44="N",REPLACE('Strategy Dashboard'!BN44,1,1,"")=""),0,INT(REPLACE('Strategy Dashboard'!BN44,1,1,"")))</f>
        <v>0</v>
      </c>
      <c r="CI44" s="14">
        <f>IF(OR(BY44="N",REPLACE('Strategy Dashboard'!BW44,1,1,"")=""),0,INT(REPLACE('Strategy Dashboard'!BW44,1,1,"")))</f>
        <v>0</v>
      </c>
      <c r="CJ44" s="14">
        <f>IF(OR(BZ44="N",REPLACE('Strategy Dashboard'!CF44,1,1,"")=""),0,INT(REPLACE('Strategy Dashboard'!CF44,1,1,"")))</f>
        <v>0</v>
      </c>
      <c r="CK44" s="14">
        <f>IF(OR(CA44="N",REPLACE('Strategy Dashboard'!CO44,1,1,"")=""),0,INT(REPLACE('Strategy Dashboard'!CO44,1,1,"")))</f>
        <v>0</v>
      </c>
      <c r="CL44" s="14" t="e">
        <f>IF(C44="",0,IFERROR(VLOOKUP(C39&amp;C40&amp;C41&amp;C42&amp;C43&amp;C44,General!I:J,2,FALSE),0))+D43</f>
        <v>#VALUE!</v>
      </c>
      <c r="CM44" s="14" t="e">
        <f>IF(I44="",0,IFERROR(VLOOKUP(I39&amp;I40&amp;I41&amp;I42&amp;I43&amp;I44,General!I:J,2,FALSE),0))+J43</f>
        <v>#VALUE!</v>
      </c>
      <c r="CN44" s="14" t="e">
        <f>IF(O44="",0,IFERROR(VLOOKUP(O39&amp;O40&amp;O41&amp;O42&amp;O43&amp;O44,General!I:J,2,FALSE),0))+P43</f>
        <v>#VALUE!</v>
      </c>
      <c r="CO44" s="14" t="e">
        <f>IF(U44="",0,IFERROR(VLOOKUP(U39&amp;U40&amp;U41&amp;U42&amp;U43&amp;U44,General!I:J,2,FALSE),0))+V43</f>
        <v>#VALUE!</v>
      </c>
      <c r="CP44" s="14" t="e">
        <f>IF(AA44="",0,IFERROR(VLOOKUP(AA39&amp;AA40&amp;AA41&amp;AA42&amp;AA43&amp;AA44,General!I:J,2,FALSE),0))+AB43</f>
        <v>#VALUE!</v>
      </c>
      <c r="CQ44" s="14" t="e">
        <f>IF(AP44="",0,IFERROR(VLOOKUP(AP39&amp;AP40&amp;AP41&amp;AP42&amp;AP43&amp;AP44,General!I:J,2,FALSE),0))+AQ43</f>
        <v>#VALUE!</v>
      </c>
      <c r="CR44" s="14" t="e">
        <f>IF(AV44="",0,IFERROR(VLOOKUP(AV39&amp;AV40&amp;AV41&amp;AV42&amp;AV43&amp;AV44,General!I:J,2,FALSE),0))+AW43</f>
        <v>#VALUE!</v>
      </c>
      <c r="CS44" s="14" t="e">
        <f>IF(BB44="",0,IFERROR(VLOOKUP(BB39&amp;BB40&amp;BB41&amp;BB42&amp;BB43&amp;BB44,General!I:J,2,FALSE),0))+BC43</f>
        <v>#VALUE!</v>
      </c>
      <c r="CT44" s="14" t="e">
        <f>IF(BH44="",0,IFERROR(VLOOKUP(BH39&amp;BH40&amp;BH41&amp;BH42&amp;BH43&amp;BH44,General!I:J,2,FALSE),0))+BI43</f>
        <v>#VALUE!</v>
      </c>
      <c r="CU44" s="14" t="e">
        <f>IF(BN44="",0,IFERROR(VLOOKUP(BN39&amp;BN40&amp;BN41&amp;BN42&amp;BN43&amp;BN44,General!I:J,2,FALSE),0))+BO43</f>
        <v>#VALUE!</v>
      </c>
      <c r="CV44" s="14" t="e">
        <f>IF(AJ44="",0,IFERROR(VLOOKUP(AJ39&amp;AJ40&amp;AJ41&amp;AJ42&amp;AJ43&amp;AJ44,General!I:J,2,FALSE),0))+AK43</f>
        <v>#VALUE!</v>
      </c>
      <c r="CW44" s="14" t="str">
        <f>E44</f>
        <v/>
      </c>
      <c r="CX44" s="14" t="str">
        <f>K44</f>
        <v/>
      </c>
      <c r="CY44" s="14" t="str">
        <f>Q44</f>
        <v/>
      </c>
      <c r="CZ44" s="14" t="str">
        <f>W44</f>
        <v/>
      </c>
      <c r="DA44" s="14" t="str">
        <f>AC44</f>
        <v/>
      </c>
      <c r="DB44" s="14" t="str">
        <f>AR44</f>
        <v/>
      </c>
      <c r="DC44" s="14" t="str">
        <f>AX44</f>
        <v/>
      </c>
      <c r="DD44" s="14" t="str">
        <f>BD44</f>
        <v/>
      </c>
      <c r="DE44" s="14" t="str">
        <f>BJ44</f>
        <v/>
      </c>
      <c r="DF44" s="14" t="str">
        <f>BP44</f>
        <v/>
      </c>
      <c r="DG44" s="14" t="str">
        <f>IF(AF44="","",INDEX($CW$4:$DF$4,MATCH(MAX(CW44:DF44),CW44:DF44,0)))</f>
        <v/>
      </c>
      <c r="DH44" s="14">
        <v>44</v>
      </c>
      <c r="DI44" s="14" t="str">
        <f t="shared" si="79"/>
        <v/>
      </c>
      <c r="DJ44" s="14" t="str" cm="1">
        <f t="array" ref="DJ44">IFERROR(INDEX($CW$4:$DF$4,_xlfn.AGGREGATE(15,6,COLUMN($CW$4:$DF$4)-COLUMN($CV$1)/($CW$44:$DF$44=MAX($CW$44:$DF$44)),COLUMNS($CW$4:CW4))),"")</f>
        <v/>
      </c>
      <c r="DK44" s="14" t="str" cm="1">
        <f t="array" ref="DK44">IFERROR(INDEX($CW$4:$DF$4,_xlfn.AGGREGATE(15,6,COLUMN($CW$4:$DF$4)-COLUMN($CV$1)/($CW$44:$DF$44=MAX($CW$44:$DF$44)),COLUMNS($CW$4:CX4))),"")</f>
        <v/>
      </c>
      <c r="DL44" s="14" t="str" cm="1">
        <f t="array" ref="DL44">IFERROR(INDEX($CW$4:$DF$4,_xlfn.AGGREGATE(15,6,COLUMN($CW$4:$DF$4)-COLUMN($CV$1)/($CW$44:$DF$44=MAX($CW$44:$DF$44)),COLUMNS($CW$4:CY4))),"")</f>
        <v/>
      </c>
      <c r="DM44" s="14" t="str" cm="1">
        <f t="array" ref="DM44">IFERROR(INDEX($CW$4:$DF$4,_xlfn.AGGREGATE(15,6,COLUMN($CW$4:$DF$4)-COLUMN($CV$1)/($CW$44:$DF$44=MAX($CW$44:$DF$44)),COLUMNS($CW$4:CZ4))),"")</f>
        <v/>
      </c>
      <c r="DN44" s="168" t="str">
        <f ca="1">IF(DO43="",DN43,DN40)</f>
        <v/>
      </c>
      <c r="DR44" s="14" t="str">
        <f ca="1">IF(DN41&gt;1,"R","N")</f>
        <v>R</v>
      </c>
      <c r="DS44" s="14" t="str">
        <f ca="1">DN44</f>
        <v/>
      </c>
      <c r="DU44" s="68" t="str">
        <f t="shared" si="44"/>
        <v/>
      </c>
      <c r="DV44" s="24" t="str">
        <f t="shared" si="45"/>
        <v/>
      </c>
      <c r="DW44" s="24" t="str">
        <f t="shared" si="46"/>
        <v/>
      </c>
      <c r="DX44" s="24" t="str">
        <f t="shared" si="47"/>
        <v/>
      </c>
      <c r="DY44" s="24" t="str">
        <f t="shared" si="48"/>
        <v/>
      </c>
      <c r="DZ44" s="24" t="str">
        <f t="shared" si="49"/>
        <v/>
      </c>
      <c r="EA44" s="24" t="str">
        <f t="shared" si="50"/>
        <v/>
      </c>
      <c r="EB44" s="24" t="str">
        <f t="shared" si="51"/>
        <v/>
      </c>
      <c r="EC44" s="24" t="str">
        <f t="shared" si="52"/>
        <v/>
      </c>
      <c r="ED44" s="67" t="str">
        <f t="shared" si="53"/>
        <v/>
      </c>
    </row>
    <row r="45" spans="1:134" ht="26.25" customHeight="1" thickBot="1">
      <c r="A45" s="14">
        <v>36</v>
      </c>
      <c r="B45" s="101" t="str">
        <f t="shared" si="65"/>
        <v/>
      </c>
      <c r="C45" s="102" t="str">
        <f t="shared" si="20"/>
        <v/>
      </c>
      <c r="D45" s="102" t="str">
        <f t="shared" si="101"/>
        <v/>
      </c>
      <c r="E45" s="103" t="str">
        <f t="shared" si="22"/>
        <v/>
      </c>
      <c r="F45" s="137"/>
      <c r="G45" s="137"/>
      <c r="H45" s="101" t="str">
        <f t="shared" si="82"/>
        <v/>
      </c>
      <c r="I45" s="102" t="str">
        <f t="shared" si="23"/>
        <v/>
      </c>
      <c r="J45" s="102" t="str">
        <f t="shared" si="102"/>
        <v/>
      </c>
      <c r="K45" s="103" t="str">
        <f t="shared" si="25"/>
        <v/>
      </c>
      <c r="L45" s="137"/>
      <c r="M45" s="137"/>
      <c r="N45" s="101" t="str">
        <f t="shared" si="83"/>
        <v/>
      </c>
      <c r="O45" s="102" t="str">
        <f t="shared" si="26"/>
        <v/>
      </c>
      <c r="P45" s="102" t="str">
        <f t="shared" si="103"/>
        <v/>
      </c>
      <c r="Q45" s="103" t="str">
        <f t="shared" si="28"/>
        <v/>
      </c>
      <c r="R45" s="137"/>
      <c r="S45" s="137"/>
      <c r="T45" s="101" t="str">
        <f t="shared" si="84"/>
        <v/>
      </c>
      <c r="U45" s="102" t="str">
        <f t="shared" si="29"/>
        <v/>
      </c>
      <c r="V45" s="102" t="str">
        <f t="shared" si="104"/>
        <v/>
      </c>
      <c r="W45" s="103" t="str">
        <f t="shared" si="31"/>
        <v/>
      </c>
      <c r="X45" s="137"/>
      <c r="Y45" s="137"/>
      <c r="Z45" s="101" t="str">
        <f t="shared" si="85"/>
        <v/>
      </c>
      <c r="AA45" s="102" t="str">
        <f t="shared" si="32"/>
        <v/>
      </c>
      <c r="AB45" s="102" t="str">
        <f t="shared" si="105"/>
        <v/>
      </c>
      <c r="AC45" s="103" t="str">
        <f t="shared" si="34"/>
        <v/>
      </c>
      <c r="AD45" s="137"/>
      <c r="AE45" s="137"/>
      <c r="AF45" s="169" t="str">
        <f>IF('Main Dashboard'!I45="","",'Main Dashboard'!I45)</f>
        <v/>
      </c>
      <c r="AG45" s="179" t="str">
        <f t="shared" ref="AG45" si="111">IF(AF44="","",IF(DR44="R","R",""))</f>
        <v/>
      </c>
      <c r="AH45" s="180" t="str">
        <f>IF(AF44="","",VLOOKUP(DS45,General!O:P,2,FALSE))</f>
        <v/>
      </c>
      <c r="AI45" s="181" t="str" cm="1">
        <f t="array" aca="1" ref="AI45" ca="1">IF(AF44="","",INDIRECT(DS44&amp;DH45))</f>
        <v/>
      </c>
      <c r="AJ45" s="102" t="str">
        <f t="shared" si="54"/>
        <v/>
      </c>
      <c r="AK45" s="102" t="str">
        <f t="shared" si="56"/>
        <v/>
      </c>
      <c r="AL45" s="103" t="str">
        <f t="shared" si="61"/>
        <v/>
      </c>
      <c r="AM45" s="166"/>
      <c r="AN45" s="137"/>
      <c r="AO45" s="101" t="str">
        <f t="shared" si="86"/>
        <v/>
      </c>
      <c r="AP45" s="102" t="str">
        <f t="shared" si="87"/>
        <v/>
      </c>
      <c r="AQ45" s="102" t="str">
        <f t="shared" si="106"/>
        <v/>
      </c>
      <c r="AR45" s="103" t="str">
        <f t="shared" si="88"/>
        <v/>
      </c>
      <c r="AS45" s="137"/>
      <c r="AT45" s="137"/>
      <c r="AU45" s="101" t="str">
        <f t="shared" si="89"/>
        <v/>
      </c>
      <c r="AV45" s="102" t="str">
        <f t="shared" si="90"/>
        <v/>
      </c>
      <c r="AW45" s="102" t="str">
        <f t="shared" si="107"/>
        <v/>
      </c>
      <c r="AX45" s="103" t="str">
        <f t="shared" si="91"/>
        <v/>
      </c>
      <c r="AY45" s="137"/>
      <c r="AZ45" s="137"/>
      <c r="BA45" s="101" t="str">
        <f t="shared" si="92"/>
        <v/>
      </c>
      <c r="BB45" s="102" t="str">
        <f t="shared" si="93"/>
        <v/>
      </c>
      <c r="BC45" s="102" t="str">
        <f t="shared" si="108"/>
        <v/>
      </c>
      <c r="BD45" s="103" t="str">
        <f t="shared" si="94"/>
        <v/>
      </c>
      <c r="BE45" s="137"/>
      <c r="BF45" s="137"/>
      <c r="BG45" s="101" t="str">
        <f t="shared" si="95"/>
        <v/>
      </c>
      <c r="BH45" s="102" t="str">
        <f t="shared" si="96"/>
        <v/>
      </c>
      <c r="BI45" s="102" t="str">
        <f t="shared" si="109"/>
        <v/>
      </c>
      <c r="BJ45" s="103" t="str">
        <f t="shared" si="97"/>
        <v/>
      </c>
      <c r="BK45" s="137"/>
      <c r="BL45" s="137"/>
      <c r="BM45" s="101" t="str">
        <f t="shared" si="98"/>
        <v/>
      </c>
      <c r="BN45" s="102" t="str">
        <f t="shared" si="99"/>
        <v/>
      </c>
      <c r="BO45" s="102" t="str">
        <f t="shared" si="110"/>
        <v/>
      </c>
      <c r="BP45" s="103" t="str">
        <f t="shared" si="100"/>
        <v/>
      </c>
      <c r="BQ45" s="14" t="str">
        <f t="shared" si="43"/>
        <v>B36</v>
      </c>
      <c r="BR45" s="14" t="str">
        <f>LEFT('Strategy Dashboard'!B45)</f>
        <v/>
      </c>
      <c r="BS45" s="14" t="str">
        <f>LEFT('Strategy Dashboard'!K45)</f>
        <v/>
      </c>
      <c r="BT45" s="14" t="str">
        <f>LEFT('Strategy Dashboard'!T45)</f>
        <v/>
      </c>
      <c r="BU45" s="14" t="str">
        <f>LEFT('Strategy Dashboard'!AC45)</f>
        <v/>
      </c>
      <c r="BV45" s="14" t="str">
        <f>LEFT('Strategy Dashboard'!AL45)</f>
        <v/>
      </c>
      <c r="BW45" s="14" t="str">
        <f>LEFT('Strategy Dashboard'!BE45)</f>
        <v/>
      </c>
      <c r="BX45" s="14" t="str">
        <f>LEFT('Strategy Dashboard'!BN45)</f>
        <v/>
      </c>
      <c r="BY45" s="14" t="str">
        <f>LEFT('Strategy Dashboard'!BW45)</f>
        <v/>
      </c>
      <c r="BZ45" s="14" t="str">
        <f>LEFT('Strategy Dashboard'!CF45)</f>
        <v/>
      </c>
      <c r="CA45" s="14" t="str">
        <f>LEFT('Strategy Dashboard'!CO45)</f>
        <v/>
      </c>
      <c r="CB45" s="14">
        <f>IF(OR(BR45="N",REPLACE('Strategy Dashboard'!B45,1,1,"")=""),0,INT(REPLACE('Strategy Dashboard'!B45,1,1,"")))</f>
        <v>0</v>
      </c>
      <c r="CC45" s="14">
        <f>IF(OR(BS45="N",REPLACE('Strategy Dashboard'!K45,1,1,"")=""),0,INT(REPLACE('Strategy Dashboard'!K45,1,1,"")))</f>
        <v>0</v>
      </c>
      <c r="CD45" s="14">
        <f>IF(OR(BT45="N",REPLACE('Strategy Dashboard'!T45,1,1,"")=""),0,INT(REPLACE('Strategy Dashboard'!T45,1,1,"")))</f>
        <v>0</v>
      </c>
      <c r="CE45" s="14">
        <f>IF(OR(BU45="N",REPLACE('Strategy Dashboard'!AC45,1,1,"")=""),0,INT(REPLACE('Strategy Dashboard'!AC45,1,1,"")))</f>
        <v>0</v>
      </c>
      <c r="CF45" s="14">
        <f>IF(OR(BV45="N",REPLACE('Strategy Dashboard'!AL45,1,1,"")=""),0,INT(REPLACE('Strategy Dashboard'!AL45,1,1,"")))</f>
        <v>0</v>
      </c>
      <c r="CG45" s="14">
        <f>IF(OR(BW45="N",REPLACE('Strategy Dashboard'!BE45,1,1,"")=""),0,INT(REPLACE('Strategy Dashboard'!BE45,1,1,"")))</f>
        <v>0</v>
      </c>
      <c r="CH45" s="14">
        <f>IF(OR(BX45="N",REPLACE('Strategy Dashboard'!BN45,1,1,"")=""),0,INT(REPLACE('Strategy Dashboard'!BN45,1,1,"")))</f>
        <v>0</v>
      </c>
      <c r="CI45" s="14">
        <f>IF(OR(BY45="N",REPLACE('Strategy Dashboard'!BW45,1,1,"")=""),0,INT(REPLACE('Strategy Dashboard'!BW45,1,1,"")))</f>
        <v>0</v>
      </c>
      <c r="CJ45" s="14">
        <f>IF(OR(BZ45="N",REPLACE('Strategy Dashboard'!CF45,1,1,"")=""),0,INT(REPLACE('Strategy Dashboard'!CF45,1,1,"")))</f>
        <v>0</v>
      </c>
      <c r="CK45" s="14">
        <f>IF(OR(CA45="N",REPLACE('Strategy Dashboard'!CO45,1,1,"")=""),0,INT(REPLACE('Strategy Dashboard'!CO45,1,1,"")))</f>
        <v>0</v>
      </c>
      <c r="CL45" s="14" t="e">
        <f>IF(C45="",0,IFERROR(VLOOKUP(C40&amp;C41&amp;C42&amp;C43&amp;C44&amp;C45,General!I:J,2,FALSE),0))+D44</f>
        <v>#VALUE!</v>
      </c>
      <c r="CM45" s="14" t="e">
        <f>IF(I45="",0,IFERROR(VLOOKUP(I40&amp;I41&amp;I42&amp;I43&amp;I44&amp;I45,General!I:J,2,FALSE),0))+J44</f>
        <v>#VALUE!</v>
      </c>
      <c r="CN45" s="14" t="e">
        <f>IF(O45="",0,IFERROR(VLOOKUP(O40&amp;O41&amp;O42&amp;O43&amp;O44&amp;O45,General!I:J,2,FALSE),0))+P44</f>
        <v>#VALUE!</v>
      </c>
      <c r="CO45" s="14" t="e">
        <f>IF(U45="",0,IFERROR(VLOOKUP(U40&amp;U41&amp;U42&amp;U43&amp;U44&amp;U45,General!I:J,2,FALSE),0))+V44</f>
        <v>#VALUE!</v>
      </c>
      <c r="CP45" s="14" t="e">
        <f>IF(AA45="",0,IFERROR(VLOOKUP(AA40&amp;AA41&amp;AA42&amp;AA43&amp;AA44&amp;AA45,General!I:J,2,FALSE),0))+AB44</f>
        <v>#VALUE!</v>
      </c>
      <c r="CQ45" s="14" t="e">
        <f>IF(AP45="",0,IFERROR(VLOOKUP(AP40&amp;AP41&amp;AP42&amp;AP43&amp;AP44&amp;AP45,General!I:J,2,FALSE),0))+AQ44</f>
        <v>#VALUE!</v>
      </c>
      <c r="CR45" s="14" t="e">
        <f>IF(AV45="",0,IFERROR(VLOOKUP(AV40&amp;AV41&amp;AV42&amp;AV43&amp;AV44&amp;AV45,General!I:J,2,FALSE),0))+AW44</f>
        <v>#VALUE!</v>
      </c>
      <c r="CS45" s="14" t="e">
        <f>IF(BB45="",0,IFERROR(VLOOKUP(BB40&amp;BB41&amp;BB42&amp;BB43&amp;BB44&amp;BB45,General!I:J,2,FALSE),0))+BC44</f>
        <v>#VALUE!</v>
      </c>
      <c r="CT45" s="14" t="e">
        <f>IF(BH45="",0,IFERROR(VLOOKUP(BH40&amp;BH41&amp;BH42&amp;BH43&amp;BH44&amp;BH45,General!I:J,2,FALSE),0))+BI44</f>
        <v>#VALUE!</v>
      </c>
      <c r="CU45" s="14" t="e">
        <f>IF(BN45="",0,IFERROR(VLOOKUP(BN40&amp;BN41&amp;BN42&amp;BN43&amp;BN44&amp;BN45,General!I:J,2,FALSE),0))+BO44</f>
        <v>#VALUE!</v>
      </c>
      <c r="CV45" s="14" t="e">
        <f>IF(AJ45="",0,IFERROR(VLOOKUP(AJ40&amp;AJ41&amp;AJ42&amp;AJ43&amp;AJ44&amp;AJ45,General!I:J,2,FALSE),0))+AK44</f>
        <v>#VALUE!</v>
      </c>
      <c r="DG45" s="14" t="str">
        <f>DG49</f>
        <v/>
      </c>
      <c r="DH45" s="14">
        <v>45</v>
      </c>
      <c r="DI45" s="14" t="str">
        <f>$DG$49</f>
        <v/>
      </c>
      <c r="DN45" s="14" t="str">
        <f ca="1">IF(DN46=1,DN48,IF(DN46=2,DO48,IF(DN46=3,DP48,DQ48)))</f>
        <v/>
      </c>
      <c r="DS45" s="14" t="str">
        <f ca="1">$DN$44</f>
        <v/>
      </c>
      <c r="DU45" s="68" t="str">
        <f t="shared" si="44"/>
        <v/>
      </c>
      <c r="DV45" s="24" t="str">
        <f t="shared" si="45"/>
        <v/>
      </c>
      <c r="DW45" s="24" t="str">
        <f t="shared" si="46"/>
        <v/>
      </c>
      <c r="DX45" s="24" t="str">
        <f t="shared" si="47"/>
        <v/>
      </c>
      <c r="DY45" s="24" t="str">
        <f t="shared" si="48"/>
        <v/>
      </c>
      <c r="DZ45" s="24" t="str">
        <f t="shared" si="49"/>
        <v/>
      </c>
      <c r="EA45" s="24" t="str">
        <f t="shared" si="50"/>
        <v/>
      </c>
      <c r="EB45" s="24" t="str">
        <f t="shared" si="51"/>
        <v/>
      </c>
      <c r="EC45" s="24" t="str">
        <f t="shared" si="52"/>
        <v/>
      </c>
      <c r="ED45" s="67" t="str">
        <f t="shared" si="53"/>
        <v/>
      </c>
    </row>
    <row r="46" spans="1:134" ht="26.25" customHeight="1" thickBot="1">
      <c r="A46" s="14">
        <v>37</v>
      </c>
      <c r="B46" s="104" t="str">
        <f t="shared" si="65"/>
        <v/>
      </c>
      <c r="C46" s="91" t="str">
        <f t="shared" si="20"/>
        <v/>
      </c>
      <c r="D46" s="91" t="str">
        <f t="shared" si="101"/>
        <v/>
      </c>
      <c r="E46" s="105" t="str">
        <f t="shared" si="22"/>
        <v/>
      </c>
      <c r="F46" s="137"/>
      <c r="G46" s="137"/>
      <c r="H46" s="104" t="str">
        <f t="shared" si="82"/>
        <v/>
      </c>
      <c r="I46" s="91" t="str">
        <f t="shared" si="23"/>
        <v/>
      </c>
      <c r="J46" s="91" t="str">
        <f t="shared" si="102"/>
        <v/>
      </c>
      <c r="K46" s="105" t="str">
        <f t="shared" si="25"/>
        <v/>
      </c>
      <c r="L46" s="137"/>
      <c r="M46" s="137"/>
      <c r="N46" s="104" t="str">
        <f t="shared" si="83"/>
        <v/>
      </c>
      <c r="O46" s="91" t="str">
        <f t="shared" si="26"/>
        <v/>
      </c>
      <c r="P46" s="91" t="str">
        <f t="shared" si="103"/>
        <v/>
      </c>
      <c r="Q46" s="105" t="str">
        <f t="shared" si="28"/>
        <v/>
      </c>
      <c r="R46" s="137"/>
      <c r="S46" s="137"/>
      <c r="T46" s="104" t="str">
        <f t="shared" si="84"/>
        <v/>
      </c>
      <c r="U46" s="91" t="str">
        <f t="shared" si="29"/>
        <v/>
      </c>
      <c r="V46" s="91" t="str">
        <f t="shared" si="104"/>
        <v/>
      </c>
      <c r="W46" s="105" t="str">
        <f t="shared" si="31"/>
        <v/>
      </c>
      <c r="X46" s="137"/>
      <c r="Y46" s="137"/>
      <c r="Z46" s="104" t="str">
        <f t="shared" si="85"/>
        <v/>
      </c>
      <c r="AA46" s="91" t="str">
        <f t="shared" si="32"/>
        <v/>
      </c>
      <c r="AB46" s="91" t="str">
        <f t="shared" si="105"/>
        <v/>
      </c>
      <c r="AC46" s="105" t="str">
        <f t="shared" si="34"/>
        <v/>
      </c>
      <c r="AD46" s="137"/>
      <c r="AE46" s="137"/>
      <c r="AF46" s="169" t="str">
        <f>IF('Main Dashboard'!I46="","",'Main Dashboard'!I46)</f>
        <v/>
      </c>
      <c r="AG46" s="171"/>
      <c r="AH46" s="190"/>
      <c r="AI46" s="178" t="str" cm="1">
        <f t="array" aca="1" ref="AI46" ca="1">IF(AF45="","",INDIRECT(DS45&amp;DH46))</f>
        <v/>
      </c>
      <c r="AJ46" s="91" t="str">
        <f t="shared" si="54"/>
        <v/>
      </c>
      <c r="AK46" s="91" t="str">
        <f t="shared" si="56"/>
        <v/>
      </c>
      <c r="AL46" s="105" t="str">
        <f t="shared" si="61"/>
        <v/>
      </c>
      <c r="AM46" s="166"/>
      <c r="AN46" s="137"/>
      <c r="AO46" s="104" t="str">
        <f t="shared" si="86"/>
        <v/>
      </c>
      <c r="AP46" s="91" t="str">
        <f t="shared" si="87"/>
        <v/>
      </c>
      <c r="AQ46" s="91" t="str">
        <f t="shared" si="106"/>
        <v/>
      </c>
      <c r="AR46" s="105" t="str">
        <f t="shared" si="88"/>
        <v/>
      </c>
      <c r="AS46" s="137"/>
      <c r="AT46" s="137"/>
      <c r="AU46" s="104" t="str">
        <f t="shared" si="89"/>
        <v/>
      </c>
      <c r="AV46" s="91" t="str">
        <f t="shared" si="90"/>
        <v/>
      </c>
      <c r="AW46" s="91" t="str">
        <f t="shared" si="107"/>
        <v/>
      </c>
      <c r="AX46" s="105" t="str">
        <f t="shared" si="91"/>
        <v/>
      </c>
      <c r="AY46" s="137"/>
      <c r="AZ46" s="137"/>
      <c r="BA46" s="104" t="str">
        <f t="shared" si="92"/>
        <v/>
      </c>
      <c r="BB46" s="91" t="str">
        <f t="shared" si="93"/>
        <v/>
      </c>
      <c r="BC46" s="91" t="str">
        <f t="shared" si="108"/>
        <v/>
      </c>
      <c r="BD46" s="105" t="str">
        <f t="shared" si="94"/>
        <v/>
      </c>
      <c r="BE46" s="137"/>
      <c r="BF46" s="137"/>
      <c r="BG46" s="104" t="str">
        <f t="shared" si="95"/>
        <v/>
      </c>
      <c r="BH46" s="91" t="str">
        <f t="shared" si="96"/>
        <v/>
      </c>
      <c r="BI46" s="91" t="str">
        <f t="shared" si="109"/>
        <v/>
      </c>
      <c r="BJ46" s="105" t="str">
        <f t="shared" si="97"/>
        <v/>
      </c>
      <c r="BK46" s="137"/>
      <c r="BL46" s="137"/>
      <c r="BM46" s="104" t="str">
        <f t="shared" si="98"/>
        <v/>
      </c>
      <c r="BN46" s="91" t="str">
        <f t="shared" si="99"/>
        <v/>
      </c>
      <c r="BO46" s="91" t="str">
        <f t="shared" si="110"/>
        <v/>
      </c>
      <c r="BP46" s="105" t="str">
        <f t="shared" si="100"/>
        <v/>
      </c>
      <c r="BQ46" s="14" t="str">
        <f t="shared" si="43"/>
        <v>B37</v>
      </c>
      <c r="BR46" s="14" t="str">
        <f>LEFT('Strategy Dashboard'!B46)</f>
        <v/>
      </c>
      <c r="BS46" s="14" t="str">
        <f>LEFT('Strategy Dashboard'!K46)</f>
        <v/>
      </c>
      <c r="BT46" s="14" t="str">
        <f>LEFT('Strategy Dashboard'!T46)</f>
        <v/>
      </c>
      <c r="BU46" s="14" t="str">
        <f>LEFT('Strategy Dashboard'!AC46)</f>
        <v/>
      </c>
      <c r="BV46" s="14" t="str">
        <f>LEFT('Strategy Dashboard'!AL46)</f>
        <v/>
      </c>
      <c r="BW46" s="14" t="str">
        <f>LEFT('Strategy Dashboard'!BE46)</f>
        <v/>
      </c>
      <c r="BX46" s="14" t="str">
        <f>LEFT('Strategy Dashboard'!BN46)</f>
        <v/>
      </c>
      <c r="BY46" s="14" t="str">
        <f>LEFT('Strategy Dashboard'!BW46)</f>
        <v/>
      </c>
      <c r="BZ46" s="14" t="str">
        <f>LEFT('Strategy Dashboard'!CF46)</f>
        <v/>
      </c>
      <c r="CA46" s="14" t="str">
        <f>LEFT('Strategy Dashboard'!CO46)</f>
        <v/>
      </c>
      <c r="CB46" s="14">
        <f>IF(OR(BR46="N",REPLACE('Strategy Dashboard'!B46,1,1,"")=""),0,INT(REPLACE('Strategy Dashboard'!B46,1,1,"")))</f>
        <v>0</v>
      </c>
      <c r="CC46" s="14">
        <f>IF(OR(BS46="N",REPLACE('Strategy Dashboard'!K46,1,1,"")=""),0,INT(REPLACE('Strategy Dashboard'!K46,1,1,"")))</f>
        <v>0</v>
      </c>
      <c r="CD46" s="14">
        <f>IF(OR(BT46="N",REPLACE('Strategy Dashboard'!T46,1,1,"")=""),0,INT(REPLACE('Strategy Dashboard'!T46,1,1,"")))</f>
        <v>0</v>
      </c>
      <c r="CE46" s="14">
        <f>IF(OR(BU46="N",REPLACE('Strategy Dashboard'!AC46,1,1,"")=""),0,INT(REPLACE('Strategy Dashboard'!AC46,1,1,"")))</f>
        <v>0</v>
      </c>
      <c r="CF46" s="14">
        <f>IF(OR(BV46="N",REPLACE('Strategy Dashboard'!AL46,1,1,"")=""),0,INT(REPLACE('Strategy Dashboard'!AL46,1,1,"")))</f>
        <v>0</v>
      </c>
      <c r="CG46" s="14">
        <f>IF(OR(BW46="N",REPLACE('Strategy Dashboard'!BE46,1,1,"")=""),0,INT(REPLACE('Strategy Dashboard'!BE46,1,1,"")))</f>
        <v>0</v>
      </c>
      <c r="CH46" s="14">
        <f>IF(OR(BX46="N",REPLACE('Strategy Dashboard'!BN46,1,1,"")=""),0,INT(REPLACE('Strategy Dashboard'!BN46,1,1,"")))</f>
        <v>0</v>
      </c>
      <c r="CI46" s="14">
        <f>IF(OR(BY46="N",REPLACE('Strategy Dashboard'!BW46,1,1,"")=""),0,INT(REPLACE('Strategy Dashboard'!BW46,1,1,"")))</f>
        <v>0</v>
      </c>
      <c r="CJ46" s="14">
        <f>IF(OR(BZ46="N",REPLACE('Strategy Dashboard'!CF46,1,1,"")=""),0,INT(REPLACE('Strategy Dashboard'!CF46,1,1,"")))</f>
        <v>0</v>
      </c>
      <c r="CK46" s="14">
        <f>IF(OR(CA46="N",REPLACE('Strategy Dashboard'!CO46,1,1,"")=""),0,INT(REPLACE('Strategy Dashboard'!CO46,1,1,"")))</f>
        <v>0</v>
      </c>
      <c r="CL46" s="14" t="e">
        <f>IF(C46="",0,IFERROR(VLOOKUP(C41&amp;C42&amp;C43&amp;C44&amp;C45&amp;C46,General!I:J,2,FALSE),0))+D45</f>
        <v>#VALUE!</v>
      </c>
      <c r="CM46" s="14" t="e">
        <f>IF(I46="",0,IFERROR(VLOOKUP(I41&amp;I42&amp;I43&amp;I44&amp;I45&amp;I46,General!I:J,2,FALSE),0))+J45</f>
        <v>#VALUE!</v>
      </c>
      <c r="CN46" s="14" t="e">
        <f>IF(O46="",0,IFERROR(VLOOKUP(O41&amp;O42&amp;O43&amp;O44&amp;O45&amp;O46,General!I:J,2,FALSE),0))+P45</f>
        <v>#VALUE!</v>
      </c>
      <c r="CO46" s="14" t="e">
        <f>IF(U46="",0,IFERROR(VLOOKUP(U41&amp;U42&amp;U43&amp;U44&amp;U45&amp;U46,General!I:J,2,FALSE),0))+V45</f>
        <v>#VALUE!</v>
      </c>
      <c r="CP46" s="14" t="e">
        <f>IF(AA46="",0,IFERROR(VLOOKUP(AA41&amp;AA42&amp;AA43&amp;AA44&amp;AA45&amp;AA46,General!I:J,2,FALSE),0))+AB45</f>
        <v>#VALUE!</v>
      </c>
      <c r="CQ46" s="14" t="e">
        <f>IF(AP46="",0,IFERROR(VLOOKUP(AP41&amp;AP42&amp;AP43&amp;AP44&amp;AP45&amp;AP46,General!I:J,2,FALSE),0))+AQ45</f>
        <v>#VALUE!</v>
      </c>
      <c r="CR46" s="14" t="e">
        <f>IF(AV46="",0,IFERROR(VLOOKUP(AV41&amp;AV42&amp;AV43&amp;AV44&amp;AV45&amp;AV46,General!I:J,2,FALSE),0))+AW45</f>
        <v>#VALUE!</v>
      </c>
      <c r="CS46" s="14" t="e">
        <f>IF(BB46="",0,IFERROR(VLOOKUP(BB41&amp;BB42&amp;BB43&amp;BB44&amp;BB45&amp;BB46,General!I:J,2,FALSE),0))+BC45</f>
        <v>#VALUE!</v>
      </c>
      <c r="CT46" s="14" t="e">
        <f>IF(BH46="",0,IFERROR(VLOOKUP(BH41&amp;BH42&amp;BH43&amp;BH44&amp;BH45&amp;BH46,General!I:J,2,FALSE),0))+BI45</f>
        <v>#VALUE!</v>
      </c>
      <c r="CU46" s="14" t="e">
        <f>IF(BN46="",0,IFERROR(VLOOKUP(BN41&amp;BN42&amp;BN43&amp;BN44&amp;BN45&amp;BN46,General!I:J,2,FALSE),0))+BO45</f>
        <v>#VALUE!</v>
      </c>
      <c r="CV46" s="14" t="e">
        <f>IF(AJ46="",0,IFERROR(VLOOKUP(AJ41&amp;AJ42&amp;AJ43&amp;AJ44&amp;AJ45&amp;AJ46,General!I:J,2,FALSE),0))+AK45</f>
        <v>#VALUE!</v>
      </c>
      <c r="DG46" s="14" t="str">
        <f>DG49</f>
        <v/>
      </c>
      <c r="DH46" s="14">
        <v>46</v>
      </c>
      <c r="DI46" s="14" t="str">
        <f t="shared" ref="DI46:DI49" si="112">$DG$49</f>
        <v/>
      </c>
      <c r="DN46" s="14">
        <f ca="1">RANDBETWEEN(1,DN47)</f>
        <v>3</v>
      </c>
      <c r="DS46" s="14" t="str">
        <f t="shared" ref="DS46:DS48" ca="1" si="113">$DN$44</f>
        <v/>
      </c>
      <c r="DT46" s="14">
        <f t="shared" ref="DT46" si="114">IF(DT41=4,1,DT41+1)</f>
        <v>4</v>
      </c>
      <c r="DU46" s="68" t="str">
        <f t="shared" si="44"/>
        <v/>
      </c>
      <c r="DV46" s="24" t="str">
        <f t="shared" si="45"/>
        <v/>
      </c>
      <c r="DW46" s="24" t="str">
        <f t="shared" si="46"/>
        <v/>
      </c>
      <c r="DX46" s="24" t="str">
        <f t="shared" si="47"/>
        <v/>
      </c>
      <c r="DY46" s="24" t="str">
        <f t="shared" si="48"/>
        <v/>
      </c>
      <c r="DZ46" s="24" t="str">
        <f t="shared" si="49"/>
        <v/>
      </c>
      <c r="EA46" s="24" t="str">
        <f t="shared" si="50"/>
        <v/>
      </c>
      <c r="EB46" s="24" t="str">
        <f t="shared" si="51"/>
        <v/>
      </c>
      <c r="EC46" s="24" t="str">
        <f t="shared" si="52"/>
        <v/>
      </c>
      <c r="ED46" s="67" t="str">
        <f t="shared" si="53"/>
        <v/>
      </c>
    </row>
    <row r="47" spans="1:134" ht="26.25" customHeight="1" thickBot="1">
      <c r="A47" s="14">
        <v>38</v>
      </c>
      <c r="B47" s="104" t="str">
        <f t="shared" si="65"/>
        <v/>
      </c>
      <c r="C47" s="91" t="str">
        <f t="shared" si="20"/>
        <v/>
      </c>
      <c r="D47" s="91" t="str">
        <f t="shared" si="101"/>
        <v/>
      </c>
      <c r="E47" s="105" t="str">
        <f t="shared" si="22"/>
        <v/>
      </c>
      <c r="F47" s="137"/>
      <c r="G47" s="137"/>
      <c r="H47" s="104" t="str">
        <f t="shared" si="82"/>
        <v/>
      </c>
      <c r="I47" s="91" t="str">
        <f t="shared" si="23"/>
        <v/>
      </c>
      <c r="J47" s="91" t="str">
        <f t="shared" si="102"/>
        <v/>
      </c>
      <c r="K47" s="105" t="str">
        <f t="shared" si="25"/>
        <v/>
      </c>
      <c r="L47" s="137"/>
      <c r="M47" s="137"/>
      <c r="N47" s="104" t="str">
        <f t="shared" si="83"/>
        <v/>
      </c>
      <c r="O47" s="91" t="str">
        <f t="shared" si="26"/>
        <v/>
      </c>
      <c r="P47" s="91" t="str">
        <f t="shared" si="103"/>
        <v/>
      </c>
      <c r="Q47" s="105" t="str">
        <f t="shared" si="28"/>
        <v/>
      </c>
      <c r="R47" s="137"/>
      <c r="S47" s="137"/>
      <c r="T47" s="104" t="str">
        <f t="shared" si="84"/>
        <v/>
      </c>
      <c r="U47" s="91" t="str">
        <f t="shared" si="29"/>
        <v/>
      </c>
      <c r="V47" s="91" t="str">
        <f t="shared" si="104"/>
        <v/>
      </c>
      <c r="W47" s="105" t="str">
        <f t="shared" si="31"/>
        <v/>
      </c>
      <c r="X47" s="137"/>
      <c r="Y47" s="137"/>
      <c r="Z47" s="104" t="str">
        <f t="shared" si="85"/>
        <v/>
      </c>
      <c r="AA47" s="91" t="str">
        <f t="shared" si="32"/>
        <v/>
      </c>
      <c r="AB47" s="91" t="str">
        <f t="shared" si="105"/>
        <v/>
      </c>
      <c r="AC47" s="105" t="str">
        <f t="shared" si="34"/>
        <v/>
      </c>
      <c r="AD47" s="137"/>
      <c r="AE47" s="137"/>
      <c r="AF47" s="169" t="str">
        <f>IF('Main Dashboard'!I47="","",'Main Dashboard'!I47)</f>
        <v/>
      </c>
      <c r="AG47" s="171"/>
      <c r="AH47" s="190"/>
      <c r="AI47" s="178" t="str" cm="1">
        <f t="array" aca="1" ref="AI47" ca="1">IF(AF46="","",INDIRECT(DS46&amp;DH47))</f>
        <v/>
      </c>
      <c r="AJ47" s="91" t="str">
        <f t="shared" si="54"/>
        <v/>
      </c>
      <c r="AK47" s="91" t="str">
        <f t="shared" si="56"/>
        <v/>
      </c>
      <c r="AL47" s="105" t="str">
        <f t="shared" si="61"/>
        <v/>
      </c>
      <c r="AM47" s="166"/>
      <c r="AN47" s="137"/>
      <c r="AO47" s="104" t="str">
        <f t="shared" si="86"/>
        <v/>
      </c>
      <c r="AP47" s="91" t="str">
        <f t="shared" si="87"/>
        <v/>
      </c>
      <c r="AQ47" s="91" t="str">
        <f t="shared" si="106"/>
        <v/>
      </c>
      <c r="AR47" s="105" t="str">
        <f t="shared" si="88"/>
        <v/>
      </c>
      <c r="AS47" s="137"/>
      <c r="AT47" s="137"/>
      <c r="AU47" s="104" t="str">
        <f t="shared" si="89"/>
        <v/>
      </c>
      <c r="AV47" s="91" t="str">
        <f t="shared" si="90"/>
        <v/>
      </c>
      <c r="AW47" s="91" t="str">
        <f t="shared" si="107"/>
        <v/>
      </c>
      <c r="AX47" s="105" t="str">
        <f t="shared" si="91"/>
        <v/>
      </c>
      <c r="AY47" s="137"/>
      <c r="AZ47" s="137"/>
      <c r="BA47" s="104" t="str">
        <f t="shared" si="92"/>
        <v/>
      </c>
      <c r="BB47" s="91" t="str">
        <f t="shared" si="93"/>
        <v/>
      </c>
      <c r="BC47" s="91" t="str">
        <f t="shared" si="108"/>
        <v/>
      </c>
      <c r="BD47" s="105" t="str">
        <f t="shared" si="94"/>
        <v/>
      </c>
      <c r="BE47" s="137"/>
      <c r="BF47" s="137"/>
      <c r="BG47" s="104" t="str">
        <f t="shared" si="95"/>
        <v/>
      </c>
      <c r="BH47" s="91" t="str">
        <f t="shared" si="96"/>
        <v/>
      </c>
      <c r="BI47" s="91" t="str">
        <f t="shared" si="109"/>
        <v/>
      </c>
      <c r="BJ47" s="105" t="str">
        <f t="shared" si="97"/>
        <v/>
      </c>
      <c r="BK47" s="137"/>
      <c r="BL47" s="137"/>
      <c r="BM47" s="104" t="str">
        <f t="shared" si="98"/>
        <v/>
      </c>
      <c r="BN47" s="91" t="str">
        <f t="shared" si="99"/>
        <v/>
      </c>
      <c r="BO47" s="91" t="str">
        <f t="shared" si="110"/>
        <v/>
      </c>
      <c r="BP47" s="105" t="str">
        <f t="shared" si="100"/>
        <v/>
      </c>
      <c r="BQ47" s="14" t="str">
        <f t="shared" si="43"/>
        <v>B38</v>
      </c>
      <c r="BR47" s="14" t="str">
        <f>LEFT('Strategy Dashboard'!B47)</f>
        <v/>
      </c>
      <c r="BS47" s="14" t="str">
        <f>LEFT('Strategy Dashboard'!K47)</f>
        <v/>
      </c>
      <c r="BT47" s="14" t="str">
        <f>LEFT('Strategy Dashboard'!T47)</f>
        <v/>
      </c>
      <c r="BU47" s="14" t="str">
        <f>LEFT('Strategy Dashboard'!AC47)</f>
        <v/>
      </c>
      <c r="BV47" s="14" t="str">
        <f>LEFT('Strategy Dashboard'!AL47)</f>
        <v/>
      </c>
      <c r="BW47" s="14" t="str">
        <f>LEFT('Strategy Dashboard'!BE47)</f>
        <v/>
      </c>
      <c r="BX47" s="14" t="str">
        <f>LEFT('Strategy Dashboard'!BN47)</f>
        <v/>
      </c>
      <c r="BY47" s="14" t="str">
        <f>LEFT('Strategy Dashboard'!BW47)</f>
        <v/>
      </c>
      <c r="BZ47" s="14" t="str">
        <f>LEFT('Strategy Dashboard'!CF47)</f>
        <v/>
      </c>
      <c r="CA47" s="14" t="str">
        <f>LEFT('Strategy Dashboard'!CO47)</f>
        <v/>
      </c>
      <c r="CB47" s="14">
        <f>IF(OR(BR47="N",REPLACE('Strategy Dashboard'!B47,1,1,"")=""),0,INT(REPLACE('Strategy Dashboard'!B47,1,1,"")))</f>
        <v>0</v>
      </c>
      <c r="CC47" s="14">
        <f>IF(OR(BS47="N",REPLACE('Strategy Dashboard'!K47,1,1,"")=""),0,INT(REPLACE('Strategy Dashboard'!K47,1,1,"")))</f>
        <v>0</v>
      </c>
      <c r="CD47" s="14">
        <f>IF(OR(BT47="N",REPLACE('Strategy Dashboard'!T47,1,1,"")=""),0,INT(REPLACE('Strategy Dashboard'!T47,1,1,"")))</f>
        <v>0</v>
      </c>
      <c r="CE47" s="14">
        <f>IF(OR(BU47="N",REPLACE('Strategy Dashboard'!AC47,1,1,"")=""),0,INT(REPLACE('Strategy Dashboard'!AC47,1,1,"")))</f>
        <v>0</v>
      </c>
      <c r="CF47" s="14">
        <f>IF(OR(BV47="N",REPLACE('Strategy Dashboard'!AL47,1,1,"")=""),0,INT(REPLACE('Strategy Dashboard'!AL47,1,1,"")))</f>
        <v>0</v>
      </c>
      <c r="CG47" s="14">
        <f>IF(OR(BW47="N",REPLACE('Strategy Dashboard'!BE47,1,1,"")=""),0,INT(REPLACE('Strategy Dashboard'!BE47,1,1,"")))</f>
        <v>0</v>
      </c>
      <c r="CH47" s="14">
        <f>IF(OR(BX47="N",REPLACE('Strategy Dashboard'!BN47,1,1,"")=""),0,INT(REPLACE('Strategy Dashboard'!BN47,1,1,"")))</f>
        <v>0</v>
      </c>
      <c r="CI47" s="14">
        <f>IF(OR(BY47="N",REPLACE('Strategy Dashboard'!BW47,1,1,"")=""),0,INT(REPLACE('Strategy Dashboard'!BW47,1,1,"")))</f>
        <v>0</v>
      </c>
      <c r="CJ47" s="14">
        <f>IF(OR(BZ47="N",REPLACE('Strategy Dashboard'!CF47,1,1,"")=""),0,INT(REPLACE('Strategy Dashboard'!CF47,1,1,"")))</f>
        <v>0</v>
      </c>
      <c r="CK47" s="14">
        <f>IF(OR(CA47="N",REPLACE('Strategy Dashboard'!CO47,1,1,"")=""),0,INT(REPLACE('Strategy Dashboard'!CO47,1,1,"")))</f>
        <v>0</v>
      </c>
      <c r="CL47" s="14" t="e">
        <f>IF(C47="",0,IFERROR(VLOOKUP(C42&amp;C43&amp;C44&amp;C45&amp;C46&amp;C47,General!I:J,2,FALSE),0))+D46</f>
        <v>#VALUE!</v>
      </c>
      <c r="CM47" s="14" t="e">
        <f>IF(I47="",0,IFERROR(VLOOKUP(I42&amp;I43&amp;I44&amp;I45&amp;I46&amp;I47,General!I:J,2,FALSE),0))+J46</f>
        <v>#VALUE!</v>
      </c>
      <c r="CN47" s="14" t="e">
        <f>IF(O47="",0,IFERROR(VLOOKUP(O42&amp;O43&amp;O44&amp;O45&amp;O46&amp;O47,General!I:J,2,FALSE),0))+P46</f>
        <v>#VALUE!</v>
      </c>
      <c r="CO47" s="14" t="e">
        <f>IF(U47="",0,IFERROR(VLOOKUP(U42&amp;U43&amp;U44&amp;U45&amp;U46&amp;U47,General!I:J,2,FALSE),0))+V46</f>
        <v>#VALUE!</v>
      </c>
      <c r="CP47" s="14" t="e">
        <f>IF(AA47="",0,IFERROR(VLOOKUP(AA42&amp;AA43&amp;AA44&amp;AA45&amp;AA46&amp;AA47,General!I:J,2,FALSE),0))+AB46</f>
        <v>#VALUE!</v>
      </c>
      <c r="CQ47" s="14" t="e">
        <f>IF(AP47="",0,IFERROR(VLOOKUP(AP42&amp;AP43&amp;AP44&amp;AP45&amp;AP46&amp;AP47,General!I:J,2,FALSE),0))+AQ46</f>
        <v>#VALUE!</v>
      </c>
      <c r="CR47" s="14" t="e">
        <f>IF(AV47="",0,IFERROR(VLOOKUP(AV42&amp;AV43&amp;AV44&amp;AV45&amp;AV46&amp;AV47,General!I:J,2,FALSE),0))+AW46</f>
        <v>#VALUE!</v>
      </c>
      <c r="CS47" s="14" t="e">
        <f>IF(BB47="",0,IFERROR(VLOOKUP(BB42&amp;BB43&amp;BB44&amp;BB45&amp;BB46&amp;BB47,General!I:J,2,FALSE),0))+BC46</f>
        <v>#VALUE!</v>
      </c>
      <c r="CT47" s="14" t="e">
        <f>IF(BH47="",0,IFERROR(VLOOKUP(BH42&amp;BH43&amp;BH44&amp;BH45&amp;BH46&amp;BH47,General!I:J,2,FALSE),0))+BI46</f>
        <v>#VALUE!</v>
      </c>
      <c r="CU47" s="14" t="e">
        <f>IF(BN47="",0,IFERROR(VLOOKUP(BN42&amp;BN43&amp;BN44&amp;BN45&amp;BN46&amp;BN47,General!I:J,2,FALSE),0))+BO46</f>
        <v>#VALUE!</v>
      </c>
      <c r="CV47" s="14" t="e">
        <f>IF(AJ47="",0,IFERROR(VLOOKUP(AJ42&amp;AJ43&amp;AJ44&amp;AJ45&amp;AJ46&amp;AJ47,General!I:J,2,FALSE),0))+AK46</f>
        <v>#VALUE!</v>
      </c>
      <c r="DG47" s="14" t="str">
        <f>DG49</f>
        <v/>
      </c>
      <c r="DH47" s="14">
        <v>47</v>
      </c>
      <c r="DI47" s="14" t="str">
        <f t="shared" si="112"/>
        <v/>
      </c>
      <c r="DJ47" s="14" t="str">
        <f>IFERROR(VLOOKUP(DJ49,General!L:M,2,FALSE),"")</f>
        <v/>
      </c>
      <c r="DK47" s="14" t="str">
        <f>IFERROR(VLOOKUP(DK49,General!L:M,2,FALSE),"")</f>
        <v/>
      </c>
      <c r="DL47" s="14" t="str">
        <f>IFERROR(VLOOKUP(DL49,General!L:M,2,FALSE),"")</f>
        <v/>
      </c>
      <c r="DM47" s="14" t="str">
        <f>IFERROR(VLOOKUP(DM49,General!L:M,2,FALSE),"")</f>
        <v/>
      </c>
      <c r="DN47" s="14">
        <f ca="1">COUNTIF(DJ48:DM48,MAX(DJ48:DM48))</f>
        <v>4</v>
      </c>
      <c r="DS47" s="14" t="str">
        <f t="shared" ca="1" si="113"/>
        <v/>
      </c>
      <c r="DU47" s="68" t="str">
        <f t="shared" si="44"/>
        <v/>
      </c>
      <c r="DV47" s="24" t="str">
        <f t="shared" si="45"/>
        <v/>
      </c>
      <c r="DW47" s="24" t="str">
        <f t="shared" si="46"/>
        <v/>
      </c>
      <c r="DX47" s="24" t="str">
        <f t="shared" si="47"/>
        <v/>
      </c>
      <c r="DY47" s="24" t="str">
        <f t="shared" si="48"/>
        <v/>
      </c>
      <c r="DZ47" s="24" t="str">
        <f t="shared" si="49"/>
        <v/>
      </c>
      <c r="EA47" s="24" t="str">
        <f t="shared" si="50"/>
        <v/>
      </c>
      <c r="EB47" s="24" t="str">
        <f t="shared" si="51"/>
        <v/>
      </c>
      <c r="EC47" s="24" t="str">
        <f t="shared" si="52"/>
        <v/>
      </c>
      <c r="ED47" s="67" t="str">
        <f t="shared" si="53"/>
        <v/>
      </c>
    </row>
    <row r="48" spans="1:134" ht="26.25" customHeight="1" thickBot="1">
      <c r="A48" s="14">
        <v>39</v>
      </c>
      <c r="B48" s="104" t="str">
        <f t="shared" si="65"/>
        <v/>
      </c>
      <c r="C48" s="91" t="str">
        <f t="shared" si="20"/>
        <v/>
      </c>
      <c r="D48" s="91" t="str">
        <f t="shared" si="101"/>
        <v/>
      </c>
      <c r="E48" s="105" t="str">
        <f t="shared" si="22"/>
        <v/>
      </c>
      <c r="F48" s="137"/>
      <c r="G48" s="137"/>
      <c r="H48" s="104" t="str">
        <f t="shared" si="82"/>
        <v/>
      </c>
      <c r="I48" s="91" t="str">
        <f t="shared" si="23"/>
        <v/>
      </c>
      <c r="J48" s="91" t="str">
        <f t="shared" si="102"/>
        <v/>
      </c>
      <c r="K48" s="105" t="str">
        <f t="shared" si="25"/>
        <v/>
      </c>
      <c r="L48" s="137"/>
      <c r="M48" s="137"/>
      <c r="N48" s="104" t="str">
        <f t="shared" si="83"/>
        <v/>
      </c>
      <c r="O48" s="91" t="str">
        <f t="shared" si="26"/>
        <v/>
      </c>
      <c r="P48" s="91" t="str">
        <f t="shared" si="103"/>
        <v/>
      </c>
      <c r="Q48" s="105" t="str">
        <f t="shared" si="28"/>
        <v/>
      </c>
      <c r="R48" s="137"/>
      <c r="S48" s="137"/>
      <c r="T48" s="104" t="str">
        <f t="shared" si="84"/>
        <v/>
      </c>
      <c r="U48" s="91" t="str">
        <f t="shared" si="29"/>
        <v/>
      </c>
      <c r="V48" s="91" t="str">
        <f t="shared" si="104"/>
        <v/>
      </c>
      <c r="W48" s="105" t="str">
        <f t="shared" si="31"/>
        <v/>
      </c>
      <c r="X48" s="137"/>
      <c r="Y48" s="137"/>
      <c r="Z48" s="104" t="str">
        <f t="shared" si="85"/>
        <v/>
      </c>
      <c r="AA48" s="91" t="str">
        <f t="shared" si="32"/>
        <v/>
      </c>
      <c r="AB48" s="91" t="str">
        <f t="shared" si="105"/>
        <v/>
      </c>
      <c r="AC48" s="105" t="str">
        <f t="shared" si="34"/>
        <v/>
      </c>
      <c r="AD48" s="137"/>
      <c r="AE48" s="137"/>
      <c r="AF48" s="169" t="str">
        <f>IF('Main Dashboard'!I48="","",'Main Dashboard'!I48)</f>
        <v/>
      </c>
      <c r="AG48" s="171"/>
      <c r="AH48" s="190"/>
      <c r="AI48" s="178" t="str" cm="1">
        <f t="array" aca="1" ref="AI48" ca="1">IF(AF47="","",INDIRECT(DS47&amp;DH48))</f>
        <v/>
      </c>
      <c r="AJ48" s="91" t="str">
        <f t="shared" si="54"/>
        <v/>
      </c>
      <c r="AK48" s="91" t="str">
        <f t="shared" si="56"/>
        <v/>
      </c>
      <c r="AL48" s="105" t="str">
        <f t="shared" si="61"/>
        <v/>
      </c>
      <c r="AM48" s="166"/>
      <c r="AN48" s="137"/>
      <c r="AO48" s="104" t="str">
        <f t="shared" si="86"/>
        <v/>
      </c>
      <c r="AP48" s="91" t="str">
        <f t="shared" si="87"/>
        <v/>
      </c>
      <c r="AQ48" s="91" t="str">
        <f t="shared" si="106"/>
        <v/>
      </c>
      <c r="AR48" s="105" t="str">
        <f t="shared" si="88"/>
        <v/>
      </c>
      <c r="AS48" s="137"/>
      <c r="AT48" s="137"/>
      <c r="AU48" s="104" t="str">
        <f t="shared" si="89"/>
        <v/>
      </c>
      <c r="AV48" s="91" t="str">
        <f t="shared" si="90"/>
        <v/>
      </c>
      <c r="AW48" s="91" t="str">
        <f t="shared" si="107"/>
        <v/>
      </c>
      <c r="AX48" s="105" t="str">
        <f t="shared" si="91"/>
        <v/>
      </c>
      <c r="AY48" s="137"/>
      <c r="AZ48" s="137"/>
      <c r="BA48" s="104" t="str">
        <f t="shared" si="92"/>
        <v/>
      </c>
      <c r="BB48" s="91" t="str">
        <f t="shared" si="93"/>
        <v/>
      </c>
      <c r="BC48" s="91" t="str">
        <f t="shared" si="108"/>
        <v/>
      </c>
      <c r="BD48" s="105" t="str">
        <f t="shared" si="94"/>
        <v/>
      </c>
      <c r="BE48" s="137"/>
      <c r="BF48" s="137"/>
      <c r="BG48" s="104" t="str">
        <f t="shared" si="95"/>
        <v/>
      </c>
      <c r="BH48" s="91" t="str">
        <f t="shared" si="96"/>
        <v/>
      </c>
      <c r="BI48" s="91" t="str">
        <f t="shared" si="109"/>
        <v/>
      </c>
      <c r="BJ48" s="105" t="str">
        <f t="shared" si="97"/>
        <v/>
      </c>
      <c r="BK48" s="137"/>
      <c r="BL48" s="137"/>
      <c r="BM48" s="104" t="str">
        <f t="shared" si="98"/>
        <v/>
      </c>
      <c r="BN48" s="91" t="str">
        <f t="shared" si="99"/>
        <v/>
      </c>
      <c r="BO48" s="91" t="str">
        <f t="shared" si="110"/>
        <v/>
      </c>
      <c r="BP48" s="105" t="str">
        <f t="shared" si="100"/>
        <v/>
      </c>
      <c r="BQ48" s="14" t="str">
        <f t="shared" si="43"/>
        <v>B39</v>
      </c>
      <c r="BR48" s="14" t="str">
        <f>LEFT('Strategy Dashboard'!B48)</f>
        <v/>
      </c>
      <c r="BS48" s="14" t="str">
        <f>LEFT('Strategy Dashboard'!K48)</f>
        <v/>
      </c>
      <c r="BT48" s="14" t="str">
        <f>LEFT('Strategy Dashboard'!T48)</f>
        <v/>
      </c>
      <c r="BU48" s="14" t="str">
        <f>LEFT('Strategy Dashboard'!AC48)</f>
        <v/>
      </c>
      <c r="BV48" s="14" t="str">
        <f>LEFT('Strategy Dashboard'!AL48)</f>
        <v/>
      </c>
      <c r="BW48" s="14" t="str">
        <f>LEFT('Strategy Dashboard'!BE48)</f>
        <v/>
      </c>
      <c r="BX48" s="14" t="str">
        <f>LEFT('Strategy Dashboard'!BN48)</f>
        <v/>
      </c>
      <c r="BY48" s="14" t="str">
        <f>LEFT('Strategy Dashboard'!BW48)</f>
        <v/>
      </c>
      <c r="BZ48" s="14" t="str">
        <f>LEFT('Strategy Dashboard'!CF48)</f>
        <v/>
      </c>
      <c r="CA48" s="14" t="str">
        <f>LEFT('Strategy Dashboard'!CO48)</f>
        <v/>
      </c>
      <c r="CB48" s="14">
        <f>IF(OR(BR48="N",REPLACE('Strategy Dashboard'!B48,1,1,"")=""),0,INT(REPLACE('Strategy Dashboard'!B48,1,1,"")))</f>
        <v>0</v>
      </c>
      <c r="CC48" s="14">
        <f>IF(OR(BS48="N",REPLACE('Strategy Dashboard'!K48,1,1,"")=""),0,INT(REPLACE('Strategy Dashboard'!K48,1,1,"")))</f>
        <v>0</v>
      </c>
      <c r="CD48" s="14">
        <f>IF(OR(BT48="N",REPLACE('Strategy Dashboard'!T48,1,1,"")=""),0,INT(REPLACE('Strategy Dashboard'!T48,1,1,"")))</f>
        <v>0</v>
      </c>
      <c r="CE48" s="14">
        <f>IF(OR(BU48="N",REPLACE('Strategy Dashboard'!AC48,1,1,"")=""),0,INT(REPLACE('Strategy Dashboard'!AC48,1,1,"")))</f>
        <v>0</v>
      </c>
      <c r="CF48" s="14">
        <f>IF(OR(BV48="N",REPLACE('Strategy Dashboard'!AL48,1,1,"")=""),0,INT(REPLACE('Strategy Dashboard'!AL48,1,1,"")))</f>
        <v>0</v>
      </c>
      <c r="CG48" s="14">
        <f>IF(OR(BW48="N",REPLACE('Strategy Dashboard'!BE48,1,1,"")=""),0,INT(REPLACE('Strategy Dashboard'!BE48,1,1,"")))</f>
        <v>0</v>
      </c>
      <c r="CH48" s="14">
        <f>IF(OR(BX48="N",REPLACE('Strategy Dashboard'!BN48,1,1,"")=""),0,INT(REPLACE('Strategy Dashboard'!BN48,1,1,"")))</f>
        <v>0</v>
      </c>
      <c r="CI48" s="14">
        <f>IF(OR(BY48="N",REPLACE('Strategy Dashboard'!BW48,1,1,"")=""),0,INT(REPLACE('Strategy Dashboard'!BW48,1,1,"")))</f>
        <v>0</v>
      </c>
      <c r="CJ48" s="14">
        <f>IF(OR(BZ48="N",REPLACE('Strategy Dashboard'!CF48,1,1,"")=""),0,INT(REPLACE('Strategy Dashboard'!CF48,1,1,"")))</f>
        <v>0</v>
      </c>
      <c r="CK48" s="14">
        <f>IF(OR(CA48="N",REPLACE('Strategy Dashboard'!CO48,1,1,"")=""),0,INT(REPLACE('Strategy Dashboard'!CO48,1,1,"")))</f>
        <v>0</v>
      </c>
      <c r="CL48" s="14" t="e">
        <f>IF(C48="",0,IFERROR(VLOOKUP(C43&amp;C44&amp;C45&amp;C46&amp;C47&amp;C48,General!I:J,2,FALSE),0))+D47</f>
        <v>#VALUE!</v>
      </c>
      <c r="CM48" s="14" t="e">
        <f>IF(I48="",0,IFERROR(VLOOKUP(I43&amp;I44&amp;I45&amp;I46&amp;I47&amp;I48,General!I:J,2,FALSE),0))+J47</f>
        <v>#VALUE!</v>
      </c>
      <c r="CN48" s="14" t="e">
        <f>IF(O48="",0,IFERROR(VLOOKUP(O43&amp;O44&amp;O45&amp;O46&amp;O47&amp;O48,General!I:J,2,FALSE),0))+P47</f>
        <v>#VALUE!</v>
      </c>
      <c r="CO48" s="14" t="e">
        <f>IF(U48="",0,IFERROR(VLOOKUP(U43&amp;U44&amp;U45&amp;U46&amp;U47&amp;U48,General!I:J,2,FALSE),0))+V47</f>
        <v>#VALUE!</v>
      </c>
      <c r="CP48" s="14" t="e">
        <f>IF(AA48="",0,IFERROR(VLOOKUP(AA43&amp;AA44&amp;AA45&amp;AA46&amp;AA47&amp;AA48,General!I:J,2,FALSE),0))+AB47</f>
        <v>#VALUE!</v>
      </c>
      <c r="CQ48" s="14" t="e">
        <f>IF(AP48="",0,IFERROR(VLOOKUP(AP43&amp;AP44&amp;AP45&amp;AP46&amp;AP47&amp;AP48,General!I:J,2,FALSE),0))+AQ47</f>
        <v>#VALUE!</v>
      </c>
      <c r="CR48" s="14" t="e">
        <f>IF(AV48="",0,IFERROR(VLOOKUP(AV43&amp;AV44&amp;AV45&amp;AV46&amp;AV47&amp;AV48,General!I:J,2,FALSE),0))+AW47</f>
        <v>#VALUE!</v>
      </c>
      <c r="CS48" s="14" t="e">
        <f>IF(BB48="",0,IFERROR(VLOOKUP(BB43&amp;BB44&amp;BB45&amp;BB46&amp;BB47&amp;BB48,General!I:J,2,FALSE),0))+BC47</f>
        <v>#VALUE!</v>
      </c>
      <c r="CT48" s="14" t="e">
        <f>IF(BH48="",0,IFERROR(VLOOKUP(BH43&amp;BH44&amp;BH45&amp;BH46&amp;BH47&amp;BH48,General!I:J,2,FALSE),0))+BI47</f>
        <v>#VALUE!</v>
      </c>
      <c r="CU48" s="14" t="e">
        <f>IF(BN48="",0,IFERROR(VLOOKUP(BN43&amp;BN44&amp;BN45&amp;BN46&amp;BN47&amp;BN48,General!I:J,2,FALSE),0))+BO47</f>
        <v>#VALUE!</v>
      </c>
      <c r="CV48" s="14" t="e">
        <f>IF(AJ48="",0,IFERROR(VLOOKUP(AJ43&amp;AJ44&amp;AJ45&amp;AJ46&amp;AJ47&amp;AJ48,General!I:J,2,FALSE),0))+AK47</f>
        <v>#VALUE!</v>
      </c>
      <c r="DG48" s="14" t="str">
        <f>DG49</f>
        <v/>
      </c>
      <c r="DH48" s="14">
        <v>48</v>
      </c>
      <c r="DI48" s="14" t="str">
        <f t="shared" si="112"/>
        <v/>
      </c>
      <c r="DJ48" s="14">
        <f ca="1">IF(DJ49="",0,COUNTIF(INDIRECT(DJ47&amp;DH45):INDIRECT(DJ47&amp;DH49),"Y"))</f>
        <v>0</v>
      </c>
      <c r="DK48" s="14">
        <f ca="1">IF(DK49="",0,COUNTIF(INDIRECT(DK47&amp;DH45):INDIRECT(DK47&amp;DH49),"Y"))</f>
        <v>0</v>
      </c>
      <c r="DL48" s="14">
        <f ca="1">IF(DL49="",0,COUNTIF(INDIRECT(DL47&amp;DH45):INDIRECT(DL47&amp;DH49),"Y"))</f>
        <v>0</v>
      </c>
      <c r="DM48" s="14">
        <f ca="1">IF(DM49="",0,COUNTIF(INDIRECT(DM47&amp;DH45):INDIRECT(DM47&amp;DH49),"Y"))</f>
        <v>0</v>
      </c>
      <c r="DN48" s="14" t="str" cm="1">
        <f t="array" aca="1" ref="DN48" ca="1">IFERROR(INDEX($DJ$49:$DM$49,_xlfn.AGGREGATE(15,6,COLUMN($DJ$49:$DM$49)-COLUMN($DI$49)/($DJ$48:$DM$48=MAX($DJ$48:$DM$48)),COLUMNS($DJ$49:DJ49))),"")</f>
        <v/>
      </c>
      <c r="DO48" s="14" t="str" cm="1">
        <f t="array" aca="1" ref="DO48" ca="1">IFERROR(INDEX($DJ$49:$DM$49,_xlfn.AGGREGATE(15,6,COLUMN($DJ$49:$DM$49)-COLUMN($DI$49)/($DJ$48:$DM$48=MAX($DJ$48:$DM$48)),COLUMNS($DJ$49:DK49))),"")</f>
        <v/>
      </c>
      <c r="DP48" s="14" t="str" cm="1">
        <f t="array" aca="1" ref="DP48" ca="1">IFERROR(INDEX($DJ$49:$DM$49,_xlfn.AGGREGATE(15,6,COLUMN($DJ$49:$DM$49)-COLUMN($DI$49)/($DJ$48:$DM$48=MAX($DJ$48:$DM$48)),COLUMNS($DJ$49:DL49))),"")</f>
        <v/>
      </c>
      <c r="DQ48" s="14" t="str" cm="1">
        <f t="array" aca="1" ref="DQ48" ca="1">IFERROR(INDEX($DJ$49:$DM$49,_xlfn.AGGREGATE(15,6,COLUMN($DJ$49:$DM$49)-COLUMN($DI$49)/($DJ$48:$DM$48=MAX($DJ$48:$DM$48)),COLUMNS($DJ$49:DM49))),"")</f>
        <v/>
      </c>
      <c r="DS48" s="14" t="str">
        <f t="shared" ca="1" si="113"/>
        <v/>
      </c>
      <c r="DU48" s="68" t="str">
        <f t="shared" si="44"/>
        <v/>
      </c>
      <c r="DV48" s="24" t="str">
        <f t="shared" si="45"/>
        <v/>
      </c>
      <c r="DW48" s="24" t="str">
        <f t="shared" si="46"/>
        <v/>
      </c>
      <c r="DX48" s="24" t="str">
        <f t="shared" si="47"/>
        <v/>
      </c>
      <c r="DY48" s="24" t="str">
        <f t="shared" si="48"/>
        <v/>
      </c>
      <c r="DZ48" s="24" t="str">
        <f t="shared" si="49"/>
        <v/>
      </c>
      <c r="EA48" s="24" t="str">
        <f t="shared" si="50"/>
        <v/>
      </c>
      <c r="EB48" s="24" t="str">
        <f t="shared" si="51"/>
        <v/>
      </c>
      <c r="EC48" s="24" t="str">
        <f t="shared" si="52"/>
        <v/>
      </c>
      <c r="ED48" s="67" t="str">
        <f t="shared" si="53"/>
        <v/>
      </c>
    </row>
    <row r="49" spans="1:134" ht="26.25" customHeight="1" thickBot="1">
      <c r="A49" s="14">
        <v>40</v>
      </c>
      <c r="B49" s="106" t="str">
        <f t="shared" si="65"/>
        <v/>
      </c>
      <c r="C49" s="107" t="str">
        <f t="shared" si="20"/>
        <v/>
      </c>
      <c r="D49" s="107" t="str">
        <f t="shared" si="101"/>
        <v/>
      </c>
      <c r="E49" s="108" t="str">
        <f t="shared" si="22"/>
        <v/>
      </c>
      <c r="F49" s="137"/>
      <c r="G49" s="137"/>
      <c r="H49" s="106" t="str">
        <f t="shared" si="82"/>
        <v/>
      </c>
      <c r="I49" s="107" t="str">
        <f t="shared" si="23"/>
        <v/>
      </c>
      <c r="J49" s="107" t="str">
        <f t="shared" si="102"/>
        <v/>
      </c>
      <c r="K49" s="108" t="str">
        <f t="shared" si="25"/>
        <v/>
      </c>
      <c r="L49" s="137"/>
      <c r="M49" s="137"/>
      <c r="N49" s="106" t="str">
        <f t="shared" si="83"/>
        <v/>
      </c>
      <c r="O49" s="107" t="str">
        <f t="shared" si="26"/>
        <v/>
      </c>
      <c r="P49" s="107" t="str">
        <f t="shared" si="103"/>
        <v/>
      </c>
      <c r="Q49" s="108" t="str">
        <f t="shared" si="28"/>
        <v/>
      </c>
      <c r="R49" s="137"/>
      <c r="S49" s="137"/>
      <c r="T49" s="106" t="str">
        <f t="shared" si="84"/>
        <v/>
      </c>
      <c r="U49" s="107" t="str">
        <f t="shared" si="29"/>
        <v/>
      </c>
      <c r="V49" s="107" t="str">
        <f t="shared" si="104"/>
        <v/>
      </c>
      <c r="W49" s="108" t="str">
        <f t="shared" si="31"/>
        <v/>
      </c>
      <c r="X49" s="137"/>
      <c r="Y49" s="137"/>
      <c r="Z49" s="106" t="str">
        <f t="shared" si="85"/>
        <v/>
      </c>
      <c r="AA49" s="107" t="str">
        <f t="shared" si="32"/>
        <v/>
      </c>
      <c r="AB49" s="107" t="str">
        <f t="shared" si="105"/>
        <v/>
      </c>
      <c r="AC49" s="108" t="str">
        <f t="shared" si="34"/>
        <v/>
      </c>
      <c r="AD49" s="137"/>
      <c r="AE49" s="137"/>
      <c r="AF49" s="169" t="str">
        <f>IF('Main Dashboard'!I49="","",'Main Dashboard'!I49)</f>
        <v/>
      </c>
      <c r="AG49" s="172"/>
      <c r="AH49" s="191"/>
      <c r="AI49" s="182" t="str" cm="1">
        <f t="array" aca="1" ref="AI49" ca="1">IF(AF48="","",INDIRECT(DS48&amp;DH49))</f>
        <v/>
      </c>
      <c r="AJ49" s="107" t="str">
        <f t="shared" si="54"/>
        <v/>
      </c>
      <c r="AK49" s="107" t="str">
        <f t="shared" si="56"/>
        <v/>
      </c>
      <c r="AL49" s="108" t="str">
        <f t="shared" si="61"/>
        <v/>
      </c>
      <c r="AM49" s="166"/>
      <c r="AN49" s="137"/>
      <c r="AO49" s="106" t="str">
        <f t="shared" si="86"/>
        <v/>
      </c>
      <c r="AP49" s="107" t="str">
        <f t="shared" si="87"/>
        <v/>
      </c>
      <c r="AQ49" s="107" t="str">
        <f t="shared" si="106"/>
        <v/>
      </c>
      <c r="AR49" s="108" t="str">
        <f t="shared" si="88"/>
        <v/>
      </c>
      <c r="AS49" s="137"/>
      <c r="AT49" s="137"/>
      <c r="AU49" s="106" t="str">
        <f t="shared" si="89"/>
        <v/>
      </c>
      <c r="AV49" s="107" t="str">
        <f t="shared" si="90"/>
        <v/>
      </c>
      <c r="AW49" s="107" t="str">
        <f t="shared" si="107"/>
        <v/>
      </c>
      <c r="AX49" s="108" t="str">
        <f t="shared" si="91"/>
        <v/>
      </c>
      <c r="AY49" s="137"/>
      <c r="AZ49" s="137"/>
      <c r="BA49" s="106" t="str">
        <f t="shared" si="92"/>
        <v/>
      </c>
      <c r="BB49" s="107" t="str">
        <f t="shared" si="93"/>
        <v/>
      </c>
      <c r="BC49" s="107" t="str">
        <f t="shared" si="108"/>
        <v/>
      </c>
      <c r="BD49" s="108" t="str">
        <f t="shared" si="94"/>
        <v/>
      </c>
      <c r="BE49" s="137"/>
      <c r="BF49" s="137"/>
      <c r="BG49" s="106" t="str">
        <f t="shared" si="95"/>
        <v/>
      </c>
      <c r="BH49" s="107" t="str">
        <f t="shared" si="96"/>
        <v/>
      </c>
      <c r="BI49" s="107" t="str">
        <f t="shared" si="109"/>
        <v/>
      </c>
      <c r="BJ49" s="108" t="str">
        <f t="shared" si="97"/>
        <v/>
      </c>
      <c r="BK49" s="137"/>
      <c r="BL49" s="137"/>
      <c r="BM49" s="106" t="str">
        <f t="shared" si="98"/>
        <v/>
      </c>
      <c r="BN49" s="107" t="str">
        <f t="shared" si="99"/>
        <v/>
      </c>
      <c r="BO49" s="107" t="str">
        <f t="shared" si="110"/>
        <v/>
      </c>
      <c r="BP49" s="108" t="str">
        <f t="shared" si="100"/>
        <v/>
      </c>
      <c r="BQ49" s="14" t="str">
        <f t="shared" si="43"/>
        <v>B40</v>
      </c>
      <c r="BR49" s="14" t="str">
        <f>LEFT('Strategy Dashboard'!B49)</f>
        <v/>
      </c>
      <c r="BS49" s="14" t="str">
        <f>LEFT('Strategy Dashboard'!K49)</f>
        <v/>
      </c>
      <c r="BT49" s="14" t="str">
        <f>LEFT('Strategy Dashboard'!T49)</f>
        <v/>
      </c>
      <c r="BU49" s="14" t="str">
        <f>LEFT('Strategy Dashboard'!AC49)</f>
        <v/>
      </c>
      <c r="BV49" s="14" t="str">
        <f>LEFT('Strategy Dashboard'!AL49)</f>
        <v/>
      </c>
      <c r="BW49" s="14" t="str">
        <f>LEFT('Strategy Dashboard'!BE49)</f>
        <v/>
      </c>
      <c r="BX49" s="14" t="str">
        <f>LEFT('Strategy Dashboard'!BN49)</f>
        <v/>
      </c>
      <c r="BY49" s="14" t="str">
        <f>LEFT('Strategy Dashboard'!BW49)</f>
        <v/>
      </c>
      <c r="BZ49" s="14" t="str">
        <f>LEFT('Strategy Dashboard'!CF49)</f>
        <v/>
      </c>
      <c r="CA49" s="14" t="str">
        <f>LEFT('Strategy Dashboard'!CO49)</f>
        <v/>
      </c>
      <c r="CB49" s="14">
        <f>IF(OR(BR49="N",REPLACE('Strategy Dashboard'!B49,1,1,"")=""),0,INT(REPLACE('Strategy Dashboard'!B49,1,1,"")))</f>
        <v>0</v>
      </c>
      <c r="CC49" s="14">
        <f>IF(OR(BS49="N",REPLACE('Strategy Dashboard'!K49,1,1,"")=""),0,INT(REPLACE('Strategy Dashboard'!K49,1,1,"")))</f>
        <v>0</v>
      </c>
      <c r="CD49" s="14">
        <f>IF(OR(BT49="N",REPLACE('Strategy Dashboard'!T49,1,1,"")=""),0,INT(REPLACE('Strategy Dashboard'!T49,1,1,"")))</f>
        <v>0</v>
      </c>
      <c r="CE49" s="14">
        <f>IF(OR(BU49="N",REPLACE('Strategy Dashboard'!AC49,1,1,"")=""),0,INT(REPLACE('Strategy Dashboard'!AC49,1,1,"")))</f>
        <v>0</v>
      </c>
      <c r="CF49" s="14">
        <f>IF(OR(BV49="N",REPLACE('Strategy Dashboard'!AL49,1,1,"")=""),0,INT(REPLACE('Strategy Dashboard'!AL49,1,1,"")))</f>
        <v>0</v>
      </c>
      <c r="CG49" s="14">
        <f>IF(OR(BW49="N",REPLACE('Strategy Dashboard'!BE49,1,1,"")=""),0,INT(REPLACE('Strategy Dashboard'!BE49,1,1,"")))</f>
        <v>0</v>
      </c>
      <c r="CH49" s="14">
        <f>IF(OR(BX49="N",REPLACE('Strategy Dashboard'!BN49,1,1,"")=""),0,INT(REPLACE('Strategy Dashboard'!BN49,1,1,"")))</f>
        <v>0</v>
      </c>
      <c r="CI49" s="14">
        <f>IF(OR(BY49="N",REPLACE('Strategy Dashboard'!BW49,1,1,"")=""),0,INT(REPLACE('Strategy Dashboard'!BW49,1,1,"")))</f>
        <v>0</v>
      </c>
      <c r="CJ49" s="14">
        <f>IF(OR(BZ49="N",REPLACE('Strategy Dashboard'!CF49,1,1,"")=""),0,INT(REPLACE('Strategy Dashboard'!CF49,1,1,"")))</f>
        <v>0</v>
      </c>
      <c r="CK49" s="14">
        <f>IF(OR(CA49="N",REPLACE('Strategy Dashboard'!CO49,1,1,"")=""),0,INT(REPLACE('Strategy Dashboard'!CO49,1,1,"")))</f>
        <v>0</v>
      </c>
      <c r="CL49" s="14" t="e">
        <f>IF(C49="",0,IFERROR(VLOOKUP(C44&amp;C45&amp;C46&amp;C47&amp;C48&amp;C49,General!I:J,2,FALSE),0))+D48</f>
        <v>#VALUE!</v>
      </c>
      <c r="CM49" s="14" t="e">
        <f>IF(I49="",0,IFERROR(VLOOKUP(I44&amp;I45&amp;I46&amp;I47&amp;I48&amp;I49,General!I:J,2,FALSE),0))+J48</f>
        <v>#VALUE!</v>
      </c>
      <c r="CN49" s="14" t="e">
        <f>IF(O49="",0,IFERROR(VLOOKUP(O44&amp;O45&amp;O46&amp;O47&amp;O48&amp;O49,General!I:J,2,FALSE),0))+P48</f>
        <v>#VALUE!</v>
      </c>
      <c r="CO49" s="14" t="e">
        <f>IF(U49="",0,IFERROR(VLOOKUP(U44&amp;U45&amp;U46&amp;U47&amp;U48&amp;U49,General!I:J,2,FALSE),0))+V48</f>
        <v>#VALUE!</v>
      </c>
      <c r="CP49" s="14" t="e">
        <f>IF(AA49="",0,IFERROR(VLOOKUP(AA44&amp;AA45&amp;AA46&amp;AA47&amp;AA48&amp;AA49,General!I:J,2,FALSE),0))+AB48</f>
        <v>#VALUE!</v>
      </c>
      <c r="CQ49" s="14" t="e">
        <f>IF(AP49="",0,IFERROR(VLOOKUP(AP44&amp;AP45&amp;AP46&amp;AP47&amp;AP48&amp;AP49,General!I:J,2,FALSE),0))+AQ48</f>
        <v>#VALUE!</v>
      </c>
      <c r="CR49" s="14" t="e">
        <f>IF(AV49="",0,IFERROR(VLOOKUP(AV44&amp;AV45&amp;AV46&amp;AV47&amp;AV48&amp;AV49,General!I:J,2,FALSE),0))+AW48</f>
        <v>#VALUE!</v>
      </c>
      <c r="CS49" s="14" t="e">
        <f>IF(BB49="",0,IFERROR(VLOOKUP(BB44&amp;BB45&amp;BB46&amp;BB47&amp;BB48&amp;BB49,General!I:J,2,FALSE),0))+BC48</f>
        <v>#VALUE!</v>
      </c>
      <c r="CT49" s="14" t="e">
        <f>IF(BH49="",0,IFERROR(VLOOKUP(BH44&amp;BH45&amp;BH46&amp;BH47&amp;BH48&amp;BH49,General!I:J,2,FALSE),0))+BI48</f>
        <v>#VALUE!</v>
      </c>
      <c r="CU49" s="14" t="e">
        <f>IF(BN49="",0,IFERROR(VLOOKUP(BN44&amp;BN45&amp;BN46&amp;BN47&amp;BN48&amp;BN49,General!I:J,2,FALSE),0))+BO48</f>
        <v>#VALUE!</v>
      </c>
      <c r="CV49" s="14" t="e">
        <f>IF(AJ49="",0,IFERROR(VLOOKUP(AJ44&amp;AJ45&amp;AJ46&amp;AJ47&amp;AJ48&amp;AJ49,General!I:J,2,FALSE),0))+AK48</f>
        <v>#VALUE!</v>
      </c>
      <c r="CW49" s="14" t="str">
        <f>E49</f>
        <v/>
      </c>
      <c r="CX49" s="14" t="str">
        <f>K49</f>
        <v/>
      </c>
      <c r="CY49" s="14" t="str">
        <f>Q49</f>
        <v/>
      </c>
      <c r="CZ49" s="14" t="str">
        <f>W49</f>
        <v/>
      </c>
      <c r="DA49" s="14" t="str">
        <f>AC49</f>
        <v/>
      </c>
      <c r="DB49" s="14" t="str">
        <f>AR49</f>
        <v/>
      </c>
      <c r="DC49" s="14" t="str">
        <f>AX49</f>
        <v/>
      </c>
      <c r="DD49" s="14" t="str">
        <f>BD49</f>
        <v/>
      </c>
      <c r="DE49" s="14" t="str">
        <f>BJ49</f>
        <v/>
      </c>
      <c r="DF49" s="14" t="str">
        <f>BP49</f>
        <v/>
      </c>
      <c r="DG49" s="14" t="str">
        <f>IF(AF49="","",INDEX($CW$4:$DF$4,MATCH(MAX(CW49:DF49),CW49:DF49,0)))</f>
        <v/>
      </c>
      <c r="DH49" s="14">
        <v>49</v>
      </c>
      <c r="DI49" s="14" t="str">
        <f t="shared" si="112"/>
        <v/>
      </c>
      <c r="DJ49" s="14" t="str" cm="1">
        <f t="array" ref="DJ49">IFERROR(INDEX($CW$4:$DF$4,_xlfn.AGGREGATE(15,6,COLUMN($CW$4:$DF$4)-COLUMN($CV$1)/($CW$49:$DF$49=MAX($CW$49:$DF$49)),COLUMNS($CW$4:CW4))),"")</f>
        <v/>
      </c>
      <c r="DK49" s="14" t="str" cm="1">
        <f t="array" ref="DK49">IFERROR(INDEX($CW$4:$DF$4,_xlfn.AGGREGATE(15,6,COLUMN($CW$4:$DF$4)-COLUMN($CV$1)/($CW$49:$DF$49=MAX($CW$49:$DF$49)),COLUMNS($CW$4:CX4))),"")</f>
        <v/>
      </c>
      <c r="DL49" s="14" t="str" cm="1">
        <f t="array" ref="DL49">IFERROR(INDEX($CW$4:$DF$4,_xlfn.AGGREGATE(15,6,COLUMN($CW$4:$DF$4)-COLUMN($CV$1)/($CW$49:$DF$49=MAX($CW$49:$DF$49)),COLUMNS($CW$4:CY4))),"")</f>
        <v/>
      </c>
      <c r="DM49" s="14" t="str" cm="1">
        <f t="array" ref="DM49">IFERROR(INDEX($CW$4:$DF$4,_xlfn.AGGREGATE(15,6,COLUMN($CW$4:$DF$4)-COLUMN($CV$1)/($CW$49:$DF$49=MAX($CW$49:$DF$49)),COLUMNS($CW$4:CZ4))),"")</f>
        <v/>
      </c>
      <c r="DN49" s="168" t="str">
        <f ca="1">IF(DO48="",DN48,DN45)</f>
        <v/>
      </c>
      <c r="DR49" s="14" t="str">
        <f ca="1">IF(DN46&gt;1,"R","N")</f>
        <v>R</v>
      </c>
      <c r="DS49" s="14" t="str">
        <f ca="1">DN49</f>
        <v/>
      </c>
      <c r="DU49" s="68" t="str">
        <f t="shared" si="44"/>
        <v/>
      </c>
      <c r="DV49" s="24" t="str">
        <f t="shared" si="45"/>
        <v/>
      </c>
      <c r="DW49" s="24" t="str">
        <f t="shared" si="46"/>
        <v/>
      </c>
      <c r="DX49" s="24" t="str">
        <f t="shared" si="47"/>
        <v/>
      </c>
      <c r="DY49" s="24" t="str">
        <f t="shared" si="48"/>
        <v/>
      </c>
      <c r="DZ49" s="24" t="str">
        <f t="shared" si="49"/>
        <v/>
      </c>
      <c r="EA49" s="24" t="str">
        <f t="shared" si="50"/>
        <v/>
      </c>
      <c r="EB49" s="24" t="str">
        <f t="shared" si="51"/>
        <v/>
      </c>
      <c r="EC49" s="24" t="str">
        <f t="shared" si="52"/>
        <v/>
      </c>
      <c r="ED49" s="67" t="str">
        <f t="shared" si="53"/>
        <v/>
      </c>
    </row>
    <row r="50" spans="1:134" ht="26.25" customHeight="1" thickBot="1">
      <c r="A50" s="14">
        <v>41</v>
      </c>
      <c r="B50" s="101" t="str">
        <f t="shared" si="65"/>
        <v/>
      </c>
      <c r="C50" s="102" t="str">
        <f t="shared" si="20"/>
        <v/>
      </c>
      <c r="D50" s="102" t="str">
        <f t="shared" si="101"/>
        <v/>
      </c>
      <c r="E50" s="103" t="str">
        <f t="shared" si="22"/>
        <v/>
      </c>
      <c r="F50" s="137"/>
      <c r="G50" s="137"/>
      <c r="H50" s="101" t="str">
        <f t="shared" si="82"/>
        <v/>
      </c>
      <c r="I50" s="102" t="str">
        <f t="shared" si="23"/>
        <v/>
      </c>
      <c r="J50" s="102" t="str">
        <f t="shared" si="102"/>
        <v/>
      </c>
      <c r="K50" s="103" t="str">
        <f t="shared" si="25"/>
        <v/>
      </c>
      <c r="L50" s="137"/>
      <c r="M50" s="137"/>
      <c r="N50" s="101" t="str">
        <f t="shared" si="83"/>
        <v/>
      </c>
      <c r="O50" s="102" t="str">
        <f t="shared" si="26"/>
        <v/>
      </c>
      <c r="P50" s="102" t="str">
        <f t="shared" si="103"/>
        <v/>
      </c>
      <c r="Q50" s="103" t="str">
        <f t="shared" si="28"/>
        <v/>
      </c>
      <c r="R50" s="137"/>
      <c r="S50" s="137"/>
      <c r="T50" s="101" t="str">
        <f t="shared" si="84"/>
        <v/>
      </c>
      <c r="U50" s="102" t="str">
        <f t="shared" si="29"/>
        <v/>
      </c>
      <c r="V50" s="102" t="str">
        <f t="shared" si="104"/>
        <v/>
      </c>
      <c r="W50" s="103" t="str">
        <f t="shared" si="31"/>
        <v/>
      </c>
      <c r="X50" s="137"/>
      <c r="Y50" s="137"/>
      <c r="Z50" s="101" t="str">
        <f t="shared" si="85"/>
        <v/>
      </c>
      <c r="AA50" s="102" t="str">
        <f t="shared" si="32"/>
        <v/>
      </c>
      <c r="AB50" s="102" t="str">
        <f t="shared" si="105"/>
        <v/>
      </c>
      <c r="AC50" s="103" t="str">
        <f t="shared" si="34"/>
        <v/>
      </c>
      <c r="AD50" s="137"/>
      <c r="AE50" s="137"/>
      <c r="AF50" s="169" t="str">
        <f>IF('Main Dashboard'!I50="","",'Main Dashboard'!I50)</f>
        <v/>
      </c>
      <c r="AG50" s="179" t="str">
        <f t="shared" ref="AG50" si="115">IF(AF49="","",IF(DR49="R","R",""))</f>
        <v/>
      </c>
      <c r="AH50" s="180" t="str">
        <f>IF(AF49="","",VLOOKUP(DS50,General!O:P,2,FALSE))</f>
        <v/>
      </c>
      <c r="AI50" s="181" t="str" cm="1">
        <f t="array" aca="1" ref="AI50" ca="1">IF(AF49="","",INDIRECT(DS49&amp;DH50))</f>
        <v/>
      </c>
      <c r="AJ50" s="102" t="str">
        <f t="shared" si="54"/>
        <v/>
      </c>
      <c r="AK50" s="102" t="str">
        <f t="shared" si="56"/>
        <v/>
      </c>
      <c r="AL50" s="103" t="str">
        <f t="shared" si="61"/>
        <v/>
      </c>
      <c r="AM50" s="166"/>
      <c r="AN50" s="137"/>
      <c r="AO50" s="101" t="str">
        <f t="shared" si="86"/>
        <v/>
      </c>
      <c r="AP50" s="102" t="str">
        <f t="shared" si="87"/>
        <v/>
      </c>
      <c r="AQ50" s="102" t="str">
        <f t="shared" si="106"/>
        <v/>
      </c>
      <c r="AR50" s="103" t="str">
        <f t="shared" si="88"/>
        <v/>
      </c>
      <c r="AS50" s="137"/>
      <c r="AT50" s="137"/>
      <c r="AU50" s="101" t="str">
        <f t="shared" si="89"/>
        <v/>
      </c>
      <c r="AV50" s="102" t="str">
        <f t="shared" si="90"/>
        <v/>
      </c>
      <c r="AW50" s="102" t="str">
        <f t="shared" si="107"/>
        <v/>
      </c>
      <c r="AX50" s="103" t="str">
        <f t="shared" si="91"/>
        <v/>
      </c>
      <c r="AY50" s="137"/>
      <c r="AZ50" s="137"/>
      <c r="BA50" s="101" t="str">
        <f t="shared" si="92"/>
        <v/>
      </c>
      <c r="BB50" s="102" t="str">
        <f t="shared" si="93"/>
        <v/>
      </c>
      <c r="BC50" s="102" t="str">
        <f t="shared" si="108"/>
        <v/>
      </c>
      <c r="BD50" s="103" t="str">
        <f t="shared" si="94"/>
        <v/>
      </c>
      <c r="BE50" s="137"/>
      <c r="BF50" s="137"/>
      <c r="BG50" s="101" t="str">
        <f t="shared" si="95"/>
        <v/>
      </c>
      <c r="BH50" s="102" t="str">
        <f t="shared" si="96"/>
        <v/>
      </c>
      <c r="BI50" s="102" t="str">
        <f t="shared" si="109"/>
        <v/>
      </c>
      <c r="BJ50" s="103" t="str">
        <f t="shared" si="97"/>
        <v/>
      </c>
      <c r="BK50" s="137"/>
      <c r="BL50" s="137"/>
      <c r="BM50" s="101" t="str">
        <f t="shared" si="98"/>
        <v/>
      </c>
      <c r="BN50" s="102" t="str">
        <f t="shared" si="99"/>
        <v/>
      </c>
      <c r="BO50" s="102" t="str">
        <f t="shared" si="110"/>
        <v/>
      </c>
      <c r="BP50" s="103" t="str">
        <f t="shared" si="100"/>
        <v/>
      </c>
      <c r="BQ50" s="14" t="str">
        <f t="shared" si="43"/>
        <v>B41</v>
      </c>
      <c r="BR50" s="14" t="str">
        <f>LEFT('Strategy Dashboard'!B50)</f>
        <v/>
      </c>
      <c r="BS50" s="14" t="str">
        <f>LEFT('Strategy Dashboard'!K50)</f>
        <v/>
      </c>
      <c r="BT50" s="14" t="str">
        <f>LEFT('Strategy Dashboard'!T50)</f>
        <v/>
      </c>
      <c r="BU50" s="14" t="str">
        <f>LEFT('Strategy Dashboard'!AC50)</f>
        <v/>
      </c>
      <c r="BV50" s="14" t="str">
        <f>LEFT('Strategy Dashboard'!AL50)</f>
        <v/>
      </c>
      <c r="BW50" s="14" t="str">
        <f>LEFT('Strategy Dashboard'!BE50)</f>
        <v/>
      </c>
      <c r="BX50" s="14" t="str">
        <f>LEFT('Strategy Dashboard'!BN50)</f>
        <v/>
      </c>
      <c r="BY50" s="14" t="str">
        <f>LEFT('Strategy Dashboard'!BW50)</f>
        <v/>
      </c>
      <c r="BZ50" s="14" t="str">
        <f>LEFT('Strategy Dashboard'!CF50)</f>
        <v/>
      </c>
      <c r="CA50" s="14" t="str">
        <f>LEFT('Strategy Dashboard'!CO50)</f>
        <v/>
      </c>
      <c r="CB50" s="14">
        <f>IF(OR(BR50="N",REPLACE('Strategy Dashboard'!B50,1,1,"")=""),0,INT(REPLACE('Strategy Dashboard'!B50,1,1,"")))</f>
        <v>0</v>
      </c>
      <c r="CC50" s="14">
        <f>IF(OR(BS50="N",REPLACE('Strategy Dashboard'!K50,1,1,"")=""),0,INT(REPLACE('Strategy Dashboard'!K50,1,1,"")))</f>
        <v>0</v>
      </c>
      <c r="CD50" s="14">
        <f>IF(OR(BT50="N",REPLACE('Strategy Dashboard'!T50,1,1,"")=""),0,INT(REPLACE('Strategy Dashboard'!T50,1,1,"")))</f>
        <v>0</v>
      </c>
      <c r="CE50" s="14">
        <f>IF(OR(BU50="N",REPLACE('Strategy Dashboard'!AC50,1,1,"")=""),0,INT(REPLACE('Strategy Dashboard'!AC50,1,1,"")))</f>
        <v>0</v>
      </c>
      <c r="CF50" s="14">
        <f>IF(OR(BV50="N",REPLACE('Strategy Dashboard'!AL50,1,1,"")=""),0,INT(REPLACE('Strategy Dashboard'!AL50,1,1,"")))</f>
        <v>0</v>
      </c>
      <c r="CG50" s="14">
        <f>IF(OR(BW50="N",REPLACE('Strategy Dashboard'!BE50,1,1,"")=""),0,INT(REPLACE('Strategy Dashboard'!BE50,1,1,"")))</f>
        <v>0</v>
      </c>
      <c r="CH50" s="14">
        <f>IF(OR(BX50="N",REPLACE('Strategy Dashboard'!BN50,1,1,"")=""),0,INT(REPLACE('Strategy Dashboard'!BN50,1,1,"")))</f>
        <v>0</v>
      </c>
      <c r="CI50" s="14">
        <f>IF(OR(BY50="N",REPLACE('Strategy Dashboard'!BW50,1,1,"")=""),0,INT(REPLACE('Strategy Dashboard'!BW50,1,1,"")))</f>
        <v>0</v>
      </c>
      <c r="CJ50" s="14">
        <f>IF(OR(BZ50="N",REPLACE('Strategy Dashboard'!CF50,1,1,"")=""),0,INT(REPLACE('Strategy Dashboard'!CF50,1,1,"")))</f>
        <v>0</v>
      </c>
      <c r="CK50" s="14">
        <f>IF(OR(CA50="N",REPLACE('Strategy Dashboard'!CO50,1,1,"")=""),0,INT(REPLACE('Strategy Dashboard'!CO50,1,1,"")))</f>
        <v>0</v>
      </c>
      <c r="CL50" s="14" t="e">
        <f>IF(C50="",0,IFERROR(VLOOKUP(C45&amp;C46&amp;C47&amp;C48&amp;C49&amp;C50,General!I:J,2,FALSE),0))+D49</f>
        <v>#VALUE!</v>
      </c>
      <c r="CM50" s="14" t="e">
        <f>IF(I50="",0,IFERROR(VLOOKUP(I45&amp;I46&amp;I47&amp;I48&amp;I49&amp;I50,General!I:J,2,FALSE),0))+J49</f>
        <v>#VALUE!</v>
      </c>
      <c r="CN50" s="14" t="e">
        <f>IF(O50="",0,IFERROR(VLOOKUP(O45&amp;O46&amp;O47&amp;O48&amp;O49&amp;O50,General!I:J,2,FALSE),0))+P49</f>
        <v>#VALUE!</v>
      </c>
      <c r="CO50" s="14" t="e">
        <f>IF(U50="",0,IFERROR(VLOOKUP(U45&amp;U46&amp;U47&amp;U48&amp;U49&amp;U50,General!I:J,2,FALSE),0))+V49</f>
        <v>#VALUE!</v>
      </c>
      <c r="CP50" s="14" t="e">
        <f>IF(AA50="",0,IFERROR(VLOOKUP(AA45&amp;AA46&amp;AA47&amp;AA48&amp;AA49&amp;AA50,General!I:J,2,FALSE),0))+AB49</f>
        <v>#VALUE!</v>
      </c>
      <c r="CQ50" s="14" t="e">
        <f>IF(AP50="",0,IFERROR(VLOOKUP(AP45&amp;AP46&amp;AP47&amp;AP48&amp;AP49&amp;AP50,General!I:J,2,FALSE),0))+AQ49</f>
        <v>#VALUE!</v>
      </c>
      <c r="CR50" s="14" t="e">
        <f>IF(AV50="",0,IFERROR(VLOOKUP(AV45&amp;AV46&amp;AV47&amp;AV48&amp;AV49&amp;AV50,General!I:J,2,FALSE),0))+AW49</f>
        <v>#VALUE!</v>
      </c>
      <c r="CS50" s="14" t="e">
        <f>IF(BB50="",0,IFERROR(VLOOKUP(BB45&amp;BB46&amp;BB47&amp;BB48&amp;BB49&amp;BB50,General!I:J,2,FALSE),0))+BC49</f>
        <v>#VALUE!</v>
      </c>
      <c r="CT50" s="14" t="e">
        <f>IF(BH50="",0,IFERROR(VLOOKUP(BH45&amp;BH46&amp;BH47&amp;BH48&amp;BH49&amp;BH50,General!I:J,2,FALSE),0))+BI49</f>
        <v>#VALUE!</v>
      </c>
      <c r="CU50" s="14" t="e">
        <f>IF(BN50="",0,IFERROR(VLOOKUP(BN45&amp;BN46&amp;BN47&amp;BN48&amp;BN49&amp;BN50,General!I:J,2,FALSE),0))+BO49</f>
        <v>#VALUE!</v>
      </c>
      <c r="CV50" s="14" t="e">
        <f>IF(AJ50="",0,IFERROR(VLOOKUP(AJ45&amp;AJ46&amp;AJ47&amp;AJ48&amp;AJ49&amp;AJ50,General!I:J,2,FALSE),0))+AK49</f>
        <v>#VALUE!</v>
      </c>
      <c r="DG50" s="14" t="str">
        <f>DG54</f>
        <v/>
      </c>
      <c r="DH50" s="14">
        <v>50</v>
      </c>
      <c r="DI50" s="14" t="str">
        <f>$DG$54</f>
        <v/>
      </c>
      <c r="DN50" s="14" t="str">
        <f ca="1">IF(DN51=1,DN53,IF(DN51=2,DO53,IF(DN51=3,DP53,DQ53)))</f>
        <v/>
      </c>
      <c r="DS50" s="14" t="str">
        <f ca="1">$DN$49</f>
        <v/>
      </c>
      <c r="DU50" s="68" t="str">
        <f t="shared" si="44"/>
        <v/>
      </c>
      <c r="DV50" s="24" t="str">
        <f t="shared" si="45"/>
        <v/>
      </c>
      <c r="DW50" s="24" t="str">
        <f t="shared" si="46"/>
        <v/>
      </c>
      <c r="DX50" s="24" t="str">
        <f t="shared" si="47"/>
        <v/>
      </c>
      <c r="DY50" s="24" t="str">
        <f t="shared" si="48"/>
        <v/>
      </c>
      <c r="DZ50" s="24" t="str">
        <f t="shared" si="49"/>
        <v/>
      </c>
      <c r="EA50" s="24" t="str">
        <f t="shared" si="50"/>
        <v/>
      </c>
      <c r="EB50" s="24" t="str">
        <f t="shared" si="51"/>
        <v/>
      </c>
      <c r="EC50" s="24" t="str">
        <f t="shared" si="52"/>
        <v/>
      </c>
      <c r="ED50" s="67" t="str">
        <f t="shared" si="53"/>
        <v/>
      </c>
    </row>
    <row r="51" spans="1:134" ht="26.25" customHeight="1" thickBot="1">
      <c r="A51" s="14">
        <v>42</v>
      </c>
      <c r="B51" s="104" t="str">
        <f t="shared" si="65"/>
        <v/>
      </c>
      <c r="C51" s="91" t="str">
        <f t="shared" si="20"/>
        <v/>
      </c>
      <c r="D51" s="91" t="str">
        <f t="shared" si="101"/>
        <v/>
      </c>
      <c r="E51" s="105" t="str">
        <f t="shared" si="22"/>
        <v/>
      </c>
      <c r="F51" s="137"/>
      <c r="G51" s="137"/>
      <c r="H51" s="104" t="str">
        <f t="shared" si="82"/>
        <v/>
      </c>
      <c r="I51" s="91" t="str">
        <f t="shared" si="23"/>
        <v/>
      </c>
      <c r="J51" s="91" t="str">
        <f t="shared" si="102"/>
        <v/>
      </c>
      <c r="K51" s="105" t="str">
        <f t="shared" si="25"/>
        <v/>
      </c>
      <c r="L51" s="137"/>
      <c r="M51" s="137"/>
      <c r="N51" s="104" t="str">
        <f t="shared" si="83"/>
        <v/>
      </c>
      <c r="O51" s="91" t="str">
        <f t="shared" si="26"/>
        <v/>
      </c>
      <c r="P51" s="91" t="str">
        <f t="shared" si="103"/>
        <v/>
      </c>
      <c r="Q51" s="105" t="str">
        <f t="shared" si="28"/>
        <v/>
      </c>
      <c r="R51" s="137"/>
      <c r="S51" s="137"/>
      <c r="T51" s="104" t="str">
        <f t="shared" si="84"/>
        <v/>
      </c>
      <c r="U51" s="91" t="str">
        <f t="shared" si="29"/>
        <v/>
      </c>
      <c r="V51" s="91" t="str">
        <f t="shared" si="104"/>
        <v/>
      </c>
      <c r="W51" s="105" t="str">
        <f t="shared" si="31"/>
        <v/>
      </c>
      <c r="X51" s="137"/>
      <c r="Y51" s="137"/>
      <c r="Z51" s="104" t="str">
        <f t="shared" si="85"/>
        <v/>
      </c>
      <c r="AA51" s="91" t="str">
        <f t="shared" si="32"/>
        <v/>
      </c>
      <c r="AB51" s="91" t="str">
        <f t="shared" si="105"/>
        <v/>
      </c>
      <c r="AC51" s="105" t="str">
        <f t="shared" si="34"/>
        <v/>
      </c>
      <c r="AD51" s="137"/>
      <c r="AE51" s="137"/>
      <c r="AF51" s="169" t="str">
        <f>IF('Main Dashboard'!I51="","",'Main Dashboard'!I51)</f>
        <v/>
      </c>
      <c r="AG51" s="171"/>
      <c r="AH51" s="190"/>
      <c r="AI51" s="178" t="str" cm="1">
        <f t="array" aca="1" ref="AI51" ca="1">IF(AF50="","",INDIRECT(DS50&amp;DH51))</f>
        <v/>
      </c>
      <c r="AJ51" s="91" t="str">
        <f t="shared" si="54"/>
        <v/>
      </c>
      <c r="AK51" s="91" t="str">
        <f t="shared" si="56"/>
        <v/>
      </c>
      <c r="AL51" s="105" t="str">
        <f t="shared" si="61"/>
        <v/>
      </c>
      <c r="AM51" s="166"/>
      <c r="AN51" s="137"/>
      <c r="AO51" s="104" t="str">
        <f t="shared" si="86"/>
        <v/>
      </c>
      <c r="AP51" s="91" t="str">
        <f t="shared" si="87"/>
        <v/>
      </c>
      <c r="AQ51" s="91" t="str">
        <f t="shared" si="106"/>
        <v/>
      </c>
      <c r="AR51" s="105" t="str">
        <f t="shared" si="88"/>
        <v/>
      </c>
      <c r="AS51" s="137"/>
      <c r="AT51" s="137"/>
      <c r="AU51" s="104" t="str">
        <f t="shared" si="89"/>
        <v/>
      </c>
      <c r="AV51" s="91" t="str">
        <f t="shared" si="90"/>
        <v/>
      </c>
      <c r="AW51" s="91" t="str">
        <f t="shared" si="107"/>
        <v/>
      </c>
      <c r="AX51" s="105" t="str">
        <f t="shared" si="91"/>
        <v/>
      </c>
      <c r="AY51" s="137"/>
      <c r="AZ51" s="137"/>
      <c r="BA51" s="104" t="str">
        <f t="shared" si="92"/>
        <v/>
      </c>
      <c r="BB51" s="91" t="str">
        <f t="shared" si="93"/>
        <v/>
      </c>
      <c r="BC51" s="91" t="str">
        <f t="shared" si="108"/>
        <v/>
      </c>
      <c r="BD51" s="105" t="str">
        <f t="shared" si="94"/>
        <v/>
      </c>
      <c r="BE51" s="137"/>
      <c r="BF51" s="137"/>
      <c r="BG51" s="104" t="str">
        <f t="shared" si="95"/>
        <v/>
      </c>
      <c r="BH51" s="91" t="str">
        <f t="shared" si="96"/>
        <v/>
      </c>
      <c r="BI51" s="91" t="str">
        <f t="shared" si="109"/>
        <v/>
      </c>
      <c r="BJ51" s="105" t="str">
        <f t="shared" si="97"/>
        <v/>
      </c>
      <c r="BK51" s="137"/>
      <c r="BL51" s="137"/>
      <c r="BM51" s="104" t="str">
        <f t="shared" si="98"/>
        <v/>
      </c>
      <c r="BN51" s="91" t="str">
        <f t="shared" si="99"/>
        <v/>
      </c>
      <c r="BO51" s="91" t="str">
        <f t="shared" si="110"/>
        <v/>
      </c>
      <c r="BP51" s="105" t="str">
        <f t="shared" si="100"/>
        <v/>
      </c>
      <c r="BQ51" s="14" t="str">
        <f t="shared" si="43"/>
        <v>B42</v>
      </c>
      <c r="BR51" s="14" t="str">
        <f>LEFT('Strategy Dashboard'!B51)</f>
        <v/>
      </c>
      <c r="BS51" s="14" t="str">
        <f>LEFT('Strategy Dashboard'!K51)</f>
        <v/>
      </c>
      <c r="BT51" s="14" t="str">
        <f>LEFT('Strategy Dashboard'!T51)</f>
        <v/>
      </c>
      <c r="BU51" s="14" t="str">
        <f>LEFT('Strategy Dashboard'!AC51)</f>
        <v/>
      </c>
      <c r="BV51" s="14" t="str">
        <f>LEFT('Strategy Dashboard'!AL51)</f>
        <v/>
      </c>
      <c r="BW51" s="14" t="str">
        <f>LEFT('Strategy Dashboard'!BE51)</f>
        <v/>
      </c>
      <c r="BX51" s="14" t="str">
        <f>LEFT('Strategy Dashboard'!BN51)</f>
        <v/>
      </c>
      <c r="BY51" s="14" t="str">
        <f>LEFT('Strategy Dashboard'!BW51)</f>
        <v/>
      </c>
      <c r="BZ51" s="14" t="str">
        <f>LEFT('Strategy Dashboard'!CF51)</f>
        <v/>
      </c>
      <c r="CA51" s="14" t="str">
        <f>LEFT('Strategy Dashboard'!CO51)</f>
        <v/>
      </c>
      <c r="CB51" s="14">
        <f>IF(OR(BR51="N",REPLACE('Strategy Dashboard'!B51,1,1,"")=""),0,INT(REPLACE('Strategy Dashboard'!B51,1,1,"")))</f>
        <v>0</v>
      </c>
      <c r="CC51" s="14">
        <f>IF(OR(BS51="N",REPLACE('Strategy Dashboard'!K51,1,1,"")=""),0,INT(REPLACE('Strategy Dashboard'!K51,1,1,"")))</f>
        <v>0</v>
      </c>
      <c r="CD51" s="14">
        <f>IF(OR(BT51="N",REPLACE('Strategy Dashboard'!T51,1,1,"")=""),0,INT(REPLACE('Strategy Dashboard'!T51,1,1,"")))</f>
        <v>0</v>
      </c>
      <c r="CE51" s="14">
        <f>IF(OR(BU51="N",REPLACE('Strategy Dashboard'!AC51,1,1,"")=""),0,INT(REPLACE('Strategy Dashboard'!AC51,1,1,"")))</f>
        <v>0</v>
      </c>
      <c r="CF51" s="14">
        <f>IF(OR(BV51="N",REPLACE('Strategy Dashboard'!AL51,1,1,"")=""),0,INT(REPLACE('Strategy Dashboard'!AL51,1,1,"")))</f>
        <v>0</v>
      </c>
      <c r="CG51" s="14">
        <f>IF(OR(BW51="N",REPLACE('Strategy Dashboard'!BE51,1,1,"")=""),0,INT(REPLACE('Strategy Dashboard'!BE51,1,1,"")))</f>
        <v>0</v>
      </c>
      <c r="CH51" s="14">
        <f>IF(OR(BX51="N",REPLACE('Strategy Dashboard'!BN51,1,1,"")=""),0,INT(REPLACE('Strategy Dashboard'!BN51,1,1,"")))</f>
        <v>0</v>
      </c>
      <c r="CI51" s="14">
        <f>IF(OR(BY51="N",REPLACE('Strategy Dashboard'!BW51,1,1,"")=""),0,INT(REPLACE('Strategy Dashboard'!BW51,1,1,"")))</f>
        <v>0</v>
      </c>
      <c r="CJ51" s="14">
        <f>IF(OR(BZ51="N",REPLACE('Strategy Dashboard'!CF51,1,1,"")=""),0,INT(REPLACE('Strategy Dashboard'!CF51,1,1,"")))</f>
        <v>0</v>
      </c>
      <c r="CK51" s="14">
        <f>IF(OR(CA51="N",REPLACE('Strategy Dashboard'!CO51,1,1,"")=""),0,INT(REPLACE('Strategy Dashboard'!CO51,1,1,"")))</f>
        <v>0</v>
      </c>
      <c r="CL51" s="14" t="e">
        <f>IF(C51="",0,IFERROR(VLOOKUP(C46&amp;C47&amp;C48&amp;C49&amp;C50&amp;C51,General!I:J,2,FALSE),0))+D50</f>
        <v>#VALUE!</v>
      </c>
      <c r="CM51" s="14" t="e">
        <f>IF(I51="",0,IFERROR(VLOOKUP(I46&amp;I47&amp;I48&amp;I49&amp;I50&amp;I51,General!I:J,2,FALSE),0))+J50</f>
        <v>#VALUE!</v>
      </c>
      <c r="CN51" s="14" t="e">
        <f>IF(O51="",0,IFERROR(VLOOKUP(O46&amp;O47&amp;O48&amp;O49&amp;O50&amp;O51,General!I:J,2,FALSE),0))+P50</f>
        <v>#VALUE!</v>
      </c>
      <c r="CO51" s="14" t="e">
        <f>IF(U51="",0,IFERROR(VLOOKUP(U46&amp;U47&amp;U48&amp;U49&amp;U50&amp;U51,General!I:J,2,FALSE),0))+V50</f>
        <v>#VALUE!</v>
      </c>
      <c r="CP51" s="14" t="e">
        <f>IF(AA51="",0,IFERROR(VLOOKUP(AA46&amp;AA47&amp;AA48&amp;AA49&amp;AA50&amp;AA51,General!I:J,2,FALSE),0))+AB50</f>
        <v>#VALUE!</v>
      </c>
      <c r="CQ51" s="14" t="e">
        <f>IF(AP51="",0,IFERROR(VLOOKUP(AP46&amp;AP47&amp;AP48&amp;AP49&amp;AP50&amp;AP51,General!I:J,2,FALSE),0))+AQ50</f>
        <v>#VALUE!</v>
      </c>
      <c r="CR51" s="14" t="e">
        <f>IF(AV51="",0,IFERROR(VLOOKUP(AV46&amp;AV47&amp;AV48&amp;AV49&amp;AV50&amp;AV51,General!I:J,2,FALSE),0))+AW50</f>
        <v>#VALUE!</v>
      </c>
      <c r="CS51" s="14" t="e">
        <f>IF(BB51="",0,IFERROR(VLOOKUP(BB46&amp;BB47&amp;BB48&amp;BB49&amp;BB50&amp;BB51,General!I:J,2,FALSE),0))+BC50</f>
        <v>#VALUE!</v>
      </c>
      <c r="CT51" s="14" t="e">
        <f>IF(BH51="",0,IFERROR(VLOOKUP(BH46&amp;BH47&amp;BH48&amp;BH49&amp;BH50&amp;BH51,General!I:J,2,FALSE),0))+BI50</f>
        <v>#VALUE!</v>
      </c>
      <c r="CU51" s="14" t="e">
        <f>IF(BN51="",0,IFERROR(VLOOKUP(BN46&amp;BN47&amp;BN48&amp;BN49&amp;BN50&amp;BN51,General!I:J,2,FALSE),0))+BO50</f>
        <v>#VALUE!</v>
      </c>
      <c r="CV51" s="14" t="e">
        <f>IF(AJ51="",0,IFERROR(VLOOKUP(AJ46&amp;AJ47&amp;AJ48&amp;AJ49&amp;AJ50&amp;AJ51,General!I:J,2,FALSE),0))+AK50</f>
        <v>#VALUE!</v>
      </c>
      <c r="DG51" s="14" t="str">
        <f>DG54</f>
        <v/>
      </c>
      <c r="DH51" s="14">
        <v>51</v>
      </c>
      <c r="DI51" s="14" t="str">
        <f t="shared" ref="DI51:DI54" si="116">$DG$54</f>
        <v/>
      </c>
      <c r="DN51" s="14">
        <f ca="1">RANDBETWEEN(1,DN52)</f>
        <v>2</v>
      </c>
      <c r="DS51" s="14" t="str">
        <f t="shared" ref="DS51:DS53" ca="1" si="117">$DN$49</f>
        <v/>
      </c>
      <c r="DT51" s="14">
        <f t="shared" ref="DT51" si="118">IF(DT46=4,1,DT46+1)</f>
        <v>1</v>
      </c>
      <c r="DU51" s="68" t="str">
        <f t="shared" si="44"/>
        <v/>
      </c>
      <c r="DV51" s="24" t="str">
        <f t="shared" si="45"/>
        <v/>
      </c>
      <c r="DW51" s="24" t="str">
        <f t="shared" si="46"/>
        <v/>
      </c>
      <c r="DX51" s="24" t="str">
        <f t="shared" si="47"/>
        <v/>
      </c>
      <c r="DY51" s="24" t="str">
        <f t="shared" si="48"/>
        <v/>
      </c>
      <c r="DZ51" s="24" t="str">
        <f t="shared" si="49"/>
        <v/>
      </c>
      <c r="EA51" s="24" t="str">
        <f t="shared" si="50"/>
        <v/>
      </c>
      <c r="EB51" s="24" t="str">
        <f t="shared" si="51"/>
        <v/>
      </c>
      <c r="EC51" s="24" t="str">
        <f t="shared" si="52"/>
        <v/>
      </c>
      <c r="ED51" s="67" t="str">
        <f t="shared" si="53"/>
        <v/>
      </c>
    </row>
    <row r="52" spans="1:134" ht="26.25" customHeight="1" thickBot="1">
      <c r="A52" s="14">
        <v>43</v>
      </c>
      <c r="B52" s="104" t="str">
        <f t="shared" si="65"/>
        <v/>
      </c>
      <c r="C52" s="91" t="str">
        <f t="shared" si="20"/>
        <v/>
      </c>
      <c r="D52" s="91" t="str">
        <f t="shared" si="101"/>
        <v/>
      </c>
      <c r="E52" s="105" t="str">
        <f t="shared" si="22"/>
        <v/>
      </c>
      <c r="F52" s="137"/>
      <c r="G52" s="137"/>
      <c r="H52" s="104" t="str">
        <f t="shared" si="82"/>
        <v/>
      </c>
      <c r="I52" s="91" t="str">
        <f t="shared" si="23"/>
        <v/>
      </c>
      <c r="J52" s="91" t="str">
        <f t="shared" si="102"/>
        <v/>
      </c>
      <c r="K52" s="105" t="str">
        <f t="shared" si="25"/>
        <v/>
      </c>
      <c r="L52" s="137"/>
      <c r="M52" s="137"/>
      <c r="N52" s="104" t="str">
        <f t="shared" si="83"/>
        <v/>
      </c>
      <c r="O52" s="91" t="str">
        <f t="shared" si="26"/>
        <v/>
      </c>
      <c r="P52" s="91" t="str">
        <f t="shared" si="103"/>
        <v/>
      </c>
      <c r="Q52" s="105" t="str">
        <f t="shared" si="28"/>
        <v/>
      </c>
      <c r="R52" s="137"/>
      <c r="S52" s="137"/>
      <c r="T52" s="104" t="str">
        <f t="shared" si="84"/>
        <v/>
      </c>
      <c r="U52" s="91" t="str">
        <f t="shared" si="29"/>
        <v/>
      </c>
      <c r="V52" s="91" t="str">
        <f t="shared" si="104"/>
        <v/>
      </c>
      <c r="W52" s="105" t="str">
        <f t="shared" si="31"/>
        <v/>
      </c>
      <c r="X52" s="137"/>
      <c r="Y52" s="137"/>
      <c r="Z52" s="104" t="str">
        <f t="shared" si="85"/>
        <v/>
      </c>
      <c r="AA52" s="91" t="str">
        <f t="shared" si="32"/>
        <v/>
      </c>
      <c r="AB52" s="91" t="str">
        <f t="shared" si="105"/>
        <v/>
      </c>
      <c r="AC52" s="105" t="str">
        <f t="shared" si="34"/>
        <v/>
      </c>
      <c r="AD52" s="137"/>
      <c r="AE52" s="137"/>
      <c r="AF52" s="169" t="str">
        <f>IF('Main Dashboard'!I52="","",'Main Dashboard'!I52)</f>
        <v/>
      </c>
      <c r="AG52" s="171"/>
      <c r="AH52" s="190"/>
      <c r="AI52" s="178" t="str" cm="1">
        <f t="array" aca="1" ref="AI52" ca="1">IF(AF51="","",INDIRECT(DS51&amp;DH52))</f>
        <v/>
      </c>
      <c r="AJ52" s="91" t="str">
        <f t="shared" si="54"/>
        <v/>
      </c>
      <c r="AK52" s="91" t="str">
        <f t="shared" si="56"/>
        <v/>
      </c>
      <c r="AL52" s="105" t="str">
        <f t="shared" si="61"/>
        <v/>
      </c>
      <c r="AM52" s="166"/>
      <c r="AN52" s="137"/>
      <c r="AO52" s="104" t="str">
        <f t="shared" si="86"/>
        <v/>
      </c>
      <c r="AP52" s="91" t="str">
        <f t="shared" si="87"/>
        <v/>
      </c>
      <c r="AQ52" s="91" t="str">
        <f t="shared" si="106"/>
        <v/>
      </c>
      <c r="AR52" s="105" t="str">
        <f t="shared" si="88"/>
        <v/>
      </c>
      <c r="AS52" s="137"/>
      <c r="AT52" s="137"/>
      <c r="AU52" s="104" t="str">
        <f t="shared" si="89"/>
        <v/>
      </c>
      <c r="AV52" s="91" t="str">
        <f t="shared" si="90"/>
        <v/>
      </c>
      <c r="AW52" s="91" t="str">
        <f t="shared" si="107"/>
        <v/>
      </c>
      <c r="AX52" s="105" t="str">
        <f t="shared" si="91"/>
        <v/>
      </c>
      <c r="AY52" s="137"/>
      <c r="AZ52" s="137"/>
      <c r="BA52" s="104" t="str">
        <f t="shared" si="92"/>
        <v/>
      </c>
      <c r="BB52" s="91" t="str">
        <f t="shared" si="93"/>
        <v/>
      </c>
      <c r="BC52" s="91" t="str">
        <f t="shared" si="108"/>
        <v/>
      </c>
      <c r="BD52" s="105" t="str">
        <f t="shared" si="94"/>
        <v/>
      </c>
      <c r="BE52" s="137"/>
      <c r="BF52" s="137"/>
      <c r="BG52" s="104" t="str">
        <f t="shared" si="95"/>
        <v/>
      </c>
      <c r="BH52" s="91" t="str">
        <f t="shared" si="96"/>
        <v/>
      </c>
      <c r="BI52" s="91" t="str">
        <f t="shared" si="109"/>
        <v/>
      </c>
      <c r="BJ52" s="105" t="str">
        <f t="shared" si="97"/>
        <v/>
      </c>
      <c r="BK52" s="137"/>
      <c r="BL52" s="137"/>
      <c r="BM52" s="104" t="str">
        <f t="shared" si="98"/>
        <v/>
      </c>
      <c r="BN52" s="91" t="str">
        <f t="shared" si="99"/>
        <v/>
      </c>
      <c r="BO52" s="91" t="str">
        <f t="shared" si="110"/>
        <v/>
      </c>
      <c r="BP52" s="105" t="str">
        <f t="shared" si="100"/>
        <v/>
      </c>
      <c r="BQ52" s="14" t="str">
        <f t="shared" si="43"/>
        <v>B43</v>
      </c>
      <c r="BR52" s="14" t="str">
        <f>LEFT('Strategy Dashboard'!B52)</f>
        <v/>
      </c>
      <c r="BS52" s="14" t="str">
        <f>LEFT('Strategy Dashboard'!K52)</f>
        <v/>
      </c>
      <c r="BT52" s="14" t="str">
        <f>LEFT('Strategy Dashboard'!T52)</f>
        <v/>
      </c>
      <c r="BU52" s="14" t="str">
        <f>LEFT('Strategy Dashboard'!AC52)</f>
        <v/>
      </c>
      <c r="BV52" s="14" t="str">
        <f>LEFT('Strategy Dashboard'!AL52)</f>
        <v/>
      </c>
      <c r="BW52" s="14" t="str">
        <f>LEFT('Strategy Dashboard'!BE52)</f>
        <v/>
      </c>
      <c r="BX52" s="14" t="str">
        <f>LEFT('Strategy Dashboard'!BN52)</f>
        <v/>
      </c>
      <c r="BY52" s="14" t="str">
        <f>LEFT('Strategy Dashboard'!BW52)</f>
        <v/>
      </c>
      <c r="BZ52" s="14" t="str">
        <f>LEFT('Strategy Dashboard'!CF52)</f>
        <v/>
      </c>
      <c r="CA52" s="14" t="str">
        <f>LEFT('Strategy Dashboard'!CO52)</f>
        <v/>
      </c>
      <c r="CB52" s="14">
        <f>IF(OR(BR52="N",REPLACE('Strategy Dashboard'!B52,1,1,"")=""),0,INT(REPLACE('Strategy Dashboard'!B52,1,1,"")))</f>
        <v>0</v>
      </c>
      <c r="CC52" s="14">
        <f>IF(OR(BS52="N",REPLACE('Strategy Dashboard'!K52,1,1,"")=""),0,INT(REPLACE('Strategy Dashboard'!K52,1,1,"")))</f>
        <v>0</v>
      </c>
      <c r="CD52" s="14">
        <f>IF(OR(BT52="N",REPLACE('Strategy Dashboard'!T52,1,1,"")=""),0,INT(REPLACE('Strategy Dashboard'!T52,1,1,"")))</f>
        <v>0</v>
      </c>
      <c r="CE52" s="14">
        <f>IF(OR(BU52="N",REPLACE('Strategy Dashboard'!AC52,1,1,"")=""),0,INT(REPLACE('Strategy Dashboard'!AC52,1,1,"")))</f>
        <v>0</v>
      </c>
      <c r="CF52" s="14">
        <f>IF(OR(BV52="N",REPLACE('Strategy Dashboard'!AL52,1,1,"")=""),0,INT(REPLACE('Strategy Dashboard'!AL52,1,1,"")))</f>
        <v>0</v>
      </c>
      <c r="CG52" s="14">
        <f>IF(OR(BW52="N",REPLACE('Strategy Dashboard'!BE52,1,1,"")=""),0,INT(REPLACE('Strategy Dashboard'!BE52,1,1,"")))</f>
        <v>0</v>
      </c>
      <c r="CH52" s="14">
        <f>IF(OR(BX52="N",REPLACE('Strategy Dashboard'!BN52,1,1,"")=""),0,INT(REPLACE('Strategy Dashboard'!BN52,1,1,"")))</f>
        <v>0</v>
      </c>
      <c r="CI52" s="14">
        <f>IF(OR(BY52="N",REPLACE('Strategy Dashboard'!BW52,1,1,"")=""),0,INT(REPLACE('Strategy Dashboard'!BW52,1,1,"")))</f>
        <v>0</v>
      </c>
      <c r="CJ52" s="14">
        <f>IF(OR(BZ52="N",REPLACE('Strategy Dashboard'!CF52,1,1,"")=""),0,INT(REPLACE('Strategy Dashboard'!CF52,1,1,"")))</f>
        <v>0</v>
      </c>
      <c r="CK52" s="14">
        <f>IF(OR(CA52="N",REPLACE('Strategy Dashboard'!CO52,1,1,"")=""),0,INT(REPLACE('Strategy Dashboard'!CO52,1,1,"")))</f>
        <v>0</v>
      </c>
      <c r="CL52" s="14" t="e">
        <f>IF(C52="",0,IFERROR(VLOOKUP(C47&amp;C48&amp;C49&amp;C50&amp;C51&amp;C52,General!I:J,2,FALSE),0))+D51</f>
        <v>#VALUE!</v>
      </c>
      <c r="CM52" s="14" t="e">
        <f>IF(I52="",0,IFERROR(VLOOKUP(I47&amp;I48&amp;I49&amp;I50&amp;I51&amp;I52,General!I:J,2,FALSE),0))+J51</f>
        <v>#VALUE!</v>
      </c>
      <c r="CN52" s="14" t="e">
        <f>IF(O52="",0,IFERROR(VLOOKUP(O47&amp;O48&amp;O49&amp;O50&amp;O51&amp;O52,General!I:J,2,FALSE),0))+P51</f>
        <v>#VALUE!</v>
      </c>
      <c r="CO52" s="14" t="e">
        <f>IF(U52="",0,IFERROR(VLOOKUP(U47&amp;U48&amp;U49&amp;U50&amp;U51&amp;U52,General!I:J,2,FALSE),0))+V51</f>
        <v>#VALUE!</v>
      </c>
      <c r="CP52" s="14" t="e">
        <f>IF(AA52="",0,IFERROR(VLOOKUP(AA47&amp;AA48&amp;AA49&amp;AA50&amp;AA51&amp;AA52,General!I:J,2,FALSE),0))+AB51</f>
        <v>#VALUE!</v>
      </c>
      <c r="CQ52" s="14" t="e">
        <f>IF(AP52="",0,IFERROR(VLOOKUP(AP47&amp;AP48&amp;AP49&amp;AP50&amp;AP51&amp;AP52,General!I:J,2,FALSE),0))+AQ51</f>
        <v>#VALUE!</v>
      </c>
      <c r="CR52" s="14" t="e">
        <f>IF(AV52="",0,IFERROR(VLOOKUP(AV47&amp;AV48&amp;AV49&amp;AV50&amp;AV51&amp;AV52,General!I:J,2,FALSE),0))+AW51</f>
        <v>#VALUE!</v>
      </c>
      <c r="CS52" s="14" t="e">
        <f>IF(BB52="",0,IFERROR(VLOOKUP(BB47&amp;BB48&amp;BB49&amp;BB50&amp;BB51&amp;BB52,General!I:J,2,FALSE),0))+BC51</f>
        <v>#VALUE!</v>
      </c>
      <c r="CT52" s="14" t="e">
        <f>IF(BH52="",0,IFERROR(VLOOKUP(BH47&amp;BH48&amp;BH49&amp;BH50&amp;BH51&amp;BH52,General!I:J,2,FALSE),0))+BI51</f>
        <v>#VALUE!</v>
      </c>
      <c r="CU52" s="14" t="e">
        <f>IF(BN52="",0,IFERROR(VLOOKUP(BN47&amp;BN48&amp;BN49&amp;BN50&amp;BN51&amp;BN52,General!I:J,2,FALSE),0))+BO51</f>
        <v>#VALUE!</v>
      </c>
      <c r="CV52" s="14" t="e">
        <f>IF(AJ52="",0,IFERROR(VLOOKUP(AJ47&amp;AJ48&amp;AJ49&amp;AJ50&amp;AJ51&amp;AJ52,General!I:J,2,FALSE),0))+AK51</f>
        <v>#VALUE!</v>
      </c>
      <c r="DG52" s="14" t="str">
        <f>DG54</f>
        <v/>
      </c>
      <c r="DH52" s="14">
        <v>52</v>
      </c>
      <c r="DI52" s="14" t="str">
        <f t="shared" si="116"/>
        <v/>
      </c>
      <c r="DJ52" s="14" t="str">
        <f>IFERROR(VLOOKUP(DJ54,General!L:M,2,FALSE),"")</f>
        <v/>
      </c>
      <c r="DK52" s="14" t="str">
        <f>IFERROR(VLOOKUP(DK54,General!L:M,2,FALSE),"")</f>
        <v/>
      </c>
      <c r="DL52" s="14" t="str">
        <f>IFERROR(VLOOKUP(DL54,General!L:M,2,FALSE),"")</f>
        <v/>
      </c>
      <c r="DM52" s="14" t="str">
        <f>IFERROR(VLOOKUP(DM54,General!L:M,2,FALSE),"")</f>
        <v/>
      </c>
      <c r="DN52" s="14">
        <f ca="1">COUNTIF(DJ53:DM53,MAX(DJ53:DM53))</f>
        <v>4</v>
      </c>
      <c r="DS52" s="14" t="str">
        <f t="shared" ca="1" si="117"/>
        <v/>
      </c>
      <c r="DU52" s="68" t="str">
        <f t="shared" si="44"/>
        <v/>
      </c>
      <c r="DV52" s="24" t="str">
        <f t="shared" si="45"/>
        <v/>
      </c>
      <c r="DW52" s="24" t="str">
        <f t="shared" si="46"/>
        <v/>
      </c>
      <c r="DX52" s="24" t="str">
        <f t="shared" si="47"/>
        <v/>
      </c>
      <c r="DY52" s="24" t="str">
        <f t="shared" si="48"/>
        <v/>
      </c>
      <c r="DZ52" s="24" t="str">
        <f t="shared" si="49"/>
        <v/>
      </c>
      <c r="EA52" s="24" t="str">
        <f t="shared" si="50"/>
        <v/>
      </c>
      <c r="EB52" s="24" t="str">
        <f t="shared" si="51"/>
        <v/>
      </c>
      <c r="EC52" s="24" t="str">
        <f t="shared" si="52"/>
        <v/>
      </c>
      <c r="ED52" s="67" t="str">
        <f t="shared" si="53"/>
        <v/>
      </c>
    </row>
    <row r="53" spans="1:134" ht="26.25" customHeight="1" thickBot="1">
      <c r="A53" s="14">
        <v>44</v>
      </c>
      <c r="B53" s="104" t="str">
        <f t="shared" si="65"/>
        <v/>
      </c>
      <c r="C53" s="91" t="str">
        <f t="shared" si="20"/>
        <v/>
      </c>
      <c r="D53" s="91" t="str">
        <f t="shared" si="101"/>
        <v/>
      </c>
      <c r="E53" s="105" t="str">
        <f t="shared" si="22"/>
        <v/>
      </c>
      <c r="F53" s="137"/>
      <c r="G53" s="137"/>
      <c r="H53" s="104" t="str">
        <f t="shared" si="82"/>
        <v/>
      </c>
      <c r="I53" s="91" t="str">
        <f t="shared" si="23"/>
        <v/>
      </c>
      <c r="J53" s="91" t="str">
        <f t="shared" si="102"/>
        <v/>
      </c>
      <c r="K53" s="105" t="str">
        <f t="shared" si="25"/>
        <v/>
      </c>
      <c r="L53" s="137"/>
      <c r="M53" s="137"/>
      <c r="N53" s="104" t="str">
        <f t="shared" si="83"/>
        <v/>
      </c>
      <c r="O53" s="91" t="str">
        <f t="shared" si="26"/>
        <v/>
      </c>
      <c r="P53" s="91" t="str">
        <f t="shared" si="103"/>
        <v/>
      </c>
      <c r="Q53" s="105" t="str">
        <f t="shared" si="28"/>
        <v/>
      </c>
      <c r="R53" s="137"/>
      <c r="S53" s="137"/>
      <c r="T53" s="104" t="str">
        <f t="shared" si="84"/>
        <v/>
      </c>
      <c r="U53" s="91" t="str">
        <f t="shared" si="29"/>
        <v/>
      </c>
      <c r="V53" s="91" t="str">
        <f t="shared" si="104"/>
        <v/>
      </c>
      <c r="W53" s="105" t="str">
        <f t="shared" si="31"/>
        <v/>
      </c>
      <c r="X53" s="137"/>
      <c r="Y53" s="137"/>
      <c r="Z53" s="104" t="str">
        <f t="shared" si="85"/>
        <v/>
      </c>
      <c r="AA53" s="91" t="str">
        <f t="shared" si="32"/>
        <v/>
      </c>
      <c r="AB53" s="91" t="str">
        <f t="shared" si="105"/>
        <v/>
      </c>
      <c r="AC53" s="105" t="str">
        <f t="shared" si="34"/>
        <v/>
      </c>
      <c r="AD53" s="137"/>
      <c r="AE53" s="137"/>
      <c r="AF53" s="169" t="str">
        <f>IF('Main Dashboard'!I53="","",'Main Dashboard'!I53)</f>
        <v/>
      </c>
      <c r="AG53" s="171"/>
      <c r="AH53" s="190"/>
      <c r="AI53" s="178" t="str" cm="1">
        <f t="array" aca="1" ref="AI53" ca="1">IF(AF52="","",INDIRECT(DS52&amp;DH53))</f>
        <v/>
      </c>
      <c r="AJ53" s="91" t="str">
        <f t="shared" si="54"/>
        <v/>
      </c>
      <c r="AK53" s="91" t="str">
        <f t="shared" si="56"/>
        <v/>
      </c>
      <c r="AL53" s="105" t="str">
        <f t="shared" si="61"/>
        <v/>
      </c>
      <c r="AM53" s="166"/>
      <c r="AN53" s="137"/>
      <c r="AO53" s="104" t="str">
        <f t="shared" si="86"/>
        <v/>
      </c>
      <c r="AP53" s="91" t="str">
        <f t="shared" si="87"/>
        <v/>
      </c>
      <c r="AQ53" s="91" t="str">
        <f t="shared" si="106"/>
        <v/>
      </c>
      <c r="AR53" s="105" t="str">
        <f t="shared" si="88"/>
        <v/>
      </c>
      <c r="AS53" s="137"/>
      <c r="AT53" s="137"/>
      <c r="AU53" s="104" t="str">
        <f t="shared" si="89"/>
        <v/>
      </c>
      <c r="AV53" s="91" t="str">
        <f t="shared" si="90"/>
        <v/>
      </c>
      <c r="AW53" s="91" t="str">
        <f t="shared" si="107"/>
        <v/>
      </c>
      <c r="AX53" s="105" t="str">
        <f t="shared" si="91"/>
        <v/>
      </c>
      <c r="AY53" s="137"/>
      <c r="AZ53" s="137"/>
      <c r="BA53" s="104" t="str">
        <f t="shared" si="92"/>
        <v/>
      </c>
      <c r="BB53" s="91" t="str">
        <f t="shared" si="93"/>
        <v/>
      </c>
      <c r="BC53" s="91" t="str">
        <f t="shared" si="108"/>
        <v/>
      </c>
      <c r="BD53" s="105" t="str">
        <f t="shared" si="94"/>
        <v/>
      </c>
      <c r="BE53" s="137"/>
      <c r="BF53" s="137"/>
      <c r="BG53" s="104" t="str">
        <f t="shared" si="95"/>
        <v/>
      </c>
      <c r="BH53" s="91" t="str">
        <f t="shared" si="96"/>
        <v/>
      </c>
      <c r="BI53" s="91" t="str">
        <f t="shared" si="109"/>
        <v/>
      </c>
      <c r="BJ53" s="105" t="str">
        <f t="shared" si="97"/>
        <v/>
      </c>
      <c r="BK53" s="137"/>
      <c r="BL53" s="137"/>
      <c r="BM53" s="104" t="str">
        <f t="shared" si="98"/>
        <v/>
      </c>
      <c r="BN53" s="91" t="str">
        <f t="shared" si="99"/>
        <v/>
      </c>
      <c r="BO53" s="91" t="str">
        <f t="shared" si="110"/>
        <v/>
      </c>
      <c r="BP53" s="105" t="str">
        <f t="shared" si="100"/>
        <v/>
      </c>
      <c r="BQ53" s="14" t="str">
        <f t="shared" si="43"/>
        <v>B44</v>
      </c>
      <c r="BR53" s="14" t="str">
        <f>LEFT('Strategy Dashboard'!B53)</f>
        <v/>
      </c>
      <c r="BS53" s="14" t="str">
        <f>LEFT('Strategy Dashboard'!K53)</f>
        <v/>
      </c>
      <c r="BT53" s="14" t="str">
        <f>LEFT('Strategy Dashboard'!T53)</f>
        <v/>
      </c>
      <c r="BU53" s="14" t="str">
        <f>LEFT('Strategy Dashboard'!AC53)</f>
        <v/>
      </c>
      <c r="BV53" s="14" t="str">
        <f>LEFT('Strategy Dashboard'!AL53)</f>
        <v/>
      </c>
      <c r="BW53" s="14" t="str">
        <f>LEFT('Strategy Dashboard'!BE53)</f>
        <v/>
      </c>
      <c r="BX53" s="14" t="str">
        <f>LEFT('Strategy Dashboard'!BN53)</f>
        <v/>
      </c>
      <c r="BY53" s="14" t="str">
        <f>LEFT('Strategy Dashboard'!BW53)</f>
        <v/>
      </c>
      <c r="BZ53" s="14" t="str">
        <f>LEFT('Strategy Dashboard'!CF53)</f>
        <v/>
      </c>
      <c r="CA53" s="14" t="str">
        <f>LEFT('Strategy Dashboard'!CO53)</f>
        <v/>
      </c>
      <c r="CB53" s="14">
        <f>IF(OR(BR53="N",REPLACE('Strategy Dashboard'!B53,1,1,"")=""),0,INT(REPLACE('Strategy Dashboard'!B53,1,1,"")))</f>
        <v>0</v>
      </c>
      <c r="CC53" s="14">
        <f>IF(OR(BS53="N",REPLACE('Strategy Dashboard'!K53,1,1,"")=""),0,INT(REPLACE('Strategy Dashboard'!K53,1,1,"")))</f>
        <v>0</v>
      </c>
      <c r="CD53" s="14">
        <f>IF(OR(BT53="N",REPLACE('Strategy Dashboard'!T53,1,1,"")=""),0,INT(REPLACE('Strategy Dashboard'!T53,1,1,"")))</f>
        <v>0</v>
      </c>
      <c r="CE53" s="14">
        <f>IF(OR(BU53="N",REPLACE('Strategy Dashboard'!AC53,1,1,"")=""),0,INT(REPLACE('Strategy Dashboard'!AC53,1,1,"")))</f>
        <v>0</v>
      </c>
      <c r="CF53" s="14">
        <f>IF(OR(BV53="N",REPLACE('Strategy Dashboard'!AL53,1,1,"")=""),0,INT(REPLACE('Strategy Dashboard'!AL53,1,1,"")))</f>
        <v>0</v>
      </c>
      <c r="CG53" s="14">
        <f>IF(OR(BW53="N",REPLACE('Strategy Dashboard'!BE53,1,1,"")=""),0,INT(REPLACE('Strategy Dashboard'!BE53,1,1,"")))</f>
        <v>0</v>
      </c>
      <c r="CH53" s="14">
        <f>IF(OR(BX53="N",REPLACE('Strategy Dashboard'!BN53,1,1,"")=""),0,INT(REPLACE('Strategy Dashboard'!BN53,1,1,"")))</f>
        <v>0</v>
      </c>
      <c r="CI53" s="14">
        <f>IF(OR(BY53="N",REPLACE('Strategy Dashboard'!BW53,1,1,"")=""),0,INT(REPLACE('Strategy Dashboard'!BW53,1,1,"")))</f>
        <v>0</v>
      </c>
      <c r="CJ53" s="14">
        <f>IF(OR(BZ53="N",REPLACE('Strategy Dashboard'!CF53,1,1,"")=""),0,INT(REPLACE('Strategy Dashboard'!CF53,1,1,"")))</f>
        <v>0</v>
      </c>
      <c r="CK53" s="14">
        <f>IF(OR(CA53="N",REPLACE('Strategy Dashboard'!CO53,1,1,"")=""),0,INT(REPLACE('Strategy Dashboard'!CO53,1,1,"")))</f>
        <v>0</v>
      </c>
      <c r="CL53" s="14" t="e">
        <f>IF(C53="",0,IFERROR(VLOOKUP(C48&amp;C49&amp;C50&amp;C51&amp;C52&amp;C53,General!I:J,2,FALSE),0))+D52</f>
        <v>#VALUE!</v>
      </c>
      <c r="CM53" s="14" t="e">
        <f>IF(I53="",0,IFERROR(VLOOKUP(I48&amp;I49&amp;I50&amp;I51&amp;I52&amp;I53,General!I:J,2,FALSE),0))+J52</f>
        <v>#VALUE!</v>
      </c>
      <c r="CN53" s="14" t="e">
        <f>IF(O53="",0,IFERROR(VLOOKUP(O48&amp;O49&amp;O50&amp;O51&amp;O52&amp;O53,General!I:J,2,FALSE),0))+P52</f>
        <v>#VALUE!</v>
      </c>
      <c r="CO53" s="14" t="e">
        <f>IF(U53="",0,IFERROR(VLOOKUP(U48&amp;U49&amp;U50&amp;U51&amp;U52&amp;U53,General!I:J,2,FALSE),0))+V52</f>
        <v>#VALUE!</v>
      </c>
      <c r="CP53" s="14" t="e">
        <f>IF(AA53="",0,IFERROR(VLOOKUP(AA48&amp;AA49&amp;AA50&amp;AA51&amp;AA52&amp;AA53,General!I:J,2,FALSE),0))+AB52</f>
        <v>#VALUE!</v>
      </c>
      <c r="CQ53" s="14" t="e">
        <f>IF(AP53="",0,IFERROR(VLOOKUP(AP48&amp;AP49&amp;AP50&amp;AP51&amp;AP52&amp;AP53,General!I:J,2,FALSE),0))+AQ52</f>
        <v>#VALUE!</v>
      </c>
      <c r="CR53" s="14" t="e">
        <f>IF(AV53="",0,IFERROR(VLOOKUP(AV48&amp;AV49&amp;AV50&amp;AV51&amp;AV52&amp;AV53,General!I:J,2,FALSE),0))+AW52</f>
        <v>#VALUE!</v>
      </c>
      <c r="CS53" s="14" t="e">
        <f>IF(BB53="",0,IFERROR(VLOOKUP(BB48&amp;BB49&amp;BB50&amp;BB51&amp;BB52&amp;BB53,General!I:J,2,FALSE),0))+BC52</f>
        <v>#VALUE!</v>
      </c>
      <c r="CT53" s="14" t="e">
        <f>IF(BH53="",0,IFERROR(VLOOKUP(BH48&amp;BH49&amp;BH50&amp;BH51&amp;BH52&amp;BH53,General!I:J,2,FALSE),0))+BI52</f>
        <v>#VALUE!</v>
      </c>
      <c r="CU53" s="14" t="e">
        <f>IF(BN53="",0,IFERROR(VLOOKUP(BN48&amp;BN49&amp;BN50&amp;BN51&amp;BN52&amp;BN53,General!I:J,2,FALSE),0))+BO52</f>
        <v>#VALUE!</v>
      </c>
      <c r="CV53" s="14" t="e">
        <f>IF(AJ53="",0,IFERROR(VLOOKUP(AJ48&amp;AJ49&amp;AJ50&amp;AJ51&amp;AJ52&amp;AJ53,General!I:J,2,FALSE),0))+AK52</f>
        <v>#VALUE!</v>
      </c>
      <c r="DG53" s="14" t="str">
        <f>DG54</f>
        <v/>
      </c>
      <c r="DH53" s="14">
        <v>53</v>
      </c>
      <c r="DI53" s="14" t="str">
        <f t="shared" si="116"/>
        <v/>
      </c>
      <c r="DJ53" s="14">
        <f ca="1">IF(DJ54="",0,COUNTIF(INDIRECT(DJ52&amp;DH50):INDIRECT(DJ52&amp;DH54),"Y"))</f>
        <v>0</v>
      </c>
      <c r="DK53" s="14">
        <f ca="1">IF(DK54="",0,COUNTIF(INDIRECT(DK52&amp;DH50):INDIRECT(DK52&amp;DH54),"Y"))</f>
        <v>0</v>
      </c>
      <c r="DL53" s="14">
        <f ca="1">IF(DL54="",0,COUNTIF(INDIRECT(DL52&amp;DH50):INDIRECT(DL52&amp;DH54),"Y"))</f>
        <v>0</v>
      </c>
      <c r="DM53" s="14">
        <f ca="1">IF(DM54="",0,COUNTIF(INDIRECT(DM52&amp;DH50):INDIRECT(DM52&amp;DH54),"Y"))</f>
        <v>0</v>
      </c>
      <c r="DN53" s="14" t="str" cm="1">
        <f t="array" aca="1" ref="DN53" ca="1">IFERROR(INDEX($DJ$54:$DM$54,_xlfn.AGGREGATE(15,6,COLUMN($DJ$54:$DM$54)-COLUMN($DI$54)/($DJ$53:$DM$53=MAX($DJ$53:$DM$53)),COLUMNS($DJ$54:DJ54))),"")</f>
        <v/>
      </c>
      <c r="DO53" s="14" t="str" cm="1">
        <f t="array" aca="1" ref="DO53" ca="1">IFERROR(INDEX($DJ$54:$DM$54,_xlfn.AGGREGATE(15,6,COLUMN($DJ$54:$DM$54)-COLUMN($DI$54)/($DJ$53:$DM$53=MAX($DJ$53:$DM$53)),COLUMNS($DJ$54:DK54))),"")</f>
        <v/>
      </c>
      <c r="DP53" s="14" t="str" cm="1">
        <f t="array" aca="1" ref="DP53" ca="1">IFERROR(INDEX($DJ$54:$DM$54,_xlfn.AGGREGATE(15,6,COLUMN($DJ$54:$DM$54)-COLUMN($DI$54)/($DJ$53:$DM$53=MAX($DJ$53:$DM$53)),COLUMNS($DJ$54:DL54))),"")</f>
        <v/>
      </c>
      <c r="DQ53" s="14" t="str" cm="1">
        <f t="array" aca="1" ref="DQ53" ca="1">IFERROR(INDEX($DJ$54:$DM$54,_xlfn.AGGREGATE(15,6,COLUMN($DJ$54:$DM$54)-COLUMN($DI$54)/($DJ$53:$DM$53=MAX($DJ$53:$DM$53)),COLUMNS($DJ$54:DM54))),"")</f>
        <v/>
      </c>
      <c r="DS53" s="14" t="str">
        <f t="shared" ca="1" si="117"/>
        <v/>
      </c>
      <c r="DU53" s="68" t="str">
        <f t="shared" si="44"/>
        <v/>
      </c>
      <c r="DV53" s="24" t="str">
        <f t="shared" si="45"/>
        <v/>
      </c>
      <c r="DW53" s="24" t="str">
        <f t="shared" si="46"/>
        <v/>
      </c>
      <c r="DX53" s="24" t="str">
        <f t="shared" si="47"/>
        <v/>
      </c>
      <c r="DY53" s="24" t="str">
        <f t="shared" si="48"/>
        <v/>
      </c>
      <c r="DZ53" s="24" t="str">
        <f t="shared" si="49"/>
        <v/>
      </c>
      <c r="EA53" s="24" t="str">
        <f t="shared" si="50"/>
        <v/>
      </c>
      <c r="EB53" s="24" t="str">
        <f t="shared" si="51"/>
        <v/>
      </c>
      <c r="EC53" s="24" t="str">
        <f t="shared" si="52"/>
        <v/>
      </c>
      <c r="ED53" s="67" t="str">
        <f t="shared" si="53"/>
        <v/>
      </c>
    </row>
    <row r="54" spans="1:134" ht="26.25" customHeight="1" thickBot="1">
      <c r="A54" s="14">
        <v>45</v>
      </c>
      <c r="B54" s="106" t="str">
        <f t="shared" si="65"/>
        <v/>
      </c>
      <c r="C54" s="107" t="str">
        <f t="shared" si="20"/>
        <v/>
      </c>
      <c r="D54" s="107" t="str">
        <f t="shared" si="101"/>
        <v/>
      </c>
      <c r="E54" s="108" t="str">
        <f t="shared" si="22"/>
        <v/>
      </c>
      <c r="F54" s="137"/>
      <c r="G54" s="137"/>
      <c r="H54" s="106" t="str">
        <f t="shared" si="82"/>
        <v/>
      </c>
      <c r="I54" s="107" t="str">
        <f t="shared" si="23"/>
        <v/>
      </c>
      <c r="J54" s="107" t="str">
        <f t="shared" si="102"/>
        <v/>
      </c>
      <c r="K54" s="108" t="str">
        <f t="shared" si="25"/>
        <v/>
      </c>
      <c r="L54" s="137"/>
      <c r="M54" s="137"/>
      <c r="N54" s="106" t="str">
        <f t="shared" si="83"/>
        <v/>
      </c>
      <c r="O54" s="107" t="str">
        <f t="shared" si="26"/>
        <v/>
      </c>
      <c r="P54" s="107" t="str">
        <f t="shared" si="103"/>
        <v/>
      </c>
      <c r="Q54" s="108" t="str">
        <f t="shared" si="28"/>
        <v/>
      </c>
      <c r="R54" s="137"/>
      <c r="S54" s="137"/>
      <c r="T54" s="106" t="str">
        <f t="shared" si="84"/>
        <v/>
      </c>
      <c r="U54" s="107" t="str">
        <f t="shared" si="29"/>
        <v/>
      </c>
      <c r="V54" s="107" t="str">
        <f t="shared" si="104"/>
        <v/>
      </c>
      <c r="W54" s="108" t="str">
        <f t="shared" si="31"/>
        <v/>
      </c>
      <c r="X54" s="137"/>
      <c r="Y54" s="137"/>
      <c r="Z54" s="106" t="str">
        <f t="shared" si="85"/>
        <v/>
      </c>
      <c r="AA54" s="107" t="str">
        <f t="shared" si="32"/>
        <v/>
      </c>
      <c r="AB54" s="107" t="str">
        <f t="shared" si="105"/>
        <v/>
      </c>
      <c r="AC54" s="108" t="str">
        <f t="shared" si="34"/>
        <v/>
      </c>
      <c r="AD54" s="137"/>
      <c r="AE54" s="137"/>
      <c r="AF54" s="169" t="str">
        <f>IF('Main Dashboard'!I54="","",'Main Dashboard'!I54)</f>
        <v/>
      </c>
      <c r="AG54" s="172"/>
      <c r="AH54" s="191"/>
      <c r="AI54" s="182" t="str" cm="1">
        <f t="array" aca="1" ref="AI54" ca="1">IF(AF53="","",INDIRECT(DS53&amp;DH54))</f>
        <v/>
      </c>
      <c r="AJ54" s="107" t="str">
        <f t="shared" si="54"/>
        <v/>
      </c>
      <c r="AK54" s="107" t="str">
        <f t="shared" si="56"/>
        <v/>
      </c>
      <c r="AL54" s="108" t="str">
        <f t="shared" si="61"/>
        <v/>
      </c>
      <c r="AM54" s="166"/>
      <c r="AN54" s="137"/>
      <c r="AO54" s="106" t="str">
        <f t="shared" si="86"/>
        <v/>
      </c>
      <c r="AP54" s="107" t="str">
        <f t="shared" si="87"/>
        <v/>
      </c>
      <c r="AQ54" s="107" t="str">
        <f t="shared" si="106"/>
        <v/>
      </c>
      <c r="AR54" s="108" t="str">
        <f t="shared" si="88"/>
        <v/>
      </c>
      <c r="AS54" s="137"/>
      <c r="AT54" s="137"/>
      <c r="AU54" s="106" t="str">
        <f t="shared" si="89"/>
        <v/>
      </c>
      <c r="AV54" s="107" t="str">
        <f t="shared" si="90"/>
        <v/>
      </c>
      <c r="AW54" s="107" t="str">
        <f t="shared" si="107"/>
        <v/>
      </c>
      <c r="AX54" s="108" t="str">
        <f t="shared" si="91"/>
        <v/>
      </c>
      <c r="AY54" s="137"/>
      <c r="AZ54" s="137"/>
      <c r="BA54" s="106" t="str">
        <f t="shared" si="92"/>
        <v/>
      </c>
      <c r="BB54" s="107" t="str">
        <f t="shared" si="93"/>
        <v/>
      </c>
      <c r="BC54" s="107" t="str">
        <f t="shared" si="108"/>
        <v/>
      </c>
      <c r="BD54" s="108" t="str">
        <f t="shared" si="94"/>
        <v/>
      </c>
      <c r="BE54" s="137"/>
      <c r="BF54" s="137"/>
      <c r="BG54" s="106" t="str">
        <f t="shared" si="95"/>
        <v/>
      </c>
      <c r="BH54" s="107" t="str">
        <f t="shared" si="96"/>
        <v/>
      </c>
      <c r="BI54" s="107" t="str">
        <f t="shared" si="109"/>
        <v/>
      </c>
      <c r="BJ54" s="108" t="str">
        <f t="shared" si="97"/>
        <v/>
      </c>
      <c r="BK54" s="137"/>
      <c r="BL54" s="137"/>
      <c r="BM54" s="106" t="str">
        <f t="shared" si="98"/>
        <v/>
      </c>
      <c r="BN54" s="107" t="str">
        <f t="shared" si="99"/>
        <v/>
      </c>
      <c r="BO54" s="107" t="str">
        <f t="shared" si="110"/>
        <v/>
      </c>
      <c r="BP54" s="108" t="str">
        <f t="shared" si="100"/>
        <v/>
      </c>
      <c r="BQ54" s="14" t="str">
        <f t="shared" si="43"/>
        <v>B45</v>
      </c>
      <c r="BR54" s="14" t="str">
        <f>LEFT('Strategy Dashboard'!B54)</f>
        <v/>
      </c>
      <c r="BS54" s="14" t="str">
        <f>LEFT('Strategy Dashboard'!K54)</f>
        <v/>
      </c>
      <c r="BT54" s="14" t="str">
        <f>LEFT('Strategy Dashboard'!T54)</f>
        <v/>
      </c>
      <c r="BU54" s="14" t="str">
        <f>LEFT('Strategy Dashboard'!AC54)</f>
        <v/>
      </c>
      <c r="BV54" s="14" t="str">
        <f>LEFT('Strategy Dashboard'!AL54)</f>
        <v/>
      </c>
      <c r="BW54" s="14" t="str">
        <f>LEFT('Strategy Dashboard'!BE54)</f>
        <v/>
      </c>
      <c r="BX54" s="14" t="str">
        <f>LEFT('Strategy Dashboard'!BN54)</f>
        <v/>
      </c>
      <c r="BY54" s="14" t="str">
        <f>LEFT('Strategy Dashboard'!BW54)</f>
        <v/>
      </c>
      <c r="BZ54" s="14" t="str">
        <f>LEFT('Strategy Dashboard'!CF54)</f>
        <v/>
      </c>
      <c r="CA54" s="14" t="str">
        <f>LEFT('Strategy Dashboard'!CO54)</f>
        <v/>
      </c>
      <c r="CB54" s="14">
        <f>IF(OR(BR54="N",REPLACE('Strategy Dashboard'!B54,1,1,"")=""),0,INT(REPLACE('Strategy Dashboard'!B54,1,1,"")))</f>
        <v>0</v>
      </c>
      <c r="CC54" s="14">
        <f>IF(OR(BS54="N",REPLACE('Strategy Dashboard'!K54,1,1,"")=""),0,INT(REPLACE('Strategy Dashboard'!K54,1,1,"")))</f>
        <v>0</v>
      </c>
      <c r="CD54" s="14">
        <f>IF(OR(BT54="N",REPLACE('Strategy Dashboard'!T54,1,1,"")=""),0,INT(REPLACE('Strategy Dashboard'!T54,1,1,"")))</f>
        <v>0</v>
      </c>
      <c r="CE54" s="14">
        <f>IF(OR(BU54="N",REPLACE('Strategy Dashboard'!AC54,1,1,"")=""),0,INT(REPLACE('Strategy Dashboard'!AC54,1,1,"")))</f>
        <v>0</v>
      </c>
      <c r="CF54" s="14">
        <f>IF(OR(BV54="N",REPLACE('Strategy Dashboard'!AL54,1,1,"")=""),0,INT(REPLACE('Strategy Dashboard'!AL54,1,1,"")))</f>
        <v>0</v>
      </c>
      <c r="CG54" s="14">
        <f>IF(OR(BW54="N",REPLACE('Strategy Dashboard'!BE54,1,1,"")=""),0,INT(REPLACE('Strategy Dashboard'!BE54,1,1,"")))</f>
        <v>0</v>
      </c>
      <c r="CH54" s="14">
        <f>IF(OR(BX54="N",REPLACE('Strategy Dashboard'!BN54,1,1,"")=""),0,INT(REPLACE('Strategy Dashboard'!BN54,1,1,"")))</f>
        <v>0</v>
      </c>
      <c r="CI54" s="14">
        <f>IF(OR(BY54="N",REPLACE('Strategy Dashboard'!BW54,1,1,"")=""),0,INT(REPLACE('Strategy Dashboard'!BW54,1,1,"")))</f>
        <v>0</v>
      </c>
      <c r="CJ54" s="14">
        <f>IF(OR(BZ54="N",REPLACE('Strategy Dashboard'!CF54,1,1,"")=""),0,INT(REPLACE('Strategy Dashboard'!CF54,1,1,"")))</f>
        <v>0</v>
      </c>
      <c r="CK54" s="14">
        <f>IF(OR(CA54="N",REPLACE('Strategy Dashboard'!CO54,1,1,"")=""),0,INT(REPLACE('Strategy Dashboard'!CO54,1,1,"")))</f>
        <v>0</v>
      </c>
      <c r="CL54" s="14" t="e">
        <f>IF(C54="",0,IFERROR(VLOOKUP(C49&amp;C50&amp;C51&amp;C52&amp;C53&amp;C54,General!I:J,2,FALSE),0))+D53</f>
        <v>#VALUE!</v>
      </c>
      <c r="CM54" s="14" t="e">
        <f>IF(I54="",0,IFERROR(VLOOKUP(I49&amp;I50&amp;I51&amp;I52&amp;I53&amp;I54,General!I:J,2,FALSE),0))+J53</f>
        <v>#VALUE!</v>
      </c>
      <c r="CN54" s="14" t="e">
        <f>IF(O54="",0,IFERROR(VLOOKUP(O49&amp;O50&amp;O51&amp;O52&amp;O53&amp;O54,General!I:J,2,FALSE),0))+P53</f>
        <v>#VALUE!</v>
      </c>
      <c r="CO54" s="14" t="e">
        <f>IF(U54="",0,IFERROR(VLOOKUP(U49&amp;U50&amp;U51&amp;U52&amp;U53&amp;U54,General!I:J,2,FALSE),0))+V53</f>
        <v>#VALUE!</v>
      </c>
      <c r="CP54" s="14" t="e">
        <f>IF(AA54="",0,IFERROR(VLOOKUP(AA49&amp;AA50&amp;AA51&amp;AA52&amp;AA53&amp;AA54,General!I:J,2,FALSE),0))+AB53</f>
        <v>#VALUE!</v>
      </c>
      <c r="CQ54" s="14" t="e">
        <f>IF(AP54="",0,IFERROR(VLOOKUP(AP49&amp;AP50&amp;AP51&amp;AP52&amp;AP53&amp;AP54,General!I:J,2,FALSE),0))+AQ53</f>
        <v>#VALUE!</v>
      </c>
      <c r="CR54" s="14" t="e">
        <f>IF(AV54="",0,IFERROR(VLOOKUP(AV49&amp;AV50&amp;AV51&amp;AV52&amp;AV53&amp;AV54,General!I:J,2,FALSE),0))+AW53</f>
        <v>#VALUE!</v>
      </c>
      <c r="CS54" s="14" t="e">
        <f>IF(BB54="",0,IFERROR(VLOOKUP(BB49&amp;BB50&amp;BB51&amp;BB52&amp;BB53&amp;BB54,General!I:J,2,FALSE),0))+BC53</f>
        <v>#VALUE!</v>
      </c>
      <c r="CT54" s="14" t="e">
        <f>IF(BH54="",0,IFERROR(VLOOKUP(BH49&amp;BH50&amp;BH51&amp;BH52&amp;BH53&amp;BH54,General!I:J,2,FALSE),0))+BI53</f>
        <v>#VALUE!</v>
      </c>
      <c r="CU54" s="14" t="e">
        <f>IF(BN54="",0,IFERROR(VLOOKUP(BN49&amp;BN50&amp;BN51&amp;BN52&amp;BN53&amp;BN54,General!I:J,2,FALSE),0))+BO53</f>
        <v>#VALUE!</v>
      </c>
      <c r="CV54" s="14" t="e">
        <f>IF(AJ54="",0,IFERROR(VLOOKUP(AJ49&amp;AJ50&amp;AJ51&amp;AJ52&amp;AJ53&amp;AJ54,General!I:J,2,FALSE),0))+AK53</f>
        <v>#VALUE!</v>
      </c>
      <c r="CW54" s="14" t="str">
        <f>E54</f>
        <v/>
      </c>
      <c r="CX54" s="14" t="str">
        <f>K54</f>
        <v/>
      </c>
      <c r="CY54" s="14" t="str">
        <f>Q54</f>
        <v/>
      </c>
      <c r="CZ54" s="14" t="str">
        <f>W54</f>
        <v/>
      </c>
      <c r="DA54" s="14" t="str">
        <f>AC54</f>
        <v/>
      </c>
      <c r="DB54" s="14" t="str">
        <f>AR54</f>
        <v/>
      </c>
      <c r="DC54" s="14" t="str">
        <f>AX54</f>
        <v/>
      </c>
      <c r="DD54" s="14" t="str">
        <f>BD54</f>
        <v/>
      </c>
      <c r="DE54" s="14" t="str">
        <f>BJ54</f>
        <v/>
      </c>
      <c r="DF54" s="14" t="str">
        <f>BP54</f>
        <v/>
      </c>
      <c r="DG54" s="14" t="str">
        <f>IF(AF54="","",INDEX($CW$4:$DF$4,MATCH(MAX(CW54:DF54),CW54:DF54,0)))</f>
        <v/>
      </c>
      <c r="DH54" s="14">
        <v>54</v>
      </c>
      <c r="DI54" s="14" t="str">
        <f t="shared" si="116"/>
        <v/>
      </c>
      <c r="DJ54" s="14" t="str" cm="1">
        <f t="array" ref="DJ54">IFERROR(INDEX($CW$4:$DF$4,_xlfn.AGGREGATE(15,6,COLUMN($CW$4:$DF$4)-COLUMN($CV$1)/($CW$54:$DF$54=MAX($CW$54:$DF$54)),COLUMNS($CW$4:CW4))),"")</f>
        <v/>
      </c>
      <c r="DK54" s="14" t="str" cm="1">
        <f t="array" ref="DK54">IFERROR(INDEX($CW$4:$DF$4,_xlfn.AGGREGATE(15,6,COLUMN($CW$4:$DF$4)-COLUMN($CV$1)/($CW$54:$DF$54=MAX($CW$54:$DF$54)),COLUMNS($CW$4:CX4))),"")</f>
        <v/>
      </c>
      <c r="DL54" s="14" t="str" cm="1">
        <f t="array" ref="DL54">IFERROR(INDEX($CW$4:$DF$4,_xlfn.AGGREGATE(15,6,COLUMN($CW$4:$DF$4)-COLUMN($CV$1)/($CW$54:$DF$54=MAX($CW$54:$DF$54)),COLUMNS($CW$4:CY4))),"")</f>
        <v/>
      </c>
      <c r="DM54" s="14" t="str" cm="1">
        <f t="array" ref="DM54">IFERROR(INDEX($CW$4:$DF$4,_xlfn.AGGREGATE(15,6,COLUMN($CW$4:$DF$4)-COLUMN($CV$1)/($CW$54:$DF$54=MAX($CW$54:$DF$54)),COLUMNS($CW$4:CZ4))),"")</f>
        <v/>
      </c>
      <c r="DN54" s="168" t="str">
        <f ca="1">IF(DO53="",DN53,DN50)</f>
        <v/>
      </c>
      <c r="DR54" s="14" t="str">
        <f ca="1">IF(DN51&gt;1,"R","N")</f>
        <v>R</v>
      </c>
      <c r="DS54" s="14" t="str">
        <f ca="1">DN54</f>
        <v/>
      </c>
      <c r="DU54" s="68" t="str">
        <f t="shared" si="44"/>
        <v/>
      </c>
      <c r="DV54" s="24" t="str">
        <f t="shared" si="45"/>
        <v/>
      </c>
      <c r="DW54" s="24" t="str">
        <f t="shared" si="46"/>
        <v/>
      </c>
      <c r="DX54" s="24" t="str">
        <f t="shared" si="47"/>
        <v/>
      </c>
      <c r="DY54" s="24" t="str">
        <f t="shared" si="48"/>
        <v/>
      </c>
      <c r="DZ54" s="24" t="str">
        <f t="shared" si="49"/>
        <v/>
      </c>
      <c r="EA54" s="24" t="str">
        <f t="shared" si="50"/>
        <v/>
      </c>
      <c r="EB54" s="24" t="str">
        <f t="shared" si="51"/>
        <v/>
      </c>
      <c r="EC54" s="24" t="str">
        <f t="shared" si="52"/>
        <v/>
      </c>
      <c r="ED54" s="67" t="str">
        <f t="shared" si="53"/>
        <v/>
      </c>
    </row>
    <row r="55" spans="1:134" ht="26.25" customHeight="1" thickBot="1">
      <c r="A55" s="14">
        <v>46</v>
      </c>
      <c r="B55" s="101" t="str">
        <f t="shared" si="65"/>
        <v/>
      </c>
      <c r="C55" s="102" t="str">
        <f t="shared" si="20"/>
        <v/>
      </c>
      <c r="D55" s="102" t="str">
        <f t="shared" si="101"/>
        <v/>
      </c>
      <c r="E55" s="103" t="str">
        <f t="shared" si="22"/>
        <v/>
      </c>
      <c r="F55" s="137"/>
      <c r="G55" s="137"/>
      <c r="H55" s="101" t="str">
        <f t="shared" si="82"/>
        <v/>
      </c>
      <c r="I55" s="102" t="str">
        <f t="shared" si="23"/>
        <v/>
      </c>
      <c r="J55" s="102" t="str">
        <f t="shared" si="102"/>
        <v/>
      </c>
      <c r="K55" s="103" t="str">
        <f t="shared" si="25"/>
        <v/>
      </c>
      <c r="L55" s="137"/>
      <c r="M55" s="137"/>
      <c r="N55" s="101" t="str">
        <f t="shared" si="83"/>
        <v/>
      </c>
      <c r="O55" s="102" t="str">
        <f t="shared" si="26"/>
        <v/>
      </c>
      <c r="P55" s="102" t="str">
        <f t="shared" si="103"/>
        <v/>
      </c>
      <c r="Q55" s="103" t="str">
        <f t="shared" si="28"/>
        <v/>
      </c>
      <c r="R55" s="137"/>
      <c r="S55" s="137"/>
      <c r="T55" s="101" t="str">
        <f t="shared" si="84"/>
        <v/>
      </c>
      <c r="U55" s="102" t="str">
        <f t="shared" si="29"/>
        <v/>
      </c>
      <c r="V55" s="102" t="str">
        <f t="shared" si="104"/>
        <v/>
      </c>
      <c r="W55" s="103" t="str">
        <f t="shared" si="31"/>
        <v/>
      </c>
      <c r="X55" s="137"/>
      <c r="Y55" s="137"/>
      <c r="Z55" s="101" t="str">
        <f t="shared" si="85"/>
        <v/>
      </c>
      <c r="AA55" s="102" t="str">
        <f t="shared" si="32"/>
        <v/>
      </c>
      <c r="AB55" s="102" t="str">
        <f t="shared" si="105"/>
        <v/>
      </c>
      <c r="AC55" s="103" t="str">
        <f t="shared" si="34"/>
        <v/>
      </c>
      <c r="AD55" s="137"/>
      <c r="AE55" s="137"/>
      <c r="AF55" s="169" t="str">
        <f>IF('Main Dashboard'!I55="","",'Main Dashboard'!I55)</f>
        <v/>
      </c>
      <c r="AG55" s="179" t="str">
        <f t="shared" ref="AG55" si="119">IF(AF54="","",IF(DR54="R","R",""))</f>
        <v/>
      </c>
      <c r="AH55" s="180" t="str">
        <f>IF(AF54="","",VLOOKUP(DS55,General!O:P,2,FALSE))</f>
        <v/>
      </c>
      <c r="AI55" s="181" t="str" cm="1">
        <f t="array" aca="1" ref="AI55" ca="1">IF(AF54="","",INDIRECT(DS54&amp;DH55))</f>
        <v/>
      </c>
      <c r="AJ55" s="102" t="str">
        <f t="shared" si="54"/>
        <v/>
      </c>
      <c r="AK55" s="102" t="str">
        <f t="shared" si="56"/>
        <v/>
      </c>
      <c r="AL55" s="103" t="str">
        <f t="shared" si="61"/>
        <v/>
      </c>
      <c r="AM55" s="166"/>
      <c r="AN55" s="137"/>
      <c r="AO55" s="101" t="str">
        <f t="shared" si="86"/>
        <v/>
      </c>
      <c r="AP55" s="102" t="str">
        <f t="shared" si="87"/>
        <v/>
      </c>
      <c r="AQ55" s="102" t="str">
        <f t="shared" si="106"/>
        <v/>
      </c>
      <c r="AR55" s="103" t="str">
        <f t="shared" si="88"/>
        <v/>
      </c>
      <c r="AS55" s="137"/>
      <c r="AT55" s="137"/>
      <c r="AU55" s="101" t="str">
        <f t="shared" si="89"/>
        <v/>
      </c>
      <c r="AV55" s="102" t="str">
        <f t="shared" si="90"/>
        <v/>
      </c>
      <c r="AW55" s="102" t="str">
        <f t="shared" si="107"/>
        <v/>
      </c>
      <c r="AX55" s="103" t="str">
        <f t="shared" si="91"/>
        <v/>
      </c>
      <c r="AY55" s="137"/>
      <c r="AZ55" s="137"/>
      <c r="BA55" s="101" t="str">
        <f t="shared" si="92"/>
        <v/>
      </c>
      <c r="BB55" s="102" t="str">
        <f t="shared" si="93"/>
        <v/>
      </c>
      <c r="BC55" s="102" t="str">
        <f t="shared" si="108"/>
        <v/>
      </c>
      <c r="BD55" s="103" t="str">
        <f t="shared" si="94"/>
        <v/>
      </c>
      <c r="BE55" s="137"/>
      <c r="BF55" s="137"/>
      <c r="BG55" s="101" t="str">
        <f t="shared" si="95"/>
        <v/>
      </c>
      <c r="BH55" s="102" t="str">
        <f t="shared" si="96"/>
        <v/>
      </c>
      <c r="BI55" s="102" t="str">
        <f t="shared" si="109"/>
        <v/>
      </c>
      <c r="BJ55" s="103" t="str">
        <f t="shared" si="97"/>
        <v/>
      </c>
      <c r="BK55" s="137"/>
      <c r="BL55" s="137"/>
      <c r="BM55" s="101" t="str">
        <f t="shared" si="98"/>
        <v/>
      </c>
      <c r="BN55" s="102" t="str">
        <f t="shared" si="99"/>
        <v/>
      </c>
      <c r="BO55" s="102" t="str">
        <f t="shared" si="110"/>
        <v/>
      </c>
      <c r="BP55" s="103" t="str">
        <f t="shared" si="100"/>
        <v/>
      </c>
      <c r="BQ55" s="14" t="str">
        <f t="shared" si="43"/>
        <v>B46</v>
      </c>
      <c r="BR55" s="14" t="str">
        <f>LEFT('Strategy Dashboard'!B55)</f>
        <v/>
      </c>
      <c r="BS55" s="14" t="str">
        <f>LEFT('Strategy Dashboard'!K55)</f>
        <v/>
      </c>
      <c r="BT55" s="14" t="str">
        <f>LEFT('Strategy Dashboard'!T55)</f>
        <v/>
      </c>
      <c r="BU55" s="14" t="str">
        <f>LEFT('Strategy Dashboard'!AC55)</f>
        <v/>
      </c>
      <c r="BV55" s="14" t="str">
        <f>LEFT('Strategy Dashboard'!AL55)</f>
        <v/>
      </c>
      <c r="BW55" s="14" t="str">
        <f>LEFT('Strategy Dashboard'!BE55)</f>
        <v/>
      </c>
      <c r="BX55" s="14" t="str">
        <f>LEFT('Strategy Dashboard'!BN55)</f>
        <v/>
      </c>
      <c r="BY55" s="14" t="str">
        <f>LEFT('Strategy Dashboard'!BW55)</f>
        <v/>
      </c>
      <c r="BZ55" s="14" t="str">
        <f>LEFT('Strategy Dashboard'!CF55)</f>
        <v/>
      </c>
      <c r="CA55" s="14" t="str">
        <f>LEFT('Strategy Dashboard'!CO55)</f>
        <v/>
      </c>
      <c r="CB55" s="14">
        <f>IF(OR(BR55="N",REPLACE('Strategy Dashboard'!B55,1,1,"")=""),0,INT(REPLACE('Strategy Dashboard'!B55,1,1,"")))</f>
        <v>0</v>
      </c>
      <c r="CC55" s="14">
        <f>IF(OR(BS55="N",REPLACE('Strategy Dashboard'!K55,1,1,"")=""),0,INT(REPLACE('Strategy Dashboard'!K55,1,1,"")))</f>
        <v>0</v>
      </c>
      <c r="CD55" s="14">
        <f>IF(OR(BT55="N",REPLACE('Strategy Dashboard'!T55,1,1,"")=""),0,INT(REPLACE('Strategy Dashboard'!T55,1,1,"")))</f>
        <v>0</v>
      </c>
      <c r="CE55" s="14">
        <f>IF(OR(BU55="N",REPLACE('Strategy Dashboard'!AC55,1,1,"")=""),0,INT(REPLACE('Strategy Dashboard'!AC55,1,1,"")))</f>
        <v>0</v>
      </c>
      <c r="CF55" s="14">
        <f>IF(OR(BV55="N",REPLACE('Strategy Dashboard'!AL55,1,1,"")=""),0,INT(REPLACE('Strategy Dashboard'!AL55,1,1,"")))</f>
        <v>0</v>
      </c>
      <c r="CG55" s="14">
        <f>IF(OR(BW55="N",REPLACE('Strategy Dashboard'!BE55,1,1,"")=""),0,INT(REPLACE('Strategy Dashboard'!BE55,1,1,"")))</f>
        <v>0</v>
      </c>
      <c r="CH55" s="14">
        <f>IF(OR(BX55="N",REPLACE('Strategy Dashboard'!BN55,1,1,"")=""),0,INT(REPLACE('Strategy Dashboard'!BN55,1,1,"")))</f>
        <v>0</v>
      </c>
      <c r="CI55" s="14">
        <f>IF(OR(BY55="N",REPLACE('Strategy Dashboard'!BW55,1,1,"")=""),0,INT(REPLACE('Strategy Dashboard'!BW55,1,1,"")))</f>
        <v>0</v>
      </c>
      <c r="CJ55" s="14">
        <f>IF(OR(BZ55="N",REPLACE('Strategy Dashboard'!CF55,1,1,"")=""),0,INT(REPLACE('Strategy Dashboard'!CF55,1,1,"")))</f>
        <v>0</v>
      </c>
      <c r="CK55" s="14">
        <f>IF(OR(CA55="N",REPLACE('Strategy Dashboard'!CO55,1,1,"")=""),0,INT(REPLACE('Strategy Dashboard'!CO55,1,1,"")))</f>
        <v>0</v>
      </c>
      <c r="CL55" s="14" t="e">
        <f>IF(C55="",0,IFERROR(VLOOKUP(C50&amp;C51&amp;C52&amp;C53&amp;C54&amp;C55,General!I:J,2,FALSE),0))+D54</f>
        <v>#VALUE!</v>
      </c>
      <c r="CM55" s="14" t="e">
        <f>IF(I55="",0,IFERROR(VLOOKUP(I50&amp;I51&amp;I52&amp;I53&amp;I54&amp;I55,General!I:J,2,FALSE),0))+J54</f>
        <v>#VALUE!</v>
      </c>
      <c r="CN55" s="14" t="e">
        <f>IF(O55="",0,IFERROR(VLOOKUP(O50&amp;O51&amp;O52&amp;O53&amp;O54&amp;O55,General!I:J,2,FALSE),0))+P54</f>
        <v>#VALUE!</v>
      </c>
      <c r="CO55" s="14" t="e">
        <f>IF(U55="",0,IFERROR(VLOOKUP(U50&amp;U51&amp;U52&amp;U53&amp;U54&amp;U55,General!I:J,2,FALSE),0))+V54</f>
        <v>#VALUE!</v>
      </c>
      <c r="CP55" s="14" t="e">
        <f>IF(AA55="",0,IFERROR(VLOOKUP(AA50&amp;AA51&amp;AA52&amp;AA53&amp;AA54&amp;AA55,General!I:J,2,FALSE),0))+AB54</f>
        <v>#VALUE!</v>
      </c>
      <c r="CQ55" s="14" t="e">
        <f>IF(AP55="",0,IFERROR(VLOOKUP(AP50&amp;AP51&amp;AP52&amp;AP53&amp;AP54&amp;AP55,General!I:J,2,FALSE),0))+AQ54</f>
        <v>#VALUE!</v>
      </c>
      <c r="CR55" s="14" t="e">
        <f>IF(AV55="",0,IFERROR(VLOOKUP(AV50&amp;AV51&amp;AV52&amp;AV53&amp;AV54&amp;AV55,General!I:J,2,FALSE),0))+AW54</f>
        <v>#VALUE!</v>
      </c>
      <c r="CS55" s="14" t="e">
        <f>IF(BB55="",0,IFERROR(VLOOKUP(BB50&amp;BB51&amp;BB52&amp;BB53&amp;BB54&amp;BB55,General!I:J,2,FALSE),0))+BC54</f>
        <v>#VALUE!</v>
      </c>
      <c r="CT55" s="14" t="e">
        <f>IF(BH55="",0,IFERROR(VLOOKUP(BH50&amp;BH51&amp;BH52&amp;BH53&amp;BH54&amp;BH55,General!I:J,2,FALSE),0))+BI54</f>
        <v>#VALUE!</v>
      </c>
      <c r="CU55" s="14" t="e">
        <f>IF(BN55="",0,IFERROR(VLOOKUP(BN50&amp;BN51&amp;BN52&amp;BN53&amp;BN54&amp;BN55,General!I:J,2,FALSE),0))+BO54</f>
        <v>#VALUE!</v>
      </c>
      <c r="CV55" s="14" t="e">
        <f>IF(AJ55="",0,IFERROR(VLOOKUP(AJ50&amp;AJ51&amp;AJ52&amp;AJ53&amp;AJ54&amp;AJ55,General!I:J,2,FALSE),0))+AK54</f>
        <v>#VALUE!</v>
      </c>
      <c r="DG55" s="14" t="str">
        <f>DG59</f>
        <v/>
      </c>
      <c r="DH55" s="14">
        <v>55</v>
      </c>
      <c r="DI55" s="14" t="str">
        <f>$DG$59</f>
        <v/>
      </c>
      <c r="DN55" s="14" t="str">
        <f ca="1">IF(DN56=1,DN58,IF(DN56=2,DO58,IF(DN56=3,DP58,DQ58)))</f>
        <v/>
      </c>
      <c r="DS55" s="14" t="str">
        <f ca="1">$DN$54</f>
        <v/>
      </c>
      <c r="DU55" s="68" t="str">
        <f t="shared" si="44"/>
        <v/>
      </c>
      <c r="DV55" s="24" t="str">
        <f t="shared" si="45"/>
        <v/>
      </c>
      <c r="DW55" s="24" t="str">
        <f t="shared" si="46"/>
        <v/>
      </c>
      <c r="DX55" s="24" t="str">
        <f t="shared" si="47"/>
        <v/>
      </c>
      <c r="DY55" s="24" t="str">
        <f t="shared" si="48"/>
        <v/>
      </c>
      <c r="DZ55" s="24" t="str">
        <f t="shared" si="49"/>
        <v/>
      </c>
      <c r="EA55" s="24" t="str">
        <f t="shared" si="50"/>
        <v/>
      </c>
      <c r="EB55" s="24" t="str">
        <f t="shared" si="51"/>
        <v/>
      </c>
      <c r="EC55" s="24" t="str">
        <f t="shared" si="52"/>
        <v/>
      </c>
      <c r="ED55" s="67" t="str">
        <f t="shared" si="53"/>
        <v/>
      </c>
    </row>
    <row r="56" spans="1:134" ht="26.25" customHeight="1" thickBot="1">
      <c r="A56" s="14">
        <v>47</v>
      </c>
      <c r="B56" s="104" t="str">
        <f t="shared" si="65"/>
        <v/>
      </c>
      <c r="C56" s="91" t="str">
        <f t="shared" si="20"/>
        <v/>
      </c>
      <c r="D56" s="91" t="str">
        <f t="shared" si="101"/>
        <v/>
      </c>
      <c r="E56" s="105" t="str">
        <f t="shared" si="22"/>
        <v/>
      </c>
      <c r="F56" s="137"/>
      <c r="G56" s="137"/>
      <c r="H56" s="104" t="str">
        <f t="shared" si="82"/>
        <v/>
      </c>
      <c r="I56" s="91" t="str">
        <f t="shared" si="23"/>
        <v/>
      </c>
      <c r="J56" s="91" t="str">
        <f t="shared" si="102"/>
        <v/>
      </c>
      <c r="K56" s="105" t="str">
        <f t="shared" si="25"/>
        <v/>
      </c>
      <c r="L56" s="137"/>
      <c r="M56" s="137"/>
      <c r="N56" s="104" t="str">
        <f t="shared" si="83"/>
        <v/>
      </c>
      <c r="O56" s="91" t="str">
        <f t="shared" si="26"/>
        <v/>
      </c>
      <c r="P56" s="91" t="str">
        <f t="shared" si="103"/>
        <v/>
      </c>
      <c r="Q56" s="105" t="str">
        <f t="shared" si="28"/>
        <v/>
      </c>
      <c r="R56" s="137"/>
      <c r="S56" s="137"/>
      <c r="T56" s="104" t="str">
        <f t="shared" si="84"/>
        <v/>
      </c>
      <c r="U56" s="91" t="str">
        <f t="shared" si="29"/>
        <v/>
      </c>
      <c r="V56" s="91" t="str">
        <f t="shared" si="104"/>
        <v/>
      </c>
      <c r="W56" s="105" t="str">
        <f t="shared" si="31"/>
        <v/>
      </c>
      <c r="X56" s="137"/>
      <c r="Y56" s="137"/>
      <c r="Z56" s="104" t="str">
        <f t="shared" si="85"/>
        <v/>
      </c>
      <c r="AA56" s="91" t="str">
        <f t="shared" si="32"/>
        <v/>
      </c>
      <c r="AB56" s="91" t="str">
        <f t="shared" si="105"/>
        <v/>
      </c>
      <c r="AC56" s="105" t="str">
        <f t="shared" si="34"/>
        <v/>
      </c>
      <c r="AD56" s="137"/>
      <c r="AE56" s="137"/>
      <c r="AF56" s="169" t="str">
        <f>IF('Main Dashboard'!I56="","",'Main Dashboard'!I56)</f>
        <v/>
      </c>
      <c r="AG56" s="171"/>
      <c r="AH56" s="190"/>
      <c r="AI56" s="178" t="str" cm="1">
        <f t="array" aca="1" ref="AI56" ca="1">IF(AF55="","",INDIRECT(DS55&amp;DH56))</f>
        <v/>
      </c>
      <c r="AJ56" s="91" t="str">
        <f t="shared" si="54"/>
        <v/>
      </c>
      <c r="AK56" s="91" t="str">
        <f t="shared" si="56"/>
        <v/>
      </c>
      <c r="AL56" s="105" t="str">
        <f t="shared" si="61"/>
        <v/>
      </c>
      <c r="AM56" s="166"/>
      <c r="AN56" s="137"/>
      <c r="AO56" s="104" t="str">
        <f t="shared" si="86"/>
        <v/>
      </c>
      <c r="AP56" s="91" t="str">
        <f t="shared" si="87"/>
        <v/>
      </c>
      <c r="AQ56" s="91" t="str">
        <f t="shared" si="106"/>
        <v/>
      </c>
      <c r="AR56" s="105" t="str">
        <f t="shared" si="88"/>
        <v/>
      </c>
      <c r="AS56" s="137"/>
      <c r="AT56" s="137"/>
      <c r="AU56" s="104" t="str">
        <f t="shared" si="89"/>
        <v/>
      </c>
      <c r="AV56" s="91" t="str">
        <f t="shared" si="90"/>
        <v/>
      </c>
      <c r="AW56" s="91" t="str">
        <f t="shared" si="107"/>
        <v/>
      </c>
      <c r="AX56" s="105" t="str">
        <f t="shared" si="91"/>
        <v/>
      </c>
      <c r="AY56" s="137"/>
      <c r="AZ56" s="137"/>
      <c r="BA56" s="104" t="str">
        <f t="shared" si="92"/>
        <v/>
      </c>
      <c r="BB56" s="91" t="str">
        <f t="shared" si="93"/>
        <v/>
      </c>
      <c r="BC56" s="91" t="str">
        <f t="shared" si="108"/>
        <v/>
      </c>
      <c r="BD56" s="105" t="str">
        <f t="shared" si="94"/>
        <v/>
      </c>
      <c r="BE56" s="137"/>
      <c r="BF56" s="137"/>
      <c r="BG56" s="104" t="str">
        <f t="shared" si="95"/>
        <v/>
      </c>
      <c r="BH56" s="91" t="str">
        <f t="shared" si="96"/>
        <v/>
      </c>
      <c r="BI56" s="91" t="str">
        <f t="shared" si="109"/>
        <v/>
      </c>
      <c r="BJ56" s="105" t="str">
        <f t="shared" si="97"/>
        <v/>
      </c>
      <c r="BK56" s="137"/>
      <c r="BL56" s="137"/>
      <c r="BM56" s="104" t="str">
        <f t="shared" si="98"/>
        <v/>
      </c>
      <c r="BN56" s="91" t="str">
        <f t="shared" si="99"/>
        <v/>
      </c>
      <c r="BO56" s="91" t="str">
        <f t="shared" si="110"/>
        <v/>
      </c>
      <c r="BP56" s="105" t="str">
        <f t="shared" si="100"/>
        <v/>
      </c>
      <c r="BQ56" s="14" t="str">
        <f t="shared" si="43"/>
        <v>B47</v>
      </c>
      <c r="BR56" s="14" t="str">
        <f>LEFT('Strategy Dashboard'!B56)</f>
        <v/>
      </c>
      <c r="BS56" s="14" t="str">
        <f>LEFT('Strategy Dashboard'!K56)</f>
        <v/>
      </c>
      <c r="BT56" s="14" t="str">
        <f>LEFT('Strategy Dashboard'!T56)</f>
        <v/>
      </c>
      <c r="BU56" s="14" t="str">
        <f>LEFT('Strategy Dashboard'!AC56)</f>
        <v/>
      </c>
      <c r="BV56" s="14" t="str">
        <f>LEFT('Strategy Dashboard'!AL56)</f>
        <v/>
      </c>
      <c r="BW56" s="14" t="str">
        <f>LEFT('Strategy Dashboard'!BE56)</f>
        <v/>
      </c>
      <c r="BX56" s="14" t="str">
        <f>LEFT('Strategy Dashboard'!BN56)</f>
        <v/>
      </c>
      <c r="BY56" s="14" t="str">
        <f>LEFT('Strategy Dashboard'!BW56)</f>
        <v/>
      </c>
      <c r="BZ56" s="14" t="str">
        <f>LEFT('Strategy Dashboard'!CF56)</f>
        <v/>
      </c>
      <c r="CA56" s="14" t="str">
        <f>LEFT('Strategy Dashboard'!CO56)</f>
        <v/>
      </c>
      <c r="CB56" s="14">
        <f>IF(OR(BR56="N",REPLACE('Strategy Dashboard'!B56,1,1,"")=""),0,INT(REPLACE('Strategy Dashboard'!B56,1,1,"")))</f>
        <v>0</v>
      </c>
      <c r="CC56" s="14">
        <f>IF(OR(BS56="N",REPLACE('Strategy Dashboard'!K56,1,1,"")=""),0,INT(REPLACE('Strategy Dashboard'!K56,1,1,"")))</f>
        <v>0</v>
      </c>
      <c r="CD56" s="14">
        <f>IF(OR(BT56="N",REPLACE('Strategy Dashboard'!T56,1,1,"")=""),0,INT(REPLACE('Strategy Dashboard'!T56,1,1,"")))</f>
        <v>0</v>
      </c>
      <c r="CE56" s="14">
        <f>IF(OR(BU56="N",REPLACE('Strategy Dashboard'!AC56,1,1,"")=""),0,INT(REPLACE('Strategy Dashboard'!AC56,1,1,"")))</f>
        <v>0</v>
      </c>
      <c r="CF56" s="14">
        <f>IF(OR(BV56="N",REPLACE('Strategy Dashboard'!AL56,1,1,"")=""),0,INT(REPLACE('Strategy Dashboard'!AL56,1,1,"")))</f>
        <v>0</v>
      </c>
      <c r="CG56" s="14">
        <f>IF(OR(BW56="N",REPLACE('Strategy Dashboard'!BE56,1,1,"")=""),0,INT(REPLACE('Strategy Dashboard'!BE56,1,1,"")))</f>
        <v>0</v>
      </c>
      <c r="CH56" s="14">
        <f>IF(OR(BX56="N",REPLACE('Strategy Dashboard'!BN56,1,1,"")=""),0,INT(REPLACE('Strategy Dashboard'!BN56,1,1,"")))</f>
        <v>0</v>
      </c>
      <c r="CI56" s="14">
        <f>IF(OR(BY56="N",REPLACE('Strategy Dashboard'!BW56,1,1,"")=""),0,INT(REPLACE('Strategy Dashboard'!BW56,1,1,"")))</f>
        <v>0</v>
      </c>
      <c r="CJ56" s="14">
        <f>IF(OR(BZ56="N",REPLACE('Strategy Dashboard'!CF56,1,1,"")=""),0,INT(REPLACE('Strategy Dashboard'!CF56,1,1,"")))</f>
        <v>0</v>
      </c>
      <c r="CK56" s="14">
        <f>IF(OR(CA56="N",REPLACE('Strategy Dashboard'!CO56,1,1,"")=""),0,INT(REPLACE('Strategy Dashboard'!CO56,1,1,"")))</f>
        <v>0</v>
      </c>
      <c r="CL56" s="14" t="e">
        <f>IF(C56="",0,IFERROR(VLOOKUP(C51&amp;C52&amp;C53&amp;C54&amp;C55&amp;C56,General!I:J,2,FALSE),0))+D55</f>
        <v>#VALUE!</v>
      </c>
      <c r="CM56" s="14" t="e">
        <f>IF(I56="",0,IFERROR(VLOOKUP(I51&amp;I52&amp;I53&amp;I54&amp;I55&amp;I56,General!I:J,2,FALSE),0))+J55</f>
        <v>#VALUE!</v>
      </c>
      <c r="CN56" s="14" t="e">
        <f>IF(O56="",0,IFERROR(VLOOKUP(O51&amp;O52&amp;O53&amp;O54&amp;O55&amp;O56,General!I:J,2,FALSE),0))+P55</f>
        <v>#VALUE!</v>
      </c>
      <c r="CO56" s="14" t="e">
        <f>IF(U56="",0,IFERROR(VLOOKUP(U51&amp;U52&amp;U53&amp;U54&amp;U55&amp;U56,General!I:J,2,FALSE),0))+V55</f>
        <v>#VALUE!</v>
      </c>
      <c r="CP56" s="14" t="e">
        <f>IF(AA56="",0,IFERROR(VLOOKUP(AA51&amp;AA52&amp;AA53&amp;AA54&amp;AA55&amp;AA56,General!I:J,2,FALSE),0))+AB55</f>
        <v>#VALUE!</v>
      </c>
      <c r="CQ56" s="14" t="e">
        <f>IF(AP56="",0,IFERROR(VLOOKUP(AP51&amp;AP52&amp;AP53&amp;AP54&amp;AP55&amp;AP56,General!I:J,2,FALSE),0))+AQ55</f>
        <v>#VALUE!</v>
      </c>
      <c r="CR56" s="14" t="e">
        <f>IF(AV56="",0,IFERROR(VLOOKUP(AV51&amp;AV52&amp;AV53&amp;AV54&amp;AV55&amp;AV56,General!I:J,2,FALSE),0))+AW55</f>
        <v>#VALUE!</v>
      </c>
      <c r="CS56" s="14" t="e">
        <f>IF(BB56="",0,IFERROR(VLOOKUP(BB51&amp;BB52&amp;BB53&amp;BB54&amp;BB55&amp;BB56,General!I:J,2,FALSE),0))+BC55</f>
        <v>#VALUE!</v>
      </c>
      <c r="CT56" s="14" t="e">
        <f>IF(BH56="",0,IFERROR(VLOOKUP(BH51&amp;BH52&amp;BH53&amp;BH54&amp;BH55&amp;BH56,General!I:J,2,FALSE),0))+BI55</f>
        <v>#VALUE!</v>
      </c>
      <c r="CU56" s="14" t="e">
        <f>IF(BN56="",0,IFERROR(VLOOKUP(BN51&amp;BN52&amp;BN53&amp;BN54&amp;BN55&amp;BN56,General!I:J,2,FALSE),0))+BO55</f>
        <v>#VALUE!</v>
      </c>
      <c r="CV56" s="14" t="e">
        <f>IF(AJ56="",0,IFERROR(VLOOKUP(AJ51&amp;AJ52&amp;AJ53&amp;AJ54&amp;AJ55&amp;AJ56,General!I:J,2,FALSE),0))+AK55</f>
        <v>#VALUE!</v>
      </c>
      <c r="DG56" s="14" t="str">
        <f>DG59</f>
        <v/>
      </c>
      <c r="DH56" s="14">
        <v>56</v>
      </c>
      <c r="DI56" s="14" t="str">
        <f t="shared" ref="DI56:DI59" si="120">$DG$59</f>
        <v/>
      </c>
      <c r="DN56" s="14">
        <f ca="1">RANDBETWEEN(1,DN57)</f>
        <v>2</v>
      </c>
      <c r="DS56" s="14" t="str">
        <f t="shared" ref="DS56:DS58" ca="1" si="121">$DN$54</f>
        <v/>
      </c>
      <c r="DT56" s="14">
        <f t="shared" ref="DT56" si="122">IF(DT51=4,1,DT51+1)</f>
        <v>2</v>
      </c>
      <c r="DU56" s="68" t="str">
        <f t="shared" si="44"/>
        <v/>
      </c>
      <c r="DV56" s="24" t="str">
        <f t="shared" si="45"/>
        <v/>
      </c>
      <c r="DW56" s="24" t="str">
        <f t="shared" si="46"/>
        <v/>
      </c>
      <c r="DX56" s="24" t="str">
        <f t="shared" si="47"/>
        <v/>
      </c>
      <c r="DY56" s="24" t="str">
        <f t="shared" si="48"/>
        <v/>
      </c>
      <c r="DZ56" s="24" t="str">
        <f t="shared" si="49"/>
        <v/>
      </c>
      <c r="EA56" s="24" t="str">
        <f t="shared" si="50"/>
        <v/>
      </c>
      <c r="EB56" s="24" t="str">
        <f t="shared" si="51"/>
        <v/>
      </c>
      <c r="EC56" s="24" t="str">
        <f t="shared" si="52"/>
        <v/>
      </c>
      <c r="ED56" s="67" t="str">
        <f t="shared" si="53"/>
        <v/>
      </c>
    </row>
    <row r="57" spans="1:134" ht="26.25" customHeight="1" thickBot="1">
      <c r="A57" s="14">
        <v>48</v>
      </c>
      <c r="B57" s="104" t="str">
        <f t="shared" ref="B57:B88" si="123">IF(AF56="","",IF(AND(CB57=0,CF57=0),"NB",IF(BR57=BV57,BR57&amp;(CB57+CF57),IF(CB57&gt;CF57,BR57 &amp; (CB57-CF57),IF(CB57=CF57,"NB",BV57&amp;(CF57-CB57))))))</f>
        <v/>
      </c>
      <c r="C57" s="91" t="str">
        <f t="shared" si="20"/>
        <v/>
      </c>
      <c r="D57" s="91" t="str">
        <f t="shared" si="101"/>
        <v/>
      </c>
      <c r="E57" s="105" t="str">
        <f t="shared" si="22"/>
        <v/>
      </c>
      <c r="F57" s="137"/>
      <c r="G57" s="137"/>
      <c r="H57" s="104" t="str">
        <f t="shared" si="82"/>
        <v/>
      </c>
      <c r="I57" s="91" t="str">
        <f t="shared" si="23"/>
        <v/>
      </c>
      <c r="J57" s="91" t="str">
        <f t="shared" si="102"/>
        <v/>
      </c>
      <c r="K57" s="105" t="str">
        <f t="shared" si="25"/>
        <v/>
      </c>
      <c r="L57" s="137"/>
      <c r="M57" s="137"/>
      <c r="N57" s="104" t="str">
        <f t="shared" si="83"/>
        <v/>
      </c>
      <c r="O57" s="91" t="str">
        <f t="shared" si="26"/>
        <v/>
      </c>
      <c r="P57" s="91" t="str">
        <f t="shared" si="103"/>
        <v/>
      </c>
      <c r="Q57" s="105" t="str">
        <f t="shared" si="28"/>
        <v/>
      </c>
      <c r="R57" s="137"/>
      <c r="S57" s="137"/>
      <c r="T57" s="104" t="str">
        <f t="shared" si="84"/>
        <v/>
      </c>
      <c r="U57" s="91" t="str">
        <f t="shared" si="29"/>
        <v/>
      </c>
      <c r="V57" s="91" t="str">
        <f t="shared" si="104"/>
        <v/>
      </c>
      <c r="W57" s="105" t="str">
        <f t="shared" si="31"/>
        <v/>
      </c>
      <c r="X57" s="137"/>
      <c r="Y57" s="137"/>
      <c r="Z57" s="104" t="str">
        <f t="shared" si="85"/>
        <v/>
      </c>
      <c r="AA57" s="91" t="str">
        <f t="shared" si="32"/>
        <v/>
      </c>
      <c r="AB57" s="91" t="str">
        <f t="shared" si="105"/>
        <v/>
      </c>
      <c r="AC57" s="105" t="str">
        <f t="shared" si="34"/>
        <v/>
      </c>
      <c r="AD57" s="137"/>
      <c r="AE57" s="137"/>
      <c r="AF57" s="169" t="str">
        <f>IF('Main Dashboard'!I57="","",'Main Dashboard'!I57)</f>
        <v/>
      </c>
      <c r="AG57" s="171"/>
      <c r="AH57" s="190"/>
      <c r="AI57" s="178" t="str" cm="1">
        <f t="array" aca="1" ref="AI57" ca="1">IF(AF56="","",INDIRECT(DS56&amp;DH57))</f>
        <v/>
      </c>
      <c r="AJ57" s="91" t="str">
        <f t="shared" si="54"/>
        <v/>
      </c>
      <c r="AK57" s="91" t="str">
        <f t="shared" si="56"/>
        <v/>
      </c>
      <c r="AL57" s="105" t="str">
        <f t="shared" si="61"/>
        <v/>
      </c>
      <c r="AM57" s="166"/>
      <c r="AN57" s="137"/>
      <c r="AO57" s="104" t="str">
        <f t="shared" si="86"/>
        <v/>
      </c>
      <c r="AP57" s="91" t="str">
        <f t="shared" si="87"/>
        <v/>
      </c>
      <c r="AQ57" s="91" t="str">
        <f t="shared" si="106"/>
        <v/>
      </c>
      <c r="AR57" s="105" t="str">
        <f t="shared" si="88"/>
        <v/>
      </c>
      <c r="AS57" s="137"/>
      <c r="AT57" s="137"/>
      <c r="AU57" s="104" t="str">
        <f t="shared" si="89"/>
        <v/>
      </c>
      <c r="AV57" s="91" t="str">
        <f t="shared" si="90"/>
        <v/>
      </c>
      <c r="AW57" s="91" t="str">
        <f t="shared" si="107"/>
        <v/>
      </c>
      <c r="AX57" s="105" t="str">
        <f t="shared" si="91"/>
        <v/>
      </c>
      <c r="AY57" s="137"/>
      <c r="AZ57" s="137"/>
      <c r="BA57" s="104" t="str">
        <f t="shared" si="92"/>
        <v/>
      </c>
      <c r="BB57" s="91" t="str">
        <f t="shared" si="93"/>
        <v/>
      </c>
      <c r="BC57" s="91" t="str">
        <f t="shared" si="108"/>
        <v/>
      </c>
      <c r="BD57" s="105" t="str">
        <f t="shared" si="94"/>
        <v/>
      </c>
      <c r="BE57" s="137"/>
      <c r="BF57" s="137"/>
      <c r="BG57" s="104" t="str">
        <f t="shared" si="95"/>
        <v/>
      </c>
      <c r="BH57" s="91" t="str">
        <f t="shared" si="96"/>
        <v/>
      </c>
      <c r="BI57" s="91" t="str">
        <f t="shared" si="109"/>
        <v/>
      </c>
      <c r="BJ57" s="105" t="str">
        <f t="shared" si="97"/>
        <v/>
      </c>
      <c r="BK57" s="137"/>
      <c r="BL57" s="137"/>
      <c r="BM57" s="104" t="str">
        <f t="shared" si="98"/>
        <v/>
      </c>
      <c r="BN57" s="91" t="str">
        <f t="shared" si="99"/>
        <v/>
      </c>
      <c r="BO57" s="91" t="str">
        <f t="shared" si="110"/>
        <v/>
      </c>
      <c r="BP57" s="105" t="str">
        <f t="shared" si="100"/>
        <v/>
      </c>
      <c r="BQ57" s="14" t="str">
        <f t="shared" si="43"/>
        <v>B48</v>
      </c>
      <c r="BR57" s="14" t="str">
        <f>LEFT('Strategy Dashboard'!B57)</f>
        <v/>
      </c>
      <c r="BS57" s="14" t="str">
        <f>LEFT('Strategy Dashboard'!K57)</f>
        <v/>
      </c>
      <c r="BT57" s="14" t="str">
        <f>LEFT('Strategy Dashboard'!T57)</f>
        <v/>
      </c>
      <c r="BU57" s="14" t="str">
        <f>LEFT('Strategy Dashboard'!AC57)</f>
        <v/>
      </c>
      <c r="BV57" s="14" t="str">
        <f>LEFT('Strategy Dashboard'!AL57)</f>
        <v/>
      </c>
      <c r="BW57" s="14" t="str">
        <f>LEFT('Strategy Dashboard'!BE57)</f>
        <v/>
      </c>
      <c r="BX57" s="14" t="str">
        <f>LEFT('Strategy Dashboard'!BN57)</f>
        <v/>
      </c>
      <c r="BY57" s="14" t="str">
        <f>LEFT('Strategy Dashboard'!BW57)</f>
        <v/>
      </c>
      <c r="BZ57" s="14" t="str">
        <f>LEFT('Strategy Dashboard'!CF57)</f>
        <v/>
      </c>
      <c r="CA57" s="14" t="str">
        <f>LEFT('Strategy Dashboard'!CO57)</f>
        <v/>
      </c>
      <c r="CB57" s="14">
        <f>IF(OR(BR57="N",REPLACE('Strategy Dashboard'!B57,1,1,"")=""),0,INT(REPLACE('Strategy Dashboard'!B57,1,1,"")))</f>
        <v>0</v>
      </c>
      <c r="CC57" s="14">
        <f>IF(OR(BS57="N",REPLACE('Strategy Dashboard'!K57,1,1,"")=""),0,INT(REPLACE('Strategy Dashboard'!K57,1,1,"")))</f>
        <v>0</v>
      </c>
      <c r="CD57" s="14">
        <f>IF(OR(BT57="N",REPLACE('Strategy Dashboard'!T57,1,1,"")=""),0,INT(REPLACE('Strategy Dashboard'!T57,1,1,"")))</f>
        <v>0</v>
      </c>
      <c r="CE57" s="14">
        <f>IF(OR(BU57="N",REPLACE('Strategy Dashboard'!AC57,1,1,"")=""),0,INT(REPLACE('Strategy Dashboard'!AC57,1,1,"")))</f>
        <v>0</v>
      </c>
      <c r="CF57" s="14">
        <f>IF(OR(BV57="N",REPLACE('Strategy Dashboard'!AL57,1,1,"")=""),0,INT(REPLACE('Strategy Dashboard'!AL57,1,1,"")))</f>
        <v>0</v>
      </c>
      <c r="CG57" s="14">
        <f>IF(OR(BW57="N",REPLACE('Strategy Dashboard'!BE57,1,1,"")=""),0,INT(REPLACE('Strategy Dashboard'!BE57,1,1,"")))</f>
        <v>0</v>
      </c>
      <c r="CH57" s="14">
        <f>IF(OR(BX57="N",REPLACE('Strategy Dashboard'!BN57,1,1,"")=""),0,INT(REPLACE('Strategy Dashboard'!BN57,1,1,"")))</f>
        <v>0</v>
      </c>
      <c r="CI57" s="14">
        <f>IF(OR(BY57="N",REPLACE('Strategy Dashboard'!BW57,1,1,"")=""),0,INT(REPLACE('Strategy Dashboard'!BW57,1,1,"")))</f>
        <v>0</v>
      </c>
      <c r="CJ57" s="14">
        <f>IF(OR(BZ57="N",REPLACE('Strategy Dashboard'!CF57,1,1,"")=""),0,INT(REPLACE('Strategy Dashboard'!CF57,1,1,"")))</f>
        <v>0</v>
      </c>
      <c r="CK57" s="14">
        <f>IF(OR(CA57="N",REPLACE('Strategy Dashboard'!CO57,1,1,"")=""),0,INT(REPLACE('Strategy Dashboard'!CO57,1,1,"")))</f>
        <v>0</v>
      </c>
      <c r="CL57" s="14" t="e">
        <f>IF(C57="",0,IFERROR(VLOOKUP(C52&amp;C53&amp;C54&amp;C55&amp;C56&amp;C57,General!I:J,2,FALSE),0))+D56</f>
        <v>#VALUE!</v>
      </c>
      <c r="CM57" s="14" t="e">
        <f>IF(I57="",0,IFERROR(VLOOKUP(I52&amp;I53&amp;I54&amp;I55&amp;I56&amp;I57,General!I:J,2,FALSE),0))+J56</f>
        <v>#VALUE!</v>
      </c>
      <c r="CN57" s="14" t="e">
        <f>IF(O57="",0,IFERROR(VLOOKUP(O52&amp;O53&amp;O54&amp;O55&amp;O56&amp;O57,General!I:J,2,FALSE),0))+P56</f>
        <v>#VALUE!</v>
      </c>
      <c r="CO57" s="14" t="e">
        <f>IF(U57="",0,IFERROR(VLOOKUP(U52&amp;U53&amp;U54&amp;U55&amp;U56&amp;U57,General!I:J,2,FALSE),0))+V56</f>
        <v>#VALUE!</v>
      </c>
      <c r="CP57" s="14" t="e">
        <f>IF(AA57="",0,IFERROR(VLOOKUP(AA52&amp;AA53&amp;AA54&amp;AA55&amp;AA56&amp;AA57,General!I:J,2,FALSE),0))+AB56</f>
        <v>#VALUE!</v>
      </c>
      <c r="CQ57" s="14" t="e">
        <f>IF(AP57="",0,IFERROR(VLOOKUP(AP52&amp;AP53&amp;AP54&amp;AP55&amp;AP56&amp;AP57,General!I:J,2,FALSE),0))+AQ56</f>
        <v>#VALUE!</v>
      </c>
      <c r="CR57" s="14" t="e">
        <f>IF(AV57="",0,IFERROR(VLOOKUP(AV52&amp;AV53&amp;AV54&amp;AV55&amp;AV56&amp;AV57,General!I:J,2,FALSE),0))+AW56</f>
        <v>#VALUE!</v>
      </c>
      <c r="CS57" s="14" t="e">
        <f>IF(BB57="",0,IFERROR(VLOOKUP(BB52&amp;BB53&amp;BB54&amp;BB55&amp;BB56&amp;BB57,General!I:J,2,FALSE),0))+BC56</f>
        <v>#VALUE!</v>
      </c>
      <c r="CT57" s="14" t="e">
        <f>IF(BH57="",0,IFERROR(VLOOKUP(BH52&amp;BH53&amp;BH54&amp;BH55&amp;BH56&amp;BH57,General!I:J,2,FALSE),0))+BI56</f>
        <v>#VALUE!</v>
      </c>
      <c r="CU57" s="14" t="e">
        <f>IF(BN57="",0,IFERROR(VLOOKUP(BN52&amp;BN53&amp;BN54&amp;BN55&amp;BN56&amp;BN57,General!I:J,2,FALSE),0))+BO56</f>
        <v>#VALUE!</v>
      </c>
      <c r="CV57" s="14" t="e">
        <f>IF(AJ57="",0,IFERROR(VLOOKUP(AJ52&amp;AJ53&amp;AJ54&amp;AJ55&amp;AJ56&amp;AJ57,General!I:J,2,FALSE),0))+AK56</f>
        <v>#VALUE!</v>
      </c>
      <c r="DG57" s="14" t="str">
        <f>DG59</f>
        <v/>
      </c>
      <c r="DH57" s="14">
        <v>57</v>
      </c>
      <c r="DI57" s="14" t="str">
        <f t="shared" si="120"/>
        <v/>
      </c>
      <c r="DJ57" s="14" t="str">
        <f>IFERROR(VLOOKUP(DJ59,General!L:M,2,FALSE),"")</f>
        <v/>
      </c>
      <c r="DK57" s="14" t="str">
        <f>IFERROR(VLOOKUP(DK59,General!L:M,2,FALSE),"")</f>
        <v/>
      </c>
      <c r="DL57" s="14" t="str">
        <f>IFERROR(VLOOKUP(DL59,General!L:M,2,FALSE),"")</f>
        <v/>
      </c>
      <c r="DM57" s="14" t="str">
        <f>IFERROR(VLOOKUP(DM59,General!L:M,2,FALSE),"")</f>
        <v/>
      </c>
      <c r="DN57" s="14">
        <f ca="1">COUNTIF(DJ58:DM58,MAX(DJ58:DM58))</f>
        <v>4</v>
      </c>
      <c r="DS57" s="14" t="str">
        <f t="shared" ca="1" si="121"/>
        <v/>
      </c>
      <c r="DU57" s="68" t="str">
        <f t="shared" si="44"/>
        <v/>
      </c>
      <c r="DV57" s="24" t="str">
        <f t="shared" si="45"/>
        <v/>
      </c>
      <c r="DW57" s="24" t="str">
        <f t="shared" si="46"/>
        <v/>
      </c>
      <c r="DX57" s="24" t="str">
        <f t="shared" si="47"/>
        <v/>
      </c>
      <c r="DY57" s="24" t="str">
        <f t="shared" si="48"/>
        <v/>
      </c>
      <c r="DZ57" s="24" t="str">
        <f t="shared" si="49"/>
        <v/>
      </c>
      <c r="EA57" s="24" t="str">
        <f t="shared" si="50"/>
        <v/>
      </c>
      <c r="EB57" s="24" t="str">
        <f t="shared" si="51"/>
        <v/>
      </c>
      <c r="EC57" s="24" t="str">
        <f t="shared" si="52"/>
        <v/>
      </c>
      <c r="ED57" s="67" t="str">
        <f t="shared" si="53"/>
        <v/>
      </c>
    </row>
    <row r="58" spans="1:134" ht="26.25" customHeight="1" thickBot="1">
      <c r="A58" s="14">
        <v>49</v>
      </c>
      <c r="B58" s="104" t="str">
        <f t="shared" si="123"/>
        <v/>
      </c>
      <c r="C58" s="91" t="str">
        <f t="shared" si="20"/>
        <v/>
      </c>
      <c r="D58" s="91" t="str">
        <f t="shared" si="101"/>
        <v/>
      </c>
      <c r="E58" s="105" t="str">
        <f t="shared" si="22"/>
        <v/>
      </c>
      <c r="F58" s="137"/>
      <c r="G58" s="137"/>
      <c r="H58" s="104" t="str">
        <f t="shared" si="82"/>
        <v/>
      </c>
      <c r="I58" s="91" t="str">
        <f t="shared" si="23"/>
        <v/>
      </c>
      <c r="J58" s="91" t="str">
        <f t="shared" si="102"/>
        <v/>
      </c>
      <c r="K58" s="105" t="str">
        <f t="shared" si="25"/>
        <v/>
      </c>
      <c r="L58" s="137"/>
      <c r="M58" s="137"/>
      <c r="N58" s="104" t="str">
        <f t="shared" si="83"/>
        <v/>
      </c>
      <c r="O58" s="91" t="str">
        <f t="shared" si="26"/>
        <v/>
      </c>
      <c r="P58" s="91" t="str">
        <f t="shared" si="103"/>
        <v/>
      </c>
      <c r="Q58" s="105" t="str">
        <f t="shared" si="28"/>
        <v/>
      </c>
      <c r="R58" s="137"/>
      <c r="S58" s="137"/>
      <c r="T58" s="104" t="str">
        <f t="shared" si="84"/>
        <v/>
      </c>
      <c r="U58" s="91" t="str">
        <f t="shared" si="29"/>
        <v/>
      </c>
      <c r="V58" s="91" t="str">
        <f t="shared" si="104"/>
        <v/>
      </c>
      <c r="W58" s="105" t="str">
        <f t="shared" si="31"/>
        <v/>
      </c>
      <c r="X58" s="137"/>
      <c r="Y58" s="137"/>
      <c r="Z58" s="104" t="str">
        <f t="shared" si="85"/>
        <v/>
      </c>
      <c r="AA58" s="91" t="str">
        <f t="shared" si="32"/>
        <v/>
      </c>
      <c r="AB58" s="91" t="str">
        <f t="shared" si="105"/>
        <v/>
      </c>
      <c r="AC58" s="105" t="str">
        <f t="shared" si="34"/>
        <v/>
      </c>
      <c r="AD58" s="137"/>
      <c r="AE58" s="137"/>
      <c r="AF58" s="169" t="str">
        <f>IF('Main Dashboard'!I58="","",'Main Dashboard'!I58)</f>
        <v/>
      </c>
      <c r="AG58" s="171"/>
      <c r="AH58" s="190"/>
      <c r="AI58" s="178" t="str" cm="1">
        <f t="array" aca="1" ref="AI58" ca="1">IF(AF57="","",INDIRECT(DS57&amp;DH58))</f>
        <v/>
      </c>
      <c r="AJ58" s="91" t="str">
        <f t="shared" si="54"/>
        <v/>
      </c>
      <c r="AK58" s="91" t="str">
        <f t="shared" si="56"/>
        <v/>
      </c>
      <c r="AL58" s="105" t="str">
        <f t="shared" si="61"/>
        <v/>
      </c>
      <c r="AM58" s="166"/>
      <c r="AN58" s="137"/>
      <c r="AO58" s="104" t="str">
        <f t="shared" si="86"/>
        <v/>
      </c>
      <c r="AP58" s="91" t="str">
        <f t="shared" si="87"/>
        <v/>
      </c>
      <c r="AQ58" s="91" t="str">
        <f t="shared" si="106"/>
        <v/>
      </c>
      <c r="AR58" s="105" t="str">
        <f t="shared" si="88"/>
        <v/>
      </c>
      <c r="AS58" s="137"/>
      <c r="AT58" s="137"/>
      <c r="AU58" s="104" t="str">
        <f t="shared" si="89"/>
        <v/>
      </c>
      <c r="AV58" s="91" t="str">
        <f t="shared" si="90"/>
        <v/>
      </c>
      <c r="AW58" s="91" t="str">
        <f t="shared" si="107"/>
        <v/>
      </c>
      <c r="AX58" s="105" t="str">
        <f t="shared" si="91"/>
        <v/>
      </c>
      <c r="AY58" s="137"/>
      <c r="AZ58" s="137"/>
      <c r="BA58" s="104" t="str">
        <f t="shared" si="92"/>
        <v/>
      </c>
      <c r="BB58" s="91" t="str">
        <f t="shared" si="93"/>
        <v/>
      </c>
      <c r="BC58" s="91" t="str">
        <f t="shared" si="108"/>
        <v/>
      </c>
      <c r="BD58" s="105" t="str">
        <f t="shared" si="94"/>
        <v/>
      </c>
      <c r="BE58" s="137"/>
      <c r="BF58" s="137"/>
      <c r="BG58" s="104" t="str">
        <f t="shared" si="95"/>
        <v/>
      </c>
      <c r="BH58" s="91" t="str">
        <f t="shared" si="96"/>
        <v/>
      </c>
      <c r="BI58" s="91" t="str">
        <f t="shared" si="109"/>
        <v/>
      </c>
      <c r="BJ58" s="105" t="str">
        <f t="shared" si="97"/>
        <v/>
      </c>
      <c r="BK58" s="137"/>
      <c r="BL58" s="137"/>
      <c r="BM58" s="104" t="str">
        <f t="shared" si="98"/>
        <v/>
      </c>
      <c r="BN58" s="91" t="str">
        <f t="shared" si="99"/>
        <v/>
      </c>
      <c r="BO58" s="91" t="str">
        <f t="shared" si="110"/>
        <v/>
      </c>
      <c r="BP58" s="105" t="str">
        <f t="shared" si="100"/>
        <v/>
      </c>
      <c r="BQ58" s="14" t="str">
        <f t="shared" si="43"/>
        <v>B49</v>
      </c>
      <c r="BR58" s="14" t="str">
        <f>LEFT('Strategy Dashboard'!B58)</f>
        <v/>
      </c>
      <c r="BS58" s="14" t="str">
        <f>LEFT('Strategy Dashboard'!K58)</f>
        <v/>
      </c>
      <c r="BT58" s="14" t="str">
        <f>LEFT('Strategy Dashboard'!T58)</f>
        <v/>
      </c>
      <c r="BU58" s="14" t="str">
        <f>LEFT('Strategy Dashboard'!AC58)</f>
        <v/>
      </c>
      <c r="BV58" s="14" t="str">
        <f>LEFT('Strategy Dashboard'!AL58)</f>
        <v/>
      </c>
      <c r="BW58" s="14" t="str">
        <f>LEFT('Strategy Dashboard'!BE58)</f>
        <v/>
      </c>
      <c r="BX58" s="14" t="str">
        <f>LEFT('Strategy Dashboard'!BN58)</f>
        <v/>
      </c>
      <c r="BY58" s="14" t="str">
        <f>LEFT('Strategy Dashboard'!BW58)</f>
        <v/>
      </c>
      <c r="BZ58" s="14" t="str">
        <f>LEFT('Strategy Dashboard'!CF58)</f>
        <v/>
      </c>
      <c r="CA58" s="14" t="str">
        <f>LEFT('Strategy Dashboard'!CO58)</f>
        <v/>
      </c>
      <c r="CB58" s="14">
        <f>IF(OR(BR58="N",REPLACE('Strategy Dashboard'!B58,1,1,"")=""),0,INT(REPLACE('Strategy Dashboard'!B58,1,1,"")))</f>
        <v>0</v>
      </c>
      <c r="CC58" s="14">
        <f>IF(OR(BS58="N",REPLACE('Strategy Dashboard'!K58,1,1,"")=""),0,INT(REPLACE('Strategy Dashboard'!K58,1,1,"")))</f>
        <v>0</v>
      </c>
      <c r="CD58" s="14">
        <f>IF(OR(BT58="N",REPLACE('Strategy Dashboard'!T58,1,1,"")=""),0,INT(REPLACE('Strategy Dashboard'!T58,1,1,"")))</f>
        <v>0</v>
      </c>
      <c r="CE58" s="14">
        <f>IF(OR(BU58="N",REPLACE('Strategy Dashboard'!AC58,1,1,"")=""),0,INT(REPLACE('Strategy Dashboard'!AC58,1,1,"")))</f>
        <v>0</v>
      </c>
      <c r="CF58" s="14">
        <f>IF(OR(BV58="N",REPLACE('Strategy Dashboard'!AL58,1,1,"")=""),0,INT(REPLACE('Strategy Dashboard'!AL58,1,1,"")))</f>
        <v>0</v>
      </c>
      <c r="CG58" s="14">
        <f>IF(OR(BW58="N",REPLACE('Strategy Dashboard'!BE58,1,1,"")=""),0,INT(REPLACE('Strategy Dashboard'!BE58,1,1,"")))</f>
        <v>0</v>
      </c>
      <c r="CH58" s="14">
        <f>IF(OR(BX58="N",REPLACE('Strategy Dashboard'!BN58,1,1,"")=""),0,INT(REPLACE('Strategy Dashboard'!BN58,1,1,"")))</f>
        <v>0</v>
      </c>
      <c r="CI58" s="14">
        <f>IF(OR(BY58="N",REPLACE('Strategy Dashboard'!BW58,1,1,"")=""),0,INT(REPLACE('Strategy Dashboard'!BW58,1,1,"")))</f>
        <v>0</v>
      </c>
      <c r="CJ58" s="14">
        <f>IF(OR(BZ58="N",REPLACE('Strategy Dashboard'!CF58,1,1,"")=""),0,INT(REPLACE('Strategy Dashboard'!CF58,1,1,"")))</f>
        <v>0</v>
      </c>
      <c r="CK58" s="14">
        <f>IF(OR(CA58="N",REPLACE('Strategy Dashboard'!CO58,1,1,"")=""),0,INT(REPLACE('Strategy Dashboard'!CO58,1,1,"")))</f>
        <v>0</v>
      </c>
      <c r="CL58" s="14" t="e">
        <f>IF(C58="",0,IFERROR(VLOOKUP(C53&amp;C54&amp;C55&amp;C56&amp;C57&amp;C58,General!I:J,2,FALSE),0))+D57</f>
        <v>#VALUE!</v>
      </c>
      <c r="CM58" s="14" t="e">
        <f>IF(I58="",0,IFERROR(VLOOKUP(I53&amp;I54&amp;I55&amp;I56&amp;I57&amp;I58,General!I:J,2,FALSE),0))+J57</f>
        <v>#VALUE!</v>
      </c>
      <c r="CN58" s="14" t="e">
        <f>IF(O58="",0,IFERROR(VLOOKUP(O53&amp;O54&amp;O55&amp;O56&amp;O57&amp;O58,General!I:J,2,FALSE),0))+P57</f>
        <v>#VALUE!</v>
      </c>
      <c r="CO58" s="14" t="e">
        <f>IF(U58="",0,IFERROR(VLOOKUP(U53&amp;U54&amp;U55&amp;U56&amp;U57&amp;U58,General!I:J,2,FALSE),0))+V57</f>
        <v>#VALUE!</v>
      </c>
      <c r="CP58" s="14" t="e">
        <f>IF(AA58="",0,IFERROR(VLOOKUP(AA53&amp;AA54&amp;AA55&amp;AA56&amp;AA57&amp;AA58,General!I:J,2,FALSE),0))+AB57</f>
        <v>#VALUE!</v>
      </c>
      <c r="CQ58" s="14" t="e">
        <f>IF(AP58="",0,IFERROR(VLOOKUP(AP53&amp;AP54&amp;AP55&amp;AP56&amp;AP57&amp;AP58,General!I:J,2,FALSE),0))+AQ57</f>
        <v>#VALUE!</v>
      </c>
      <c r="CR58" s="14" t="e">
        <f>IF(AV58="",0,IFERROR(VLOOKUP(AV53&amp;AV54&amp;AV55&amp;AV56&amp;AV57&amp;AV58,General!I:J,2,FALSE),0))+AW57</f>
        <v>#VALUE!</v>
      </c>
      <c r="CS58" s="14" t="e">
        <f>IF(BB58="",0,IFERROR(VLOOKUP(BB53&amp;BB54&amp;BB55&amp;BB56&amp;BB57&amp;BB58,General!I:J,2,FALSE),0))+BC57</f>
        <v>#VALUE!</v>
      </c>
      <c r="CT58" s="14" t="e">
        <f>IF(BH58="",0,IFERROR(VLOOKUP(BH53&amp;BH54&amp;BH55&amp;BH56&amp;BH57&amp;BH58,General!I:J,2,FALSE),0))+BI57</f>
        <v>#VALUE!</v>
      </c>
      <c r="CU58" s="14" t="e">
        <f>IF(BN58="",0,IFERROR(VLOOKUP(BN53&amp;BN54&amp;BN55&amp;BN56&amp;BN57&amp;BN58,General!I:J,2,FALSE),0))+BO57</f>
        <v>#VALUE!</v>
      </c>
      <c r="CV58" s="14" t="e">
        <f>IF(AJ58="",0,IFERROR(VLOOKUP(AJ53&amp;AJ54&amp;AJ55&amp;AJ56&amp;AJ57&amp;AJ58,General!I:J,2,FALSE),0))+AK57</f>
        <v>#VALUE!</v>
      </c>
      <c r="DG58" s="14" t="str">
        <f>DG59</f>
        <v/>
      </c>
      <c r="DH58" s="14">
        <v>58</v>
      </c>
      <c r="DI58" s="14" t="str">
        <f t="shared" si="120"/>
        <v/>
      </c>
      <c r="DJ58" s="14">
        <f ca="1">IF(DJ59="",0,COUNTIF(INDIRECT(DJ57&amp;DH55):INDIRECT(DJ57&amp;DH59),"Y"))</f>
        <v>0</v>
      </c>
      <c r="DK58" s="14">
        <f ca="1">IF(DK59="",0,COUNTIF(INDIRECT(DK57&amp;DH55):INDIRECT(DK57&amp;DH59),"Y"))</f>
        <v>0</v>
      </c>
      <c r="DL58" s="14">
        <f ca="1">IF(DL59="",0,COUNTIF(INDIRECT(DL57&amp;DH55):INDIRECT(DL57&amp;DH59),"Y"))</f>
        <v>0</v>
      </c>
      <c r="DM58" s="14">
        <f ca="1">IF(DM59="",0,COUNTIF(INDIRECT(DM57&amp;DH55):INDIRECT(DM57&amp;DH59),"Y"))</f>
        <v>0</v>
      </c>
      <c r="DN58" s="14" t="str" cm="1">
        <f t="array" aca="1" ref="DN58" ca="1">IFERROR(INDEX($DJ$59:$DM$59,_xlfn.AGGREGATE(15,6,COLUMN($DJ$59:$DM$59)-COLUMN($DI$59)/($DJ$58:$DM$58=MAX($DJ$58:$DM$58)),COLUMNS($DJ$59:DJ59))),"")</f>
        <v/>
      </c>
      <c r="DO58" s="14" t="str" cm="1">
        <f t="array" aca="1" ref="DO58" ca="1">IFERROR(INDEX($DJ$59:$DM$59,_xlfn.AGGREGATE(15,6,COLUMN($DJ$59:$DM$59)-COLUMN($DI$59)/($DJ$58:$DM$58=MAX($DJ$58:$DM$58)),COLUMNS($DJ$59:DK59))),"")</f>
        <v/>
      </c>
      <c r="DP58" s="14" t="str" cm="1">
        <f t="array" aca="1" ref="DP58" ca="1">IFERROR(INDEX($DJ$59:$DM$59,_xlfn.AGGREGATE(15,6,COLUMN($DJ$59:$DM$59)-COLUMN($DI$59)/($DJ$58:$DM$58=MAX($DJ$58:$DM$58)),COLUMNS($DJ$59:DL59))),"")</f>
        <v/>
      </c>
      <c r="DQ58" s="14" t="str" cm="1">
        <f t="array" aca="1" ref="DQ58" ca="1">IFERROR(INDEX($DJ$59:$DM$59,_xlfn.AGGREGATE(15,6,COLUMN($DJ$59:$DM$59)-COLUMN($DI$59)/($DJ$58:$DM$58=MAX($DJ$58:$DM$58)),COLUMNS($DJ$59:DM59))),"")</f>
        <v/>
      </c>
      <c r="DS58" s="14" t="str">
        <f t="shared" ca="1" si="121"/>
        <v/>
      </c>
      <c r="DU58" s="68" t="str">
        <f t="shared" si="44"/>
        <v/>
      </c>
      <c r="DV58" s="24" t="str">
        <f t="shared" si="45"/>
        <v/>
      </c>
      <c r="DW58" s="24" t="str">
        <f t="shared" si="46"/>
        <v/>
      </c>
      <c r="DX58" s="24" t="str">
        <f t="shared" si="47"/>
        <v/>
      </c>
      <c r="DY58" s="24" t="str">
        <f t="shared" si="48"/>
        <v/>
      </c>
      <c r="DZ58" s="24" t="str">
        <f t="shared" si="49"/>
        <v/>
      </c>
      <c r="EA58" s="24" t="str">
        <f t="shared" si="50"/>
        <v/>
      </c>
      <c r="EB58" s="24" t="str">
        <f t="shared" si="51"/>
        <v/>
      </c>
      <c r="EC58" s="24" t="str">
        <f t="shared" si="52"/>
        <v/>
      </c>
      <c r="ED58" s="67" t="str">
        <f t="shared" si="53"/>
        <v/>
      </c>
    </row>
    <row r="59" spans="1:134" ht="26.25" customHeight="1" thickBot="1">
      <c r="A59" s="14">
        <v>50</v>
      </c>
      <c r="B59" s="106" t="str">
        <f t="shared" si="123"/>
        <v/>
      </c>
      <c r="C59" s="107" t="str">
        <f t="shared" si="20"/>
        <v/>
      </c>
      <c r="D59" s="107" t="str">
        <f t="shared" si="101"/>
        <v/>
      </c>
      <c r="E59" s="108" t="str">
        <f t="shared" si="22"/>
        <v/>
      </c>
      <c r="F59" s="137"/>
      <c r="G59" s="137"/>
      <c r="H59" s="106" t="str">
        <f t="shared" si="82"/>
        <v/>
      </c>
      <c r="I59" s="107" t="str">
        <f t="shared" si="23"/>
        <v/>
      </c>
      <c r="J59" s="107" t="str">
        <f t="shared" si="102"/>
        <v/>
      </c>
      <c r="K59" s="108" t="str">
        <f t="shared" si="25"/>
        <v/>
      </c>
      <c r="L59" s="137"/>
      <c r="M59" s="137"/>
      <c r="N59" s="106" t="str">
        <f t="shared" si="83"/>
        <v/>
      </c>
      <c r="O59" s="107" t="str">
        <f t="shared" si="26"/>
        <v/>
      </c>
      <c r="P59" s="107" t="str">
        <f t="shared" si="103"/>
        <v/>
      </c>
      <c r="Q59" s="108" t="str">
        <f t="shared" si="28"/>
        <v/>
      </c>
      <c r="R59" s="137"/>
      <c r="S59" s="137"/>
      <c r="T59" s="106" t="str">
        <f t="shared" si="84"/>
        <v/>
      </c>
      <c r="U59" s="107" t="str">
        <f t="shared" si="29"/>
        <v/>
      </c>
      <c r="V59" s="107" t="str">
        <f t="shared" si="104"/>
        <v/>
      </c>
      <c r="W59" s="108" t="str">
        <f t="shared" si="31"/>
        <v/>
      </c>
      <c r="X59" s="137"/>
      <c r="Y59" s="137"/>
      <c r="Z59" s="106" t="str">
        <f t="shared" si="85"/>
        <v/>
      </c>
      <c r="AA59" s="107" t="str">
        <f t="shared" si="32"/>
        <v/>
      </c>
      <c r="AB59" s="107" t="str">
        <f t="shared" si="105"/>
        <v/>
      </c>
      <c r="AC59" s="108" t="str">
        <f t="shared" si="34"/>
        <v/>
      </c>
      <c r="AD59" s="137"/>
      <c r="AE59" s="137"/>
      <c r="AF59" s="169" t="str">
        <f>IF('Main Dashboard'!I59="","",'Main Dashboard'!I59)</f>
        <v/>
      </c>
      <c r="AG59" s="172"/>
      <c r="AH59" s="191"/>
      <c r="AI59" s="182" t="str" cm="1">
        <f t="array" aca="1" ref="AI59" ca="1">IF(AF58="","",INDIRECT(DS58&amp;DH59))</f>
        <v/>
      </c>
      <c r="AJ59" s="107" t="str">
        <f t="shared" si="54"/>
        <v/>
      </c>
      <c r="AK59" s="107" t="str">
        <f t="shared" si="56"/>
        <v/>
      </c>
      <c r="AL59" s="108" t="str">
        <f t="shared" si="61"/>
        <v/>
      </c>
      <c r="AM59" s="166"/>
      <c r="AN59" s="137"/>
      <c r="AO59" s="106" t="str">
        <f t="shared" si="86"/>
        <v/>
      </c>
      <c r="AP59" s="107" t="str">
        <f t="shared" si="87"/>
        <v/>
      </c>
      <c r="AQ59" s="107" t="str">
        <f t="shared" si="106"/>
        <v/>
      </c>
      <c r="AR59" s="108" t="str">
        <f t="shared" si="88"/>
        <v/>
      </c>
      <c r="AS59" s="137"/>
      <c r="AT59" s="137"/>
      <c r="AU59" s="106" t="str">
        <f t="shared" si="89"/>
        <v/>
      </c>
      <c r="AV59" s="107" t="str">
        <f t="shared" si="90"/>
        <v/>
      </c>
      <c r="AW59" s="107" t="str">
        <f t="shared" si="107"/>
        <v/>
      </c>
      <c r="AX59" s="108" t="str">
        <f t="shared" si="91"/>
        <v/>
      </c>
      <c r="AY59" s="137"/>
      <c r="AZ59" s="137"/>
      <c r="BA59" s="106" t="str">
        <f t="shared" si="92"/>
        <v/>
      </c>
      <c r="BB59" s="107" t="str">
        <f t="shared" si="93"/>
        <v/>
      </c>
      <c r="BC59" s="107" t="str">
        <f t="shared" si="108"/>
        <v/>
      </c>
      <c r="BD59" s="108" t="str">
        <f t="shared" si="94"/>
        <v/>
      </c>
      <c r="BE59" s="137"/>
      <c r="BF59" s="137"/>
      <c r="BG59" s="106" t="str">
        <f t="shared" si="95"/>
        <v/>
      </c>
      <c r="BH59" s="107" t="str">
        <f t="shared" si="96"/>
        <v/>
      </c>
      <c r="BI59" s="107" t="str">
        <f t="shared" si="109"/>
        <v/>
      </c>
      <c r="BJ59" s="108" t="str">
        <f t="shared" si="97"/>
        <v/>
      </c>
      <c r="BK59" s="137"/>
      <c r="BL59" s="137"/>
      <c r="BM59" s="106" t="str">
        <f t="shared" si="98"/>
        <v/>
      </c>
      <c r="BN59" s="107" t="str">
        <f t="shared" si="99"/>
        <v/>
      </c>
      <c r="BO59" s="107" t="str">
        <f t="shared" si="110"/>
        <v/>
      </c>
      <c r="BP59" s="108" t="str">
        <f t="shared" si="100"/>
        <v/>
      </c>
      <c r="BQ59" s="14" t="str">
        <f t="shared" si="43"/>
        <v>B50</v>
      </c>
      <c r="BR59" s="14" t="str">
        <f>LEFT('Strategy Dashboard'!B59)</f>
        <v/>
      </c>
      <c r="BS59" s="14" t="str">
        <f>LEFT('Strategy Dashboard'!K59)</f>
        <v/>
      </c>
      <c r="BT59" s="14" t="str">
        <f>LEFT('Strategy Dashboard'!T59)</f>
        <v/>
      </c>
      <c r="BU59" s="14" t="str">
        <f>LEFT('Strategy Dashboard'!AC59)</f>
        <v/>
      </c>
      <c r="BV59" s="14" t="str">
        <f>LEFT('Strategy Dashboard'!AL59)</f>
        <v/>
      </c>
      <c r="BW59" s="14" t="str">
        <f>LEFT('Strategy Dashboard'!BE59)</f>
        <v/>
      </c>
      <c r="BX59" s="14" t="str">
        <f>LEFT('Strategy Dashboard'!BN59)</f>
        <v/>
      </c>
      <c r="BY59" s="14" t="str">
        <f>LEFT('Strategy Dashboard'!BW59)</f>
        <v/>
      </c>
      <c r="BZ59" s="14" t="str">
        <f>LEFT('Strategy Dashboard'!CF59)</f>
        <v/>
      </c>
      <c r="CA59" s="14" t="str">
        <f>LEFT('Strategy Dashboard'!CO59)</f>
        <v/>
      </c>
      <c r="CB59" s="14">
        <f>IF(OR(BR59="N",REPLACE('Strategy Dashboard'!B59,1,1,"")=""),0,INT(REPLACE('Strategy Dashboard'!B59,1,1,"")))</f>
        <v>0</v>
      </c>
      <c r="CC59" s="14">
        <f>IF(OR(BS59="N",REPLACE('Strategy Dashboard'!K59,1,1,"")=""),0,INT(REPLACE('Strategy Dashboard'!K59,1,1,"")))</f>
        <v>0</v>
      </c>
      <c r="CD59" s="14">
        <f>IF(OR(BT59="N",REPLACE('Strategy Dashboard'!T59,1,1,"")=""),0,INT(REPLACE('Strategy Dashboard'!T59,1,1,"")))</f>
        <v>0</v>
      </c>
      <c r="CE59" s="14">
        <f>IF(OR(BU59="N",REPLACE('Strategy Dashboard'!AC59,1,1,"")=""),0,INT(REPLACE('Strategy Dashboard'!AC59,1,1,"")))</f>
        <v>0</v>
      </c>
      <c r="CF59" s="14">
        <f>IF(OR(BV59="N",REPLACE('Strategy Dashboard'!AL59,1,1,"")=""),0,INT(REPLACE('Strategy Dashboard'!AL59,1,1,"")))</f>
        <v>0</v>
      </c>
      <c r="CG59" s="14">
        <f>IF(OR(BW59="N",REPLACE('Strategy Dashboard'!BE59,1,1,"")=""),0,INT(REPLACE('Strategy Dashboard'!BE59,1,1,"")))</f>
        <v>0</v>
      </c>
      <c r="CH59" s="14">
        <f>IF(OR(BX59="N",REPLACE('Strategy Dashboard'!BN59,1,1,"")=""),0,INT(REPLACE('Strategy Dashboard'!BN59,1,1,"")))</f>
        <v>0</v>
      </c>
      <c r="CI59" s="14">
        <f>IF(OR(BY59="N",REPLACE('Strategy Dashboard'!BW59,1,1,"")=""),0,INT(REPLACE('Strategy Dashboard'!BW59,1,1,"")))</f>
        <v>0</v>
      </c>
      <c r="CJ59" s="14">
        <f>IF(OR(BZ59="N",REPLACE('Strategy Dashboard'!CF59,1,1,"")=""),0,INT(REPLACE('Strategy Dashboard'!CF59,1,1,"")))</f>
        <v>0</v>
      </c>
      <c r="CK59" s="14">
        <f>IF(OR(CA59="N",REPLACE('Strategy Dashboard'!CO59,1,1,"")=""),0,INT(REPLACE('Strategy Dashboard'!CO59,1,1,"")))</f>
        <v>0</v>
      </c>
      <c r="CL59" s="14" t="e">
        <f>IF(C59="",0,IFERROR(VLOOKUP(C54&amp;C55&amp;C56&amp;C57&amp;C58&amp;C59,General!I:J,2,FALSE),0))+D58</f>
        <v>#VALUE!</v>
      </c>
      <c r="CM59" s="14" t="e">
        <f>IF(I59="",0,IFERROR(VLOOKUP(I54&amp;I55&amp;I56&amp;I57&amp;I58&amp;I59,General!I:J,2,FALSE),0))+J58</f>
        <v>#VALUE!</v>
      </c>
      <c r="CN59" s="14" t="e">
        <f>IF(O59="",0,IFERROR(VLOOKUP(O54&amp;O55&amp;O56&amp;O57&amp;O58&amp;O59,General!I:J,2,FALSE),0))+P58</f>
        <v>#VALUE!</v>
      </c>
      <c r="CO59" s="14" t="e">
        <f>IF(U59="",0,IFERROR(VLOOKUP(U54&amp;U55&amp;U56&amp;U57&amp;U58&amp;U59,General!I:J,2,FALSE),0))+V58</f>
        <v>#VALUE!</v>
      </c>
      <c r="CP59" s="14" t="e">
        <f>IF(AA59="",0,IFERROR(VLOOKUP(AA54&amp;AA55&amp;AA56&amp;AA57&amp;AA58&amp;AA59,General!I:J,2,FALSE),0))+AB58</f>
        <v>#VALUE!</v>
      </c>
      <c r="CQ59" s="14" t="e">
        <f>IF(AP59="",0,IFERROR(VLOOKUP(AP54&amp;AP55&amp;AP56&amp;AP57&amp;AP58&amp;AP59,General!I:J,2,FALSE),0))+AQ58</f>
        <v>#VALUE!</v>
      </c>
      <c r="CR59" s="14" t="e">
        <f>IF(AV59="",0,IFERROR(VLOOKUP(AV54&amp;AV55&amp;AV56&amp;AV57&amp;AV58&amp;AV59,General!I:J,2,FALSE),0))+AW58</f>
        <v>#VALUE!</v>
      </c>
      <c r="CS59" s="14" t="e">
        <f>IF(BB59="",0,IFERROR(VLOOKUP(BB54&amp;BB55&amp;BB56&amp;BB57&amp;BB58&amp;BB59,General!I:J,2,FALSE),0))+BC58</f>
        <v>#VALUE!</v>
      </c>
      <c r="CT59" s="14" t="e">
        <f>IF(BH59="",0,IFERROR(VLOOKUP(BH54&amp;BH55&amp;BH56&amp;BH57&amp;BH58&amp;BH59,General!I:J,2,FALSE),0))+BI58</f>
        <v>#VALUE!</v>
      </c>
      <c r="CU59" s="14" t="e">
        <f>IF(BN59="",0,IFERROR(VLOOKUP(BN54&amp;BN55&amp;BN56&amp;BN57&amp;BN58&amp;BN59,General!I:J,2,FALSE),0))+BO58</f>
        <v>#VALUE!</v>
      </c>
      <c r="CV59" s="14" t="e">
        <f>IF(AJ59="",0,IFERROR(VLOOKUP(AJ54&amp;AJ55&amp;AJ56&amp;AJ57&amp;AJ58&amp;AJ59,General!I:J,2,FALSE),0))+AK58</f>
        <v>#VALUE!</v>
      </c>
      <c r="CW59" s="14" t="str">
        <f>E59</f>
        <v/>
      </c>
      <c r="CX59" s="14" t="str">
        <f>K59</f>
        <v/>
      </c>
      <c r="CY59" s="14" t="str">
        <f>Q59</f>
        <v/>
      </c>
      <c r="CZ59" s="14" t="str">
        <f>W59</f>
        <v/>
      </c>
      <c r="DA59" s="14" t="str">
        <f>AC59</f>
        <v/>
      </c>
      <c r="DB59" s="14" t="str">
        <f>AR59</f>
        <v/>
      </c>
      <c r="DC59" s="14" t="str">
        <f>AX59</f>
        <v/>
      </c>
      <c r="DD59" s="14" t="str">
        <f>BD59</f>
        <v/>
      </c>
      <c r="DE59" s="14" t="str">
        <f>BJ59</f>
        <v/>
      </c>
      <c r="DF59" s="14" t="str">
        <f>BP59</f>
        <v/>
      </c>
      <c r="DG59" s="14" t="str">
        <f>IF(AF59="","",INDEX($CW$4:$DF$4,MATCH(MAX(CW59:DF59),CW59:DF59,0)))</f>
        <v/>
      </c>
      <c r="DH59" s="14">
        <v>59</v>
      </c>
      <c r="DI59" s="14" t="str">
        <f t="shared" si="120"/>
        <v/>
      </c>
      <c r="DJ59" s="14" t="str" cm="1">
        <f t="array" ref="DJ59">IFERROR(INDEX($CW$4:$DF$4,_xlfn.AGGREGATE(15,6,COLUMN($CW$4:$DF$4)-COLUMN($CV$1)/($CW$59:$DF$59=MAX($CW$59:$DF$59)),COLUMNS($CW$4:CW4))),"")</f>
        <v/>
      </c>
      <c r="DK59" s="14" t="str" cm="1">
        <f t="array" ref="DK59">IFERROR(INDEX($CW$4:$DF$4,_xlfn.AGGREGATE(15,6,COLUMN($CW$4:$DF$4)-COLUMN($CV$1)/($CW$59:$DF$59=MAX($CW$59:$DF$59)),COLUMNS($CW$4:CX4))),"")</f>
        <v/>
      </c>
      <c r="DL59" s="14" t="str" cm="1">
        <f t="array" ref="DL59">IFERROR(INDEX($CW$4:$DF$4,_xlfn.AGGREGATE(15,6,COLUMN($CW$4:$DF$4)-COLUMN($CV$1)/($CW$59:$DF$59=MAX($CW$59:$DF$59)),COLUMNS($CW$4:CY4))),"")</f>
        <v/>
      </c>
      <c r="DM59" s="14" t="str" cm="1">
        <f t="array" ref="DM59">IFERROR(INDEX($CW$4:$DF$4,_xlfn.AGGREGATE(15,6,COLUMN($CW$4:$DF$4)-COLUMN($CV$1)/($CW$59:$DF$59=MAX($CW$59:$DF$59)),COLUMNS($CW$4:CZ4))),"")</f>
        <v/>
      </c>
      <c r="DN59" s="168" t="str">
        <f ca="1">IF(DO58="",DN58,DN55)</f>
        <v/>
      </c>
      <c r="DR59" s="14" t="str">
        <f ca="1">IF(DN56&gt;1,"R","N")</f>
        <v>R</v>
      </c>
      <c r="DS59" s="14" t="str">
        <f ca="1">DN59</f>
        <v/>
      </c>
      <c r="DU59" s="68" t="str">
        <f t="shared" si="44"/>
        <v/>
      </c>
      <c r="DV59" s="24" t="str">
        <f t="shared" si="45"/>
        <v/>
      </c>
      <c r="DW59" s="24" t="str">
        <f t="shared" si="46"/>
        <v/>
      </c>
      <c r="DX59" s="24" t="str">
        <f t="shared" si="47"/>
        <v/>
      </c>
      <c r="DY59" s="24" t="str">
        <f t="shared" si="48"/>
        <v/>
      </c>
      <c r="DZ59" s="24" t="str">
        <f t="shared" si="49"/>
        <v/>
      </c>
      <c r="EA59" s="24" t="str">
        <f t="shared" si="50"/>
        <v/>
      </c>
      <c r="EB59" s="24" t="str">
        <f t="shared" si="51"/>
        <v/>
      </c>
      <c r="EC59" s="24" t="str">
        <f t="shared" si="52"/>
        <v/>
      </c>
      <c r="ED59" s="67" t="str">
        <f t="shared" si="53"/>
        <v/>
      </c>
    </row>
    <row r="60" spans="1:134" ht="26.25" customHeight="1" thickBot="1">
      <c r="A60" s="14">
        <v>51</v>
      </c>
      <c r="B60" s="101" t="str">
        <f t="shared" si="123"/>
        <v/>
      </c>
      <c r="C60" s="102" t="str">
        <f t="shared" si="20"/>
        <v/>
      </c>
      <c r="D60" s="102" t="str">
        <f t="shared" si="101"/>
        <v/>
      </c>
      <c r="E60" s="103" t="str">
        <f t="shared" si="22"/>
        <v/>
      </c>
      <c r="F60" s="137"/>
      <c r="G60" s="137"/>
      <c r="H60" s="101" t="str">
        <f t="shared" si="82"/>
        <v/>
      </c>
      <c r="I60" s="102" t="str">
        <f t="shared" si="23"/>
        <v/>
      </c>
      <c r="J60" s="102" t="str">
        <f t="shared" si="102"/>
        <v/>
      </c>
      <c r="K60" s="103" t="str">
        <f t="shared" si="25"/>
        <v/>
      </c>
      <c r="L60" s="137"/>
      <c r="M60" s="137"/>
      <c r="N60" s="101" t="str">
        <f t="shared" si="83"/>
        <v/>
      </c>
      <c r="O60" s="102" t="str">
        <f t="shared" si="26"/>
        <v/>
      </c>
      <c r="P60" s="102" t="str">
        <f t="shared" si="103"/>
        <v/>
      </c>
      <c r="Q60" s="103" t="str">
        <f t="shared" si="28"/>
        <v/>
      </c>
      <c r="R60" s="137"/>
      <c r="S60" s="137"/>
      <c r="T60" s="101" t="str">
        <f t="shared" si="84"/>
        <v/>
      </c>
      <c r="U60" s="102" t="str">
        <f t="shared" si="29"/>
        <v/>
      </c>
      <c r="V60" s="102" t="str">
        <f t="shared" si="104"/>
        <v/>
      </c>
      <c r="W60" s="103" t="str">
        <f t="shared" si="31"/>
        <v/>
      </c>
      <c r="X60" s="137"/>
      <c r="Y60" s="137"/>
      <c r="Z60" s="101" t="str">
        <f t="shared" si="85"/>
        <v/>
      </c>
      <c r="AA60" s="102" t="str">
        <f t="shared" si="32"/>
        <v/>
      </c>
      <c r="AB60" s="102" t="str">
        <f t="shared" si="105"/>
        <v/>
      </c>
      <c r="AC60" s="103" t="str">
        <f t="shared" si="34"/>
        <v/>
      </c>
      <c r="AD60" s="137"/>
      <c r="AE60" s="137"/>
      <c r="AF60" s="169" t="str">
        <f>IF('Main Dashboard'!I60="","",'Main Dashboard'!I60)</f>
        <v/>
      </c>
      <c r="AG60" s="179" t="str">
        <f t="shared" ref="AG60" si="124">IF(AF59="","",IF(DR59="R","R",""))</f>
        <v/>
      </c>
      <c r="AH60" s="180" t="str">
        <f>IF(AF59="","",VLOOKUP(DS60,General!O:P,2,FALSE))</f>
        <v/>
      </c>
      <c r="AI60" s="181" t="str" cm="1">
        <f t="array" aca="1" ref="AI60" ca="1">IF(AF59="","",INDIRECT(DS59&amp;DH60))</f>
        <v/>
      </c>
      <c r="AJ60" s="102" t="str">
        <f t="shared" si="54"/>
        <v/>
      </c>
      <c r="AK60" s="102" t="str">
        <f t="shared" si="56"/>
        <v/>
      </c>
      <c r="AL60" s="103" t="str">
        <f t="shared" si="61"/>
        <v/>
      </c>
      <c r="AM60" s="166"/>
      <c r="AN60" s="137"/>
      <c r="AO60" s="101" t="str">
        <f t="shared" si="86"/>
        <v/>
      </c>
      <c r="AP60" s="102" t="str">
        <f t="shared" si="87"/>
        <v/>
      </c>
      <c r="AQ60" s="102" t="str">
        <f t="shared" si="106"/>
        <v/>
      </c>
      <c r="AR60" s="103" t="str">
        <f t="shared" si="88"/>
        <v/>
      </c>
      <c r="AS60" s="137"/>
      <c r="AT60" s="137"/>
      <c r="AU60" s="101" t="str">
        <f t="shared" si="89"/>
        <v/>
      </c>
      <c r="AV60" s="102" t="str">
        <f t="shared" si="90"/>
        <v/>
      </c>
      <c r="AW60" s="102" t="str">
        <f t="shared" si="107"/>
        <v/>
      </c>
      <c r="AX60" s="103" t="str">
        <f t="shared" si="91"/>
        <v/>
      </c>
      <c r="AY60" s="137"/>
      <c r="AZ60" s="137"/>
      <c r="BA60" s="101" t="str">
        <f t="shared" si="92"/>
        <v/>
      </c>
      <c r="BB60" s="102" t="str">
        <f t="shared" si="93"/>
        <v/>
      </c>
      <c r="BC60" s="102" t="str">
        <f t="shared" si="108"/>
        <v/>
      </c>
      <c r="BD60" s="103" t="str">
        <f t="shared" si="94"/>
        <v/>
      </c>
      <c r="BE60" s="137"/>
      <c r="BF60" s="137"/>
      <c r="BG60" s="101" t="str">
        <f t="shared" si="95"/>
        <v/>
      </c>
      <c r="BH60" s="102" t="str">
        <f t="shared" si="96"/>
        <v/>
      </c>
      <c r="BI60" s="102" t="str">
        <f t="shared" si="109"/>
        <v/>
      </c>
      <c r="BJ60" s="103" t="str">
        <f t="shared" si="97"/>
        <v/>
      </c>
      <c r="BK60" s="137"/>
      <c r="BL60" s="137"/>
      <c r="BM60" s="101" t="str">
        <f t="shared" si="98"/>
        <v/>
      </c>
      <c r="BN60" s="102" t="str">
        <f t="shared" si="99"/>
        <v/>
      </c>
      <c r="BO60" s="102" t="str">
        <f t="shared" si="110"/>
        <v/>
      </c>
      <c r="BP60" s="103" t="str">
        <f t="shared" si="100"/>
        <v/>
      </c>
      <c r="BQ60" s="14" t="str">
        <f t="shared" si="43"/>
        <v>B51</v>
      </c>
      <c r="BR60" s="14" t="str">
        <f>LEFT('Strategy Dashboard'!B60)</f>
        <v/>
      </c>
      <c r="BS60" s="14" t="str">
        <f>LEFT('Strategy Dashboard'!K60)</f>
        <v/>
      </c>
      <c r="BT60" s="14" t="str">
        <f>LEFT('Strategy Dashboard'!T60)</f>
        <v/>
      </c>
      <c r="BU60" s="14" t="str">
        <f>LEFT('Strategy Dashboard'!AC60)</f>
        <v/>
      </c>
      <c r="BV60" s="14" t="str">
        <f>LEFT('Strategy Dashboard'!AL60)</f>
        <v/>
      </c>
      <c r="BW60" s="14" t="str">
        <f>LEFT('Strategy Dashboard'!BE60)</f>
        <v/>
      </c>
      <c r="BX60" s="14" t="str">
        <f>LEFT('Strategy Dashboard'!BN60)</f>
        <v/>
      </c>
      <c r="BY60" s="14" t="str">
        <f>LEFT('Strategy Dashboard'!BW60)</f>
        <v/>
      </c>
      <c r="BZ60" s="14" t="str">
        <f>LEFT('Strategy Dashboard'!CF60)</f>
        <v/>
      </c>
      <c r="CA60" s="14" t="str">
        <f>LEFT('Strategy Dashboard'!CO60)</f>
        <v/>
      </c>
      <c r="CB60" s="14">
        <f>IF(OR(BR60="N",REPLACE('Strategy Dashboard'!B60,1,1,"")=""),0,INT(REPLACE('Strategy Dashboard'!B60,1,1,"")))</f>
        <v>0</v>
      </c>
      <c r="CC60" s="14">
        <f>IF(OR(BS60="N",REPLACE('Strategy Dashboard'!K60,1,1,"")=""),0,INT(REPLACE('Strategy Dashboard'!K60,1,1,"")))</f>
        <v>0</v>
      </c>
      <c r="CD60" s="14">
        <f>IF(OR(BT60="N",REPLACE('Strategy Dashboard'!T60,1,1,"")=""),0,INT(REPLACE('Strategy Dashboard'!T60,1,1,"")))</f>
        <v>0</v>
      </c>
      <c r="CE60" s="14">
        <f>IF(OR(BU60="N",REPLACE('Strategy Dashboard'!AC60,1,1,"")=""),0,INT(REPLACE('Strategy Dashboard'!AC60,1,1,"")))</f>
        <v>0</v>
      </c>
      <c r="CF60" s="14">
        <f>IF(OR(BV60="N",REPLACE('Strategy Dashboard'!AL60,1,1,"")=""),0,INT(REPLACE('Strategy Dashboard'!AL60,1,1,"")))</f>
        <v>0</v>
      </c>
      <c r="CG60" s="14">
        <f>IF(OR(BW60="N",REPLACE('Strategy Dashboard'!BE60,1,1,"")=""),0,INT(REPLACE('Strategy Dashboard'!BE60,1,1,"")))</f>
        <v>0</v>
      </c>
      <c r="CH60" s="14">
        <f>IF(OR(BX60="N",REPLACE('Strategy Dashboard'!BN60,1,1,"")=""),0,INT(REPLACE('Strategy Dashboard'!BN60,1,1,"")))</f>
        <v>0</v>
      </c>
      <c r="CI60" s="14">
        <f>IF(OR(BY60="N",REPLACE('Strategy Dashboard'!BW60,1,1,"")=""),0,INT(REPLACE('Strategy Dashboard'!BW60,1,1,"")))</f>
        <v>0</v>
      </c>
      <c r="CJ60" s="14">
        <f>IF(OR(BZ60="N",REPLACE('Strategy Dashboard'!CF60,1,1,"")=""),0,INT(REPLACE('Strategy Dashboard'!CF60,1,1,"")))</f>
        <v>0</v>
      </c>
      <c r="CK60" s="14">
        <f>IF(OR(CA60="N",REPLACE('Strategy Dashboard'!CO60,1,1,"")=""),0,INT(REPLACE('Strategy Dashboard'!CO60,1,1,"")))</f>
        <v>0</v>
      </c>
      <c r="CL60" s="14" t="e">
        <f>IF(C60="",0,IFERROR(VLOOKUP(C55&amp;C56&amp;C57&amp;C58&amp;C59&amp;C60,General!I:J,2,FALSE),0))+D59</f>
        <v>#VALUE!</v>
      </c>
      <c r="CM60" s="14" t="e">
        <f>IF(I60="",0,IFERROR(VLOOKUP(I55&amp;I56&amp;I57&amp;I58&amp;I59&amp;I60,General!I:J,2,FALSE),0))+J59</f>
        <v>#VALUE!</v>
      </c>
      <c r="CN60" s="14" t="e">
        <f>IF(O60="",0,IFERROR(VLOOKUP(O55&amp;O56&amp;O57&amp;O58&amp;O59&amp;O60,General!I:J,2,FALSE),0))+P59</f>
        <v>#VALUE!</v>
      </c>
      <c r="CO60" s="14" t="e">
        <f>IF(U60="",0,IFERROR(VLOOKUP(U55&amp;U56&amp;U57&amp;U58&amp;U59&amp;U60,General!I:J,2,FALSE),0))+V59</f>
        <v>#VALUE!</v>
      </c>
      <c r="CP60" s="14" t="e">
        <f>IF(AA60="",0,IFERROR(VLOOKUP(AA55&amp;AA56&amp;AA57&amp;AA58&amp;AA59&amp;AA60,General!I:J,2,FALSE),0))+AB59</f>
        <v>#VALUE!</v>
      </c>
      <c r="CQ60" s="14" t="e">
        <f>IF(AP60="",0,IFERROR(VLOOKUP(AP55&amp;AP56&amp;AP57&amp;AP58&amp;AP59&amp;AP60,General!I:J,2,FALSE),0))+AQ59</f>
        <v>#VALUE!</v>
      </c>
      <c r="CR60" s="14" t="e">
        <f>IF(AV60="",0,IFERROR(VLOOKUP(AV55&amp;AV56&amp;AV57&amp;AV58&amp;AV59&amp;AV60,General!I:J,2,FALSE),0))+AW59</f>
        <v>#VALUE!</v>
      </c>
      <c r="CS60" s="14" t="e">
        <f>IF(BB60="",0,IFERROR(VLOOKUP(BB55&amp;BB56&amp;BB57&amp;BB58&amp;BB59&amp;BB60,General!I:J,2,FALSE),0))+BC59</f>
        <v>#VALUE!</v>
      </c>
      <c r="CT60" s="14" t="e">
        <f>IF(BH60="",0,IFERROR(VLOOKUP(BH55&amp;BH56&amp;BH57&amp;BH58&amp;BH59&amp;BH60,General!I:J,2,FALSE),0))+BI59</f>
        <v>#VALUE!</v>
      </c>
      <c r="CU60" s="14" t="e">
        <f>IF(BN60="",0,IFERROR(VLOOKUP(BN55&amp;BN56&amp;BN57&amp;BN58&amp;BN59&amp;BN60,General!I:J,2,FALSE),0))+BO59</f>
        <v>#VALUE!</v>
      </c>
      <c r="CV60" s="14" t="e">
        <f>IF(AJ60="",0,IFERROR(VLOOKUP(AJ55&amp;AJ56&amp;AJ57&amp;AJ58&amp;AJ59&amp;AJ60,General!I:J,2,FALSE),0))+AK59</f>
        <v>#VALUE!</v>
      </c>
      <c r="DG60" s="14" t="str">
        <f>DG64</f>
        <v/>
      </c>
      <c r="DH60" s="14">
        <v>60</v>
      </c>
      <c r="DI60" s="14" t="str">
        <f>$DG$64</f>
        <v/>
      </c>
      <c r="DN60" s="14" t="str">
        <f ca="1">IF(DN61=1,DN63,IF(DN61=2,DO63,IF(DN61=3,DP63,DQ63)))</f>
        <v/>
      </c>
      <c r="DS60" s="14" t="str">
        <f ca="1">$DN$59</f>
        <v/>
      </c>
      <c r="DU60" s="68" t="str">
        <f t="shared" si="44"/>
        <v/>
      </c>
      <c r="DV60" s="24" t="str">
        <f t="shared" si="45"/>
        <v/>
      </c>
      <c r="DW60" s="24" t="str">
        <f t="shared" si="46"/>
        <v/>
      </c>
      <c r="DX60" s="24" t="str">
        <f t="shared" si="47"/>
        <v/>
      </c>
      <c r="DY60" s="24" t="str">
        <f t="shared" si="48"/>
        <v/>
      </c>
      <c r="DZ60" s="24" t="str">
        <f t="shared" si="49"/>
        <v/>
      </c>
      <c r="EA60" s="24" t="str">
        <f t="shared" si="50"/>
        <v/>
      </c>
      <c r="EB60" s="24" t="str">
        <f t="shared" si="51"/>
        <v/>
      </c>
      <c r="EC60" s="24" t="str">
        <f t="shared" si="52"/>
        <v/>
      </c>
      <c r="ED60" s="67" t="str">
        <f t="shared" si="53"/>
        <v/>
      </c>
    </row>
    <row r="61" spans="1:134" ht="26.25" customHeight="1" thickBot="1">
      <c r="A61" s="14">
        <v>52</v>
      </c>
      <c r="B61" s="104" t="str">
        <f t="shared" si="123"/>
        <v/>
      </c>
      <c r="C61" s="91" t="str">
        <f t="shared" si="20"/>
        <v/>
      </c>
      <c r="D61" s="91" t="str">
        <f t="shared" si="101"/>
        <v/>
      </c>
      <c r="E61" s="105" t="str">
        <f t="shared" si="22"/>
        <v/>
      </c>
      <c r="F61" s="137"/>
      <c r="G61" s="137"/>
      <c r="H61" s="104" t="str">
        <f t="shared" si="82"/>
        <v/>
      </c>
      <c r="I61" s="91" t="str">
        <f t="shared" si="23"/>
        <v/>
      </c>
      <c r="J61" s="91" t="str">
        <f t="shared" si="102"/>
        <v/>
      </c>
      <c r="K61" s="105" t="str">
        <f t="shared" si="25"/>
        <v/>
      </c>
      <c r="L61" s="137"/>
      <c r="M61" s="137"/>
      <c r="N61" s="104" t="str">
        <f t="shared" si="83"/>
        <v/>
      </c>
      <c r="O61" s="91" t="str">
        <f t="shared" si="26"/>
        <v/>
      </c>
      <c r="P61" s="91" t="str">
        <f t="shared" si="103"/>
        <v/>
      </c>
      <c r="Q61" s="105" t="str">
        <f t="shared" si="28"/>
        <v/>
      </c>
      <c r="R61" s="137"/>
      <c r="S61" s="137"/>
      <c r="T61" s="104" t="str">
        <f t="shared" si="84"/>
        <v/>
      </c>
      <c r="U61" s="91" t="str">
        <f t="shared" si="29"/>
        <v/>
      </c>
      <c r="V61" s="91" t="str">
        <f t="shared" si="104"/>
        <v/>
      </c>
      <c r="W61" s="105" t="str">
        <f t="shared" si="31"/>
        <v/>
      </c>
      <c r="X61" s="137"/>
      <c r="Y61" s="137"/>
      <c r="Z61" s="104" t="str">
        <f t="shared" si="85"/>
        <v/>
      </c>
      <c r="AA61" s="91" t="str">
        <f t="shared" si="32"/>
        <v/>
      </c>
      <c r="AB61" s="91" t="str">
        <f t="shared" si="105"/>
        <v/>
      </c>
      <c r="AC61" s="105" t="str">
        <f t="shared" si="34"/>
        <v/>
      </c>
      <c r="AD61" s="137"/>
      <c r="AE61" s="137"/>
      <c r="AF61" s="169" t="str">
        <f>IF('Main Dashboard'!I61="","",'Main Dashboard'!I61)</f>
        <v/>
      </c>
      <c r="AG61" s="171"/>
      <c r="AH61" s="190"/>
      <c r="AI61" s="178" t="str" cm="1">
        <f t="array" aca="1" ref="AI61" ca="1">IF(AF60="","",INDIRECT(DS60&amp;DH61))</f>
        <v/>
      </c>
      <c r="AJ61" s="91" t="str">
        <f t="shared" si="54"/>
        <v/>
      </c>
      <c r="AK61" s="91" t="str">
        <f t="shared" si="56"/>
        <v/>
      </c>
      <c r="AL61" s="105" t="str">
        <f t="shared" si="61"/>
        <v/>
      </c>
      <c r="AM61" s="166"/>
      <c r="AN61" s="137"/>
      <c r="AO61" s="104" t="str">
        <f t="shared" si="86"/>
        <v/>
      </c>
      <c r="AP61" s="91" t="str">
        <f t="shared" si="87"/>
        <v/>
      </c>
      <c r="AQ61" s="91" t="str">
        <f t="shared" si="106"/>
        <v/>
      </c>
      <c r="AR61" s="105" t="str">
        <f t="shared" si="88"/>
        <v/>
      </c>
      <c r="AS61" s="137"/>
      <c r="AT61" s="137"/>
      <c r="AU61" s="104" t="str">
        <f t="shared" si="89"/>
        <v/>
      </c>
      <c r="AV61" s="91" t="str">
        <f t="shared" si="90"/>
        <v/>
      </c>
      <c r="AW61" s="91" t="str">
        <f t="shared" si="107"/>
        <v/>
      </c>
      <c r="AX61" s="105" t="str">
        <f t="shared" si="91"/>
        <v/>
      </c>
      <c r="AY61" s="137"/>
      <c r="AZ61" s="137"/>
      <c r="BA61" s="104" t="str">
        <f t="shared" si="92"/>
        <v/>
      </c>
      <c r="BB61" s="91" t="str">
        <f t="shared" si="93"/>
        <v/>
      </c>
      <c r="BC61" s="91" t="str">
        <f t="shared" si="108"/>
        <v/>
      </c>
      <c r="BD61" s="105" t="str">
        <f t="shared" si="94"/>
        <v/>
      </c>
      <c r="BE61" s="137"/>
      <c r="BF61" s="137"/>
      <c r="BG61" s="104" t="str">
        <f t="shared" si="95"/>
        <v/>
      </c>
      <c r="BH61" s="91" t="str">
        <f t="shared" si="96"/>
        <v/>
      </c>
      <c r="BI61" s="91" t="str">
        <f t="shared" si="109"/>
        <v/>
      </c>
      <c r="BJ61" s="105" t="str">
        <f t="shared" si="97"/>
        <v/>
      </c>
      <c r="BK61" s="137"/>
      <c r="BL61" s="137"/>
      <c r="BM61" s="104" t="str">
        <f t="shared" si="98"/>
        <v/>
      </c>
      <c r="BN61" s="91" t="str">
        <f t="shared" si="99"/>
        <v/>
      </c>
      <c r="BO61" s="91" t="str">
        <f t="shared" si="110"/>
        <v/>
      </c>
      <c r="BP61" s="105" t="str">
        <f t="shared" si="100"/>
        <v/>
      </c>
      <c r="BQ61" s="14" t="str">
        <f t="shared" si="43"/>
        <v>B52</v>
      </c>
      <c r="BR61" s="14" t="str">
        <f>LEFT('Strategy Dashboard'!B61)</f>
        <v/>
      </c>
      <c r="BS61" s="14" t="str">
        <f>LEFT('Strategy Dashboard'!K61)</f>
        <v/>
      </c>
      <c r="BT61" s="14" t="str">
        <f>LEFT('Strategy Dashboard'!T61)</f>
        <v/>
      </c>
      <c r="BU61" s="14" t="str">
        <f>LEFT('Strategy Dashboard'!AC61)</f>
        <v/>
      </c>
      <c r="BV61" s="14" t="str">
        <f>LEFT('Strategy Dashboard'!AL61)</f>
        <v/>
      </c>
      <c r="BW61" s="14" t="str">
        <f>LEFT('Strategy Dashboard'!BE61)</f>
        <v/>
      </c>
      <c r="BX61" s="14" t="str">
        <f>LEFT('Strategy Dashboard'!BN61)</f>
        <v/>
      </c>
      <c r="BY61" s="14" t="str">
        <f>LEFT('Strategy Dashboard'!BW61)</f>
        <v/>
      </c>
      <c r="BZ61" s="14" t="str">
        <f>LEFT('Strategy Dashboard'!CF61)</f>
        <v/>
      </c>
      <c r="CA61" s="14" t="str">
        <f>LEFT('Strategy Dashboard'!CO61)</f>
        <v/>
      </c>
      <c r="CB61" s="14">
        <f>IF(OR(BR61="N",REPLACE('Strategy Dashboard'!B61,1,1,"")=""),0,INT(REPLACE('Strategy Dashboard'!B61,1,1,"")))</f>
        <v>0</v>
      </c>
      <c r="CC61" s="14">
        <f>IF(OR(BS61="N",REPLACE('Strategy Dashboard'!K61,1,1,"")=""),0,INT(REPLACE('Strategy Dashboard'!K61,1,1,"")))</f>
        <v>0</v>
      </c>
      <c r="CD61" s="14">
        <f>IF(OR(BT61="N",REPLACE('Strategy Dashboard'!T61,1,1,"")=""),0,INT(REPLACE('Strategy Dashboard'!T61,1,1,"")))</f>
        <v>0</v>
      </c>
      <c r="CE61" s="14">
        <f>IF(OR(BU61="N",REPLACE('Strategy Dashboard'!AC61,1,1,"")=""),0,INT(REPLACE('Strategy Dashboard'!AC61,1,1,"")))</f>
        <v>0</v>
      </c>
      <c r="CF61" s="14">
        <f>IF(OR(BV61="N",REPLACE('Strategy Dashboard'!AL61,1,1,"")=""),0,INT(REPLACE('Strategy Dashboard'!AL61,1,1,"")))</f>
        <v>0</v>
      </c>
      <c r="CG61" s="14">
        <f>IF(OR(BW61="N",REPLACE('Strategy Dashboard'!BE61,1,1,"")=""),0,INT(REPLACE('Strategy Dashboard'!BE61,1,1,"")))</f>
        <v>0</v>
      </c>
      <c r="CH61" s="14">
        <f>IF(OR(BX61="N",REPLACE('Strategy Dashboard'!BN61,1,1,"")=""),0,INT(REPLACE('Strategy Dashboard'!BN61,1,1,"")))</f>
        <v>0</v>
      </c>
      <c r="CI61" s="14">
        <f>IF(OR(BY61="N",REPLACE('Strategy Dashboard'!BW61,1,1,"")=""),0,INT(REPLACE('Strategy Dashboard'!BW61,1,1,"")))</f>
        <v>0</v>
      </c>
      <c r="CJ61" s="14">
        <f>IF(OR(BZ61="N",REPLACE('Strategy Dashboard'!CF61,1,1,"")=""),0,INT(REPLACE('Strategy Dashboard'!CF61,1,1,"")))</f>
        <v>0</v>
      </c>
      <c r="CK61" s="14">
        <f>IF(OR(CA61="N",REPLACE('Strategy Dashboard'!CO61,1,1,"")=""),0,INT(REPLACE('Strategy Dashboard'!CO61,1,1,"")))</f>
        <v>0</v>
      </c>
      <c r="CL61" s="14" t="e">
        <f>IF(C61="",0,IFERROR(VLOOKUP(C56&amp;C57&amp;C58&amp;C59&amp;C60&amp;C61,General!I:J,2,FALSE),0))+D60</f>
        <v>#VALUE!</v>
      </c>
      <c r="CM61" s="14" t="e">
        <f>IF(I61="",0,IFERROR(VLOOKUP(I56&amp;I57&amp;I58&amp;I59&amp;I60&amp;I61,General!I:J,2,FALSE),0))+J60</f>
        <v>#VALUE!</v>
      </c>
      <c r="CN61" s="14" t="e">
        <f>IF(O61="",0,IFERROR(VLOOKUP(O56&amp;O57&amp;O58&amp;O59&amp;O60&amp;O61,General!I:J,2,FALSE),0))+P60</f>
        <v>#VALUE!</v>
      </c>
      <c r="CO61" s="14" t="e">
        <f>IF(U61="",0,IFERROR(VLOOKUP(U56&amp;U57&amp;U58&amp;U59&amp;U60&amp;U61,General!I:J,2,FALSE),0))+V60</f>
        <v>#VALUE!</v>
      </c>
      <c r="CP61" s="14" t="e">
        <f>IF(AA61="",0,IFERROR(VLOOKUP(AA56&amp;AA57&amp;AA58&amp;AA59&amp;AA60&amp;AA61,General!I:J,2,FALSE),0))+AB60</f>
        <v>#VALUE!</v>
      </c>
      <c r="CQ61" s="14" t="e">
        <f>IF(AP61="",0,IFERROR(VLOOKUP(AP56&amp;AP57&amp;AP58&amp;AP59&amp;AP60&amp;AP61,General!I:J,2,FALSE),0))+AQ60</f>
        <v>#VALUE!</v>
      </c>
      <c r="CR61" s="14" t="e">
        <f>IF(AV61="",0,IFERROR(VLOOKUP(AV56&amp;AV57&amp;AV58&amp;AV59&amp;AV60&amp;AV61,General!I:J,2,FALSE),0))+AW60</f>
        <v>#VALUE!</v>
      </c>
      <c r="CS61" s="14" t="e">
        <f>IF(BB61="",0,IFERROR(VLOOKUP(BB56&amp;BB57&amp;BB58&amp;BB59&amp;BB60&amp;BB61,General!I:J,2,FALSE),0))+BC60</f>
        <v>#VALUE!</v>
      </c>
      <c r="CT61" s="14" t="e">
        <f>IF(BH61="",0,IFERROR(VLOOKUP(BH56&amp;BH57&amp;BH58&amp;BH59&amp;BH60&amp;BH61,General!I:J,2,FALSE),0))+BI60</f>
        <v>#VALUE!</v>
      </c>
      <c r="CU61" s="14" t="e">
        <f>IF(BN61="",0,IFERROR(VLOOKUP(BN56&amp;BN57&amp;BN58&amp;BN59&amp;BN60&amp;BN61,General!I:J,2,FALSE),0))+BO60</f>
        <v>#VALUE!</v>
      </c>
      <c r="CV61" s="14" t="e">
        <f>IF(AJ61="",0,IFERROR(VLOOKUP(AJ56&amp;AJ57&amp;AJ58&amp;AJ59&amp;AJ60&amp;AJ61,General!I:J,2,FALSE),0))+AK60</f>
        <v>#VALUE!</v>
      </c>
      <c r="DG61" s="14" t="str">
        <f>DG64</f>
        <v/>
      </c>
      <c r="DH61" s="14">
        <v>61</v>
      </c>
      <c r="DI61" s="14" t="str">
        <f t="shared" ref="DI61:DI64" si="125">$DG$64</f>
        <v/>
      </c>
      <c r="DN61" s="14">
        <f ca="1">RANDBETWEEN(1,DN62)</f>
        <v>3</v>
      </c>
      <c r="DS61" s="14" t="str">
        <f t="shared" ref="DS61:DS63" ca="1" si="126">$DN$59</f>
        <v/>
      </c>
      <c r="DT61" s="14">
        <f t="shared" ref="DT61" si="127">IF(DT56=4,1,DT56+1)</f>
        <v>3</v>
      </c>
      <c r="DU61" s="68" t="str">
        <f t="shared" si="44"/>
        <v/>
      </c>
      <c r="DV61" s="24" t="str">
        <f t="shared" si="45"/>
        <v/>
      </c>
      <c r="DW61" s="24" t="str">
        <f t="shared" si="46"/>
        <v/>
      </c>
      <c r="DX61" s="24" t="str">
        <f t="shared" si="47"/>
        <v/>
      </c>
      <c r="DY61" s="24" t="str">
        <f t="shared" si="48"/>
        <v/>
      </c>
      <c r="DZ61" s="24" t="str">
        <f t="shared" si="49"/>
        <v/>
      </c>
      <c r="EA61" s="24" t="str">
        <f t="shared" si="50"/>
        <v/>
      </c>
      <c r="EB61" s="24" t="str">
        <f t="shared" si="51"/>
        <v/>
      </c>
      <c r="EC61" s="24" t="str">
        <f t="shared" si="52"/>
        <v/>
      </c>
      <c r="ED61" s="67" t="str">
        <f t="shared" si="53"/>
        <v/>
      </c>
    </row>
    <row r="62" spans="1:134" ht="26.25" customHeight="1" thickBot="1">
      <c r="A62" s="14">
        <v>53</v>
      </c>
      <c r="B62" s="104" t="str">
        <f t="shared" si="123"/>
        <v/>
      </c>
      <c r="C62" s="91" t="str">
        <f t="shared" si="20"/>
        <v/>
      </c>
      <c r="D62" s="91" t="str">
        <f t="shared" si="101"/>
        <v/>
      </c>
      <c r="E62" s="105" t="str">
        <f t="shared" si="22"/>
        <v/>
      </c>
      <c r="F62" s="137"/>
      <c r="G62" s="137"/>
      <c r="H62" s="104" t="str">
        <f t="shared" si="82"/>
        <v/>
      </c>
      <c r="I62" s="91" t="str">
        <f t="shared" si="23"/>
        <v/>
      </c>
      <c r="J62" s="91" t="str">
        <f t="shared" si="102"/>
        <v/>
      </c>
      <c r="K62" s="105" t="str">
        <f t="shared" si="25"/>
        <v/>
      </c>
      <c r="L62" s="137"/>
      <c r="M62" s="137"/>
      <c r="N62" s="104" t="str">
        <f t="shared" si="83"/>
        <v/>
      </c>
      <c r="O62" s="91" t="str">
        <f t="shared" si="26"/>
        <v/>
      </c>
      <c r="P62" s="91" t="str">
        <f t="shared" si="103"/>
        <v/>
      </c>
      <c r="Q62" s="105" t="str">
        <f t="shared" si="28"/>
        <v/>
      </c>
      <c r="R62" s="137"/>
      <c r="S62" s="137"/>
      <c r="T62" s="104" t="str">
        <f t="shared" si="84"/>
        <v/>
      </c>
      <c r="U62" s="91" t="str">
        <f t="shared" si="29"/>
        <v/>
      </c>
      <c r="V62" s="91" t="str">
        <f t="shared" si="104"/>
        <v/>
      </c>
      <c r="W62" s="105" t="str">
        <f t="shared" si="31"/>
        <v/>
      </c>
      <c r="X62" s="137"/>
      <c r="Y62" s="137"/>
      <c r="Z62" s="104" t="str">
        <f t="shared" si="85"/>
        <v/>
      </c>
      <c r="AA62" s="91" t="str">
        <f t="shared" si="32"/>
        <v/>
      </c>
      <c r="AB62" s="91" t="str">
        <f t="shared" si="105"/>
        <v/>
      </c>
      <c r="AC62" s="105" t="str">
        <f t="shared" si="34"/>
        <v/>
      </c>
      <c r="AD62" s="137"/>
      <c r="AE62" s="137"/>
      <c r="AF62" s="169" t="str">
        <f>IF('Main Dashboard'!I62="","",'Main Dashboard'!I62)</f>
        <v/>
      </c>
      <c r="AG62" s="171"/>
      <c r="AH62" s="190"/>
      <c r="AI62" s="178" t="str" cm="1">
        <f t="array" aca="1" ref="AI62" ca="1">IF(AF61="","",INDIRECT(DS61&amp;DH62))</f>
        <v/>
      </c>
      <c r="AJ62" s="91" t="str">
        <f t="shared" si="54"/>
        <v/>
      </c>
      <c r="AK62" s="91" t="str">
        <f t="shared" si="56"/>
        <v/>
      </c>
      <c r="AL62" s="105" t="str">
        <f t="shared" si="61"/>
        <v/>
      </c>
      <c r="AM62" s="166"/>
      <c r="AN62" s="137"/>
      <c r="AO62" s="104" t="str">
        <f t="shared" si="86"/>
        <v/>
      </c>
      <c r="AP62" s="91" t="str">
        <f t="shared" si="87"/>
        <v/>
      </c>
      <c r="AQ62" s="91" t="str">
        <f t="shared" si="106"/>
        <v/>
      </c>
      <c r="AR62" s="105" t="str">
        <f t="shared" si="88"/>
        <v/>
      </c>
      <c r="AS62" s="137"/>
      <c r="AT62" s="137"/>
      <c r="AU62" s="104" t="str">
        <f t="shared" si="89"/>
        <v/>
      </c>
      <c r="AV62" s="91" t="str">
        <f t="shared" si="90"/>
        <v/>
      </c>
      <c r="AW62" s="91" t="str">
        <f t="shared" si="107"/>
        <v/>
      </c>
      <c r="AX62" s="105" t="str">
        <f t="shared" si="91"/>
        <v/>
      </c>
      <c r="AY62" s="137"/>
      <c r="AZ62" s="137"/>
      <c r="BA62" s="104" t="str">
        <f t="shared" si="92"/>
        <v/>
      </c>
      <c r="BB62" s="91" t="str">
        <f t="shared" si="93"/>
        <v/>
      </c>
      <c r="BC62" s="91" t="str">
        <f t="shared" si="108"/>
        <v/>
      </c>
      <c r="BD62" s="105" t="str">
        <f t="shared" si="94"/>
        <v/>
      </c>
      <c r="BE62" s="137"/>
      <c r="BF62" s="137"/>
      <c r="BG62" s="104" t="str">
        <f t="shared" si="95"/>
        <v/>
      </c>
      <c r="BH62" s="91" t="str">
        <f t="shared" si="96"/>
        <v/>
      </c>
      <c r="BI62" s="91" t="str">
        <f t="shared" si="109"/>
        <v/>
      </c>
      <c r="BJ62" s="105" t="str">
        <f t="shared" si="97"/>
        <v/>
      </c>
      <c r="BK62" s="137"/>
      <c r="BL62" s="137"/>
      <c r="BM62" s="104" t="str">
        <f t="shared" si="98"/>
        <v/>
      </c>
      <c r="BN62" s="91" t="str">
        <f t="shared" si="99"/>
        <v/>
      </c>
      <c r="BO62" s="91" t="str">
        <f t="shared" si="110"/>
        <v/>
      </c>
      <c r="BP62" s="105" t="str">
        <f t="shared" si="100"/>
        <v/>
      </c>
      <c r="BQ62" s="14" t="str">
        <f t="shared" si="43"/>
        <v>B53</v>
      </c>
      <c r="BR62" s="14" t="str">
        <f>LEFT('Strategy Dashboard'!B62)</f>
        <v/>
      </c>
      <c r="BS62" s="14" t="str">
        <f>LEFT('Strategy Dashboard'!K62)</f>
        <v/>
      </c>
      <c r="BT62" s="14" t="str">
        <f>LEFT('Strategy Dashboard'!T62)</f>
        <v/>
      </c>
      <c r="BU62" s="14" t="str">
        <f>LEFT('Strategy Dashboard'!AC62)</f>
        <v/>
      </c>
      <c r="BV62" s="14" t="str">
        <f>LEFT('Strategy Dashboard'!AL62)</f>
        <v/>
      </c>
      <c r="BW62" s="14" t="str">
        <f>LEFT('Strategy Dashboard'!BE62)</f>
        <v/>
      </c>
      <c r="BX62" s="14" t="str">
        <f>LEFT('Strategy Dashboard'!BN62)</f>
        <v/>
      </c>
      <c r="BY62" s="14" t="str">
        <f>LEFT('Strategy Dashboard'!BW62)</f>
        <v/>
      </c>
      <c r="BZ62" s="14" t="str">
        <f>LEFT('Strategy Dashboard'!CF62)</f>
        <v/>
      </c>
      <c r="CA62" s="14" t="str">
        <f>LEFT('Strategy Dashboard'!CO62)</f>
        <v/>
      </c>
      <c r="CB62" s="14">
        <f>IF(OR(BR62="N",REPLACE('Strategy Dashboard'!B62,1,1,"")=""),0,INT(REPLACE('Strategy Dashboard'!B62,1,1,"")))</f>
        <v>0</v>
      </c>
      <c r="CC62" s="14">
        <f>IF(OR(BS62="N",REPLACE('Strategy Dashboard'!K62,1,1,"")=""),0,INT(REPLACE('Strategy Dashboard'!K62,1,1,"")))</f>
        <v>0</v>
      </c>
      <c r="CD62" s="14">
        <f>IF(OR(BT62="N",REPLACE('Strategy Dashboard'!T62,1,1,"")=""),0,INT(REPLACE('Strategy Dashboard'!T62,1,1,"")))</f>
        <v>0</v>
      </c>
      <c r="CE62" s="14">
        <f>IF(OR(BU62="N",REPLACE('Strategy Dashboard'!AC62,1,1,"")=""),0,INT(REPLACE('Strategy Dashboard'!AC62,1,1,"")))</f>
        <v>0</v>
      </c>
      <c r="CF62" s="14">
        <f>IF(OR(BV62="N",REPLACE('Strategy Dashboard'!AL62,1,1,"")=""),0,INT(REPLACE('Strategy Dashboard'!AL62,1,1,"")))</f>
        <v>0</v>
      </c>
      <c r="CG62" s="14">
        <f>IF(OR(BW62="N",REPLACE('Strategy Dashboard'!BE62,1,1,"")=""),0,INT(REPLACE('Strategy Dashboard'!BE62,1,1,"")))</f>
        <v>0</v>
      </c>
      <c r="CH62" s="14">
        <f>IF(OR(BX62="N",REPLACE('Strategy Dashboard'!BN62,1,1,"")=""),0,INT(REPLACE('Strategy Dashboard'!BN62,1,1,"")))</f>
        <v>0</v>
      </c>
      <c r="CI62" s="14">
        <f>IF(OR(BY62="N",REPLACE('Strategy Dashboard'!BW62,1,1,"")=""),0,INT(REPLACE('Strategy Dashboard'!BW62,1,1,"")))</f>
        <v>0</v>
      </c>
      <c r="CJ62" s="14">
        <f>IF(OR(BZ62="N",REPLACE('Strategy Dashboard'!CF62,1,1,"")=""),0,INT(REPLACE('Strategy Dashboard'!CF62,1,1,"")))</f>
        <v>0</v>
      </c>
      <c r="CK62" s="14">
        <f>IF(OR(CA62="N",REPLACE('Strategy Dashboard'!CO62,1,1,"")=""),0,INT(REPLACE('Strategy Dashboard'!CO62,1,1,"")))</f>
        <v>0</v>
      </c>
      <c r="CL62" s="14" t="e">
        <f>IF(C62="",0,IFERROR(VLOOKUP(C57&amp;C58&amp;C59&amp;C60&amp;C61&amp;C62,General!I:J,2,FALSE),0))+D61</f>
        <v>#VALUE!</v>
      </c>
      <c r="CM62" s="14" t="e">
        <f>IF(I62="",0,IFERROR(VLOOKUP(I57&amp;I58&amp;I59&amp;I60&amp;I61&amp;I62,General!I:J,2,FALSE),0))+J61</f>
        <v>#VALUE!</v>
      </c>
      <c r="CN62" s="14" t="e">
        <f>IF(O62="",0,IFERROR(VLOOKUP(O57&amp;O58&amp;O59&amp;O60&amp;O61&amp;O62,General!I:J,2,FALSE),0))+P61</f>
        <v>#VALUE!</v>
      </c>
      <c r="CO62" s="14" t="e">
        <f>IF(U62="",0,IFERROR(VLOOKUP(U57&amp;U58&amp;U59&amp;U60&amp;U61&amp;U62,General!I:J,2,FALSE),0))+V61</f>
        <v>#VALUE!</v>
      </c>
      <c r="CP62" s="14" t="e">
        <f>IF(AA62="",0,IFERROR(VLOOKUP(AA57&amp;AA58&amp;AA59&amp;AA60&amp;AA61&amp;AA62,General!I:J,2,FALSE),0))+AB61</f>
        <v>#VALUE!</v>
      </c>
      <c r="CQ62" s="14" t="e">
        <f>IF(AP62="",0,IFERROR(VLOOKUP(AP57&amp;AP58&amp;AP59&amp;AP60&amp;AP61&amp;AP62,General!I:J,2,FALSE),0))+AQ61</f>
        <v>#VALUE!</v>
      </c>
      <c r="CR62" s="14" t="e">
        <f>IF(AV62="",0,IFERROR(VLOOKUP(AV57&amp;AV58&amp;AV59&amp;AV60&amp;AV61&amp;AV62,General!I:J,2,FALSE),0))+AW61</f>
        <v>#VALUE!</v>
      </c>
      <c r="CS62" s="14" t="e">
        <f>IF(BB62="",0,IFERROR(VLOOKUP(BB57&amp;BB58&amp;BB59&amp;BB60&amp;BB61&amp;BB62,General!I:J,2,FALSE),0))+BC61</f>
        <v>#VALUE!</v>
      </c>
      <c r="CT62" s="14" t="e">
        <f>IF(BH62="",0,IFERROR(VLOOKUP(BH57&amp;BH58&amp;BH59&amp;BH60&amp;BH61&amp;BH62,General!I:J,2,FALSE),0))+BI61</f>
        <v>#VALUE!</v>
      </c>
      <c r="CU62" s="14" t="e">
        <f>IF(BN62="",0,IFERROR(VLOOKUP(BN57&amp;BN58&amp;BN59&amp;BN60&amp;BN61&amp;BN62,General!I:J,2,FALSE),0))+BO61</f>
        <v>#VALUE!</v>
      </c>
      <c r="CV62" s="14" t="e">
        <f>IF(AJ62="",0,IFERROR(VLOOKUP(AJ57&amp;AJ58&amp;AJ59&amp;AJ60&amp;AJ61&amp;AJ62,General!I:J,2,FALSE),0))+AK61</f>
        <v>#VALUE!</v>
      </c>
      <c r="DG62" s="14" t="str">
        <f>DG64</f>
        <v/>
      </c>
      <c r="DH62" s="14">
        <v>62</v>
      </c>
      <c r="DI62" s="14" t="str">
        <f t="shared" si="125"/>
        <v/>
      </c>
      <c r="DJ62" s="14" t="str">
        <f>IFERROR(VLOOKUP(DJ64,General!L:M,2,FALSE),"")</f>
        <v/>
      </c>
      <c r="DK62" s="14" t="str">
        <f>IFERROR(VLOOKUP(DK64,General!L:M,2,FALSE),"")</f>
        <v/>
      </c>
      <c r="DL62" s="14" t="str">
        <f>IFERROR(VLOOKUP(DL64,General!L:M,2,FALSE),"")</f>
        <v/>
      </c>
      <c r="DM62" s="14" t="str">
        <f>IFERROR(VLOOKUP(DM64,General!L:M,2,FALSE),"")</f>
        <v/>
      </c>
      <c r="DN62" s="14">
        <f ca="1">COUNTIF(DJ63:DM63,MAX(DJ63:DM63))</f>
        <v>4</v>
      </c>
      <c r="DS62" s="14" t="str">
        <f t="shared" ca="1" si="126"/>
        <v/>
      </c>
      <c r="DU62" s="68" t="str">
        <f t="shared" si="44"/>
        <v/>
      </c>
      <c r="DV62" s="24" t="str">
        <f t="shared" si="45"/>
        <v/>
      </c>
      <c r="DW62" s="24" t="str">
        <f t="shared" si="46"/>
        <v/>
      </c>
      <c r="DX62" s="24" t="str">
        <f t="shared" si="47"/>
        <v/>
      </c>
      <c r="DY62" s="24" t="str">
        <f t="shared" si="48"/>
        <v/>
      </c>
      <c r="DZ62" s="24" t="str">
        <f t="shared" si="49"/>
        <v/>
      </c>
      <c r="EA62" s="24" t="str">
        <f t="shared" si="50"/>
        <v/>
      </c>
      <c r="EB62" s="24" t="str">
        <f t="shared" si="51"/>
        <v/>
      </c>
      <c r="EC62" s="24" t="str">
        <f t="shared" si="52"/>
        <v/>
      </c>
      <c r="ED62" s="67" t="str">
        <f t="shared" si="53"/>
        <v/>
      </c>
    </row>
    <row r="63" spans="1:134" ht="26.25" customHeight="1" thickBot="1">
      <c r="A63" s="14">
        <v>54</v>
      </c>
      <c r="B63" s="104" t="str">
        <f t="shared" si="123"/>
        <v/>
      </c>
      <c r="C63" s="91" t="str">
        <f t="shared" si="20"/>
        <v/>
      </c>
      <c r="D63" s="91" t="str">
        <f t="shared" si="101"/>
        <v/>
      </c>
      <c r="E63" s="105" t="str">
        <f t="shared" si="22"/>
        <v/>
      </c>
      <c r="F63" s="137"/>
      <c r="G63" s="137"/>
      <c r="H63" s="104" t="str">
        <f t="shared" si="82"/>
        <v/>
      </c>
      <c r="I63" s="91" t="str">
        <f t="shared" si="23"/>
        <v/>
      </c>
      <c r="J63" s="91" t="str">
        <f t="shared" si="102"/>
        <v/>
      </c>
      <c r="K63" s="105" t="str">
        <f t="shared" si="25"/>
        <v/>
      </c>
      <c r="L63" s="137"/>
      <c r="M63" s="137"/>
      <c r="N63" s="104" t="str">
        <f t="shared" si="83"/>
        <v/>
      </c>
      <c r="O63" s="91" t="str">
        <f t="shared" si="26"/>
        <v/>
      </c>
      <c r="P63" s="91" t="str">
        <f t="shared" si="103"/>
        <v/>
      </c>
      <c r="Q63" s="105" t="str">
        <f t="shared" si="28"/>
        <v/>
      </c>
      <c r="R63" s="137"/>
      <c r="S63" s="137"/>
      <c r="T63" s="104" t="str">
        <f t="shared" si="84"/>
        <v/>
      </c>
      <c r="U63" s="91" t="str">
        <f t="shared" si="29"/>
        <v/>
      </c>
      <c r="V63" s="91" t="str">
        <f t="shared" si="104"/>
        <v/>
      </c>
      <c r="W63" s="105" t="str">
        <f t="shared" si="31"/>
        <v/>
      </c>
      <c r="X63" s="137"/>
      <c r="Y63" s="137"/>
      <c r="Z63" s="104" t="str">
        <f t="shared" si="85"/>
        <v/>
      </c>
      <c r="AA63" s="91" t="str">
        <f t="shared" si="32"/>
        <v/>
      </c>
      <c r="AB63" s="91" t="str">
        <f t="shared" si="105"/>
        <v/>
      </c>
      <c r="AC63" s="105" t="str">
        <f t="shared" si="34"/>
        <v/>
      </c>
      <c r="AD63" s="137"/>
      <c r="AE63" s="137"/>
      <c r="AF63" s="169" t="str">
        <f>IF('Main Dashboard'!I63="","",'Main Dashboard'!I63)</f>
        <v/>
      </c>
      <c r="AG63" s="171"/>
      <c r="AH63" s="190"/>
      <c r="AI63" s="178" t="str" cm="1">
        <f t="array" aca="1" ref="AI63" ca="1">IF(AF62="","",INDIRECT(DS62&amp;DH63))</f>
        <v/>
      </c>
      <c r="AJ63" s="91" t="str">
        <f t="shared" si="54"/>
        <v/>
      </c>
      <c r="AK63" s="91" t="str">
        <f t="shared" si="56"/>
        <v/>
      </c>
      <c r="AL63" s="105" t="str">
        <f t="shared" si="61"/>
        <v/>
      </c>
      <c r="AM63" s="166"/>
      <c r="AN63" s="137"/>
      <c r="AO63" s="104" t="str">
        <f t="shared" si="86"/>
        <v/>
      </c>
      <c r="AP63" s="91" t="str">
        <f t="shared" si="87"/>
        <v/>
      </c>
      <c r="AQ63" s="91" t="str">
        <f t="shared" si="106"/>
        <v/>
      </c>
      <c r="AR63" s="105" t="str">
        <f t="shared" si="88"/>
        <v/>
      </c>
      <c r="AS63" s="137"/>
      <c r="AT63" s="137"/>
      <c r="AU63" s="104" t="str">
        <f t="shared" si="89"/>
        <v/>
      </c>
      <c r="AV63" s="91" t="str">
        <f t="shared" si="90"/>
        <v/>
      </c>
      <c r="AW63" s="91" t="str">
        <f t="shared" si="107"/>
        <v/>
      </c>
      <c r="AX63" s="105" t="str">
        <f t="shared" si="91"/>
        <v/>
      </c>
      <c r="AY63" s="137"/>
      <c r="AZ63" s="137"/>
      <c r="BA63" s="104" t="str">
        <f t="shared" si="92"/>
        <v/>
      </c>
      <c r="BB63" s="91" t="str">
        <f t="shared" si="93"/>
        <v/>
      </c>
      <c r="BC63" s="91" t="str">
        <f t="shared" si="108"/>
        <v/>
      </c>
      <c r="BD63" s="105" t="str">
        <f t="shared" si="94"/>
        <v/>
      </c>
      <c r="BE63" s="137"/>
      <c r="BF63" s="137"/>
      <c r="BG63" s="104" t="str">
        <f t="shared" si="95"/>
        <v/>
      </c>
      <c r="BH63" s="91" t="str">
        <f t="shared" si="96"/>
        <v/>
      </c>
      <c r="BI63" s="91" t="str">
        <f t="shared" si="109"/>
        <v/>
      </c>
      <c r="BJ63" s="105" t="str">
        <f t="shared" si="97"/>
        <v/>
      </c>
      <c r="BK63" s="137"/>
      <c r="BL63" s="137"/>
      <c r="BM63" s="104" t="str">
        <f t="shared" si="98"/>
        <v/>
      </c>
      <c r="BN63" s="91" t="str">
        <f t="shared" si="99"/>
        <v/>
      </c>
      <c r="BO63" s="91" t="str">
        <f t="shared" si="110"/>
        <v/>
      </c>
      <c r="BP63" s="105" t="str">
        <f t="shared" si="100"/>
        <v/>
      </c>
      <c r="BQ63" s="14" t="str">
        <f t="shared" si="43"/>
        <v>B54</v>
      </c>
      <c r="BR63" s="14" t="str">
        <f>LEFT('Strategy Dashboard'!B63)</f>
        <v/>
      </c>
      <c r="BS63" s="14" t="str">
        <f>LEFT('Strategy Dashboard'!K63)</f>
        <v/>
      </c>
      <c r="BT63" s="14" t="str">
        <f>LEFT('Strategy Dashboard'!T63)</f>
        <v/>
      </c>
      <c r="BU63" s="14" t="str">
        <f>LEFT('Strategy Dashboard'!AC63)</f>
        <v/>
      </c>
      <c r="BV63" s="14" t="str">
        <f>LEFT('Strategy Dashboard'!AL63)</f>
        <v/>
      </c>
      <c r="BW63" s="14" t="str">
        <f>LEFT('Strategy Dashboard'!BE63)</f>
        <v/>
      </c>
      <c r="BX63" s="14" t="str">
        <f>LEFT('Strategy Dashboard'!BN63)</f>
        <v/>
      </c>
      <c r="BY63" s="14" t="str">
        <f>LEFT('Strategy Dashboard'!BW63)</f>
        <v/>
      </c>
      <c r="BZ63" s="14" t="str">
        <f>LEFT('Strategy Dashboard'!CF63)</f>
        <v/>
      </c>
      <c r="CA63" s="14" t="str">
        <f>LEFT('Strategy Dashboard'!CO63)</f>
        <v/>
      </c>
      <c r="CB63" s="14">
        <f>IF(OR(BR63="N",REPLACE('Strategy Dashboard'!B63,1,1,"")=""),0,INT(REPLACE('Strategy Dashboard'!B63,1,1,"")))</f>
        <v>0</v>
      </c>
      <c r="CC63" s="14">
        <f>IF(OR(BS63="N",REPLACE('Strategy Dashboard'!K63,1,1,"")=""),0,INT(REPLACE('Strategy Dashboard'!K63,1,1,"")))</f>
        <v>0</v>
      </c>
      <c r="CD63" s="14">
        <f>IF(OR(BT63="N",REPLACE('Strategy Dashboard'!T63,1,1,"")=""),0,INT(REPLACE('Strategy Dashboard'!T63,1,1,"")))</f>
        <v>0</v>
      </c>
      <c r="CE63" s="14">
        <f>IF(OR(BU63="N",REPLACE('Strategy Dashboard'!AC63,1,1,"")=""),0,INT(REPLACE('Strategy Dashboard'!AC63,1,1,"")))</f>
        <v>0</v>
      </c>
      <c r="CF63" s="14">
        <f>IF(OR(BV63="N",REPLACE('Strategy Dashboard'!AL63,1,1,"")=""),0,INT(REPLACE('Strategy Dashboard'!AL63,1,1,"")))</f>
        <v>0</v>
      </c>
      <c r="CG63" s="14">
        <f>IF(OR(BW63="N",REPLACE('Strategy Dashboard'!BE63,1,1,"")=""),0,INT(REPLACE('Strategy Dashboard'!BE63,1,1,"")))</f>
        <v>0</v>
      </c>
      <c r="CH63" s="14">
        <f>IF(OR(BX63="N",REPLACE('Strategy Dashboard'!BN63,1,1,"")=""),0,INT(REPLACE('Strategy Dashboard'!BN63,1,1,"")))</f>
        <v>0</v>
      </c>
      <c r="CI63" s="14">
        <f>IF(OR(BY63="N",REPLACE('Strategy Dashboard'!BW63,1,1,"")=""),0,INT(REPLACE('Strategy Dashboard'!BW63,1,1,"")))</f>
        <v>0</v>
      </c>
      <c r="CJ63" s="14">
        <f>IF(OR(BZ63="N",REPLACE('Strategy Dashboard'!CF63,1,1,"")=""),0,INT(REPLACE('Strategy Dashboard'!CF63,1,1,"")))</f>
        <v>0</v>
      </c>
      <c r="CK63" s="14">
        <f>IF(OR(CA63="N",REPLACE('Strategy Dashboard'!CO63,1,1,"")=""),0,INT(REPLACE('Strategy Dashboard'!CO63,1,1,"")))</f>
        <v>0</v>
      </c>
      <c r="CL63" s="14" t="e">
        <f>IF(C63="",0,IFERROR(VLOOKUP(C58&amp;C59&amp;C60&amp;C61&amp;C62&amp;C63,General!I:J,2,FALSE),0))+D62</f>
        <v>#VALUE!</v>
      </c>
      <c r="CM63" s="14" t="e">
        <f>IF(I63="",0,IFERROR(VLOOKUP(I58&amp;I59&amp;I60&amp;I61&amp;I62&amp;I63,General!I:J,2,FALSE),0))+J62</f>
        <v>#VALUE!</v>
      </c>
      <c r="CN63" s="14" t="e">
        <f>IF(O63="",0,IFERROR(VLOOKUP(O58&amp;O59&amp;O60&amp;O61&amp;O62&amp;O63,General!I:J,2,FALSE),0))+P62</f>
        <v>#VALUE!</v>
      </c>
      <c r="CO63" s="14" t="e">
        <f>IF(U63="",0,IFERROR(VLOOKUP(U58&amp;U59&amp;U60&amp;U61&amp;U62&amp;U63,General!I:J,2,FALSE),0))+V62</f>
        <v>#VALUE!</v>
      </c>
      <c r="CP63" s="14" t="e">
        <f>IF(AA63="",0,IFERROR(VLOOKUP(AA58&amp;AA59&amp;AA60&amp;AA61&amp;AA62&amp;AA63,General!I:J,2,FALSE),0))+AB62</f>
        <v>#VALUE!</v>
      </c>
      <c r="CQ63" s="14" t="e">
        <f>IF(AP63="",0,IFERROR(VLOOKUP(AP58&amp;AP59&amp;AP60&amp;AP61&amp;AP62&amp;AP63,General!I:J,2,FALSE),0))+AQ62</f>
        <v>#VALUE!</v>
      </c>
      <c r="CR63" s="14" t="e">
        <f>IF(AV63="",0,IFERROR(VLOOKUP(AV58&amp;AV59&amp;AV60&amp;AV61&amp;AV62&amp;AV63,General!I:J,2,FALSE),0))+AW62</f>
        <v>#VALUE!</v>
      </c>
      <c r="CS63" s="14" t="e">
        <f>IF(BB63="",0,IFERROR(VLOOKUP(BB58&amp;BB59&amp;BB60&amp;BB61&amp;BB62&amp;BB63,General!I:J,2,FALSE),0))+BC62</f>
        <v>#VALUE!</v>
      </c>
      <c r="CT63" s="14" t="e">
        <f>IF(BH63="",0,IFERROR(VLOOKUP(BH58&amp;BH59&amp;BH60&amp;BH61&amp;BH62&amp;BH63,General!I:J,2,FALSE),0))+BI62</f>
        <v>#VALUE!</v>
      </c>
      <c r="CU63" s="14" t="e">
        <f>IF(BN63="",0,IFERROR(VLOOKUP(BN58&amp;BN59&amp;BN60&amp;BN61&amp;BN62&amp;BN63,General!I:J,2,FALSE),0))+BO62</f>
        <v>#VALUE!</v>
      </c>
      <c r="CV63" s="14" t="e">
        <f>IF(AJ63="",0,IFERROR(VLOOKUP(AJ58&amp;AJ59&amp;AJ60&amp;AJ61&amp;AJ62&amp;AJ63,General!I:J,2,FALSE),0))+AK62</f>
        <v>#VALUE!</v>
      </c>
      <c r="DG63" s="14" t="str">
        <f>DG64</f>
        <v/>
      </c>
      <c r="DH63" s="14">
        <v>63</v>
      </c>
      <c r="DI63" s="14" t="str">
        <f t="shared" si="125"/>
        <v/>
      </c>
      <c r="DJ63" s="14">
        <f ca="1">IF(DJ64="",0,COUNTIF(INDIRECT(DJ62&amp;DH60):INDIRECT(DJ62&amp;DH64),"Y"))</f>
        <v>0</v>
      </c>
      <c r="DK63" s="14">
        <f ca="1">IF(DK64="",0,COUNTIF(INDIRECT(DK62&amp;DH60):INDIRECT(DK62&amp;DH64),"Y"))</f>
        <v>0</v>
      </c>
      <c r="DL63" s="14">
        <f ca="1">IF(DL64="",0,COUNTIF(INDIRECT(DL62&amp;DH60):INDIRECT(DL62&amp;DH64),"Y"))</f>
        <v>0</v>
      </c>
      <c r="DM63" s="14">
        <f ca="1">IF(DM64="",0,COUNTIF(INDIRECT(DM62&amp;DH60):INDIRECT(DM62&amp;DH64),"Y"))</f>
        <v>0</v>
      </c>
      <c r="DN63" s="14" t="str" cm="1">
        <f t="array" aca="1" ref="DN63" ca="1">IFERROR(INDEX($DJ$64:$DM$64,_xlfn.AGGREGATE(15,6,COLUMN($DJ$64:$DM$64)-COLUMN($DI$64)/($DJ$63:$DM$63=MAX($DJ$63:$DM$63)),COLUMNS($DJ$64:DJ64))),"")</f>
        <v/>
      </c>
      <c r="DO63" s="14" t="str" cm="1">
        <f t="array" aca="1" ref="DO63" ca="1">IFERROR(INDEX($DJ$64:$DM$64,_xlfn.AGGREGATE(15,6,COLUMN($DJ$64:$DM$64)-COLUMN($DI$64)/($DJ$63:$DM$63=MAX($DJ$63:$DM$63)),COLUMNS($DJ$64:DK64))),"")</f>
        <v/>
      </c>
      <c r="DP63" s="14" t="str" cm="1">
        <f t="array" aca="1" ref="DP63" ca="1">IFERROR(INDEX($DJ$64:$DM$64,_xlfn.AGGREGATE(15,6,COLUMN($DJ$64:$DM$64)-COLUMN($DI$64)/($DJ$63:$DM$63=MAX($DJ$63:$DM$63)),COLUMNS($DJ$64:DL64))),"")</f>
        <v/>
      </c>
      <c r="DQ63" s="14" t="str" cm="1">
        <f t="array" aca="1" ref="DQ63" ca="1">IFERROR(INDEX($DJ$64:$DM$64,_xlfn.AGGREGATE(15,6,COLUMN($DJ$64:$DM$64)-COLUMN($DI$64)/($DJ$63:$DM$63=MAX($DJ$63:$DM$63)),COLUMNS($DJ$64:DM64))),"")</f>
        <v/>
      </c>
      <c r="DS63" s="14" t="str">
        <f t="shared" ca="1" si="126"/>
        <v/>
      </c>
      <c r="DU63" s="68" t="str">
        <f t="shared" si="44"/>
        <v/>
      </c>
      <c r="DV63" s="24" t="str">
        <f t="shared" si="45"/>
        <v/>
      </c>
      <c r="DW63" s="24" t="str">
        <f t="shared" si="46"/>
        <v/>
      </c>
      <c r="DX63" s="24" t="str">
        <f t="shared" si="47"/>
        <v/>
      </c>
      <c r="DY63" s="24" t="str">
        <f t="shared" si="48"/>
        <v/>
      </c>
      <c r="DZ63" s="24" t="str">
        <f t="shared" si="49"/>
        <v/>
      </c>
      <c r="EA63" s="24" t="str">
        <f t="shared" si="50"/>
        <v/>
      </c>
      <c r="EB63" s="24" t="str">
        <f t="shared" si="51"/>
        <v/>
      </c>
      <c r="EC63" s="24" t="str">
        <f t="shared" si="52"/>
        <v/>
      </c>
      <c r="ED63" s="67" t="str">
        <f t="shared" si="53"/>
        <v/>
      </c>
    </row>
    <row r="64" spans="1:134" ht="26.25" customHeight="1" thickBot="1">
      <c r="A64" s="14">
        <v>55</v>
      </c>
      <c r="B64" s="106" t="str">
        <f t="shared" si="123"/>
        <v/>
      </c>
      <c r="C64" s="107" t="str">
        <f t="shared" si="20"/>
        <v/>
      </c>
      <c r="D64" s="107" t="str">
        <f t="shared" si="101"/>
        <v/>
      </c>
      <c r="E64" s="108" t="str">
        <f t="shared" si="22"/>
        <v/>
      </c>
      <c r="F64" s="137"/>
      <c r="G64" s="137"/>
      <c r="H64" s="106" t="str">
        <f t="shared" si="82"/>
        <v/>
      </c>
      <c r="I64" s="107" t="str">
        <f t="shared" si="23"/>
        <v/>
      </c>
      <c r="J64" s="107" t="str">
        <f t="shared" si="102"/>
        <v/>
      </c>
      <c r="K64" s="108" t="str">
        <f t="shared" si="25"/>
        <v/>
      </c>
      <c r="L64" s="137"/>
      <c r="M64" s="137"/>
      <c r="N64" s="106" t="str">
        <f t="shared" si="83"/>
        <v/>
      </c>
      <c r="O64" s="107" t="str">
        <f t="shared" si="26"/>
        <v/>
      </c>
      <c r="P64" s="107" t="str">
        <f t="shared" si="103"/>
        <v/>
      </c>
      <c r="Q64" s="108" t="str">
        <f t="shared" si="28"/>
        <v/>
      </c>
      <c r="R64" s="137"/>
      <c r="S64" s="137"/>
      <c r="T64" s="106" t="str">
        <f t="shared" si="84"/>
        <v/>
      </c>
      <c r="U64" s="107" t="str">
        <f t="shared" si="29"/>
        <v/>
      </c>
      <c r="V64" s="107" t="str">
        <f t="shared" si="104"/>
        <v/>
      </c>
      <c r="W64" s="108" t="str">
        <f t="shared" si="31"/>
        <v/>
      </c>
      <c r="X64" s="137"/>
      <c r="Y64" s="137"/>
      <c r="Z64" s="106" t="str">
        <f t="shared" si="85"/>
        <v/>
      </c>
      <c r="AA64" s="107" t="str">
        <f t="shared" si="32"/>
        <v/>
      </c>
      <c r="AB64" s="107" t="str">
        <f t="shared" si="105"/>
        <v/>
      </c>
      <c r="AC64" s="108" t="str">
        <f t="shared" si="34"/>
        <v/>
      </c>
      <c r="AD64" s="137"/>
      <c r="AE64" s="137"/>
      <c r="AF64" s="169" t="str">
        <f>IF('Main Dashboard'!I64="","",'Main Dashboard'!I64)</f>
        <v/>
      </c>
      <c r="AG64" s="172"/>
      <c r="AH64" s="191"/>
      <c r="AI64" s="182" t="str" cm="1">
        <f t="array" aca="1" ref="AI64" ca="1">IF(AF63="","",INDIRECT(DS63&amp;DH64))</f>
        <v/>
      </c>
      <c r="AJ64" s="107" t="str">
        <f t="shared" si="54"/>
        <v/>
      </c>
      <c r="AK64" s="107" t="str">
        <f t="shared" si="56"/>
        <v/>
      </c>
      <c r="AL64" s="108" t="str">
        <f t="shared" si="61"/>
        <v/>
      </c>
      <c r="AM64" s="166"/>
      <c r="AN64" s="137"/>
      <c r="AO64" s="106" t="str">
        <f t="shared" si="86"/>
        <v/>
      </c>
      <c r="AP64" s="107" t="str">
        <f t="shared" si="87"/>
        <v/>
      </c>
      <c r="AQ64" s="107" t="str">
        <f t="shared" si="106"/>
        <v/>
      </c>
      <c r="AR64" s="108" t="str">
        <f t="shared" si="88"/>
        <v/>
      </c>
      <c r="AS64" s="137"/>
      <c r="AT64" s="137"/>
      <c r="AU64" s="106" t="str">
        <f t="shared" si="89"/>
        <v/>
      </c>
      <c r="AV64" s="107" t="str">
        <f t="shared" si="90"/>
        <v/>
      </c>
      <c r="AW64" s="107" t="str">
        <f t="shared" si="107"/>
        <v/>
      </c>
      <c r="AX64" s="108" t="str">
        <f t="shared" si="91"/>
        <v/>
      </c>
      <c r="AY64" s="137"/>
      <c r="AZ64" s="137"/>
      <c r="BA64" s="106" t="str">
        <f t="shared" si="92"/>
        <v/>
      </c>
      <c r="BB64" s="107" t="str">
        <f t="shared" si="93"/>
        <v/>
      </c>
      <c r="BC64" s="107" t="str">
        <f t="shared" si="108"/>
        <v/>
      </c>
      <c r="BD64" s="108" t="str">
        <f t="shared" si="94"/>
        <v/>
      </c>
      <c r="BE64" s="137"/>
      <c r="BF64" s="137"/>
      <c r="BG64" s="106" t="str">
        <f t="shared" si="95"/>
        <v/>
      </c>
      <c r="BH64" s="107" t="str">
        <f t="shared" si="96"/>
        <v/>
      </c>
      <c r="BI64" s="107" t="str">
        <f t="shared" si="109"/>
        <v/>
      </c>
      <c r="BJ64" s="108" t="str">
        <f t="shared" si="97"/>
        <v/>
      </c>
      <c r="BK64" s="137"/>
      <c r="BL64" s="137"/>
      <c r="BM64" s="106" t="str">
        <f t="shared" si="98"/>
        <v/>
      </c>
      <c r="BN64" s="107" t="str">
        <f t="shared" si="99"/>
        <v/>
      </c>
      <c r="BO64" s="107" t="str">
        <f t="shared" si="110"/>
        <v/>
      </c>
      <c r="BP64" s="108" t="str">
        <f t="shared" si="100"/>
        <v/>
      </c>
      <c r="BQ64" s="14" t="str">
        <f t="shared" si="43"/>
        <v>B55</v>
      </c>
      <c r="BR64" s="14" t="str">
        <f>LEFT('Strategy Dashboard'!B64)</f>
        <v/>
      </c>
      <c r="BS64" s="14" t="str">
        <f>LEFT('Strategy Dashboard'!K64)</f>
        <v/>
      </c>
      <c r="BT64" s="14" t="str">
        <f>LEFT('Strategy Dashboard'!T64)</f>
        <v/>
      </c>
      <c r="BU64" s="14" t="str">
        <f>LEFT('Strategy Dashboard'!AC64)</f>
        <v/>
      </c>
      <c r="BV64" s="14" t="str">
        <f>LEFT('Strategy Dashboard'!AL64)</f>
        <v/>
      </c>
      <c r="BW64" s="14" t="str">
        <f>LEFT('Strategy Dashboard'!BE64)</f>
        <v/>
      </c>
      <c r="BX64" s="14" t="str">
        <f>LEFT('Strategy Dashboard'!BN64)</f>
        <v/>
      </c>
      <c r="BY64" s="14" t="str">
        <f>LEFT('Strategy Dashboard'!BW64)</f>
        <v/>
      </c>
      <c r="BZ64" s="14" t="str">
        <f>LEFT('Strategy Dashboard'!CF64)</f>
        <v/>
      </c>
      <c r="CA64" s="14" t="str">
        <f>LEFT('Strategy Dashboard'!CO64)</f>
        <v/>
      </c>
      <c r="CB64" s="14">
        <f>IF(OR(BR64="N",REPLACE('Strategy Dashboard'!B64,1,1,"")=""),0,INT(REPLACE('Strategy Dashboard'!B64,1,1,"")))</f>
        <v>0</v>
      </c>
      <c r="CC64" s="14">
        <f>IF(OR(BS64="N",REPLACE('Strategy Dashboard'!K64,1,1,"")=""),0,INT(REPLACE('Strategy Dashboard'!K64,1,1,"")))</f>
        <v>0</v>
      </c>
      <c r="CD64" s="14">
        <f>IF(OR(BT64="N",REPLACE('Strategy Dashboard'!T64,1,1,"")=""),0,INT(REPLACE('Strategy Dashboard'!T64,1,1,"")))</f>
        <v>0</v>
      </c>
      <c r="CE64" s="14">
        <f>IF(OR(BU64="N",REPLACE('Strategy Dashboard'!AC64,1,1,"")=""),0,INT(REPLACE('Strategy Dashboard'!AC64,1,1,"")))</f>
        <v>0</v>
      </c>
      <c r="CF64" s="14">
        <f>IF(OR(BV64="N",REPLACE('Strategy Dashboard'!AL64,1,1,"")=""),0,INT(REPLACE('Strategy Dashboard'!AL64,1,1,"")))</f>
        <v>0</v>
      </c>
      <c r="CG64" s="14">
        <f>IF(OR(BW64="N",REPLACE('Strategy Dashboard'!BE64,1,1,"")=""),0,INT(REPLACE('Strategy Dashboard'!BE64,1,1,"")))</f>
        <v>0</v>
      </c>
      <c r="CH64" s="14">
        <f>IF(OR(BX64="N",REPLACE('Strategy Dashboard'!BN64,1,1,"")=""),0,INT(REPLACE('Strategy Dashboard'!BN64,1,1,"")))</f>
        <v>0</v>
      </c>
      <c r="CI64" s="14">
        <f>IF(OR(BY64="N",REPLACE('Strategy Dashboard'!BW64,1,1,"")=""),0,INT(REPLACE('Strategy Dashboard'!BW64,1,1,"")))</f>
        <v>0</v>
      </c>
      <c r="CJ64" s="14">
        <f>IF(OR(BZ64="N",REPLACE('Strategy Dashboard'!CF64,1,1,"")=""),0,INT(REPLACE('Strategy Dashboard'!CF64,1,1,"")))</f>
        <v>0</v>
      </c>
      <c r="CK64" s="14">
        <f>IF(OR(CA64="N",REPLACE('Strategy Dashboard'!CO64,1,1,"")=""),0,INT(REPLACE('Strategy Dashboard'!CO64,1,1,"")))</f>
        <v>0</v>
      </c>
      <c r="CL64" s="14" t="e">
        <f>IF(C64="",0,IFERROR(VLOOKUP(C59&amp;C60&amp;C61&amp;C62&amp;C63&amp;C64,General!I:J,2,FALSE),0))+D63</f>
        <v>#VALUE!</v>
      </c>
      <c r="CM64" s="14" t="e">
        <f>IF(I64="",0,IFERROR(VLOOKUP(I59&amp;I60&amp;I61&amp;I62&amp;I63&amp;I64,General!I:J,2,FALSE),0))+J63</f>
        <v>#VALUE!</v>
      </c>
      <c r="CN64" s="14" t="e">
        <f>IF(O64="",0,IFERROR(VLOOKUP(O59&amp;O60&amp;O61&amp;O62&amp;O63&amp;O64,General!I:J,2,FALSE),0))+P63</f>
        <v>#VALUE!</v>
      </c>
      <c r="CO64" s="14" t="e">
        <f>IF(U64="",0,IFERROR(VLOOKUP(U59&amp;U60&amp;U61&amp;U62&amp;U63&amp;U64,General!I:J,2,FALSE),0))+V63</f>
        <v>#VALUE!</v>
      </c>
      <c r="CP64" s="14" t="e">
        <f>IF(AA64="",0,IFERROR(VLOOKUP(AA59&amp;AA60&amp;AA61&amp;AA62&amp;AA63&amp;AA64,General!I:J,2,FALSE),0))+AB63</f>
        <v>#VALUE!</v>
      </c>
      <c r="CQ64" s="14" t="e">
        <f>IF(AP64="",0,IFERROR(VLOOKUP(AP59&amp;AP60&amp;AP61&amp;AP62&amp;AP63&amp;AP64,General!I:J,2,FALSE),0))+AQ63</f>
        <v>#VALUE!</v>
      </c>
      <c r="CR64" s="14" t="e">
        <f>IF(AV64="",0,IFERROR(VLOOKUP(AV59&amp;AV60&amp;AV61&amp;AV62&amp;AV63&amp;AV64,General!I:J,2,FALSE),0))+AW63</f>
        <v>#VALUE!</v>
      </c>
      <c r="CS64" s="14" t="e">
        <f>IF(BB64="",0,IFERROR(VLOOKUP(BB59&amp;BB60&amp;BB61&amp;BB62&amp;BB63&amp;BB64,General!I:J,2,FALSE),0))+BC63</f>
        <v>#VALUE!</v>
      </c>
      <c r="CT64" s="14" t="e">
        <f>IF(BH64="",0,IFERROR(VLOOKUP(BH59&amp;BH60&amp;BH61&amp;BH62&amp;BH63&amp;BH64,General!I:J,2,FALSE),0))+BI63</f>
        <v>#VALUE!</v>
      </c>
      <c r="CU64" s="14" t="e">
        <f>IF(BN64="",0,IFERROR(VLOOKUP(BN59&amp;BN60&amp;BN61&amp;BN62&amp;BN63&amp;BN64,General!I:J,2,FALSE),0))+BO63</f>
        <v>#VALUE!</v>
      </c>
      <c r="CV64" s="14" t="e">
        <f>IF(AJ64="",0,IFERROR(VLOOKUP(AJ59&amp;AJ60&amp;AJ61&amp;AJ62&amp;AJ63&amp;AJ64,General!I:J,2,FALSE),0))+AK63</f>
        <v>#VALUE!</v>
      </c>
      <c r="CW64" s="14" t="str">
        <f>E64</f>
        <v/>
      </c>
      <c r="CX64" s="14" t="str">
        <f>K64</f>
        <v/>
      </c>
      <c r="CY64" s="14" t="str">
        <f>Q64</f>
        <v/>
      </c>
      <c r="CZ64" s="14" t="str">
        <f>W64</f>
        <v/>
      </c>
      <c r="DA64" s="14" t="str">
        <f>AC64</f>
        <v/>
      </c>
      <c r="DB64" s="14" t="str">
        <f>AR64</f>
        <v/>
      </c>
      <c r="DC64" s="14" t="str">
        <f>AX64</f>
        <v/>
      </c>
      <c r="DD64" s="14" t="str">
        <f>BD64</f>
        <v/>
      </c>
      <c r="DE64" s="14" t="str">
        <f>BJ64</f>
        <v/>
      </c>
      <c r="DF64" s="14" t="str">
        <f>BP64</f>
        <v/>
      </c>
      <c r="DG64" s="14" t="str">
        <f>IF(AF64="","",INDEX($CW$4:$DF$4,MATCH(MAX(CW64:DF64),CW64:DF64,0)))</f>
        <v/>
      </c>
      <c r="DH64" s="14">
        <v>64</v>
      </c>
      <c r="DI64" s="14" t="str">
        <f t="shared" si="125"/>
        <v/>
      </c>
      <c r="DJ64" s="14" t="str" cm="1">
        <f t="array" ref="DJ64">IFERROR(INDEX($CW$4:$DF$4,_xlfn.AGGREGATE(15,6,COLUMN($CW$4:$DF$4)-COLUMN($CV$1)/($CW$64:$DF$64=MAX($CW$64:$DF$64)),COLUMNS($CW$4:CW4))),"")</f>
        <v/>
      </c>
      <c r="DK64" s="14" t="str" cm="1">
        <f t="array" ref="DK64">IFERROR(INDEX($CW$4:$DF$4,_xlfn.AGGREGATE(15,6,COLUMN($CW$4:$DF$4)-COLUMN($CV$1)/($CW$64:$DF$64=MAX($CW$64:$DF$64)),COLUMNS($CW$4:CX4))),"")</f>
        <v/>
      </c>
      <c r="DL64" s="14" t="str" cm="1">
        <f t="array" ref="DL64">IFERROR(INDEX($CW$4:$DF$4,_xlfn.AGGREGATE(15,6,COLUMN($CW$4:$DF$4)-COLUMN($CV$1)/($CW$64:$DF$64=MAX($CW$64:$DF$64)),COLUMNS($CW$4:CY4))),"")</f>
        <v/>
      </c>
      <c r="DM64" s="14" t="str" cm="1">
        <f t="array" ref="DM64">IFERROR(INDEX($CW$4:$DF$4,_xlfn.AGGREGATE(15,6,COLUMN($CW$4:$DF$4)-COLUMN($CV$1)/($CW$64:$DF$64=MAX($CW$64:$DF$64)),COLUMNS($CW$4:CZ4))),"")</f>
        <v/>
      </c>
      <c r="DN64" s="168" t="str">
        <f ca="1">IF(DO63="",DN63,DN60)</f>
        <v/>
      </c>
      <c r="DR64" s="14" t="str">
        <f ca="1">IF(DN61&gt;1,"R","N")</f>
        <v>R</v>
      </c>
      <c r="DS64" s="14" t="str">
        <f ca="1">DN64</f>
        <v/>
      </c>
      <c r="DU64" s="68" t="str">
        <f t="shared" si="44"/>
        <v/>
      </c>
      <c r="DV64" s="24" t="str">
        <f t="shared" si="45"/>
        <v/>
      </c>
      <c r="DW64" s="24" t="str">
        <f t="shared" si="46"/>
        <v/>
      </c>
      <c r="DX64" s="24" t="str">
        <f t="shared" si="47"/>
        <v/>
      </c>
      <c r="DY64" s="24" t="str">
        <f t="shared" si="48"/>
        <v/>
      </c>
      <c r="DZ64" s="24" t="str">
        <f t="shared" si="49"/>
        <v/>
      </c>
      <c r="EA64" s="24" t="str">
        <f t="shared" si="50"/>
        <v/>
      </c>
      <c r="EB64" s="24" t="str">
        <f t="shared" si="51"/>
        <v/>
      </c>
      <c r="EC64" s="24" t="str">
        <f t="shared" si="52"/>
        <v/>
      </c>
      <c r="ED64" s="67" t="str">
        <f t="shared" si="53"/>
        <v/>
      </c>
    </row>
    <row r="65" spans="1:134" ht="26.25" customHeight="1" thickBot="1">
      <c r="A65" s="14">
        <v>56</v>
      </c>
      <c r="B65" s="101" t="str">
        <f t="shared" si="123"/>
        <v/>
      </c>
      <c r="C65" s="102" t="str">
        <f t="shared" si="20"/>
        <v/>
      </c>
      <c r="D65" s="102" t="str">
        <f t="shared" si="101"/>
        <v/>
      </c>
      <c r="E65" s="103" t="str">
        <f t="shared" si="22"/>
        <v/>
      </c>
      <c r="F65" s="137"/>
      <c r="G65" s="137"/>
      <c r="H65" s="101" t="str">
        <f t="shared" si="82"/>
        <v/>
      </c>
      <c r="I65" s="102" t="str">
        <f t="shared" si="23"/>
        <v/>
      </c>
      <c r="J65" s="102" t="str">
        <f t="shared" si="102"/>
        <v/>
      </c>
      <c r="K65" s="103" t="str">
        <f t="shared" si="25"/>
        <v/>
      </c>
      <c r="L65" s="137"/>
      <c r="M65" s="137"/>
      <c r="N65" s="101" t="str">
        <f t="shared" si="83"/>
        <v/>
      </c>
      <c r="O65" s="102" t="str">
        <f t="shared" si="26"/>
        <v/>
      </c>
      <c r="P65" s="102" t="str">
        <f t="shared" si="103"/>
        <v/>
      </c>
      <c r="Q65" s="103" t="str">
        <f t="shared" si="28"/>
        <v/>
      </c>
      <c r="R65" s="137"/>
      <c r="S65" s="137"/>
      <c r="T65" s="101" t="str">
        <f t="shared" si="84"/>
        <v/>
      </c>
      <c r="U65" s="102" t="str">
        <f t="shared" si="29"/>
        <v/>
      </c>
      <c r="V65" s="102" t="str">
        <f t="shared" si="104"/>
        <v/>
      </c>
      <c r="W65" s="103" t="str">
        <f t="shared" si="31"/>
        <v/>
      </c>
      <c r="X65" s="137"/>
      <c r="Y65" s="137"/>
      <c r="Z65" s="101" t="str">
        <f t="shared" si="85"/>
        <v/>
      </c>
      <c r="AA65" s="102" t="str">
        <f t="shared" si="32"/>
        <v/>
      </c>
      <c r="AB65" s="102" t="str">
        <f t="shared" si="105"/>
        <v/>
      </c>
      <c r="AC65" s="103" t="str">
        <f t="shared" si="34"/>
        <v/>
      </c>
      <c r="AD65" s="137"/>
      <c r="AE65" s="137"/>
      <c r="AF65" s="169" t="str">
        <f>IF('Main Dashboard'!I65="","",'Main Dashboard'!I65)</f>
        <v/>
      </c>
      <c r="AG65" s="179" t="str">
        <f t="shared" ref="AG65" si="128">IF(AF64="","",IF(DR64="R","R",""))</f>
        <v/>
      </c>
      <c r="AH65" s="180" t="str">
        <f>IF(AF64="","",VLOOKUP(DS65,General!O:P,2,FALSE))</f>
        <v/>
      </c>
      <c r="AI65" s="181" t="str" cm="1">
        <f t="array" aca="1" ref="AI65" ca="1">IF(AF64="","",INDIRECT(DS64&amp;DH65))</f>
        <v/>
      </c>
      <c r="AJ65" s="102" t="str">
        <f t="shared" si="54"/>
        <v/>
      </c>
      <c r="AK65" s="102" t="str">
        <f t="shared" si="56"/>
        <v/>
      </c>
      <c r="AL65" s="103" t="str">
        <f t="shared" si="61"/>
        <v/>
      </c>
      <c r="AM65" s="166"/>
      <c r="AN65" s="137"/>
      <c r="AO65" s="101" t="str">
        <f t="shared" si="86"/>
        <v/>
      </c>
      <c r="AP65" s="102" t="str">
        <f t="shared" si="87"/>
        <v/>
      </c>
      <c r="AQ65" s="102" t="str">
        <f t="shared" si="106"/>
        <v/>
      </c>
      <c r="AR65" s="103" t="str">
        <f t="shared" si="88"/>
        <v/>
      </c>
      <c r="AS65" s="137"/>
      <c r="AT65" s="137"/>
      <c r="AU65" s="101" t="str">
        <f t="shared" si="89"/>
        <v/>
      </c>
      <c r="AV65" s="102" t="str">
        <f t="shared" si="90"/>
        <v/>
      </c>
      <c r="AW65" s="102" t="str">
        <f t="shared" si="107"/>
        <v/>
      </c>
      <c r="AX65" s="103" t="str">
        <f t="shared" si="91"/>
        <v/>
      </c>
      <c r="AY65" s="137"/>
      <c r="AZ65" s="137"/>
      <c r="BA65" s="101" t="str">
        <f t="shared" si="92"/>
        <v/>
      </c>
      <c r="BB65" s="102" t="str">
        <f t="shared" si="93"/>
        <v/>
      </c>
      <c r="BC65" s="102" t="str">
        <f t="shared" si="108"/>
        <v/>
      </c>
      <c r="BD65" s="103" t="str">
        <f t="shared" si="94"/>
        <v/>
      </c>
      <c r="BE65" s="137"/>
      <c r="BF65" s="137"/>
      <c r="BG65" s="101" t="str">
        <f t="shared" si="95"/>
        <v/>
      </c>
      <c r="BH65" s="102" t="str">
        <f t="shared" si="96"/>
        <v/>
      </c>
      <c r="BI65" s="102" t="str">
        <f t="shared" si="109"/>
        <v/>
      </c>
      <c r="BJ65" s="103" t="str">
        <f t="shared" si="97"/>
        <v/>
      </c>
      <c r="BK65" s="137"/>
      <c r="BL65" s="137"/>
      <c r="BM65" s="101" t="str">
        <f t="shared" si="98"/>
        <v/>
      </c>
      <c r="BN65" s="102" t="str">
        <f t="shared" si="99"/>
        <v/>
      </c>
      <c r="BO65" s="102" t="str">
        <f t="shared" si="110"/>
        <v/>
      </c>
      <c r="BP65" s="103" t="str">
        <f t="shared" si="100"/>
        <v/>
      </c>
      <c r="BQ65" s="14" t="str">
        <f t="shared" si="43"/>
        <v>B56</v>
      </c>
      <c r="BR65" s="14" t="str">
        <f>LEFT('Strategy Dashboard'!B65)</f>
        <v/>
      </c>
      <c r="BS65" s="14" t="str">
        <f>LEFT('Strategy Dashboard'!K65)</f>
        <v/>
      </c>
      <c r="BT65" s="14" t="str">
        <f>LEFT('Strategy Dashboard'!T65)</f>
        <v/>
      </c>
      <c r="BU65" s="14" t="str">
        <f>LEFT('Strategy Dashboard'!AC65)</f>
        <v/>
      </c>
      <c r="BV65" s="14" t="str">
        <f>LEFT('Strategy Dashboard'!AL65)</f>
        <v/>
      </c>
      <c r="BW65" s="14" t="str">
        <f>LEFT('Strategy Dashboard'!BE65)</f>
        <v/>
      </c>
      <c r="BX65" s="14" t="str">
        <f>LEFT('Strategy Dashboard'!BN65)</f>
        <v/>
      </c>
      <c r="BY65" s="14" t="str">
        <f>LEFT('Strategy Dashboard'!BW65)</f>
        <v/>
      </c>
      <c r="BZ65" s="14" t="str">
        <f>LEFT('Strategy Dashboard'!CF65)</f>
        <v/>
      </c>
      <c r="CA65" s="14" t="str">
        <f>LEFT('Strategy Dashboard'!CO65)</f>
        <v/>
      </c>
      <c r="CB65" s="14">
        <f>IF(OR(BR65="N",REPLACE('Strategy Dashboard'!B65,1,1,"")=""),0,INT(REPLACE('Strategy Dashboard'!B65,1,1,"")))</f>
        <v>0</v>
      </c>
      <c r="CC65" s="14">
        <f>IF(OR(BS65="N",REPLACE('Strategy Dashboard'!K65,1,1,"")=""),0,INT(REPLACE('Strategy Dashboard'!K65,1,1,"")))</f>
        <v>0</v>
      </c>
      <c r="CD65" s="14">
        <f>IF(OR(BT65="N",REPLACE('Strategy Dashboard'!T65,1,1,"")=""),0,INT(REPLACE('Strategy Dashboard'!T65,1,1,"")))</f>
        <v>0</v>
      </c>
      <c r="CE65" s="14">
        <f>IF(OR(BU65="N",REPLACE('Strategy Dashboard'!AC65,1,1,"")=""),0,INT(REPLACE('Strategy Dashboard'!AC65,1,1,"")))</f>
        <v>0</v>
      </c>
      <c r="CF65" s="14">
        <f>IF(OR(BV65="N",REPLACE('Strategy Dashboard'!AL65,1,1,"")=""),0,INT(REPLACE('Strategy Dashboard'!AL65,1,1,"")))</f>
        <v>0</v>
      </c>
      <c r="CG65" s="14">
        <f>IF(OR(BW65="N",REPLACE('Strategy Dashboard'!BE65,1,1,"")=""),0,INT(REPLACE('Strategy Dashboard'!BE65,1,1,"")))</f>
        <v>0</v>
      </c>
      <c r="CH65" s="14">
        <f>IF(OR(BX65="N",REPLACE('Strategy Dashboard'!BN65,1,1,"")=""),0,INT(REPLACE('Strategy Dashboard'!BN65,1,1,"")))</f>
        <v>0</v>
      </c>
      <c r="CI65" s="14">
        <f>IF(OR(BY65="N",REPLACE('Strategy Dashboard'!BW65,1,1,"")=""),0,INT(REPLACE('Strategy Dashboard'!BW65,1,1,"")))</f>
        <v>0</v>
      </c>
      <c r="CJ65" s="14">
        <f>IF(OR(BZ65="N",REPLACE('Strategy Dashboard'!CF65,1,1,"")=""),0,INT(REPLACE('Strategy Dashboard'!CF65,1,1,"")))</f>
        <v>0</v>
      </c>
      <c r="CK65" s="14">
        <f>IF(OR(CA65="N",REPLACE('Strategy Dashboard'!CO65,1,1,"")=""),0,INT(REPLACE('Strategy Dashboard'!CO65,1,1,"")))</f>
        <v>0</v>
      </c>
      <c r="CL65" s="14" t="e">
        <f>IF(C65="",0,IFERROR(VLOOKUP(C60&amp;C61&amp;C62&amp;C63&amp;C64&amp;C65,General!I:J,2,FALSE),0))+D64</f>
        <v>#VALUE!</v>
      </c>
      <c r="CM65" s="14" t="e">
        <f>IF(I65="",0,IFERROR(VLOOKUP(I60&amp;I61&amp;I62&amp;I63&amp;I64&amp;I65,General!I:J,2,FALSE),0))+J64</f>
        <v>#VALUE!</v>
      </c>
      <c r="CN65" s="14" t="e">
        <f>IF(O65="",0,IFERROR(VLOOKUP(O60&amp;O61&amp;O62&amp;O63&amp;O64&amp;O65,General!I:J,2,FALSE),0))+P64</f>
        <v>#VALUE!</v>
      </c>
      <c r="CO65" s="14" t="e">
        <f>IF(U65="",0,IFERROR(VLOOKUP(U60&amp;U61&amp;U62&amp;U63&amp;U64&amp;U65,General!I:J,2,FALSE),0))+V64</f>
        <v>#VALUE!</v>
      </c>
      <c r="CP65" s="14" t="e">
        <f>IF(AA65="",0,IFERROR(VLOOKUP(AA60&amp;AA61&amp;AA62&amp;AA63&amp;AA64&amp;AA65,General!I:J,2,FALSE),0))+AB64</f>
        <v>#VALUE!</v>
      </c>
      <c r="CQ65" s="14" t="e">
        <f>IF(AP65="",0,IFERROR(VLOOKUP(AP60&amp;AP61&amp;AP62&amp;AP63&amp;AP64&amp;AP65,General!I:J,2,FALSE),0))+AQ64</f>
        <v>#VALUE!</v>
      </c>
      <c r="CR65" s="14" t="e">
        <f>IF(AV65="",0,IFERROR(VLOOKUP(AV60&amp;AV61&amp;AV62&amp;AV63&amp;AV64&amp;AV65,General!I:J,2,FALSE),0))+AW64</f>
        <v>#VALUE!</v>
      </c>
      <c r="CS65" s="14" t="e">
        <f>IF(BB65="",0,IFERROR(VLOOKUP(BB60&amp;BB61&amp;BB62&amp;BB63&amp;BB64&amp;BB65,General!I:J,2,FALSE),0))+BC64</f>
        <v>#VALUE!</v>
      </c>
      <c r="CT65" s="14" t="e">
        <f>IF(BH65="",0,IFERROR(VLOOKUP(BH60&amp;BH61&amp;BH62&amp;BH63&amp;BH64&amp;BH65,General!I:J,2,FALSE),0))+BI64</f>
        <v>#VALUE!</v>
      </c>
      <c r="CU65" s="14" t="e">
        <f>IF(BN65="",0,IFERROR(VLOOKUP(BN60&amp;BN61&amp;BN62&amp;BN63&amp;BN64&amp;BN65,General!I:J,2,FALSE),0))+BO64</f>
        <v>#VALUE!</v>
      </c>
      <c r="CV65" s="14" t="e">
        <f>IF(AJ65="",0,IFERROR(VLOOKUP(AJ60&amp;AJ61&amp;AJ62&amp;AJ63&amp;AJ64&amp;AJ65,General!I:J,2,FALSE),0))+AK64</f>
        <v>#VALUE!</v>
      </c>
      <c r="DG65" s="14" t="str">
        <f>DG69</f>
        <v/>
      </c>
      <c r="DH65" s="14">
        <v>65</v>
      </c>
      <c r="DI65" s="14" t="str">
        <f>$DG$69</f>
        <v/>
      </c>
      <c r="DN65" s="14" t="str">
        <f ca="1">IF(DN66=1,DN68,IF(DN66=2,DO68,IF(DN66=3,DP68,DQ68)))</f>
        <v/>
      </c>
      <c r="DS65" s="14" t="str">
        <f ca="1">$DN$64</f>
        <v/>
      </c>
      <c r="DU65" s="68" t="str">
        <f t="shared" si="44"/>
        <v/>
      </c>
      <c r="DV65" s="24" t="str">
        <f t="shared" si="45"/>
        <v/>
      </c>
      <c r="DW65" s="24" t="str">
        <f t="shared" si="46"/>
        <v/>
      </c>
      <c r="DX65" s="24" t="str">
        <f t="shared" si="47"/>
        <v/>
      </c>
      <c r="DY65" s="24" t="str">
        <f t="shared" si="48"/>
        <v/>
      </c>
      <c r="DZ65" s="24" t="str">
        <f t="shared" si="49"/>
        <v/>
      </c>
      <c r="EA65" s="24" t="str">
        <f t="shared" si="50"/>
        <v/>
      </c>
      <c r="EB65" s="24" t="str">
        <f t="shared" si="51"/>
        <v/>
      </c>
      <c r="EC65" s="24" t="str">
        <f t="shared" si="52"/>
        <v/>
      </c>
      <c r="ED65" s="67" t="str">
        <f t="shared" si="53"/>
        <v/>
      </c>
    </row>
    <row r="66" spans="1:134" ht="26.25" customHeight="1" thickBot="1">
      <c r="A66" s="14">
        <v>57</v>
      </c>
      <c r="B66" s="104" t="str">
        <f t="shared" si="123"/>
        <v/>
      </c>
      <c r="C66" s="91" t="str">
        <f t="shared" si="20"/>
        <v/>
      </c>
      <c r="D66" s="91" t="str">
        <f t="shared" si="101"/>
        <v/>
      </c>
      <c r="E66" s="105" t="str">
        <f t="shared" si="22"/>
        <v/>
      </c>
      <c r="F66" s="137"/>
      <c r="G66" s="137"/>
      <c r="H66" s="104" t="str">
        <f t="shared" si="82"/>
        <v/>
      </c>
      <c r="I66" s="91" t="str">
        <f t="shared" si="23"/>
        <v/>
      </c>
      <c r="J66" s="91" t="str">
        <f t="shared" si="102"/>
        <v/>
      </c>
      <c r="K66" s="105" t="str">
        <f t="shared" si="25"/>
        <v/>
      </c>
      <c r="L66" s="137"/>
      <c r="M66" s="137"/>
      <c r="N66" s="104" t="str">
        <f t="shared" si="83"/>
        <v/>
      </c>
      <c r="O66" s="91" t="str">
        <f t="shared" si="26"/>
        <v/>
      </c>
      <c r="P66" s="91" t="str">
        <f t="shared" si="103"/>
        <v/>
      </c>
      <c r="Q66" s="105" t="str">
        <f t="shared" si="28"/>
        <v/>
      </c>
      <c r="R66" s="137"/>
      <c r="S66" s="137"/>
      <c r="T66" s="104" t="str">
        <f t="shared" si="84"/>
        <v/>
      </c>
      <c r="U66" s="91" t="str">
        <f t="shared" si="29"/>
        <v/>
      </c>
      <c r="V66" s="91" t="str">
        <f t="shared" si="104"/>
        <v/>
      </c>
      <c r="W66" s="105" t="str">
        <f t="shared" si="31"/>
        <v/>
      </c>
      <c r="X66" s="137"/>
      <c r="Y66" s="137"/>
      <c r="Z66" s="104" t="str">
        <f t="shared" si="85"/>
        <v/>
      </c>
      <c r="AA66" s="91" t="str">
        <f t="shared" si="32"/>
        <v/>
      </c>
      <c r="AB66" s="91" t="str">
        <f t="shared" si="105"/>
        <v/>
      </c>
      <c r="AC66" s="105" t="str">
        <f t="shared" si="34"/>
        <v/>
      </c>
      <c r="AD66" s="137"/>
      <c r="AE66" s="137"/>
      <c r="AF66" s="169" t="str">
        <f>IF('Main Dashboard'!I66="","",'Main Dashboard'!I66)</f>
        <v/>
      </c>
      <c r="AG66" s="171"/>
      <c r="AH66" s="190"/>
      <c r="AI66" s="178" t="str" cm="1">
        <f t="array" aca="1" ref="AI66" ca="1">IF(AF65="","",INDIRECT(DS65&amp;DH66))</f>
        <v/>
      </c>
      <c r="AJ66" s="91" t="str">
        <f t="shared" si="54"/>
        <v/>
      </c>
      <c r="AK66" s="91" t="str">
        <f t="shared" si="56"/>
        <v/>
      </c>
      <c r="AL66" s="105" t="str">
        <f t="shared" si="61"/>
        <v/>
      </c>
      <c r="AM66" s="166"/>
      <c r="AN66" s="137"/>
      <c r="AO66" s="104" t="str">
        <f t="shared" si="86"/>
        <v/>
      </c>
      <c r="AP66" s="91" t="str">
        <f t="shared" si="87"/>
        <v/>
      </c>
      <c r="AQ66" s="91" t="str">
        <f t="shared" si="106"/>
        <v/>
      </c>
      <c r="AR66" s="105" t="str">
        <f t="shared" si="88"/>
        <v/>
      </c>
      <c r="AS66" s="137"/>
      <c r="AT66" s="137"/>
      <c r="AU66" s="104" t="str">
        <f t="shared" si="89"/>
        <v/>
      </c>
      <c r="AV66" s="91" t="str">
        <f t="shared" si="90"/>
        <v/>
      </c>
      <c r="AW66" s="91" t="str">
        <f t="shared" si="107"/>
        <v/>
      </c>
      <c r="AX66" s="105" t="str">
        <f t="shared" si="91"/>
        <v/>
      </c>
      <c r="AY66" s="137"/>
      <c r="AZ66" s="137"/>
      <c r="BA66" s="104" t="str">
        <f t="shared" si="92"/>
        <v/>
      </c>
      <c r="BB66" s="91" t="str">
        <f t="shared" si="93"/>
        <v/>
      </c>
      <c r="BC66" s="91" t="str">
        <f t="shared" si="108"/>
        <v/>
      </c>
      <c r="BD66" s="105" t="str">
        <f t="shared" si="94"/>
        <v/>
      </c>
      <c r="BE66" s="137"/>
      <c r="BF66" s="137"/>
      <c r="BG66" s="104" t="str">
        <f t="shared" si="95"/>
        <v/>
      </c>
      <c r="BH66" s="91" t="str">
        <f t="shared" si="96"/>
        <v/>
      </c>
      <c r="BI66" s="91" t="str">
        <f t="shared" si="109"/>
        <v/>
      </c>
      <c r="BJ66" s="105" t="str">
        <f t="shared" si="97"/>
        <v/>
      </c>
      <c r="BK66" s="137"/>
      <c r="BL66" s="137"/>
      <c r="BM66" s="104" t="str">
        <f t="shared" si="98"/>
        <v/>
      </c>
      <c r="BN66" s="91" t="str">
        <f t="shared" si="99"/>
        <v/>
      </c>
      <c r="BO66" s="91" t="str">
        <f t="shared" si="110"/>
        <v/>
      </c>
      <c r="BP66" s="105" t="str">
        <f t="shared" si="100"/>
        <v/>
      </c>
      <c r="BQ66" s="14" t="str">
        <f t="shared" si="43"/>
        <v>B57</v>
      </c>
      <c r="BR66" s="14" t="str">
        <f>LEFT('Strategy Dashboard'!B66)</f>
        <v/>
      </c>
      <c r="BS66" s="14" t="str">
        <f>LEFT('Strategy Dashboard'!K66)</f>
        <v/>
      </c>
      <c r="BT66" s="14" t="str">
        <f>LEFT('Strategy Dashboard'!T66)</f>
        <v/>
      </c>
      <c r="BU66" s="14" t="str">
        <f>LEFT('Strategy Dashboard'!AC66)</f>
        <v/>
      </c>
      <c r="BV66" s="14" t="str">
        <f>LEFT('Strategy Dashboard'!AL66)</f>
        <v/>
      </c>
      <c r="BW66" s="14" t="str">
        <f>LEFT('Strategy Dashboard'!BE66)</f>
        <v/>
      </c>
      <c r="BX66" s="14" t="str">
        <f>LEFT('Strategy Dashboard'!BN66)</f>
        <v/>
      </c>
      <c r="BY66" s="14" t="str">
        <f>LEFT('Strategy Dashboard'!BW66)</f>
        <v/>
      </c>
      <c r="BZ66" s="14" t="str">
        <f>LEFT('Strategy Dashboard'!CF66)</f>
        <v/>
      </c>
      <c r="CA66" s="14" t="str">
        <f>LEFT('Strategy Dashboard'!CO66)</f>
        <v/>
      </c>
      <c r="CB66" s="14">
        <f>IF(OR(BR66="N",REPLACE('Strategy Dashboard'!B66,1,1,"")=""),0,INT(REPLACE('Strategy Dashboard'!B66,1,1,"")))</f>
        <v>0</v>
      </c>
      <c r="CC66" s="14">
        <f>IF(OR(BS66="N",REPLACE('Strategy Dashboard'!K66,1,1,"")=""),0,INT(REPLACE('Strategy Dashboard'!K66,1,1,"")))</f>
        <v>0</v>
      </c>
      <c r="CD66" s="14">
        <f>IF(OR(BT66="N",REPLACE('Strategy Dashboard'!T66,1,1,"")=""),0,INT(REPLACE('Strategy Dashboard'!T66,1,1,"")))</f>
        <v>0</v>
      </c>
      <c r="CE66" s="14">
        <f>IF(OR(BU66="N",REPLACE('Strategy Dashboard'!AC66,1,1,"")=""),0,INT(REPLACE('Strategy Dashboard'!AC66,1,1,"")))</f>
        <v>0</v>
      </c>
      <c r="CF66" s="14">
        <f>IF(OR(BV66="N",REPLACE('Strategy Dashboard'!AL66,1,1,"")=""),0,INT(REPLACE('Strategy Dashboard'!AL66,1,1,"")))</f>
        <v>0</v>
      </c>
      <c r="CG66" s="14">
        <f>IF(OR(BW66="N",REPLACE('Strategy Dashboard'!BE66,1,1,"")=""),0,INT(REPLACE('Strategy Dashboard'!BE66,1,1,"")))</f>
        <v>0</v>
      </c>
      <c r="CH66" s="14">
        <f>IF(OR(BX66="N",REPLACE('Strategy Dashboard'!BN66,1,1,"")=""),0,INT(REPLACE('Strategy Dashboard'!BN66,1,1,"")))</f>
        <v>0</v>
      </c>
      <c r="CI66" s="14">
        <f>IF(OR(BY66="N",REPLACE('Strategy Dashboard'!BW66,1,1,"")=""),0,INT(REPLACE('Strategy Dashboard'!BW66,1,1,"")))</f>
        <v>0</v>
      </c>
      <c r="CJ66" s="14">
        <f>IF(OR(BZ66="N",REPLACE('Strategy Dashboard'!CF66,1,1,"")=""),0,INT(REPLACE('Strategy Dashboard'!CF66,1,1,"")))</f>
        <v>0</v>
      </c>
      <c r="CK66" s="14">
        <f>IF(OR(CA66="N",REPLACE('Strategy Dashboard'!CO66,1,1,"")=""),0,INT(REPLACE('Strategy Dashboard'!CO66,1,1,"")))</f>
        <v>0</v>
      </c>
      <c r="CL66" s="14" t="e">
        <f>IF(C66="",0,IFERROR(VLOOKUP(C61&amp;C62&amp;C63&amp;C64&amp;C65&amp;C66,General!I:J,2,FALSE),0))+D65</f>
        <v>#VALUE!</v>
      </c>
      <c r="CM66" s="14" t="e">
        <f>IF(I66="",0,IFERROR(VLOOKUP(I61&amp;I62&amp;I63&amp;I64&amp;I65&amp;I66,General!I:J,2,FALSE),0))+J65</f>
        <v>#VALUE!</v>
      </c>
      <c r="CN66" s="14" t="e">
        <f>IF(O66="",0,IFERROR(VLOOKUP(O61&amp;O62&amp;O63&amp;O64&amp;O65&amp;O66,General!I:J,2,FALSE),0))+P65</f>
        <v>#VALUE!</v>
      </c>
      <c r="CO66" s="14" t="e">
        <f>IF(U66="",0,IFERROR(VLOOKUP(U61&amp;U62&amp;U63&amp;U64&amp;U65&amp;U66,General!I:J,2,FALSE),0))+V65</f>
        <v>#VALUE!</v>
      </c>
      <c r="CP66" s="14" t="e">
        <f>IF(AA66="",0,IFERROR(VLOOKUP(AA61&amp;AA62&amp;AA63&amp;AA64&amp;AA65&amp;AA66,General!I:J,2,FALSE),0))+AB65</f>
        <v>#VALUE!</v>
      </c>
      <c r="CQ66" s="14" t="e">
        <f>IF(AP66="",0,IFERROR(VLOOKUP(AP61&amp;AP62&amp;AP63&amp;AP64&amp;AP65&amp;AP66,General!I:J,2,FALSE),0))+AQ65</f>
        <v>#VALUE!</v>
      </c>
      <c r="CR66" s="14" t="e">
        <f>IF(AV66="",0,IFERROR(VLOOKUP(AV61&amp;AV62&amp;AV63&amp;AV64&amp;AV65&amp;AV66,General!I:J,2,FALSE),0))+AW65</f>
        <v>#VALUE!</v>
      </c>
      <c r="CS66" s="14" t="e">
        <f>IF(BB66="",0,IFERROR(VLOOKUP(BB61&amp;BB62&amp;BB63&amp;BB64&amp;BB65&amp;BB66,General!I:J,2,FALSE),0))+BC65</f>
        <v>#VALUE!</v>
      </c>
      <c r="CT66" s="14" t="e">
        <f>IF(BH66="",0,IFERROR(VLOOKUP(BH61&amp;BH62&amp;BH63&amp;BH64&amp;BH65&amp;BH66,General!I:J,2,FALSE),0))+BI65</f>
        <v>#VALUE!</v>
      </c>
      <c r="CU66" s="14" t="e">
        <f>IF(BN66="",0,IFERROR(VLOOKUP(BN61&amp;BN62&amp;BN63&amp;BN64&amp;BN65&amp;BN66,General!I:J,2,FALSE),0))+BO65</f>
        <v>#VALUE!</v>
      </c>
      <c r="CV66" s="14" t="e">
        <f>IF(AJ66="",0,IFERROR(VLOOKUP(AJ61&amp;AJ62&amp;AJ63&amp;AJ64&amp;AJ65&amp;AJ66,General!I:J,2,FALSE),0))+AK65</f>
        <v>#VALUE!</v>
      </c>
      <c r="DG66" s="14" t="str">
        <f>DG69</f>
        <v/>
      </c>
      <c r="DH66" s="14">
        <v>66</v>
      </c>
      <c r="DI66" s="14" t="str">
        <f t="shared" ref="DI66:DI69" si="129">$DG$69</f>
        <v/>
      </c>
      <c r="DN66" s="14">
        <f ca="1">RANDBETWEEN(1,DN67)</f>
        <v>1</v>
      </c>
      <c r="DS66" s="14" t="str">
        <f t="shared" ref="DS66:DS68" ca="1" si="130">$DN$64</f>
        <v/>
      </c>
      <c r="DT66" s="14">
        <f t="shared" ref="DT66" si="131">IF(DT61=4,1,DT61+1)</f>
        <v>4</v>
      </c>
      <c r="DU66" s="68" t="str">
        <f t="shared" si="44"/>
        <v/>
      </c>
      <c r="DV66" s="24" t="str">
        <f t="shared" si="45"/>
        <v/>
      </c>
      <c r="DW66" s="24" t="str">
        <f t="shared" si="46"/>
        <v/>
      </c>
      <c r="DX66" s="24" t="str">
        <f t="shared" si="47"/>
        <v/>
      </c>
      <c r="DY66" s="24" t="str">
        <f t="shared" si="48"/>
        <v/>
      </c>
      <c r="DZ66" s="24" t="str">
        <f t="shared" si="49"/>
        <v/>
      </c>
      <c r="EA66" s="24" t="str">
        <f t="shared" si="50"/>
        <v/>
      </c>
      <c r="EB66" s="24" t="str">
        <f t="shared" si="51"/>
        <v/>
      </c>
      <c r="EC66" s="24" t="str">
        <f t="shared" si="52"/>
        <v/>
      </c>
      <c r="ED66" s="67" t="str">
        <f t="shared" si="53"/>
        <v/>
      </c>
    </row>
    <row r="67" spans="1:134" ht="26.25" customHeight="1" thickBot="1">
      <c r="A67" s="14">
        <v>58</v>
      </c>
      <c r="B67" s="104" t="str">
        <f t="shared" si="123"/>
        <v/>
      </c>
      <c r="C67" s="91" t="str">
        <f t="shared" si="20"/>
        <v/>
      </c>
      <c r="D67" s="91" t="str">
        <f t="shared" si="101"/>
        <v/>
      </c>
      <c r="E67" s="105" t="str">
        <f t="shared" si="22"/>
        <v/>
      </c>
      <c r="F67" s="137"/>
      <c r="G67" s="137"/>
      <c r="H67" s="104" t="str">
        <f t="shared" si="82"/>
        <v/>
      </c>
      <c r="I67" s="91" t="str">
        <f t="shared" si="23"/>
        <v/>
      </c>
      <c r="J67" s="91" t="str">
        <f t="shared" si="102"/>
        <v/>
      </c>
      <c r="K67" s="105" t="str">
        <f t="shared" si="25"/>
        <v/>
      </c>
      <c r="L67" s="137"/>
      <c r="M67" s="137"/>
      <c r="N67" s="104" t="str">
        <f t="shared" si="83"/>
        <v/>
      </c>
      <c r="O67" s="91" t="str">
        <f t="shared" si="26"/>
        <v/>
      </c>
      <c r="P67" s="91" t="str">
        <f t="shared" si="103"/>
        <v/>
      </c>
      <c r="Q67" s="105" t="str">
        <f t="shared" si="28"/>
        <v/>
      </c>
      <c r="R67" s="137"/>
      <c r="S67" s="137"/>
      <c r="T67" s="104" t="str">
        <f t="shared" si="84"/>
        <v/>
      </c>
      <c r="U67" s="91" t="str">
        <f t="shared" si="29"/>
        <v/>
      </c>
      <c r="V67" s="91" t="str">
        <f t="shared" si="104"/>
        <v/>
      </c>
      <c r="W67" s="105" t="str">
        <f t="shared" si="31"/>
        <v/>
      </c>
      <c r="X67" s="137"/>
      <c r="Y67" s="137"/>
      <c r="Z67" s="104" t="str">
        <f t="shared" si="85"/>
        <v/>
      </c>
      <c r="AA67" s="91" t="str">
        <f t="shared" si="32"/>
        <v/>
      </c>
      <c r="AB67" s="91" t="str">
        <f t="shared" si="105"/>
        <v/>
      </c>
      <c r="AC67" s="105" t="str">
        <f t="shared" si="34"/>
        <v/>
      </c>
      <c r="AD67" s="137"/>
      <c r="AE67" s="137"/>
      <c r="AF67" s="169" t="str">
        <f>IF('Main Dashboard'!I67="","",'Main Dashboard'!I67)</f>
        <v/>
      </c>
      <c r="AG67" s="171"/>
      <c r="AH67" s="190"/>
      <c r="AI67" s="178" t="str" cm="1">
        <f t="array" aca="1" ref="AI67" ca="1">IF(AF66="","",INDIRECT(DS66&amp;DH67))</f>
        <v/>
      </c>
      <c r="AJ67" s="91" t="str">
        <f t="shared" si="54"/>
        <v/>
      </c>
      <c r="AK67" s="91" t="str">
        <f t="shared" si="56"/>
        <v/>
      </c>
      <c r="AL67" s="105" t="str">
        <f t="shared" si="61"/>
        <v/>
      </c>
      <c r="AM67" s="166"/>
      <c r="AN67" s="137"/>
      <c r="AO67" s="104" t="str">
        <f t="shared" si="86"/>
        <v/>
      </c>
      <c r="AP67" s="91" t="str">
        <f t="shared" si="87"/>
        <v/>
      </c>
      <c r="AQ67" s="91" t="str">
        <f t="shared" si="106"/>
        <v/>
      </c>
      <c r="AR67" s="105" t="str">
        <f t="shared" si="88"/>
        <v/>
      </c>
      <c r="AS67" s="137"/>
      <c r="AT67" s="137"/>
      <c r="AU67" s="104" t="str">
        <f t="shared" si="89"/>
        <v/>
      </c>
      <c r="AV67" s="91" t="str">
        <f t="shared" si="90"/>
        <v/>
      </c>
      <c r="AW67" s="91" t="str">
        <f t="shared" si="107"/>
        <v/>
      </c>
      <c r="AX67" s="105" t="str">
        <f t="shared" si="91"/>
        <v/>
      </c>
      <c r="AY67" s="137"/>
      <c r="AZ67" s="137"/>
      <c r="BA67" s="104" t="str">
        <f t="shared" si="92"/>
        <v/>
      </c>
      <c r="BB67" s="91" t="str">
        <f t="shared" si="93"/>
        <v/>
      </c>
      <c r="BC67" s="91" t="str">
        <f t="shared" si="108"/>
        <v/>
      </c>
      <c r="BD67" s="105" t="str">
        <f t="shared" si="94"/>
        <v/>
      </c>
      <c r="BE67" s="137"/>
      <c r="BF67" s="137"/>
      <c r="BG67" s="104" t="str">
        <f t="shared" si="95"/>
        <v/>
      </c>
      <c r="BH67" s="91" t="str">
        <f t="shared" si="96"/>
        <v/>
      </c>
      <c r="BI67" s="91" t="str">
        <f t="shared" si="109"/>
        <v/>
      </c>
      <c r="BJ67" s="105" t="str">
        <f t="shared" si="97"/>
        <v/>
      </c>
      <c r="BK67" s="137"/>
      <c r="BL67" s="137"/>
      <c r="BM67" s="104" t="str">
        <f t="shared" si="98"/>
        <v/>
      </c>
      <c r="BN67" s="91" t="str">
        <f t="shared" si="99"/>
        <v/>
      </c>
      <c r="BO67" s="91" t="str">
        <f t="shared" si="110"/>
        <v/>
      </c>
      <c r="BP67" s="105" t="str">
        <f t="shared" si="100"/>
        <v/>
      </c>
      <c r="BQ67" s="14" t="str">
        <f t="shared" si="43"/>
        <v>B58</v>
      </c>
      <c r="BR67" s="14" t="str">
        <f>LEFT('Strategy Dashboard'!B67)</f>
        <v/>
      </c>
      <c r="BS67" s="14" t="str">
        <f>LEFT('Strategy Dashboard'!K67)</f>
        <v/>
      </c>
      <c r="BT67" s="14" t="str">
        <f>LEFT('Strategy Dashboard'!T67)</f>
        <v/>
      </c>
      <c r="BU67" s="14" t="str">
        <f>LEFT('Strategy Dashboard'!AC67)</f>
        <v/>
      </c>
      <c r="BV67" s="14" t="str">
        <f>LEFT('Strategy Dashboard'!AL67)</f>
        <v/>
      </c>
      <c r="BW67" s="14" t="str">
        <f>LEFT('Strategy Dashboard'!BE67)</f>
        <v/>
      </c>
      <c r="BX67" s="14" t="str">
        <f>LEFT('Strategy Dashboard'!BN67)</f>
        <v/>
      </c>
      <c r="BY67" s="14" t="str">
        <f>LEFT('Strategy Dashboard'!BW67)</f>
        <v/>
      </c>
      <c r="BZ67" s="14" t="str">
        <f>LEFT('Strategy Dashboard'!CF67)</f>
        <v/>
      </c>
      <c r="CA67" s="14" t="str">
        <f>LEFT('Strategy Dashboard'!CO67)</f>
        <v/>
      </c>
      <c r="CB67" s="14">
        <f>IF(OR(BR67="N",REPLACE('Strategy Dashboard'!B67,1,1,"")=""),0,INT(REPLACE('Strategy Dashboard'!B67,1,1,"")))</f>
        <v>0</v>
      </c>
      <c r="CC67" s="14">
        <f>IF(OR(BS67="N",REPLACE('Strategy Dashboard'!K67,1,1,"")=""),0,INT(REPLACE('Strategy Dashboard'!K67,1,1,"")))</f>
        <v>0</v>
      </c>
      <c r="CD67" s="14">
        <f>IF(OR(BT67="N",REPLACE('Strategy Dashboard'!T67,1,1,"")=""),0,INT(REPLACE('Strategy Dashboard'!T67,1,1,"")))</f>
        <v>0</v>
      </c>
      <c r="CE67" s="14">
        <f>IF(OR(BU67="N",REPLACE('Strategy Dashboard'!AC67,1,1,"")=""),0,INT(REPLACE('Strategy Dashboard'!AC67,1,1,"")))</f>
        <v>0</v>
      </c>
      <c r="CF67" s="14">
        <f>IF(OR(BV67="N",REPLACE('Strategy Dashboard'!AL67,1,1,"")=""),0,INT(REPLACE('Strategy Dashboard'!AL67,1,1,"")))</f>
        <v>0</v>
      </c>
      <c r="CG67" s="14">
        <f>IF(OR(BW67="N",REPLACE('Strategy Dashboard'!BE67,1,1,"")=""),0,INT(REPLACE('Strategy Dashboard'!BE67,1,1,"")))</f>
        <v>0</v>
      </c>
      <c r="CH67" s="14">
        <f>IF(OR(BX67="N",REPLACE('Strategy Dashboard'!BN67,1,1,"")=""),0,INT(REPLACE('Strategy Dashboard'!BN67,1,1,"")))</f>
        <v>0</v>
      </c>
      <c r="CI67" s="14">
        <f>IF(OR(BY67="N",REPLACE('Strategy Dashboard'!BW67,1,1,"")=""),0,INT(REPLACE('Strategy Dashboard'!BW67,1,1,"")))</f>
        <v>0</v>
      </c>
      <c r="CJ67" s="14">
        <f>IF(OR(BZ67="N",REPLACE('Strategy Dashboard'!CF67,1,1,"")=""),0,INT(REPLACE('Strategy Dashboard'!CF67,1,1,"")))</f>
        <v>0</v>
      </c>
      <c r="CK67" s="14">
        <f>IF(OR(CA67="N",REPLACE('Strategy Dashboard'!CO67,1,1,"")=""),0,INT(REPLACE('Strategy Dashboard'!CO67,1,1,"")))</f>
        <v>0</v>
      </c>
      <c r="CL67" s="14" t="e">
        <f>IF(C67="",0,IFERROR(VLOOKUP(C62&amp;C63&amp;C64&amp;C65&amp;C66&amp;C67,General!I:J,2,FALSE),0))+D66</f>
        <v>#VALUE!</v>
      </c>
      <c r="CM67" s="14" t="e">
        <f>IF(I67="",0,IFERROR(VLOOKUP(I62&amp;I63&amp;I64&amp;I65&amp;I66&amp;I67,General!I:J,2,FALSE),0))+J66</f>
        <v>#VALUE!</v>
      </c>
      <c r="CN67" s="14" t="e">
        <f>IF(O67="",0,IFERROR(VLOOKUP(O62&amp;O63&amp;O64&amp;O65&amp;O66&amp;O67,General!I:J,2,FALSE),0))+P66</f>
        <v>#VALUE!</v>
      </c>
      <c r="CO67" s="14" t="e">
        <f>IF(U67="",0,IFERROR(VLOOKUP(U62&amp;U63&amp;U64&amp;U65&amp;U66&amp;U67,General!I:J,2,FALSE),0))+V66</f>
        <v>#VALUE!</v>
      </c>
      <c r="CP67" s="14" t="e">
        <f>IF(AA67="",0,IFERROR(VLOOKUP(AA62&amp;AA63&amp;AA64&amp;AA65&amp;AA66&amp;AA67,General!I:J,2,FALSE),0))+AB66</f>
        <v>#VALUE!</v>
      </c>
      <c r="CQ67" s="14" t="e">
        <f>IF(AP67="",0,IFERROR(VLOOKUP(AP62&amp;AP63&amp;AP64&amp;AP65&amp;AP66&amp;AP67,General!I:J,2,FALSE),0))+AQ66</f>
        <v>#VALUE!</v>
      </c>
      <c r="CR67" s="14" t="e">
        <f>IF(AV67="",0,IFERROR(VLOOKUP(AV62&amp;AV63&amp;AV64&amp;AV65&amp;AV66&amp;AV67,General!I:J,2,FALSE),0))+AW66</f>
        <v>#VALUE!</v>
      </c>
      <c r="CS67" s="14" t="e">
        <f>IF(BB67="",0,IFERROR(VLOOKUP(BB62&amp;BB63&amp;BB64&amp;BB65&amp;BB66&amp;BB67,General!I:J,2,FALSE),0))+BC66</f>
        <v>#VALUE!</v>
      </c>
      <c r="CT67" s="14" t="e">
        <f>IF(BH67="",0,IFERROR(VLOOKUP(BH62&amp;BH63&amp;BH64&amp;BH65&amp;BH66&amp;BH67,General!I:J,2,FALSE),0))+BI66</f>
        <v>#VALUE!</v>
      </c>
      <c r="CU67" s="14" t="e">
        <f>IF(BN67="",0,IFERROR(VLOOKUP(BN62&amp;BN63&amp;BN64&amp;BN65&amp;BN66&amp;BN67,General!I:J,2,FALSE),0))+BO66</f>
        <v>#VALUE!</v>
      </c>
      <c r="CV67" s="14" t="e">
        <f>IF(AJ67="",0,IFERROR(VLOOKUP(AJ62&amp;AJ63&amp;AJ64&amp;AJ65&amp;AJ66&amp;AJ67,General!I:J,2,FALSE),0))+AK66</f>
        <v>#VALUE!</v>
      </c>
      <c r="DG67" s="14" t="str">
        <f>DG69</f>
        <v/>
      </c>
      <c r="DH67" s="14">
        <v>67</v>
      </c>
      <c r="DI67" s="14" t="str">
        <f t="shared" si="129"/>
        <v/>
      </c>
      <c r="DJ67" s="14" t="str">
        <f>IFERROR(VLOOKUP(DJ69,General!L:M,2,FALSE),"")</f>
        <v/>
      </c>
      <c r="DK67" s="14" t="str">
        <f>IFERROR(VLOOKUP(DK69,General!L:M,2,FALSE),"")</f>
        <v/>
      </c>
      <c r="DL67" s="14" t="str">
        <f>IFERROR(VLOOKUP(DL69,General!L:M,2,FALSE),"")</f>
        <v/>
      </c>
      <c r="DM67" s="14" t="str">
        <f>IFERROR(VLOOKUP(DM69,General!L:M,2,FALSE),"")</f>
        <v/>
      </c>
      <c r="DN67" s="14">
        <f ca="1">COUNTIF(DJ68:DM68,MAX(DJ68:DM68))</f>
        <v>4</v>
      </c>
      <c r="DS67" s="14" t="str">
        <f t="shared" ca="1" si="130"/>
        <v/>
      </c>
      <c r="DU67" s="68" t="str">
        <f t="shared" si="44"/>
        <v/>
      </c>
      <c r="DV67" s="24" t="str">
        <f t="shared" si="45"/>
        <v/>
      </c>
      <c r="DW67" s="24" t="str">
        <f t="shared" si="46"/>
        <v/>
      </c>
      <c r="DX67" s="24" t="str">
        <f t="shared" si="47"/>
        <v/>
      </c>
      <c r="DY67" s="24" t="str">
        <f t="shared" si="48"/>
        <v/>
      </c>
      <c r="DZ67" s="24" t="str">
        <f t="shared" si="49"/>
        <v/>
      </c>
      <c r="EA67" s="24" t="str">
        <f t="shared" si="50"/>
        <v/>
      </c>
      <c r="EB67" s="24" t="str">
        <f t="shared" si="51"/>
        <v/>
      </c>
      <c r="EC67" s="24" t="str">
        <f t="shared" si="52"/>
        <v/>
      </c>
      <c r="ED67" s="67" t="str">
        <f t="shared" si="53"/>
        <v/>
      </c>
    </row>
    <row r="68" spans="1:134" ht="26.25" customHeight="1" thickBot="1">
      <c r="A68" s="14">
        <v>59</v>
      </c>
      <c r="B68" s="104" t="str">
        <f t="shared" si="123"/>
        <v/>
      </c>
      <c r="C68" s="91" t="str">
        <f t="shared" si="20"/>
        <v/>
      </c>
      <c r="D68" s="91" t="str">
        <f t="shared" si="101"/>
        <v/>
      </c>
      <c r="E68" s="105" t="str">
        <f t="shared" si="22"/>
        <v/>
      </c>
      <c r="F68" s="137"/>
      <c r="G68" s="137"/>
      <c r="H68" s="104" t="str">
        <f t="shared" si="82"/>
        <v/>
      </c>
      <c r="I68" s="91" t="str">
        <f t="shared" si="23"/>
        <v/>
      </c>
      <c r="J68" s="91" t="str">
        <f t="shared" si="102"/>
        <v/>
      </c>
      <c r="K68" s="105" t="str">
        <f t="shared" si="25"/>
        <v/>
      </c>
      <c r="L68" s="137"/>
      <c r="M68" s="137"/>
      <c r="N68" s="104" t="str">
        <f t="shared" si="83"/>
        <v/>
      </c>
      <c r="O68" s="91" t="str">
        <f t="shared" si="26"/>
        <v/>
      </c>
      <c r="P68" s="91" t="str">
        <f t="shared" si="103"/>
        <v/>
      </c>
      <c r="Q68" s="105" t="str">
        <f t="shared" si="28"/>
        <v/>
      </c>
      <c r="R68" s="137"/>
      <c r="S68" s="137"/>
      <c r="T68" s="104" t="str">
        <f t="shared" si="84"/>
        <v/>
      </c>
      <c r="U68" s="91" t="str">
        <f t="shared" si="29"/>
        <v/>
      </c>
      <c r="V68" s="91" t="str">
        <f t="shared" si="104"/>
        <v/>
      </c>
      <c r="W68" s="105" t="str">
        <f t="shared" si="31"/>
        <v/>
      </c>
      <c r="X68" s="137"/>
      <c r="Y68" s="137"/>
      <c r="Z68" s="104" t="str">
        <f t="shared" si="85"/>
        <v/>
      </c>
      <c r="AA68" s="91" t="str">
        <f t="shared" si="32"/>
        <v/>
      </c>
      <c r="AB68" s="91" t="str">
        <f t="shared" si="105"/>
        <v/>
      </c>
      <c r="AC68" s="105" t="str">
        <f t="shared" si="34"/>
        <v/>
      </c>
      <c r="AD68" s="137"/>
      <c r="AE68" s="137"/>
      <c r="AF68" s="169" t="str">
        <f>IF('Main Dashboard'!I68="","",'Main Dashboard'!I68)</f>
        <v/>
      </c>
      <c r="AG68" s="171"/>
      <c r="AH68" s="190"/>
      <c r="AI68" s="178" t="str" cm="1">
        <f t="array" aca="1" ref="AI68" ca="1">IF(AF67="","",INDIRECT(DS67&amp;DH68))</f>
        <v/>
      </c>
      <c r="AJ68" s="91" t="str">
        <f t="shared" si="54"/>
        <v/>
      </c>
      <c r="AK68" s="91" t="str">
        <f t="shared" si="56"/>
        <v/>
      </c>
      <c r="AL68" s="105" t="str">
        <f t="shared" si="61"/>
        <v/>
      </c>
      <c r="AM68" s="166"/>
      <c r="AN68" s="137"/>
      <c r="AO68" s="104" t="str">
        <f t="shared" si="86"/>
        <v/>
      </c>
      <c r="AP68" s="91" t="str">
        <f t="shared" si="87"/>
        <v/>
      </c>
      <c r="AQ68" s="91" t="str">
        <f t="shared" si="106"/>
        <v/>
      </c>
      <c r="AR68" s="105" t="str">
        <f t="shared" si="88"/>
        <v/>
      </c>
      <c r="AS68" s="137"/>
      <c r="AT68" s="137"/>
      <c r="AU68" s="104" t="str">
        <f t="shared" si="89"/>
        <v/>
      </c>
      <c r="AV68" s="91" t="str">
        <f t="shared" si="90"/>
        <v/>
      </c>
      <c r="AW68" s="91" t="str">
        <f t="shared" si="107"/>
        <v/>
      </c>
      <c r="AX68" s="105" t="str">
        <f t="shared" si="91"/>
        <v/>
      </c>
      <c r="AY68" s="137"/>
      <c r="AZ68" s="137"/>
      <c r="BA68" s="104" t="str">
        <f t="shared" si="92"/>
        <v/>
      </c>
      <c r="BB68" s="91" t="str">
        <f t="shared" si="93"/>
        <v/>
      </c>
      <c r="BC68" s="91" t="str">
        <f t="shared" si="108"/>
        <v/>
      </c>
      <c r="BD68" s="105" t="str">
        <f t="shared" si="94"/>
        <v/>
      </c>
      <c r="BE68" s="137"/>
      <c r="BF68" s="137"/>
      <c r="BG68" s="104" t="str">
        <f t="shared" si="95"/>
        <v/>
      </c>
      <c r="BH68" s="91" t="str">
        <f t="shared" si="96"/>
        <v/>
      </c>
      <c r="BI68" s="91" t="str">
        <f t="shared" si="109"/>
        <v/>
      </c>
      <c r="BJ68" s="105" t="str">
        <f t="shared" si="97"/>
        <v/>
      </c>
      <c r="BK68" s="137"/>
      <c r="BL68" s="137"/>
      <c r="BM68" s="104" t="str">
        <f t="shared" si="98"/>
        <v/>
      </c>
      <c r="BN68" s="91" t="str">
        <f t="shared" si="99"/>
        <v/>
      </c>
      <c r="BO68" s="91" t="str">
        <f t="shared" si="110"/>
        <v/>
      </c>
      <c r="BP68" s="105" t="str">
        <f t="shared" si="100"/>
        <v/>
      </c>
      <c r="BQ68" s="14" t="str">
        <f t="shared" si="43"/>
        <v>B59</v>
      </c>
      <c r="BR68" s="14" t="str">
        <f>LEFT('Strategy Dashboard'!B68)</f>
        <v/>
      </c>
      <c r="BS68" s="14" t="str">
        <f>LEFT('Strategy Dashboard'!K68)</f>
        <v/>
      </c>
      <c r="BT68" s="14" t="str">
        <f>LEFT('Strategy Dashboard'!T68)</f>
        <v/>
      </c>
      <c r="BU68" s="14" t="str">
        <f>LEFT('Strategy Dashboard'!AC68)</f>
        <v/>
      </c>
      <c r="BV68" s="14" t="str">
        <f>LEFT('Strategy Dashboard'!AL68)</f>
        <v/>
      </c>
      <c r="BW68" s="14" t="str">
        <f>LEFT('Strategy Dashboard'!BE68)</f>
        <v/>
      </c>
      <c r="BX68" s="14" t="str">
        <f>LEFT('Strategy Dashboard'!BN68)</f>
        <v/>
      </c>
      <c r="BY68" s="14" t="str">
        <f>LEFT('Strategy Dashboard'!BW68)</f>
        <v/>
      </c>
      <c r="BZ68" s="14" t="str">
        <f>LEFT('Strategy Dashboard'!CF68)</f>
        <v/>
      </c>
      <c r="CA68" s="14" t="str">
        <f>LEFT('Strategy Dashboard'!CO68)</f>
        <v/>
      </c>
      <c r="CB68" s="14">
        <f>IF(OR(BR68="N",REPLACE('Strategy Dashboard'!B68,1,1,"")=""),0,INT(REPLACE('Strategy Dashboard'!B68,1,1,"")))</f>
        <v>0</v>
      </c>
      <c r="CC68" s="14">
        <f>IF(OR(BS68="N",REPLACE('Strategy Dashboard'!K68,1,1,"")=""),0,INT(REPLACE('Strategy Dashboard'!K68,1,1,"")))</f>
        <v>0</v>
      </c>
      <c r="CD68" s="14">
        <f>IF(OR(BT68="N",REPLACE('Strategy Dashboard'!T68,1,1,"")=""),0,INT(REPLACE('Strategy Dashboard'!T68,1,1,"")))</f>
        <v>0</v>
      </c>
      <c r="CE68" s="14">
        <f>IF(OR(BU68="N",REPLACE('Strategy Dashboard'!AC68,1,1,"")=""),0,INT(REPLACE('Strategy Dashboard'!AC68,1,1,"")))</f>
        <v>0</v>
      </c>
      <c r="CF68" s="14">
        <f>IF(OR(BV68="N",REPLACE('Strategy Dashboard'!AL68,1,1,"")=""),0,INT(REPLACE('Strategy Dashboard'!AL68,1,1,"")))</f>
        <v>0</v>
      </c>
      <c r="CG68" s="14">
        <f>IF(OR(BW68="N",REPLACE('Strategy Dashboard'!BE68,1,1,"")=""),0,INT(REPLACE('Strategy Dashboard'!BE68,1,1,"")))</f>
        <v>0</v>
      </c>
      <c r="CH68" s="14">
        <f>IF(OR(BX68="N",REPLACE('Strategy Dashboard'!BN68,1,1,"")=""),0,INT(REPLACE('Strategy Dashboard'!BN68,1,1,"")))</f>
        <v>0</v>
      </c>
      <c r="CI68" s="14">
        <f>IF(OR(BY68="N",REPLACE('Strategy Dashboard'!BW68,1,1,"")=""),0,INT(REPLACE('Strategy Dashboard'!BW68,1,1,"")))</f>
        <v>0</v>
      </c>
      <c r="CJ68" s="14">
        <f>IF(OR(BZ68="N",REPLACE('Strategy Dashboard'!CF68,1,1,"")=""),0,INT(REPLACE('Strategy Dashboard'!CF68,1,1,"")))</f>
        <v>0</v>
      </c>
      <c r="CK68" s="14">
        <f>IF(OR(CA68="N",REPLACE('Strategy Dashboard'!CO68,1,1,"")=""),0,INT(REPLACE('Strategy Dashboard'!CO68,1,1,"")))</f>
        <v>0</v>
      </c>
      <c r="CL68" s="14" t="e">
        <f>IF(C68="",0,IFERROR(VLOOKUP(C63&amp;C64&amp;C65&amp;C66&amp;C67&amp;C68,General!I:J,2,FALSE),0))+D67</f>
        <v>#VALUE!</v>
      </c>
      <c r="CM68" s="14" t="e">
        <f>IF(I68="",0,IFERROR(VLOOKUP(I63&amp;I64&amp;I65&amp;I66&amp;I67&amp;I68,General!I:J,2,FALSE),0))+J67</f>
        <v>#VALUE!</v>
      </c>
      <c r="CN68" s="14" t="e">
        <f>IF(O68="",0,IFERROR(VLOOKUP(O63&amp;O64&amp;O65&amp;O66&amp;O67&amp;O68,General!I:J,2,FALSE),0))+P67</f>
        <v>#VALUE!</v>
      </c>
      <c r="CO68" s="14" t="e">
        <f>IF(U68="",0,IFERROR(VLOOKUP(U63&amp;U64&amp;U65&amp;U66&amp;U67&amp;U68,General!I:J,2,FALSE),0))+V67</f>
        <v>#VALUE!</v>
      </c>
      <c r="CP68" s="14" t="e">
        <f>IF(AA68="",0,IFERROR(VLOOKUP(AA63&amp;AA64&amp;AA65&amp;AA66&amp;AA67&amp;AA68,General!I:J,2,FALSE),0))+AB67</f>
        <v>#VALUE!</v>
      </c>
      <c r="CQ68" s="14" t="e">
        <f>IF(AP68="",0,IFERROR(VLOOKUP(AP63&amp;AP64&amp;AP65&amp;AP66&amp;AP67&amp;AP68,General!I:J,2,FALSE),0))+AQ67</f>
        <v>#VALUE!</v>
      </c>
      <c r="CR68" s="14" t="e">
        <f>IF(AV68="",0,IFERROR(VLOOKUP(AV63&amp;AV64&amp;AV65&amp;AV66&amp;AV67&amp;AV68,General!I:J,2,FALSE),0))+AW67</f>
        <v>#VALUE!</v>
      </c>
      <c r="CS68" s="14" t="e">
        <f>IF(BB68="",0,IFERROR(VLOOKUP(BB63&amp;BB64&amp;BB65&amp;BB66&amp;BB67&amp;BB68,General!I:J,2,FALSE),0))+BC67</f>
        <v>#VALUE!</v>
      </c>
      <c r="CT68" s="14" t="e">
        <f>IF(BH68="",0,IFERROR(VLOOKUP(BH63&amp;BH64&amp;BH65&amp;BH66&amp;BH67&amp;BH68,General!I:J,2,FALSE),0))+BI67</f>
        <v>#VALUE!</v>
      </c>
      <c r="CU68" s="14" t="e">
        <f>IF(BN68="",0,IFERROR(VLOOKUP(BN63&amp;BN64&amp;BN65&amp;BN66&amp;BN67&amp;BN68,General!I:J,2,FALSE),0))+BO67</f>
        <v>#VALUE!</v>
      </c>
      <c r="CV68" s="14" t="e">
        <f>IF(AJ68="",0,IFERROR(VLOOKUP(AJ63&amp;AJ64&amp;AJ65&amp;AJ66&amp;AJ67&amp;AJ68,General!I:J,2,FALSE),0))+AK67</f>
        <v>#VALUE!</v>
      </c>
      <c r="DG68" s="14" t="str">
        <f>DG69</f>
        <v/>
      </c>
      <c r="DH68" s="14">
        <v>68</v>
      </c>
      <c r="DI68" s="14" t="str">
        <f t="shared" si="129"/>
        <v/>
      </c>
      <c r="DJ68" s="14">
        <f ca="1">IF(DJ69="",0,COUNTIF(INDIRECT(DJ67&amp;DH65):INDIRECT(DJ67&amp;DH69),"Y"))</f>
        <v>0</v>
      </c>
      <c r="DK68" s="14">
        <f ca="1">IF(DK69="",0,COUNTIF(INDIRECT(DK67&amp;DH65):INDIRECT(DK67&amp;DH69),"Y"))</f>
        <v>0</v>
      </c>
      <c r="DL68" s="14">
        <f ca="1">IF(DL69="",0,COUNTIF(INDIRECT(DL67&amp;DH65):INDIRECT(DL67&amp;DH69),"Y"))</f>
        <v>0</v>
      </c>
      <c r="DM68" s="14">
        <f ca="1">IF(DM69="",0,COUNTIF(INDIRECT(DM67&amp;DH65):INDIRECT(DM67&amp;DH69),"Y"))</f>
        <v>0</v>
      </c>
      <c r="DN68" s="14" t="str" cm="1">
        <f t="array" aca="1" ref="DN68" ca="1">IFERROR(INDEX($DJ$64:$DM$64,_xlfn.AGGREGATE(15,6,COLUMN($DJ$64:$DM$64)-COLUMN($DI$64)/($DJ$63:$DM$63=MAX($DJ$63:$DM$63)),COLUMNS($DJ$64:DJ64))),"")</f>
        <v/>
      </c>
      <c r="DO68" s="14" t="str" cm="1">
        <f t="array" aca="1" ref="DO68" ca="1">IFERROR(INDEX($DJ$64:$DM$64,_xlfn.AGGREGATE(15,6,COLUMN($DJ$64:$DM$64)-COLUMN($DI$64)/($DJ$63:$DM$63=MAX($DJ$63:$DM$63)),COLUMNS($DJ$64:DK64))),"")</f>
        <v/>
      </c>
      <c r="DP68" s="14" t="str" cm="1">
        <f t="array" aca="1" ref="DP68" ca="1">IFERROR(INDEX($DJ$64:$DM$64,_xlfn.AGGREGATE(15,6,COLUMN($DJ$64:$DM$64)-COLUMN($DI$64)/($DJ$63:$DM$63=MAX($DJ$63:$DM$63)),COLUMNS($DJ$64:DL64))),"")</f>
        <v/>
      </c>
      <c r="DQ68" s="14" t="str" cm="1">
        <f t="array" aca="1" ref="DQ68" ca="1">IFERROR(INDEX($DJ$64:$DM$64,_xlfn.AGGREGATE(15,6,COLUMN($DJ$64:$DM$64)-COLUMN($DI$64)/($DJ$63:$DM$63=MAX($DJ$63:$DM$63)),COLUMNS($DJ$64:DM64))),"")</f>
        <v/>
      </c>
      <c r="DS68" s="14" t="str">
        <f t="shared" ca="1" si="130"/>
        <v/>
      </c>
      <c r="DU68" s="68" t="str">
        <f t="shared" si="44"/>
        <v/>
      </c>
      <c r="DV68" s="24" t="str">
        <f t="shared" si="45"/>
        <v/>
      </c>
      <c r="DW68" s="24" t="str">
        <f t="shared" si="46"/>
        <v/>
      </c>
      <c r="DX68" s="24" t="str">
        <f t="shared" si="47"/>
        <v/>
      </c>
      <c r="DY68" s="24" t="str">
        <f t="shared" si="48"/>
        <v/>
      </c>
      <c r="DZ68" s="24" t="str">
        <f t="shared" si="49"/>
        <v/>
      </c>
      <c r="EA68" s="24" t="str">
        <f t="shared" si="50"/>
        <v/>
      </c>
      <c r="EB68" s="24" t="str">
        <f t="shared" si="51"/>
        <v/>
      </c>
      <c r="EC68" s="24" t="str">
        <f t="shared" si="52"/>
        <v/>
      </c>
      <c r="ED68" s="67" t="str">
        <f t="shared" si="53"/>
        <v/>
      </c>
    </row>
    <row r="69" spans="1:134" ht="26.25" customHeight="1" thickBot="1">
      <c r="A69" s="14">
        <v>60</v>
      </c>
      <c r="B69" s="106" t="str">
        <f t="shared" si="123"/>
        <v/>
      </c>
      <c r="C69" s="107" t="str">
        <f t="shared" si="20"/>
        <v/>
      </c>
      <c r="D69" s="107" t="str">
        <f t="shared" si="101"/>
        <v/>
      </c>
      <c r="E69" s="108" t="str">
        <f t="shared" si="22"/>
        <v/>
      </c>
      <c r="F69" s="137"/>
      <c r="G69" s="137"/>
      <c r="H69" s="106" t="str">
        <f t="shared" si="82"/>
        <v/>
      </c>
      <c r="I69" s="107" t="str">
        <f t="shared" si="23"/>
        <v/>
      </c>
      <c r="J69" s="107" t="str">
        <f t="shared" si="102"/>
        <v/>
      </c>
      <c r="K69" s="108" t="str">
        <f t="shared" si="25"/>
        <v/>
      </c>
      <c r="L69" s="137"/>
      <c r="M69" s="137"/>
      <c r="N69" s="106" t="str">
        <f t="shared" si="83"/>
        <v/>
      </c>
      <c r="O69" s="107" t="str">
        <f t="shared" si="26"/>
        <v/>
      </c>
      <c r="P69" s="107" t="str">
        <f t="shared" si="103"/>
        <v/>
      </c>
      <c r="Q69" s="108" t="str">
        <f t="shared" si="28"/>
        <v/>
      </c>
      <c r="R69" s="137"/>
      <c r="S69" s="137"/>
      <c r="T69" s="106" t="str">
        <f t="shared" si="84"/>
        <v/>
      </c>
      <c r="U69" s="107" t="str">
        <f t="shared" si="29"/>
        <v/>
      </c>
      <c r="V69" s="107" t="str">
        <f t="shared" si="104"/>
        <v/>
      </c>
      <c r="W69" s="108" t="str">
        <f t="shared" si="31"/>
        <v/>
      </c>
      <c r="X69" s="137"/>
      <c r="Y69" s="137"/>
      <c r="Z69" s="106" t="str">
        <f t="shared" si="85"/>
        <v/>
      </c>
      <c r="AA69" s="107" t="str">
        <f t="shared" si="32"/>
        <v/>
      </c>
      <c r="AB69" s="107" t="str">
        <f t="shared" si="105"/>
        <v/>
      </c>
      <c r="AC69" s="108" t="str">
        <f t="shared" si="34"/>
        <v/>
      </c>
      <c r="AD69" s="137"/>
      <c r="AE69" s="137"/>
      <c r="AF69" s="169" t="str">
        <f>IF('Main Dashboard'!I69="","",'Main Dashboard'!I69)</f>
        <v/>
      </c>
      <c r="AG69" s="172"/>
      <c r="AH69" s="191"/>
      <c r="AI69" s="182" t="str" cm="1">
        <f t="array" aca="1" ref="AI69" ca="1">IF(AF68="","",INDIRECT(DS68&amp;DH69))</f>
        <v/>
      </c>
      <c r="AJ69" s="107" t="str">
        <f t="shared" si="54"/>
        <v/>
      </c>
      <c r="AK69" s="107" t="str">
        <f t="shared" si="56"/>
        <v/>
      </c>
      <c r="AL69" s="108" t="str">
        <f t="shared" si="61"/>
        <v/>
      </c>
      <c r="AM69" s="166"/>
      <c r="AN69" s="137"/>
      <c r="AO69" s="106" t="str">
        <f t="shared" si="86"/>
        <v/>
      </c>
      <c r="AP69" s="107" t="str">
        <f t="shared" si="87"/>
        <v/>
      </c>
      <c r="AQ69" s="107" t="str">
        <f t="shared" si="106"/>
        <v/>
      </c>
      <c r="AR69" s="108" t="str">
        <f t="shared" si="88"/>
        <v/>
      </c>
      <c r="AS69" s="137"/>
      <c r="AT69" s="137"/>
      <c r="AU69" s="106" t="str">
        <f t="shared" si="89"/>
        <v/>
      </c>
      <c r="AV69" s="107" t="str">
        <f t="shared" si="90"/>
        <v/>
      </c>
      <c r="AW69" s="107" t="str">
        <f t="shared" si="107"/>
        <v/>
      </c>
      <c r="AX69" s="108" t="str">
        <f t="shared" si="91"/>
        <v/>
      </c>
      <c r="AY69" s="137"/>
      <c r="AZ69" s="137"/>
      <c r="BA69" s="106" t="str">
        <f t="shared" si="92"/>
        <v/>
      </c>
      <c r="BB69" s="107" t="str">
        <f t="shared" si="93"/>
        <v/>
      </c>
      <c r="BC69" s="107" t="str">
        <f t="shared" si="108"/>
        <v/>
      </c>
      <c r="BD69" s="108" t="str">
        <f t="shared" si="94"/>
        <v/>
      </c>
      <c r="BE69" s="137"/>
      <c r="BF69" s="137"/>
      <c r="BG69" s="106" t="str">
        <f t="shared" si="95"/>
        <v/>
      </c>
      <c r="BH69" s="107" t="str">
        <f t="shared" si="96"/>
        <v/>
      </c>
      <c r="BI69" s="107" t="str">
        <f t="shared" si="109"/>
        <v/>
      </c>
      <c r="BJ69" s="108" t="str">
        <f t="shared" si="97"/>
        <v/>
      </c>
      <c r="BK69" s="137"/>
      <c r="BL69" s="137"/>
      <c r="BM69" s="106" t="str">
        <f t="shared" si="98"/>
        <v/>
      </c>
      <c r="BN69" s="107" t="str">
        <f t="shared" si="99"/>
        <v/>
      </c>
      <c r="BO69" s="107" t="str">
        <f t="shared" si="110"/>
        <v/>
      </c>
      <c r="BP69" s="108" t="str">
        <f t="shared" si="100"/>
        <v/>
      </c>
      <c r="BQ69" s="14" t="str">
        <f t="shared" si="43"/>
        <v>B60</v>
      </c>
      <c r="BR69" s="14" t="str">
        <f>LEFT('Strategy Dashboard'!B69)</f>
        <v/>
      </c>
      <c r="BS69" s="14" t="str">
        <f>LEFT('Strategy Dashboard'!K69)</f>
        <v/>
      </c>
      <c r="BT69" s="14" t="str">
        <f>LEFT('Strategy Dashboard'!T69)</f>
        <v/>
      </c>
      <c r="BU69" s="14" t="str">
        <f>LEFT('Strategy Dashboard'!AC69)</f>
        <v/>
      </c>
      <c r="BV69" s="14" t="str">
        <f>LEFT('Strategy Dashboard'!AL69)</f>
        <v/>
      </c>
      <c r="BW69" s="14" t="str">
        <f>LEFT('Strategy Dashboard'!BE69)</f>
        <v/>
      </c>
      <c r="BX69" s="14" t="str">
        <f>LEFT('Strategy Dashboard'!BN69)</f>
        <v/>
      </c>
      <c r="BY69" s="14" t="str">
        <f>LEFT('Strategy Dashboard'!BW69)</f>
        <v/>
      </c>
      <c r="BZ69" s="14" t="str">
        <f>LEFT('Strategy Dashboard'!CF69)</f>
        <v/>
      </c>
      <c r="CA69" s="14" t="str">
        <f>LEFT('Strategy Dashboard'!CO69)</f>
        <v/>
      </c>
      <c r="CB69" s="14">
        <f>IF(OR(BR69="N",REPLACE('Strategy Dashboard'!B69,1,1,"")=""),0,INT(REPLACE('Strategy Dashboard'!B69,1,1,"")))</f>
        <v>0</v>
      </c>
      <c r="CC69" s="14">
        <f>IF(OR(BS69="N",REPLACE('Strategy Dashboard'!K69,1,1,"")=""),0,INT(REPLACE('Strategy Dashboard'!K69,1,1,"")))</f>
        <v>0</v>
      </c>
      <c r="CD69" s="14">
        <f>IF(OR(BT69="N",REPLACE('Strategy Dashboard'!T69,1,1,"")=""),0,INT(REPLACE('Strategy Dashboard'!T69,1,1,"")))</f>
        <v>0</v>
      </c>
      <c r="CE69" s="14">
        <f>IF(OR(BU69="N",REPLACE('Strategy Dashboard'!AC69,1,1,"")=""),0,INT(REPLACE('Strategy Dashboard'!AC69,1,1,"")))</f>
        <v>0</v>
      </c>
      <c r="CF69" s="14">
        <f>IF(OR(BV69="N",REPLACE('Strategy Dashboard'!AL69,1,1,"")=""),0,INT(REPLACE('Strategy Dashboard'!AL69,1,1,"")))</f>
        <v>0</v>
      </c>
      <c r="CG69" s="14">
        <f>IF(OR(BW69="N",REPLACE('Strategy Dashboard'!BE69,1,1,"")=""),0,INT(REPLACE('Strategy Dashboard'!BE69,1,1,"")))</f>
        <v>0</v>
      </c>
      <c r="CH69" s="14">
        <f>IF(OR(BX69="N",REPLACE('Strategy Dashboard'!BN69,1,1,"")=""),0,INT(REPLACE('Strategy Dashboard'!BN69,1,1,"")))</f>
        <v>0</v>
      </c>
      <c r="CI69" s="14">
        <f>IF(OR(BY69="N",REPLACE('Strategy Dashboard'!BW69,1,1,"")=""),0,INT(REPLACE('Strategy Dashboard'!BW69,1,1,"")))</f>
        <v>0</v>
      </c>
      <c r="CJ69" s="14">
        <f>IF(OR(BZ69="N",REPLACE('Strategy Dashboard'!CF69,1,1,"")=""),0,INT(REPLACE('Strategy Dashboard'!CF69,1,1,"")))</f>
        <v>0</v>
      </c>
      <c r="CK69" s="14">
        <f>IF(OR(CA69="N",REPLACE('Strategy Dashboard'!CO69,1,1,"")=""),0,INT(REPLACE('Strategy Dashboard'!CO69,1,1,"")))</f>
        <v>0</v>
      </c>
      <c r="CL69" s="14" t="e">
        <f>IF(C69="",0,IFERROR(VLOOKUP(C64&amp;C65&amp;C66&amp;C67&amp;C68&amp;C69,General!I:J,2,FALSE),0))+D68</f>
        <v>#VALUE!</v>
      </c>
      <c r="CM69" s="14" t="e">
        <f>IF(I69="",0,IFERROR(VLOOKUP(I64&amp;I65&amp;I66&amp;I67&amp;I68&amp;I69,General!I:J,2,FALSE),0))+J68</f>
        <v>#VALUE!</v>
      </c>
      <c r="CN69" s="14" t="e">
        <f>IF(O69="",0,IFERROR(VLOOKUP(O64&amp;O65&amp;O66&amp;O67&amp;O68&amp;O69,General!I:J,2,FALSE),0))+P68</f>
        <v>#VALUE!</v>
      </c>
      <c r="CO69" s="14" t="e">
        <f>IF(U69="",0,IFERROR(VLOOKUP(U64&amp;U65&amp;U66&amp;U67&amp;U68&amp;U69,General!I:J,2,FALSE),0))+V68</f>
        <v>#VALUE!</v>
      </c>
      <c r="CP69" s="14" t="e">
        <f>IF(AA69="",0,IFERROR(VLOOKUP(AA64&amp;AA65&amp;AA66&amp;AA67&amp;AA68&amp;AA69,General!I:J,2,FALSE),0))+AB68</f>
        <v>#VALUE!</v>
      </c>
      <c r="CQ69" s="14" t="e">
        <f>IF(AP69="",0,IFERROR(VLOOKUP(AP64&amp;AP65&amp;AP66&amp;AP67&amp;AP68&amp;AP69,General!I:J,2,FALSE),0))+AQ68</f>
        <v>#VALUE!</v>
      </c>
      <c r="CR69" s="14" t="e">
        <f>IF(AV69="",0,IFERROR(VLOOKUP(AV64&amp;AV65&amp;AV66&amp;AV67&amp;AV68&amp;AV69,General!I:J,2,FALSE),0))+AW68</f>
        <v>#VALUE!</v>
      </c>
      <c r="CS69" s="14" t="e">
        <f>IF(BB69="",0,IFERROR(VLOOKUP(BB64&amp;BB65&amp;BB66&amp;BB67&amp;BB68&amp;BB69,General!I:J,2,FALSE),0))+BC68</f>
        <v>#VALUE!</v>
      </c>
      <c r="CT69" s="14" t="e">
        <f>IF(BH69="",0,IFERROR(VLOOKUP(BH64&amp;BH65&amp;BH66&amp;BH67&amp;BH68&amp;BH69,General!I:J,2,FALSE),0))+BI68</f>
        <v>#VALUE!</v>
      </c>
      <c r="CU69" s="14" t="e">
        <f>IF(BN69="",0,IFERROR(VLOOKUP(BN64&amp;BN65&amp;BN66&amp;BN67&amp;BN68&amp;BN69,General!I:J,2,FALSE),0))+BO68</f>
        <v>#VALUE!</v>
      </c>
      <c r="CV69" s="14" t="e">
        <f>IF(AJ69="",0,IFERROR(VLOOKUP(AJ64&amp;AJ65&amp;AJ66&amp;AJ67&amp;AJ68&amp;AJ69,General!I:J,2,FALSE),0))+AK68</f>
        <v>#VALUE!</v>
      </c>
      <c r="CW69" s="14" t="str">
        <f>E69</f>
        <v/>
      </c>
      <c r="CX69" s="14" t="str">
        <f>K69</f>
        <v/>
      </c>
      <c r="CY69" s="14" t="str">
        <f>Q69</f>
        <v/>
      </c>
      <c r="CZ69" s="14" t="str">
        <f>W69</f>
        <v/>
      </c>
      <c r="DA69" s="14" t="str">
        <f>AC69</f>
        <v/>
      </c>
      <c r="DB69" s="14" t="str">
        <f>AR69</f>
        <v/>
      </c>
      <c r="DC69" s="14" t="str">
        <f>AX69</f>
        <v/>
      </c>
      <c r="DD69" s="14" t="str">
        <f>BD69</f>
        <v/>
      </c>
      <c r="DE69" s="14" t="str">
        <f>BJ69</f>
        <v/>
      </c>
      <c r="DF69" s="14" t="str">
        <f>BP69</f>
        <v/>
      </c>
      <c r="DG69" s="14" t="str">
        <f>IF(AF69="","",INDEX($CW$4:$DF$4,MATCH(MAX(CW69:DF69),CW69:DF69,0)))</f>
        <v/>
      </c>
      <c r="DH69" s="14">
        <v>69</v>
      </c>
      <c r="DI69" s="14" t="str">
        <f t="shared" si="129"/>
        <v/>
      </c>
      <c r="DJ69" s="14" t="str" cm="1">
        <f t="array" ref="DJ69">IFERROR(INDEX($CW$4:$DF$4,_xlfn.AGGREGATE(15,6,COLUMN($CW$4:$DF$4)-COLUMN($CV$1)/($CW$69:$DF$69=MAX($CW$69:$DF$69)),COLUMNS($CW$4:CW59))),"")</f>
        <v/>
      </c>
      <c r="DK69" s="14" t="str" cm="1">
        <f t="array" ref="DK69">IFERROR(INDEX($CW$4:$DF$4,_xlfn.AGGREGATE(15,6,COLUMN($CW$4:$DF$4)-COLUMN($CV$1)/($CW$69:$DF$69=MAX($CW$69:$DF$69)),COLUMNS($CW$4:CX59))),"")</f>
        <v/>
      </c>
      <c r="DL69" s="14" t="str" cm="1">
        <f t="array" ref="DL69">IFERROR(INDEX($CW$4:$DF$4,_xlfn.AGGREGATE(15,6,COLUMN($CW$4:$DF$4)-COLUMN($CV$1)/($CW$69:$DF$69=MAX($CW$69:$DF$69)),COLUMNS($CW$4:CY59))),"")</f>
        <v/>
      </c>
      <c r="DM69" s="14" t="str" cm="1">
        <f t="array" ref="DM69">IFERROR(INDEX($CW$4:$DF$4,_xlfn.AGGREGATE(15,6,COLUMN($CW$4:$DF$4)-COLUMN($CV$1)/($CW$69:$DF$69=MAX($CW$69:$DF$69)),COLUMNS($CW$4:CZ59))),"")</f>
        <v/>
      </c>
      <c r="DN69" s="168" t="str">
        <f ca="1">IF(DO68="",DN68,DN65)</f>
        <v/>
      </c>
      <c r="DR69" s="14" t="str">
        <f ca="1">IF(DN66&gt;1,"R","N")</f>
        <v>N</v>
      </c>
      <c r="DS69" s="14" t="str">
        <f ca="1">DN69</f>
        <v/>
      </c>
      <c r="DU69" s="68" t="str">
        <f t="shared" si="44"/>
        <v/>
      </c>
      <c r="DV69" s="24" t="str">
        <f t="shared" si="45"/>
        <v/>
      </c>
      <c r="DW69" s="24" t="str">
        <f t="shared" si="46"/>
        <v/>
      </c>
      <c r="DX69" s="24" t="str">
        <f t="shared" si="47"/>
        <v/>
      </c>
      <c r="DY69" s="24" t="str">
        <f t="shared" si="48"/>
        <v/>
      </c>
      <c r="DZ69" s="24" t="str">
        <f t="shared" si="49"/>
        <v/>
      </c>
      <c r="EA69" s="24" t="str">
        <f t="shared" si="50"/>
        <v/>
      </c>
      <c r="EB69" s="24" t="str">
        <f t="shared" si="51"/>
        <v/>
      </c>
      <c r="EC69" s="24" t="str">
        <f t="shared" si="52"/>
        <v/>
      </c>
      <c r="ED69" s="67" t="str">
        <f t="shared" si="53"/>
        <v/>
      </c>
    </row>
    <row r="70" spans="1:134" ht="26.25" customHeight="1" thickBot="1">
      <c r="A70" s="14">
        <v>61</v>
      </c>
      <c r="B70" s="101" t="str">
        <f t="shared" si="123"/>
        <v/>
      </c>
      <c r="C70" s="102" t="str">
        <f t="shared" si="20"/>
        <v/>
      </c>
      <c r="D70" s="102" t="str">
        <f t="shared" si="101"/>
        <v/>
      </c>
      <c r="E70" s="103" t="str">
        <f t="shared" si="22"/>
        <v/>
      </c>
      <c r="F70" s="137"/>
      <c r="G70" s="137"/>
      <c r="H70" s="101" t="str">
        <f t="shared" si="82"/>
        <v/>
      </c>
      <c r="I70" s="102" t="str">
        <f t="shared" si="23"/>
        <v/>
      </c>
      <c r="J70" s="102" t="str">
        <f t="shared" si="102"/>
        <v/>
      </c>
      <c r="K70" s="103" t="str">
        <f t="shared" si="25"/>
        <v/>
      </c>
      <c r="L70" s="137"/>
      <c r="M70" s="137"/>
      <c r="N70" s="101" t="str">
        <f t="shared" si="83"/>
        <v/>
      </c>
      <c r="O70" s="102" t="str">
        <f t="shared" si="26"/>
        <v/>
      </c>
      <c r="P70" s="102" t="str">
        <f t="shared" si="103"/>
        <v/>
      </c>
      <c r="Q70" s="103" t="str">
        <f t="shared" si="28"/>
        <v/>
      </c>
      <c r="R70" s="137"/>
      <c r="S70" s="137"/>
      <c r="T70" s="101" t="str">
        <f t="shared" si="84"/>
        <v/>
      </c>
      <c r="U70" s="102" t="str">
        <f t="shared" si="29"/>
        <v/>
      </c>
      <c r="V70" s="102" t="str">
        <f t="shared" si="104"/>
        <v/>
      </c>
      <c r="W70" s="103" t="str">
        <f t="shared" si="31"/>
        <v/>
      </c>
      <c r="X70" s="137"/>
      <c r="Y70" s="137"/>
      <c r="Z70" s="101" t="str">
        <f t="shared" si="85"/>
        <v/>
      </c>
      <c r="AA70" s="102" t="str">
        <f t="shared" si="32"/>
        <v/>
      </c>
      <c r="AB70" s="102" t="str">
        <f t="shared" si="105"/>
        <v/>
      </c>
      <c r="AC70" s="103" t="str">
        <f t="shared" si="34"/>
        <v/>
      </c>
      <c r="AD70" s="137"/>
      <c r="AE70" s="137"/>
      <c r="AF70" s="169" t="str">
        <f>IF('Main Dashboard'!I70="","",'Main Dashboard'!I70)</f>
        <v/>
      </c>
      <c r="AG70" s="179" t="str">
        <f t="shared" ref="AG70" si="132">IF(AF69="","",IF(DR69="R","R",""))</f>
        <v/>
      </c>
      <c r="AH70" s="180" t="str">
        <f>IF(AF69="","",VLOOKUP(DS70,General!O:P,2,FALSE))</f>
        <v/>
      </c>
      <c r="AI70" s="181" t="str" cm="1">
        <f t="array" aca="1" ref="AI70" ca="1">IF(AF69="","",INDIRECT(DS69&amp;DH70))</f>
        <v/>
      </c>
      <c r="AJ70" s="102" t="str">
        <f t="shared" si="54"/>
        <v/>
      </c>
      <c r="AK70" s="102" t="str">
        <f t="shared" si="56"/>
        <v/>
      </c>
      <c r="AL70" s="103" t="str">
        <f t="shared" si="61"/>
        <v/>
      </c>
      <c r="AM70" s="166"/>
      <c r="AN70" s="137"/>
      <c r="AO70" s="101" t="str">
        <f t="shared" si="86"/>
        <v/>
      </c>
      <c r="AP70" s="102" t="str">
        <f t="shared" si="87"/>
        <v/>
      </c>
      <c r="AQ70" s="102" t="str">
        <f t="shared" si="106"/>
        <v/>
      </c>
      <c r="AR70" s="103" t="str">
        <f t="shared" si="88"/>
        <v/>
      </c>
      <c r="AS70" s="137"/>
      <c r="AT70" s="137"/>
      <c r="AU70" s="101" t="str">
        <f t="shared" si="89"/>
        <v/>
      </c>
      <c r="AV70" s="102" t="str">
        <f t="shared" si="90"/>
        <v/>
      </c>
      <c r="AW70" s="102" t="str">
        <f t="shared" si="107"/>
        <v/>
      </c>
      <c r="AX70" s="103" t="str">
        <f t="shared" si="91"/>
        <v/>
      </c>
      <c r="AY70" s="137"/>
      <c r="AZ70" s="137"/>
      <c r="BA70" s="101" t="str">
        <f t="shared" si="92"/>
        <v/>
      </c>
      <c r="BB70" s="102" t="str">
        <f t="shared" si="93"/>
        <v/>
      </c>
      <c r="BC70" s="102" t="str">
        <f t="shared" si="108"/>
        <v/>
      </c>
      <c r="BD70" s="103" t="str">
        <f t="shared" si="94"/>
        <v/>
      </c>
      <c r="BE70" s="137"/>
      <c r="BF70" s="137"/>
      <c r="BG70" s="101" t="str">
        <f t="shared" si="95"/>
        <v/>
      </c>
      <c r="BH70" s="102" t="str">
        <f t="shared" si="96"/>
        <v/>
      </c>
      <c r="BI70" s="102" t="str">
        <f t="shared" si="109"/>
        <v/>
      </c>
      <c r="BJ70" s="103" t="str">
        <f t="shared" si="97"/>
        <v/>
      </c>
      <c r="BK70" s="137"/>
      <c r="BL70" s="137"/>
      <c r="BM70" s="101" t="str">
        <f t="shared" si="98"/>
        <v/>
      </c>
      <c r="BN70" s="102" t="str">
        <f t="shared" si="99"/>
        <v/>
      </c>
      <c r="BO70" s="102" t="str">
        <f t="shared" si="110"/>
        <v/>
      </c>
      <c r="BP70" s="103" t="str">
        <f t="shared" si="100"/>
        <v/>
      </c>
      <c r="BQ70" s="14" t="str">
        <f t="shared" si="43"/>
        <v>B61</v>
      </c>
      <c r="BR70" s="14" t="str">
        <f>LEFT('Strategy Dashboard'!B70)</f>
        <v/>
      </c>
      <c r="BS70" s="14" t="str">
        <f>LEFT('Strategy Dashboard'!K70)</f>
        <v/>
      </c>
      <c r="BT70" s="14" t="str">
        <f>LEFT('Strategy Dashboard'!T70)</f>
        <v/>
      </c>
      <c r="BU70" s="14" t="str">
        <f>LEFT('Strategy Dashboard'!AC70)</f>
        <v/>
      </c>
      <c r="BV70" s="14" t="str">
        <f>LEFT('Strategy Dashboard'!AL70)</f>
        <v/>
      </c>
      <c r="BW70" s="14" t="str">
        <f>LEFT('Strategy Dashboard'!BE70)</f>
        <v/>
      </c>
      <c r="BX70" s="14" t="str">
        <f>LEFT('Strategy Dashboard'!BN70)</f>
        <v/>
      </c>
      <c r="BY70" s="14" t="str">
        <f>LEFT('Strategy Dashboard'!BW70)</f>
        <v/>
      </c>
      <c r="BZ70" s="14" t="str">
        <f>LEFT('Strategy Dashboard'!CF70)</f>
        <v/>
      </c>
      <c r="CA70" s="14" t="str">
        <f>LEFT('Strategy Dashboard'!CO70)</f>
        <v/>
      </c>
      <c r="CB70" s="14">
        <f>IF(OR(BR70="N",REPLACE('Strategy Dashboard'!B70,1,1,"")=""),0,INT(REPLACE('Strategy Dashboard'!B70,1,1,"")))</f>
        <v>0</v>
      </c>
      <c r="CC70" s="14">
        <f>IF(OR(BS70="N",REPLACE('Strategy Dashboard'!K70,1,1,"")=""),0,INT(REPLACE('Strategy Dashboard'!K70,1,1,"")))</f>
        <v>0</v>
      </c>
      <c r="CD70" s="14">
        <f>IF(OR(BT70="N",REPLACE('Strategy Dashboard'!T70,1,1,"")=""),0,INT(REPLACE('Strategy Dashboard'!T70,1,1,"")))</f>
        <v>0</v>
      </c>
      <c r="CE70" s="14">
        <f>IF(OR(BU70="N",REPLACE('Strategy Dashboard'!AC70,1,1,"")=""),0,INT(REPLACE('Strategy Dashboard'!AC70,1,1,"")))</f>
        <v>0</v>
      </c>
      <c r="CF70" s="14">
        <f>IF(OR(BV70="N",REPLACE('Strategy Dashboard'!AL70,1,1,"")=""),0,INT(REPLACE('Strategy Dashboard'!AL70,1,1,"")))</f>
        <v>0</v>
      </c>
      <c r="CG70" s="14">
        <f>IF(OR(BW70="N",REPLACE('Strategy Dashboard'!BE70,1,1,"")=""),0,INT(REPLACE('Strategy Dashboard'!BE70,1,1,"")))</f>
        <v>0</v>
      </c>
      <c r="CH70" s="14">
        <f>IF(OR(BX70="N",REPLACE('Strategy Dashboard'!BN70,1,1,"")=""),0,INT(REPLACE('Strategy Dashboard'!BN70,1,1,"")))</f>
        <v>0</v>
      </c>
      <c r="CI70" s="14">
        <f>IF(OR(BY70="N",REPLACE('Strategy Dashboard'!BW70,1,1,"")=""),0,INT(REPLACE('Strategy Dashboard'!BW70,1,1,"")))</f>
        <v>0</v>
      </c>
      <c r="CJ70" s="14">
        <f>IF(OR(BZ70="N",REPLACE('Strategy Dashboard'!CF70,1,1,"")=""),0,INT(REPLACE('Strategy Dashboard'!CF70,1,1,"")))</f>
        <v>0</v>
      </c>
      <c r="CK70" s="14">
        <f>IF(OR(CA70="N",REPLACE('Strategy Dashboard'!CO70,1,1,"")=""),0,INT(REPLACE('Strategy Dashboard'!CO70,1,1,"")))</f>
        <v>0</v>
      </c>
      <c r="CL70" s="14" t="e">
        <f>IF(C70="",0,IFERROR(VLOOKUP(C65&amp;C66&amp;C67&amp;C68&amp;C69&amp;C70,General!I:J,2,FALSE),0))+D69</f>
        <v>#VALUE!</v>
      </c>
      <c r="CM70" s="14" t="e">
        <f>IF(I70="",0,IFERROR(VLOOKUP(I65&amp;I66&amp;I67&amp;I68&amp;I69&amp;I70,General!I:J,2,FALSE),0))+J69</f>
        <v>#VALUE!</v>
      </c>
      <c r="CN70" s="14" t="e">
        <f>IF(O70="",0,IFERROR(VLOOKUP(O65&amp;O66&amp;O67&amp;O68&amp;O69&amp;O70,General!I:J,2,FALSE),0))+P69</f>
        <v>#VALUE!</v>
      </c>
      <c r="CO70" s="14" t="e">
        <f>IF(U70="",0,IFERROR(VLOOKUP(U65&amp;U66&amp;U67&amp;U68&amp;U69&amp;U70,General!I:J,2,FALSE),0))+V69</f>
        <v>#VALUE!</v>
      </c>
      <c r="CP70" s="14" t="e">
        <f>IF(AA70="",0,IFERROR(VLOOKUP(AA65&amp;AA66&amp;AA67&amp;AA68&amp;AA69&amp;AA70,General!I:J,2,FALSE),0))+AB69</f>
        <v>#VALUE!</v>
      </c>
      <c r="CQ70" s="14" t="e">
        <f>IF(AP70="",0,IFERROR(VLOOKUP(AP65&amp;AP66&amp;AP67&amp;AP68&amp;AP69&amp;AP70,General!I:J,2,FALSE),0))+AQ69</f>
        <v>#VALUE!</v>
      </c>
      <c r="CR70" s="14" t="e">
        <f>IF(AV70="",0,IFERROR(VLOOKUP(AV65&amp;AV66&amp;AV67&amp;AV68&amp;AV69&amp;AV70,General!I:J,2,FALSE),0))+AW69</f>
        <v>#VALUE!</v>
      </c>
      <c r="CS70" s="14" t="e">
        <f>IF(BB70="",0,IFERROR(VLOOKUP(BB65&amp;BB66&amp;BB67&amp;BB68&amp;BB69&amp;BB70,General!I:J,2,FALSE),0))+BC69</f>
        <v>#VALUE!</v>
      </c>
      <c r="CT70" s="14" t="e">
        <f>IF(BH70="",0,IFERROR(VLOOKUP(BH65&amp;BH66&amp;BH67&amp;BH68&amp;BH69&amp;BH70,General!I:J,2,FALSE),0))+BI69</f>
        <v>#VALUE!</v>
      </c>
      <c r="CU70" s="14" t="e">
        <f>IF(BN70="",0,IFERROR(VLOOKUP(BN65&amp;BN66&amp;BN67&amp;BN68&amp;BN69&amp;BN70,General!I:J,2,FALSE),0))+BO69</f>
        <v>#VALUE!</v>
      </c>
      <c r="CV70" s="14" t="e">
        <f>IF(AJ70="",0,IFERROR(VLOOKUP(AJ65&amp;AJ66&amp;AJ67&amp;AJ68&amp;AJ69&amp;AJ70,General!I:J,2,FALSE),0))+AK69</f>
        <v>#VALUE!</v>
      </c>
      <c r="DG70" s="14" t="str">
        <f>DG74</f>
        <v/>
      </c>
      <c r="DH70" s="14">
        <v>70</v>
      </c>
      <c r="DI70" s="14" t="str">
        <f>$DG$74</f>
        <v/>
      </c>
      <c r="DN70" s="14" t="str">
        <f ca="1">IF(DN71=1,DN73,IF(DN71=2,DO73,IF(DN71=3,DP73,DQ73)))</f>
        <v/>
      </c>
      <c r="DS70" s="14" t="str">
        <f ca="1">$DN$69</f>
        <v/>
      </c>
      <c r="DU70" s="68" t="str">
        <f t="shared" si="44"/>
        <v/>
      </c>
      <c r="DV70" s="24" t="str">
        <f t="shared" si="45"/>
        <v/>
      </c>
      <c r="DW70" s="24" t="str">
        <f t="shared" si="46"/>
        <v/>
      </c>
      <c r="DX70" s="24" t="str">
        <f t="shared" si="47"/>
        <v/>
      </c>
      <c r="DY70" s="24" t="str">
        <f t="shared" si="48"/>
        <v/>
      </c>
      <c r="DZ70" s="24" t="str">
        <f t="shared" si="49"/>
        <v/>
      </c>
      <c r="EA70" s="24" t="str">
        <f t="shared" si="50"/>
        <v/>
      </c>
      <c r="EB70" s="24" t="str">
        <f t="shared" si="51"/>
        <v/>
      </c>
      <c r="EC70" s="24" t="str">
        <f t="shared" si="52"/>
        <v/>
      </c>
      <c r="ED70" s="67" t="str">
        <f t="shared" si="53"/>
        <v/>
      </c>
    </row>
    <row r="71" spans="1:134" ht="26.25" customHeight="1" thickBot="1">
      <c r="A71" s="14">
        <v>62</v>
      </c>
      <c r="B71" s="104" t="str">
        <f t="shared" si="123"/>
        <v/>
      </c>
      <c r="C71" s="91" t="str">
        <f t="shared" si="20"/>
        <v/>
      </c>
      <c r="D71" s="91" t="str">
        <f t="shared" si="101"/>
        <v/>
      </c>
      <c r="E71" s="105" t="str">
        <f t="shared" si="22"/>
        <v/>
      </c>
      <c r="F71" s="137"/>
      <c r="G71" s="137"/>
      <c r="H71" s="104" t="str">
        <f t="shared" si="82"/>
        <v/>
      </c>
      <c r="I71" s="91" t="str">
        <f t="shared" si="23"/>
        <v/>
      </c>
      <c r="J71" s="91" t="str">
        <f t="shared" si="102"/>
        <v/>
      </c>
      <c r="K71" s="105" t="str">
        <f t="shared" si="25"/>
        <v/>
      </c>
      <c r="L71" s="137"/>
      <c r="M71" s="137"/>
      <c r="N71" s="104" t="str">
        <f t="shared" si="83"/>
        <v/>
      </c>
      <c r="O71" s="91" t="str">
        <f t="shared" si="26"/>
        <v/>
      </c>
      <c r="P71" s="91" t="str">
        <f t="shared" si="103"/>
        <v/>
      </c>
      <c r="Q71" s="105" t="str">
        <f t="shared" si="28"/>
        <v/>
      </c>
      <c r="R71" s="137"/>
      <c r="S71" s="137"/>
      <c r="T71" s="104" t="str">
        <f t="shared" si="84"/>
        <v/>
      </c>
      <c r="U71" s="91" t="str">
        <f t="shared" si="29"/>
        <v/>
      </c>
      <c r="V71" s="91" t="str">
        <f t="shared" si="104"/>
        <v/>
      </c>
      <c r="W71" s="105" t="str">
        <f t="shared" si="31"/>
        <v/>
      </c>
      <c r="X71" s="137"/>
      <c r="Y71" s="137"/>
      <c r="Z71" s="104" t="str">
        <f t="shared" si="85"/>
        <v/>
      </c>
      <c r="AA71" s="91" t="str">
        <f t="shared" si="32"/>
        <v/>
      </c>
      <c r="AB71" s="91" t="str">
        <f t="shared" si="105"/>
        <v/>
      </c>
      <c r="AC71" s="105" t="str">
        <f t="shared" si="34"/>
        <v/>
      </c>
      <c r="AD71" s="137"/>
      <c r="AE71" s="137"/>
      <c r="AF71" s="169" t="str">
        <f>IF('Main Dashboard'!I71="","",'Main Dashboard'!I71)</f>
        <v/>
      </c>
      <c r="AG71" s="171"/>
      <c r="AH71" s="190"/>
      <c r="AI71" s="178" t="str" cm="1">
        <f t="array" aca="1" ref="AI71" ca="1">IF(AF70="","",INDIRECT(DS70&amp;DH71))</f>
        <v/>
      </c>
      <c r="AJ71" s="91" t="str">
        <f t="shared" si="54"/>
        <v/>
      </c>
      <c r="AK71" s="91" t="str">
        <f t="shared" si="56"/>
        <v/>
      </c>
      <c r="AL71" s="105" t="str">
        <f t="shared" si="61"/>
        <v/>
      </c>
      <c r="AM71" s="166"/>
      <c r="AN71" s="137"/>
      <c r="AO71" s="104" t="str">
        <f t="shared" si="86"/>
        <v/>
      </c>
      <c r="AP71" s="91" t="str">
        <f t="shared" si="87"/>
        <v/>
      </c>
      <c r="AQ71" s="91" t="str">
        <f t="shared" si="106"/>
        <v/>
      </c>
      <c r="AR71" s="105" t="str">
        <f t="shared" si="88"/>
        <v/>
      </c>
      <c r="AS71" s="137"/>
      <c r="AT71" s="137"/>
      <c r="AU71" s="104" t="str">
        <f t="shared" si="89"/>
        <v/>
      </c>
      <c r="AV71" s="91" t="str">
        <f t="shared" si="90"/>
        <v/>
      </c>
      <c r="AW71" s="91" t="str">
        <f t="shared" si="107"/>
        <v/>
      </c>
      <c r="AX71" s="105" t="str">
        <f t="shared" si="91"/>
        <v/>
      </c>
      <c r="AY71" s="137"/>
      <c r="AZ71" s="137"/>
      <c r="BA71" s="104" t="str">
        <f t="shared" si="92"/>
        <v/>
      </c>
      <c r="BB71" s="91" t="str">
        <f t="shared" si="93"/>
        <v/>
      </c>
      <c r="BC71" s="91" t="str">
        <f t="shared" si="108"/>
        <v/>
      </c>
      <c r="BD71" s="105" t="str">
        <f t="shared" si="94"/>
        <v/>
      </c>
      <c r="BE71" s="137"/>
      <c r="BF71" s="137"/>
      <c r="BG71" s="104" t="str">
        <f t="shared" si="95"/>
        <v/>
      </c>
      <c r="BH71" s="91" t="str">
        <f t="shared" si="96"/>
        <v/>
      </c>
      <c r="BI71" s="91" t="str">
        <f t="shared" si="109"/>
        <v/>
      </c>
      <c r="BJ71" s="105" t="str">
        <f t="shared" si="97"/>
        <v/>
      </c>
      <c r="BK71" s="137"/>
      <c r="BL71" s="137"/>
      <c r="BM71" s="104" t="str">
        <f t="shared" si="98"/>
        <v/>
      </c>
      <c r="BN71" s="91" t="str">
        <f t="shared" si="99"/>
        <v/>
      </c>
      <c r="BO71" s="91" t="str">
        <f t="shared" si="110"/>
        <v/>
      </c>
      <c r="BP71" s="105" t="str">
        <f t="shared" si="100"/>
        <v/>
      </c>
      <c r="BQ71" s="14" t="str">
        <f t="shared" si="43"/>
        <v>B62</v>
      </c>
      <c r="BR71" s="14" t="str">
        <f>LEFT('Strategy Dashboard'!B71)</f>
        <v/>
      </c>
      <c r="BS71" s="14" t="str">
        <f>LEFT('Strategy Dashboard'!K71)</f>
        <v/>
      </c>
      <c r="BT71" s="14" t="str">
        <f>LEFT('Strategy Dashboard'!T71)</f>
        <v/>
      </c>
      <c r="BU71" s="14" t="str">
        <f>LEFT('Strategy Dashboard'!AC71)</f>
        <v/>
      </c>
      <c r="BV71" s="14" t="str">
        <f>LEFT('Strategy Dashboard'!AL71)</f>
        <v/>
      </c>
      <c r="BW71" s="14" t="str">
        <f>LEFT('Strategy Dashboard'!BE71)</f>
        <v/>
      </c>
      <c r="BX71" s="14" t="str">
        <f>LEFT('Strategy Dashboard'!BN71)</f>
        <v/>
      </c>
      <c r="BY71" s="14" t="str">
        <f>LEFT('Strategy Dashboard'!BW71)</f>
        <v/>
      </c>
      <c r="BZ71" s="14" t="str">
        <f>LEFT('Strategy Dashboard'!CF71)</f>
        <v/>
      </c>
      <c r="CA71" s="14" t="str">
        <f>LEFT('Strategy Dashboard'!CO71)</f>
        <v/>
      </c>
      <c r="CB71" s="14">
        <f>IF(OR(BR71="N",REPLACE('Strategy Dashboard'!B71,1,1,"")=""),0,INT(REPLACE('Strategy Dashboard'!B71,1,1,"")))</f>
        <v>0</v>
      </c>
      <c r="CC71" s="14">
        <f>IF(OR(BS71="N",REPLACE('Strategy Dashboard'!K71,1,1,"")=""),0,INT(REPLACE('Strategy Dashboard'!K71,1,1,"")))</f>
        <v>0</v>
      </c>
      <c r="CD71" s="14">
        <f>IF(OR(BT71="N",REPLACE('Strategy Dashboard'!T71,1,1,"")=""),0,INT(REPLACE('Strategy Dashboard'!T71,1,1,"")))</f>
        <v>0</v>
      </c>
      <c r="CE71" s="14">
        <f>IF(OR(BU71="N",REPLACE('Strategy Dashboard'!AC71,1,1,"")=""),0,INT(REPLACE('Strategy Dashboard'!AC71,1,1,"")))</f>
        <v>0</v>
      </c>
      <c r="CF71" s="14">
        <f>IF(OR(BV71="N",REPLACE('Strategy Dashboard'!AL71,1,1,"")=""),0,INT(REPLACE('Strategy Dashboard'!AL71,1,1,"")))</f>
        <v>0</v>
      </c>
      <c r="CG71" s="14">
        <f>IF(OR(BW71="N",REPLACE('Strategy Dashboard'!BE71,1,1,"")=""),0,INT(REPLACE('Strategy Dashboard'!BE71,1,1,"")))</f>
        <v>0</v>
      </c>
      <c r="CH71" s="14">
        <f>IF(OR(BX71="N",REPLACE('Strategy Dashboard'!BN71,1,1,"")=""),0,INT(REPLACE('Strategy Dashboard'!BN71,1,1,"")))</f>
        <v>0</v>
      </c>
      <c r="CI71" s="14">
        <f>IF(OR(BY71="N",REPLACE('Strategy Dashboard'!BW71,1,1,"")=""),0,INT(REPLACE('Strategy Dashboard'!BW71,1,1,"")))</f>
        <v>0</v>
      </c>
      <c r="CJ71" s="14">
        <f>IF(OR(BZ71="N",REPLACE('Strategy Dashboard'!CF71,1,1,"")=""),0,INT(REPLACE('Strategy Dashboard'!CF71,1,1,"")))</f>
        <v>0</v>
      </c>
      <c r="CK71" s="14">
        <f>IF(OR(CA71="N",REPLACE('Strategy Dashboard'!CO71,1,1,"")=""),0,INT(REPLACE('Strategy Dashboard'!CO71,1,1,"")))</f>
        <v>0</v>
      </c>
      <c r="CL71" s="14" t="e">
        <f>IF(C71="",0,IFERROR(VLOOKUP(C66&amp;C67&amp;C68&amp;C69&amp;C70&amp;C71,General!I:J,2,FALSE),0))+D70</f>
        <v>#VALUE!</v>
      </c>
      <c r="CM71" s="14" t="e">
        <f>IF(I71="",0,IFERROR(VLOOKUP(I66&amp;I67&amp;I68&amp;I69&amp;I70&amp;I71,General!I:J,2,FALSE),0))+J70</f>
        <v>#VALUE!</v>
      </c>
      <c r="CN71" s="14" t="e">
        <f>IF(O71="",0,IFERROR(VLOOKUP(O66&amp;O67&amp;O68&amp;O69&amp;O70&amp;O71,General!I:J,2,FALSE),0))+P70</f>
        <v>#VALUE!</v>
      </c>
      <c r="CO71" s="14" t="e">
        <f>IF(U71="",0,IFERROR(VLOOKUP(U66&amp;U67&amp;U68&amp;U69&amp;U70&amp;U71,General!I:J,2,FALSE),0))+V70</f>
        <v>#VALUE!</v>
      </c>
      <c r="CP71" s="14" t="e">
        <f>IF(AA71="",0,IFERROR(VLOOKUP(AA66&amp;AA67&amp;AA68&amp;AA69&amp;AA70&amp;AA71,General!I:J,2,FALSE),0))+AB70</f>
        <v>#VALUE!</v>
      </c>
      <c r="CQ71" s="14" t="e">
        <f>IF(AP71="",0,IFERROR(VLOOKUP(AP66&amp;AP67&amp;AP68&amp;AP69&amp;AP70&amp;AP71,General!I:J,2,FALSE),0))+AQ70</f>
        <v>#VALUE!</v>
      </c>
      <c r="CR71" s="14" t="e">
        <f>IF(AV71="",0,IFERROR(VLOOKUP(AV66&amp;AV67&amp;AV68&amp;AV69&amp;AV70&amp;AV71,General!I:J,2,FALSE),0))+AW70</f>
        <v>#VALUE!</v>
      </c>
      <c r="CS71" s="14" t="e">
        <f>IF(BB71="",0,IFERROR(VLOOKUP(BB66&amp;BB67&amp;BB68&amp;BB69&amp;BB70&amp;BB71,General!I:J,2,FALSE),0))+BC70</f>
        <v>#VALUE!</v>
      </c>
      <c r="CT71" s="14" t="e">
        <f>IF(BH71="",0,IFERROR(VLOOKUP(BH66&amp;BH67&amp;BH68&amp;BH69&amp;BH70&amp;BH71,General!I:J,2,FALSE),0))+BI70</f>
        <v>#VALUE!</v>
      </c>
      <c r="CU71" s="14" t="e">
        <f>IF(BN71="",0,IFERROR(VLOOKUP(BN66&amp;BN67&amp;BN68&amp;BN69&amp;BN70&amp;BN71,General!I:J,2,FALSE),0))+BO70</f>
        <v>#VALUE!</v>
      </c>
      <c r="CV71" s="14" t="e">
        <f>IF(AJ71="",0,IFERROR(VLOOKUP(AJ66&amp;AJ67&amp;AJ68&amp;AJ69&amp;AJ70&amp;AJ71,General!I:J,2,FALSE),0))+AK70</f>
        <v>#VALUE!</v>
      </c>
      <c r="DG71" s="14" t="str">
        <f>DG74</f>
        <v/>
      </c>
      <c r="DH71" s="14">
        <v>71</v>
      </c>
      <c r="DI71" s="14" t="str">
        <f t="shared" ref="DI71:DI74" si="133">$DG$74</f>
        <v/>
      </c>
      <c r="DN71" s="14">
        <f ca="1">RANDBETWEEN(1,DN72)</f>
        <v>1</v>
      </c>
      <c r="DS71" s="14" t="str">
        <f t="shared" ref="DS71:DS73" ca="1" si="134">$DN$69</f>
        <v/>
      </c>
      <c r="DT71" s="14">
        <f t="shared" ref="DT71" si="135">IF(DT66=4,1,DT66+1)</f>
        <v>1</v>
      </c>
      <c r="DU71" s="68" t="str">
        <f t="shared" si="44"/>
        <v/>
      </c>
      <c r="DV71" s="24" t="str">
        <f t="shared" si="45"/>
        <v/>
      </c>
      <c r="DW71" s="24" t="str">
        <f t="shared" si="46"/>
        <v/>
      </c>
      <c r="DX71" s="24" t="str">
        <f t="shared" si="47"/>
        <v/>
      </c>
      <c r="DY71" s="24" t="str">
        <f t="shared" si="48"/>
        <v/>
      </c>
      <c r="DZ71" s="24" t="str">
        <f t="shared" si="49"/>
        <v/>
      </c>
      <c r="EA71" s="24" t="str">
        <f t="shared" si="50"/>
        <v/>
      </c>
      <c r="EB71" s="24" t="str">
        <f t="shared" si="51"/>
        <v/>
      </c>
      <c r="EC71" s="24" t="str">
        <f t="shared" si="52"/>
        <v/>
      </c>
      <c r="ED71" s="67" t="str">
        <f t="shared" si="53"/>
        <v/>
      </c>
    </row>
    <row r="72" spans="1:134" ht="26.25" customHeight="1" thickBot="1">
      <c r="A72" s="14">
        <v>63</v>
      </c>
      <c r="B72" s="104" t="str">
        <f t="shared" si="123"/>
        <v/>
      </c>
      <c r="C72" s="91" t="str">
        <f t="shared" si="20"/>
        <v/>
      </c>
      <c r="D72" s="91" t="str">
        <f t="shared" si="101"/>
        <v/>
      </c>
      <c r="E72" s="105" t="str">
        <f t="shared" si="22"/>
        <v/>
      </c>
      <c r="F72" s="137"/>
      <c r="G72" s="137"/>
      <c r="H72" s="104" t="str">
        <f t="shared" si="82"/>
        <v/>
      </c>
      <c r="I72" s="91" t="str">
        <f t="shared" si="23"/>
        <v/>
      </c>
      <c r="J72" s="91" t="str">
        <f t="shared" si="102"/>
        <v/>
      </c>
      <c r="K72" s="105" t="str">
        <f t="shared" si="25"/>
        <v/>
      </c>
      <c r="L72" s="137"/>
      <c r="M72" s="137"/>
      <c r="N72" s="104" t="str">
        <f t="shared" si="83"/>
        <v/>
      </c>
      <c r="O72" s="91" t="str">
        <f t="shared" si="26"/>
        <v/>
      </c>
      <c r="P72" s="91" t="str">
        <f t="shared" si="103"/>
        <v/>
      </c>
      <c r="Q72" s="105" t="str">
        <f t="shared" si="28"/>
        <v/>
      </c>
      <c r="R72" s="137"/>
      <c r="S72" s="137"/>
      <c r="T72" s="104" t="str">
        <f t="shared" si="84"/>
        <v/>
      </c>
      <c r="U72" s="91" t="str">
        <f t="shared" si="29"/>
        <v/>
      </c>
      <c r="V72" s="91" t="str">
        <f t="shared" si="104"/>
        <v/>
      </c>
      <c r="W72" s="105" t="str">
        <f t="shared" si="31"/>
        <v/>
      </c>
      <c r="X72" s="137"/>
      <c r="Y72" s="137"/>
      <c r="Z72" s="104" t="str">
        <f t="shared" si="85"/>
        <v/>
      </c>
      <c r="AA72" s="91" t="str">
        <f t="shared" si="32"/>
        <v/>
      </c>
      <c r="AB72" s="91" t="str">
        <f t="shared" si="105"/>
        <v/>
      </c>
      <c r="AC72" s="105" t="str">
        <f t="shared" si="34"/>
        <v/>
      </c>
      <c r="AD72" s="137"/>
      <c r="AE72" s="137"/>
      <c r="AF72" s="169" t="str">
        <f>IF('Main Dashboard'!I72="","",'Main Dashboard'!I72)</f>
        <v/>
      </c>
      <c r="AG72" s="171"/>
      <c r="AH72" s="190"/>
      <c r="AI72" s="178" t="str" cm="1">
        <f t="array" aca="1" ref="AI72" ca="1">IF(AF71="","",INDIRECT(DS71&amp;DH72))</f>
        <v/>
      </c>
      <c r="AJ72" s="91" t="str">
        <f t="shared" si="54"/>
        <v/>
      </c>
      <c r="AK72" s="91" t="str">
        <f t="shared" si="56"/>
        <v/>
      </c>
      <c r="AL72" s="105" t="str">
        <f t="shared" si="61"/>
        <v/>
      </c>
      <c r="AM72" s="166"/>
      <c r="AN72" s="137"/>
      <c r="AO72" s="104" t="str">
        <f t="shared" si="86"/>
        <v/>
      </c>
      <c r="AP72" s="91" t="str">
        <f t="shared" si="87"/>
        <v/>
      </c>
      <c r="AQ72" s="91" t="str">
        <f t="shared" si="106"/>
        <v/>
      </c>
      <c r="AR72" s="105" t="str">
        <f t="shared" si="88"/>
        <v/>
      </c>
      <c r="AS72" s="137"/>
      <c r="AT72" s="137"/>
      <c r="AU72" s="104" t="str">
        <f t="shared" si="89"/>
        <v/>
      </c>
      <c r="AV72" s="91" t="str">
        <f t="shared" si="90"/>
        <v/>
      </c>
      <c r="AW72" s="91" t="str">
        <f t="shared" si="107"/>
        <v/>
      </c>
      <c r="AX72" s="105" t="str">
        <f t="shared" si="91"/>
        <v/>
      </c>
      <c r="AY72" s="137"/>
      <c r="AZ72" s="137"/>
      <c r="BA72" s="104" t="str">
        <f t="shared" si="92"/>
        <v/>
      </c>
      <c r="BB72" s="91" t="str">
        <f t="shared" si="93"/>
        <v/>
      </c>
      <c r="BC72" s="91" t="str">
        <f t="shared" si="108"/>
        <v/>
      </c>
      <c r="BD72" s="105" t="str">
        <f t="shared" si="94"/>
        <v/>
      </c>
      <c r="BE72" s="137"/>
      <c r="BF72" s="137"/>
      <c r="BG72" s="104" t="str">
        <f t="shared" si="95"/>
        <v/>
      </c>
      <c r="BH72" s="91" t="str">
        <f t="shared" si="96"/>
        <v/>
      </c>
      <c r="BI72" s="91" t="str">
        <f t="shared" si="109"/>
        <v/>
      </c>
      <c r="BJ72" s="105" t="str">
        <f t="shared" si="97"/>
        <v/>
      </c>
      <c r="BK72" s="137"/>
      <c r="BL72" s="137"/>
      <c r="BM72" s="104" t="str">
        <f t="shared" si="98"/>
        <v/>
      </c>
      <c r="BN72" s="91" t="str">
        <f t="shared" si="99"/>
        <v/>
      </c>
      <c r="BO72" s="91" t="str">
        <f t="shared" si="110"/>
        <v/>
      </c>
      <c r="BP72" s="105" t="str">
        <f t="shared" si="100"/>
        <v/>
      </c>
      <c r="BQ72" s="14" t="str">
        <f t="shared" si="43"/>
        <v>B63</v>
      </c>
      <c r="BR72" s="14" t="str">
        <f>LEFT('Strategy Dashboard'!B72)</f>
        <v/>
      </c>
      <c r="BS72" s="14" t="str">
        <f>LEFT('Strategy Dashboard'!K72)</f>
        <v/>
      </c>
      <c r="BT72" s="14" t="str">
        <f>LEFT('Strategy Dashboard'!T72)</f>
        <v/>
      </c>
      <c r="BU72" s="14" t="str">
        <f>LEFT('Strategy Dashboard'!AC72)</f>
        <v/>
      </c>
      <c r="BV72" s="14" t="str">
        <f>LEFT('Strategy Dashboard'!AL72)</f>
        <v/>
      </c>
      <c r="BW72" s="14" t="str">
        <f>LEFT('Strategy Dashboard'!BE72)</f>
        <v/>
      </c>
      <c r="BX72" s="14" t="str">
        <f>LEFT('Strategy Dashboard'!BN72)</f>
        <v/>
      </c>
      <c r="BY72" s="14" t="str">
        <f>LEFT('Strategy Dashboard'!BW72)</f>
        <v/>
      </c>
      <c r="BZ72" s="14" t="str">
        <f>LEFT('Strategy Dashboard'!CF72)</f>
        <v/>
      </c>
      <c r="CA72" s="14" t="str">
        <f>LEFT('Strategy Dashboard'!CO72)</f>
        <v/>
      </c>
      <c r="CB72" s="14">
        <f>IF(OR(BR72="N",REPLACE('Strategy Dashboard'!B72,1,1,"")=""),0,INT(REPLACE('Strategy Dashboard'!B72,1,1,"")))</f>
        <v>0</v>
      </c>
      <c r="CC72" s="14">
        <f>IF(OR(BS72="N",REPLACE('Strategy Dashboard'!K72,1,1,"")=""),0,INT(REPLACE('Strategy Dashboard'!K72,1,1,"")))</f>
        <v>0</v>
      </c>
      <c r="CD72" s="14">
        <f>IF(OR(BT72="N",REPLACE('Strategy Dashboard'!T72,1,1,"")=""),0,INT(REPLACE('Strategy Dashboard'!T72,1,1,"")))</f>
        <v>0</v>
      </c>
      <c r="CE72" s="14">
        <f>IF(OR(BU72="N",REPLACE('Strategy Dashboard'!AC72,1,1,"")=""),0,INT(REPLACE('Strategy Dashboard'!AC72,1,1,"")))</f>
        <v>0</v>
      </c>
      <c r="CF72" s="14">
        <f>IF(OR(BV72="N",REPLACE('Strategy Dashboard'!AL72,1,1,"")=""),0,INT(REPLACE('Strategy Dashboard'!AL72,1,1,"")))</f>
        <v>0</v>
      </c>
      <c r="CG72" s="14">
        <f>IF(OR(BW72="N",REPLACE('Strategy Dashboard'!BE72,1,1,"")=""),0,INT(REPLACE('Strategy Dashboard'!BE72,1,1,"")))</f>
        <v>0</v>
      </c>
      <c r="CH72" s="14">
        <f>IF(OR(BX72="N",REPLACE('Strategy Dashboard'!BN72,1,1,"")=""),0,INT(REPLACE('Strategy Dashboard'!BN72,1,1,"")))</f>
        <v>0</v>
      </c>
      <c r="CI72" s="14">
        <f>IF(OR(BY72="N",REPLACE('Strategy Dashboard'!BW72,1,1,"")=""),0,INT(REPLACE('Strategy Dashboard'!BW72,1,1,"")))</f>
        <v>0</v>
      </c>
      <c r="CJ72" s="14">
        <f>IF(OR(BZ72="N",REPLACE('Strategy Dashboard'!CF72,1,1,"")=""),0,INT(REPLACE('Strategy Dashboard'!CF72,1,1,"")))</f>
        <v>0</v>
      </c>
      <c r="CK72" s="14">
        <f>IF(OR(CA72="N",REPLACE('Strategy Dashboard'!CO72,1,1,"")=""),0,INT(REPLACE('Strategy Dashboard'!CO72,1,1,"")))</f>
        <v>0</v>
      </c>
      <c r="CL72" s="14" t="e">
        <f>IF(C72="",0,IFERROR(VLOOKUP(C67&amp;C68&amp;C69&amp;C70&amp;C71&amp;C72,General!I:J,2,FALSE),0))+D71</f>
        <v>#VALUE!</v>
      </c>
      <c r="CM72" s="14" t="e">
        <f>IF(I72="",0,IFERROR(VLOOKUP(I67&amp;I68&amp;I69&amp;I70&amp;I71&amp;I72,General!I:J,2,FALSE),0))+J71</f>
        <v>#VALUE!</v>
      </c>
      <c r="CN72" s="14" t="e">
        <f>IF(O72="",0,IFERROR(VLOOKUP(O67&amp;O68&amp;O69&amp;O70&amp;O71&amp;O72,General!I:J,2,FALSE),0))+P71</f>
        <v>#VALUE!</v>
      </c>
      <c r="CO72" s="14" t="e">
        <f>IF(U72="",0,IFERROR(VLOOKUP(U67&amp;U68&amp;U69&amp;U70&amp;U71&amp;U72,General!I:J,2,FALSE),0))+V71</f>
        <v>#VALUE!</v>
      </c>
      <c r="CP72" s="14" t="e">
        <f>IF(AA72="",0,IFERROR(VLOOKUP(AA67&amp;AA68&amp;AA69&amp;AA70&amp;AA71&amp;AA72,General!I:J,2,FALSE),0))+AB71</f>
        <v>#VALUE!</v>
      </c>
      <c r="CQ72" s="14" t="e">
        <f>IF(AP72="",0,IFERROR(VLOOKUP(AP67&amp;AP68&amp;AP69&amp;AP70&amp;AP71&amp;AP72,General!I:J,2,FALSE),0))+AQ71</f>
        <v>#VALUE!</v>
      </c>
      <c r="CR72" s="14" t="e">
        <f>IF(AV72="",0,IFERROR(VLOOKUP(AV67&amp;AV68&amp;AV69&amp;AV70&amp;AV71&amp;AV72,General!I:J,2,FALSE),0))+AW71</f>
        <v>#VALUE!</v>
      </c>
      <c r="CS72" s="14" t="e">
        <f>IF(BB72="",0,IFERROR(VLOOKUP(BB67&amp;BB68&amp;BB69&amp;BB70&amp;BB71&amp;BB72,General!I:J,2,FALSE),0))+BC71</f>
        <v>#VALUE!</v>
      </c>
      <c r="CT72" s="14" t="e">
        <f>IF(BH72="",0,IFERROR(VLOOKUP(BH67&amp;BH68&amp;BH69&amp;BH70&amp;BH71&amp;BH72,General!I:J,2,FALSE),0))+BI71</f>
        <v>#VALUE!</v>
      </c>
      <c r="CU72" s="14" t="e">
        <f>IF(BN72="",0,IFERROR(VLOOKUP(BN67&amp;BN68&amp;BN69&amp;BN70&amp;BN71&amp;BN72,General!I:J,2,FALSE),0))+BO71</f>
        <v>#VALUE!</v>
      </c>
      <c r="CV72" s="14" t="e">
        <f>IF(AJ72="",0,IFERROR(VLOOKUP(AJ67&amp;AJ68&amp;AJ69&amp;AJ70&amp;AJ71&amp;AJ72,General!I:J,2,FALSE),0))+AK71</f>
        <v>#VALUE!</v>
      </c>
      <c r="DG72" s="14" t="str">
        <f>DG74</f>
        <v/>
      </c>
      <c r="DH72" s="14">
        <v>72</v>
      </c>
      <c r="DI72" s="14" t="str">
        <f t="shared" si="133"/>
        <v/>
      </c>
      <c r="DJ72" s="14" t="str">
        <f>IFERROR(VLOOKUP(DJ74,General!L:M,2,FALSE),"")</f>
        <v/>
      </c>
      <c r="DK72" s="14" t="str">
        <f>IFERROR(VLOOKUP(DK74,General!L:M,2,FALSE),"")</f>
        <v/>
      </c>
      <c r="DL72" s="14" t="str">
        <f>IFERROR(VLOOKUP(DL74,General!L:M,2,FALSE),"")</f>
        <v/>
      </c>
      <c r="DM72" s="14" t="str">
        <f>IFERROR(VLOOKUP(DM74,General!L:M,2,FALSE),"")</f>
        <v/>
      </c>
      <c r="DN72" s="14">
        <f ca="1">COUNTIF(DJ73:DM73,MAX(DJ73:DM73))</f>
        <v>4</v>
      </c>
      <c r="DS72" s="14" t="str">
        <f t="shared" ca="1" si="134"/>
        <v/>
      </c>
      <c r="DU72" s="68" t="str">
        <f t="shared" si="44"/>
        <v/>
      </c>
      <c r="DV72" s="24" t="str">
        <f t="shared" si="45"/>
        <v/>
      </c>
      <c r="DW72" s="24" t="str">
        <f t="shared" si="46"/>
        <v/>
      </c>
      <c r="DX72" s="24" t="str">
        <f t="shared" si="47"/>
        <v/>
      </c>
      <c r="DY72" s="24" t="str">
        <f t="shared" si="48"/>
        <v/>
      </c>
      <c r="DZ72" s="24" t="str">
        <f t="shared" si="49"/>
        <v/>
      </c>
      <c r="EA72" s="24" t="str">
        <f t="shared" si="50"/>
        <v/>
      </c>
      <c r="EB72" s="24" t="str">
        <f t="shared" si="51"/>
        <v/>
      </c>
      <c r="EC72" s="24" t="str">
        <f t="shared" si="52"/>
        <v/>
      </c>
      <c r="ED72" s="67" t="str">
        <f t="shared" si="53"/>
        <v/>
      </c>
    </row>
    <row r="73" spans="1:134" ht="26.25" customHeight="1" thickBot="1">
      <c r="A73" s="14">
        <v>64</v>
      </c>
      <c r="B73" s="104" t="str">
        <f t="shared" si="123"/>
        <v/>
      </c>
      <c r="C73" s="91" t="str">
        <f t="shared" si="20"/>
        <v/>
      </c>
      <c r="D73" s="91" t="str">
        <f t="shared" si="101"/>
        <v/>
      </c>
      <c r="E73" s="105" t="str">
        <f t="shared" si="22"/>
        <v/>
      </c>
      <c r="F73" s="137"/>
      <c r="G73" s="137"/>
      <c r="H73" s="104" t="str">
        <f t="shared" si="82"/>
        <v/>
      </c>
      <c r="I73" s="91" t="str">
        <f t="shared" si="23"/>
        <v/>
      </c>
      <c r="J73" s="91" t="str">
        <f t="shared" si="102"/>
        <v/>
      </c>
      <c r="K73" s="105" t="str">
        <f t="shared" si="25"/>
        <v/>
      </c>
      <c r="L73" s="137"/>
      <c r="M73" s="137"/>
      <c r="N73" s="104" t="str">
        <f t="shared" si="83"/>
        <v/>
      </c>
      <c r="O73" s="91" t="str">
        <f t="shared" si="26"/>
        <v/>
      </c>
      <c r="P73" s="91" t="str">
        <f t="shared" si="103"/>
        <v/>
      </c>
      <c r="Q73" s="105" t="str">
        <f t="shared" si="28"/>
        <v/>
      </c>
      <c r="R73" s="137"/>
      <c r="S73" s="137"/>
      <c r="T73" s="104" t="str">
        <f t="shared" si="84"/>
        <v/>
      </c>
      <c r="U73" s="91" t="str">
        <f t="shared" si="29"/>
        <v/>
      </c>
      <c r="V73" s="91" t="str">
        <f t="shared" si="104"/>
        <v/>
      </c>
      <c r="W73" s="105" t="str">
        <f t="shared" si="31"/>
        <v/>
      </c>
      <c r="X73" s="137"/>
      <c r="Y73" s="137"/>
      <c r="Z73" s="104" t="str">
        <f t="shared" si="85"/>
        <v/>
      </c>
      <c r="AA73" s="91" t="str">
        <f t="shared" si="32"/>
        <v/>
      </c>
      <c r="AB73" s="91" t="str">
        <f t="shared" si="105"/>
        <v/>
      </c>
      <c r="AC73" s="105" t="str">
        <f t="shared" si="34"/>
        <v/>
      </c>
      <c r="AD73" s="137"/>
      <c r="AE73" s="137"/>
      <c r="AF73" s="169" t="str">
        <f>IF('Main Dashboard'!I73="","",'Main Dashboard'!I73)</f>
        <v/>
      </c>
      <c r="AG73" s="171"/>
      <c r="AH73" s="190"/>
      <c r="AI73" s="178" t="str" cm="1">
        <f t="array" aca="1" ref="AI73" ca="1">IF(AF72="","",INDIRECT(DS72&amp;DH73))</f>
        <v/>
      </c>
      <c r="AJ73" s="91" t="str">
        <f t="shared" si="54"/>
        <v/>
      </c>
      <c r="AK73" s="91" t="str">
        <f t="shared" si="56"/>
        <v/>
      </c>
      <c r="AL73" s="105" t="str">
        <f t="shared" si="61"/>
        <v/>
      </c>
      <c r="AM73" s="166"/>
      <c r="AN73" s="137"/>
      <c r="AO73" s="104" t="str">
        <f t="shared" si="86"/>
        <v/>
      </c>
      <c r="AP73" s="91" t="str">
        <f t="shared" si="87"/>
        <v/>
      </c>
      <c r="AQ73" s="91" t="str">
        <f t="shared" si="106"/>
        <v/>
      </c>
      <c r="AR73" s="105" t="str">
        <f t="shared" si="88"/>
        <v/>
      </c>
      <c r="AS73" s="137"/>
      <c r="AT73" s="137"/>
      <c r="AU73" s="104" t="str">
        <f t="shared" si="89"/>
        <v/>
      </c>
      <c r="AV73" s="91" t="str">
        <f t="shared" si="90"/>
        <v/>
      </c>
      <c r="AW73" s="91" t="str">
        <f t="shared" si="107"/>
        <v/>
      </c>
      <c r="AX73" s="105" t="str">
        <f t="shared" si="91"/>
        <v/>
      </c>
      <c r="AY73" s="137"/>
      <c r="AZ73" s="137"/>
      <c r="BA73" s="104" t="str">
        <f t="shared" si="92"/>
        <v/>
      </c>
      <c r="BB73" s="91" t="str">
        <f t="shared" si="93"/>
        <v/>
      </c>
      <c r="BC73" s="91" t="str">
        <f t="shared" si="108"/>
        <v/>
      </c>
      <c r="BD73" s="105" t="str">
        <f t="shared" si="94"/>
        <v/>
      </c>
      <c r="BE73" s="137"/>
      <c r="BF73" s="137"/>
      <c r="BG73" s="104" t="str">
        <f t="shared" si="95"/>
        <v/>
      </c>
      <c r="BH73" s="91" t="str">
        <f t="shared" si="96"/>
        <v/>
      </c>
      <c r="BI73" s="91" t="str">
        <f t="shared" si="109"/>
        <v/>
      </c>
      <c r="BJ73" s="105" t="str">
        <f t="shared" si="97"/>
        <v/>
      </c>
      <c r="BK73" s="137"/>
      <c r="BL73" s="137"/>
      <c r="BM73" s="104" t="str">
        <f t="shared" si="98"/>
        <v/>
      </c>
      <c r="BN73" s="91" t="str">
        <f t="shared" si="99"/>
        <v/>
      </c>
      <c r="BO73" s="91" t="str">
        <f t="shared" si="110"/>
        <v/>
      </c>
      <c r="BP73" s="105" t="str">
        <f t="shared" si="100"/>
        <v/>
      </c>
      <c r="BQ73" s="14" t="str">
        <f t="shared" si="43"/>
        <v>B64</v>
      </c>
      <c r="BR73" s="14" t="str">
        <f>LEFT('Strategy Dashboard'!B73)</f>
        <v/>
      </c>
      <c r="BS73" s="14" t="str">
        <f>LEFT('Strategy Dashboard'!K73)</f>
        <v/>
      </c>
      <c r="BT73" s="14" t="str">
        <f>LEFT('Strategy Dashboard'!T73)</f>
        <v/>
      </c>
      <c r="BU73" s="14" t="str">
        <f>LEFT('Strategy Dashboard'!AC73)</f>
        <v/>
      </c>
      <c r="BV73" s="14" t="str">
        <f>LEFT('Strategy Dashboard'!AL73)</f>
        <v/>
      </c>
      <c r="BW73" s="14" t="str">
        <f>LEFT('Strategy Dashboard'!BE73)</f>
        <v/>
      </c>
      <c r="BX73" s="14" t="str">
        <f>LEFT('Strategy Dashboard'!BN73)</f>
        <v/>
      </c>
      <c r="BY73" s="14" t="str">
        <f>LEFT('Strategy Dashboard'!BW73)</f>
        <v/>
      </c>
      <c r="BZ73" s="14" t="str">
        <f>LEFT('Strategy Dashboard'!CF73)</f>
        <v/>
      </c>
      <c r="CA73" s="14" t="str">
        <f>LEFT('Strategy Dashboard'!CO73)</f>
        <v/>
      </c>
      <c r="CB73" s="14">
        <f>IF(OR(BR73="N",REPLACE('Strategy Dashboard'!B73,1,1,"")=""),0,INT(REPLACE('Strategy Dashboard'!B73,1,1,"")))</f>
        <v>0</v>
      </c>
      <c r="CC73" s="14">
        <f>IF(OR(BS73="N",REPLACE('Strategy Dashboard'!K73,1,1,"")=""),0,INT(REPLACE('Strategy Dashboard'!K73,1,1,"")))</f>
        <v>0</v>
      </c>
      <c r="CD73" s="14">
        <f>IF(OR(BT73="N",REPLACE('Strategy Dashboard'!T73,1,1,"")=""),0,INT(REPLACE('Strategy Dashboard'!T73,1,1,"")))</f>
        <v>0</v>
      </c>
      <c r="CE73" s="14">
        <f>IF(OR(BU73="N",REPLACE('Strategy Dashboard'!AC73,1,1,"")=""),0,INT(REPLACE('Strategy Dashboard'!AC73,1,1,"")))</f>
        <v>0</v>
      </c>
      <c r="CF73" s="14">
        <f>IF(OR(BV73="N",REPLACE('Strategy Dashboard'!AL73,1,1,"")=""),0,INT(REPLACE('Strategy Dashboard'!AL73,1,1,"")))</f>
        <v>0</v>
      </c>
      <c r="CG73" s="14">
        <f>IF(OR(BW73="N",REPLACE('Strategy Dashboard'!BE73,1,1,"")=""),0,INT(REPLACE('Strategy Dashboard'!BE73,1,1,"")))</f>
        <v>0</v>
      </c>
      <c r="CH73" s="14">
        <f>IF(OR(BX73="N",REPLACE('Strategy Dashboard'!BN73,1,1,"")=""),0,INT(REPLACE('Strategy Dashboard'!BN73,1,1,"")))</f>
        <v>0</v>
      </c>
      <c r="CI73" s="14">
        <f>IF(OR(BY73="N",REPLACE('Strategy Dashboard'!BW73,1,1,"")=""),0,INT(REPLACE('Strategy Dashboard'!BW73,1,1,"")))</f>
        <v>0</v>
      </c>
      <c r="CJ73" s="14">
        <f>IF(OR(BZ73="N",REPLACE('Strategy Dashboard'!CF73,1,1,"")=""),0,INT(REPLACE('Strategy Dashboard'!CF73,1,1,"")))</f>
        <v>0</v>
      </c>
      <c r="CK73" s="14">
        <f>IF(OR(CA73="N",REPLACE('Strategy Dashboard'!CO73,1,1,"")=""),0,INT(REPLACE('Strategy Dashboard'!CO73,1,1,"")))</f>
        <v>0</v>
      </c>
      <c r="CL73" s="14" t="e">
        <f>IF(C73="",0,IFERROR(VLOOKUP(C68&amp;C69&amp;C70&amp;C71&amp;C72&amp;C73,General!I:J,2,FALSE),0))+D72</f>
        <v>#VALUE!</v>
      </c>
      <c r="CM73" s="14" t="e">
        <f>IF(I73="",0,IFERROR(VLOOKUP(I68&amp;I69&amp;I70&amp;I71&amp;I72&amp;I73,General!I:J,2,FALSE),0))+J72</f>
        <v>#VALUE!</v>
      </c>
      <c r="CN73" s="14" t="e">
        <f>IF(O73="",0,IFERROR(VLOOKUP(O68&amp;O69&amp;O70&amp;O71&amp;O72&amp;O73,General!I:J,2,FALSE),0))+P72</f>
        <v>#VALUE!</v>
      </c>
      <c r="CO73" s="14" t="e">
        <f>IF(U73="",0,IFERROR(VLOOKUP(U68&amp;U69&amp;U70&amp;U71&amp;U72&amp;U73,General!I:J,2,FALSE),0))+V72</f>
        <v>#VALUE!</v>
      </c>
      <c r="CP73" s="14" t="e">
        <f>IF(AA73="",0,IFERROR(VLOOKUP(AA68&amp;AA69&amp;AA70&amp;AA71&amp;AA72&amp;AA73,General!I:J,2,FALSE),0))+AB72</f>
        <v>#VALUE!</v>
      </c>
      <c r="CQ73" s="14" t="e">
        <f>IF(AP73="",0,IFERROR(VLOOKUP(AP68&amp;AP69&amp;AP70&amp;AP71&amp;AP72&amp;AP73,General!I:J,2,FALSE),0))+AQ72</f>
        <v>#VALUE!</v>
      </c>
      <c r="CR73" s="14" t="e">
        <f>IF(AV73="",0,IFERROR(VLOOKUP(AV68&amp;AV69&amp;AV70&amp;AV71&amp;AV72&amp;AV73,General!I:J,2,FALSE),0))+AW72</f>
        <v>#VALUE!</v>
      </c>
      <c r="CS73" s="14" t="e">
        <f>IF(BB73="",0,IFERROR(VLOOKUP(BB68&amp;BB69&amp;BB70&amp;BB71&amp;BB72&amp;BB73,General!I:J,2,FALSE),0))+BC72</f>
        <v>#VALUE!</v>
      </c>
      <c r="CT73" s="14" t="e">
        <f>IF(BH73="",0,IFERROR(VLOOKUP(BH68&amp;BH69&amp;BH70&amp;BH71&amp;BH72&amp;BH73,General!I:J,2,FALSE),0))+BI72</f>
        <v>#VALUE!</v>
      </c>
      <c r="CU73" s="14" t="e">
        <f>IF(BN73="",0,IFERROR(VLOOKUP(BN68&amp;BN69&amp;BN70&amp;BN71&amp;BN72&amp;BN73,General!I:J,2,FALSE),0))+BO72</f>
        <v>#VALUE!</v>
      </c>
      <c r="CV73" s="14" t="e">
        <f>IF(AJ73="",0,IFERROR(VLOOKUP(AJ68&amp;AJ69&amp;AJ70&amp;AJ71&amp;AJ72&amp;AJ73,General!I:J,2,FALSE),0))+AK72</f>
        <v>#VALUE!</v>
      </c>
      <c r="DG73" s="14" t="str">
        <f>DG74</f>
        <v/>
      </c>
      <c r="DH73" s="14">
        <v>73</v>
      </c>
      <c r="DI73" s="14" t="str">
        <f t="shared" si="133"/>
        <v/>
      </c>
      <c r="DJ73" s="14">
        <f ca="1">IF(DJ74="",0,COUNTIF(INDIRECT(DJ72&amp;DH70):INDIRECT(DJ72&amp;DH74),"Y"))</f>
        <v>0</v>
      </c>
      <c r="DK73" s="14">
        <f ca="1">IF(DK74="",0,COUNTIF(INDIRECT(DK72&amp;DH70):INDIRECT(DK72&amp;DH74),"Y"))</f>
        <v>0</v>
      </c>
      <c r="DL73" s="14">
        <f ca="1">IF(DL74="",0,COUNTIF(INDIRECT(DL72&amp;DH70):INDIRECT(DL72&amp;DH74),"Y"))</f>
        <v>0</v>
      </c>
      <c r="DM73" s="14">
        <f ca="1">IF(DM74="",0,COUNTIF(INDIRECT(DM72&amp;DH70):INDIRECT(DM72&amp;DH74),"Y"))</f>
        <v>0</v>
      </c>
      <c r="DN73" s="14" t="str" cm="1">
        <f t="array" aca="1" ref="DN73" ca="1">IFERROR(INDEX($DJ$74:$DM$74,_xlfn.AGGREGATE(15,6,COLUMN($DJ$74:$DM$74)-COLUMN($DI$74)/($DJ$73:$DM$73=MAX($DJ$73:$DM$73)),COLUMNS($DJ$74:DJ74))),"")</f>
        <v/>
      </c>
      <c r="DO73" s="14" t="str" cm="1">
        <f t="array" aca="1" ref="DO73" ca="1">IFERROR(INDEX($DJ$74:$DM$74,_xlfn.AGGREGATE(15,6,COLUMN($DJ$74:$DM$74)-COLUMN($DI$74)/($DJ$73:$DM$73=MAX($DJ$73:$DM$73)),COLUMNS($DJ$74:DK74))),"")</f>
        <v/>
      </c>
      <c r="DP73" s="14" t="str" cm="1">
        <f t="array" aca="1" ref="DP73" ca="1">IFERROR(INDEX($DJ$74:$DM$74,_xlfn.AGGREGATE(15,6,COLUMN($DJ$74:$DM$74)-COLUMN($DI$74)/($DJ$73:$DM$73=MAX($DJ$73:$DM$73)),COLUMNS($DJ$74:DL74))),"")</f>
        <v/>
      </c>
      <c r="DQ73" s="14" t="str" cm="1">
        <f t="array" aca="1" ref="DQ73" ca="1">IFERROR(INDEX($DJ$74:$DM$74,_xlfn.AGGREGATE(15,6,COLUMN($DJ$74:$DM$74)-COLUMN($DI$74)/($DJ$73:$DM$73=MAX($DJ$73:$DM$73)),COLUMNS($DJ$74:DM74))),"")</f>
        <v/>
      </c>
      <c r="DS73" s="14" t="str">
        <f t="shared" ca="1" si="134"/>
        <v/>
      </c>
      <c r="DU73" s="68" t="str">
        <f t="shared" si="44"/>
        <v/>
      </c>
      <c r="DV73" s="24" t="str">
        <f t="shared" si="45"/>
        <v/>
      </c>
      <c r="DW73" s="24" t="str">
        <f t="shared" si="46"/>
        <v/>
      </c>
      <c r="DX73" s="24" t="str">
        <f t="shared" si="47"/>
        <v/>
      </c>
      <c r="DY73" s="24" t="str">
        <f t="shared" si="48"/>
        <v/>
      </c>
      <c r="DZ73" s="24" t="str">
        <f t="shared" si="49"/>
        <v/>
      </c>
      <c r="EA73" s="24" t="str">
        <f t="shared" si="50"/>
        <v/>
      </c>
      <c r="EB73" s="24" t="str">
        <f t="shared" si="51"/>
        <v/>
      </c>
      <c r="EC73" s="24" t="str">
        <f t="shared" si="52"/>
        <v/>
      </c>
      <c r="ED73" s="67" t="str">
        <f t="shared" si="53"/>
        <v/>
      </c>
    </row>
    <row r="74" spans="1:134" ht="26.25" customHeight="1" thickBot="1">
      <c r="A74" s="14">
        <v>65</v>
      </c>
      <c r="B74" s="106" t="str">
        <f t="shared" si="123"/>
        <v/>
      </c>
      <c r="C74" s="107" t="str">
        <f t="shared" si="20"/>
        <v/>
      </c>
      <c r="D74" s="107" t="str">
        <f t="shared" si="101"/>
        <v/>
      </c>
      <c r="E74" s="108" t="str">
        <f t="shared" si="22"/>
        <v/>
      </c>
      <c r="F74" s="137"/>
      <c r="G74" s="137"/>
      <c r="H74" s="106" t="str">
        <f t="shared" ref="H74:H109" si="136">IF(AF73="","",IF(AND(CJ74=0,CK74=0),"NB",IF(BZ74="N",CA74&amp;CK74,IF(CA74="N",BZ74&amp;CJ74,IF(BZ74=CA74,BZ74&amp;(CJ74+CK74),IF(CJ74&gt;CK74,BZ74&amp;(CJ74-CK74),IF(CJ74=CK74,"NB",CA74&amp;(CK74-CJ74))))))))</f>
        <v/>
      </c>
      <c r="I74" s="107" t="str">
        <f t="shared" si="23"/>
        <v/>
      </c>
      <c r="J74" s="107" t="str">
        <f t="shared" si="102"/>
        <v/>
      </c>
      <c r="K74" s="108" t="str">
        <f t="shared" si="25"/>
        <v/>
      </c>
      <c r="L74" s="137"/>
      <c r="M74" s="137"/>
      <c r="N74" s="106" t="str">
        <f t="shared" ref="N74:N109" si="137">IF(AF73="","",IF(AND(CB74=0,CJ74=0),"NB",IF(BR74="N",BZ74&amp;CJ74,IF(BZ74="N",BR74&amp;CB74,IF(BR74=BZ74,BR74&amp;(CB74+CJ74),IF(CB74&gt;CJ74,BR74&amp;(CB74-CJ74),IF(CB74=CJ74,"NB",BZ74&amp;(CJ74-CB74))))))))</f>
        <v/>
      </c>
      <c r="O74" s="107" t="str">
        <f t="shared" si="26"/>
        <v/>
      </c>
      <c r="P74" s="107" t="str">
        <f t="shared" si="103"/>
        <v/>
      </c>
      <c r="Q74" s="108" t="str">
        <f t="shared" si="28"/>
        <v/>
      </c>
      <c r="R74" s="137"/>
      <c r="S74" s="137"/>
      <c r="T74" s="106" t="str">
        <f t="shared" ref="T74:T109" si="138">IF(AF73="","",IF(AND(CG74=0,CH74=0),"NB",IF(BW74="N",BX74&amp;CH74,IF(BX74="N",BW74&amp;CG74,IF(BW74=BX74,BW74&amp;(CG74+CH74),IF(CG74&gt;CH74,BW74 &amp; (CG74-CH74),IF(CG74=CH74,"NB",BX74&amp;(CH74-CG74))))))))</f>
        <v/>
      </c>
      <c r="U74" s="107" t="str">
        <f t="shared" si="29"/>
        <v/>
      </c>
      <c r="V74" s="107" t="str">
        <f t="shared" si="104"/>
        <v/>
      </c>
      <c r="W74" s="108" t="str">
        <f t="shared" si="31"/>
        <v/>
      </c>
      <c r="X74" s="137"/>
      <c r="Y74" s="137"/>
      <c r="Z74" s="106" t="str">
        <f t="shared" ref="Z74:Z109" si="139">IF(AF73="","",IF(AND(CC74=0,CD74=0),"NB",IF(BS74="N",BT74&amp;CD74,IF(BT74="N",BS74&amp;CC74,IF(BS74=BT74,BS74&amp;(CC74+CD74),IF(CC74&gt;CD74,BS74 &amp; (CC74-CD74),IF(CC74=CD74,"NB",BT74&amp;(CD74-CC74))))))))</f>
        <v/>
      </c>
      <c r="AA74" s="107" t="str">
        <f t="shared" si="32"/>
        <v/>
      </c>
      <c r="AB74" s="107" t="str">
        <f t="shared" si="105"/>
        <v/>
      </c>
      <c r="AC74" s="108" t="str">
        <f t="shared" si="34"/>
        <v/>
      </c>
      <c r="AD74" s="137"/>
      <c r="AE74" s="137"/>
      <c r="AF74" s="169" t="str">
        <f>IF('Main Dashboard'!I74="","",'Main Dashboard'!I74)</f>
        <v/>
      </c>
      <c r="AG74" s="172"/>
      <c r="AH74" s="191"/>
      <c r="AI74" s="182" t="str" cm="1">
        <f t="array" aca="1" ref="AI74" ca="1">IF(AF73="","",INDIRECT(DS73&amp;DH74))</f>
        <v/>
      </c>
      <c r="AJ74" s="107" t="str">
        <f t="shared" si="54"/>
        <v/>
      </c>
      <c r="AK74" s="107" t="str">
        <f t="shared" si="56"/>
        <v/>
      </c>
      <c r="AL74" s="108" t="str">
        <f t="shared" si="61"/>
        <v/>
      </c>
      <c r="AM74" s="166"/>
      <c r="AN74" s="137"/>
      <c r="AO74" s="106" t="str">
        <f t="shared" ref="AO74:AO109" si="140">IF(AF73="","",IF(AND(CC74=0,CJ74=0),"NB",IF(BS74="N",BZ74&amp;CJ74,IF(BZ74="N",BS74&amp;CC74,IF(BS74=BZ74,BS74&amp;(CC74+CJ74),IF(CC74&gt;CJ74,BS74 &amp; (CC74-CJ74),IF(CC74=CJ74,"NB",BZ74&amp;(CJ74-CC74))))))))</f>
        <v/>
      </c>
      <c r="AP74" s="107" t="str">
        <f t="shared" ref="AP74:AP105" si="141">IF(AF74="","",IF(AO74="NB","",IF(LEFT(AO74)=AF74,"Y","N")))</f>
        <v/>
      </c>
      <c r="AQ74" s="107" t="str">
        <f t="shared" si="106"/>
        <v/>
      </c>
      <c r="AR74" s="108" t="str">
        <f t="shared" ref="AR74:AR109" si="142">IF(AF74="","",IF(AO74="NB",AR73,IF(AP74="Y",AR73+REPLACE(AO74,1,1,""),AR73-REPLACE(AO74,1,1,""))))</f>
        <v/>
      </c>
      <c r="AS74" s="137"/>
      <c r="AT74" s="137"/>
      <c r="AU74" s="106" t="str">
        <f t="shared" ref="AU74:AU109" si="143">IF(AF73="","",IF(AND(CC74=0,CK74=0),"NB",IF(BS74="N",CA74&amp;CK74,IF(CA74="N",BS74&amp;CC74,IF(BS74=CA74,BS74&amp;(CC74+CK74),IF(CC74&gt;CK74,BS74 &amp; (CC74-CK74),IF(CC74=CK74,"NB",CA74&amp;(CK74-CC74))))))))</f>
        <v/>
      </c>
      <c r="AV74" s="107" t="str">
        <f t="shared" ref="AV74:AV105" si="144">IF(AF74="","",IF(AU74="NB","",IF(LEFT(AU74)=AF74,"Y","N")))</f>
        <v/>
      </c>
      <c r="AW74" s="107" t="str">
        <f t="shared" si="107"/>
        <v/>
      </c>
      <c r="AX74" s="108" t="str">
        <f t="shared" ref="AX74:AX109" si="145">IF(AF74="","",IF(AU74="NB",AX73,IF(AV74="Y",AX73+REPLACE(AU74,1,1,""),AX73-REPLACE(AU74,1,1,""))))</f>
        <v/>
      </c>
      <c r="AY74" s="137"/>
      <c r="AZ74" s="137"/>
      <c r="BA74" s="106" t="str">
        <f t="shared" ref="BA74:BA109" si="146">IF(AF73="","",IF(AND(CD74=0,CK74=0),"NB",IF(BT74="N",CA74&amp;CK74,IF(CA74="N",BT74&amp;CD74,IF(BT74=CA74,BT74&amp;(CD74+CK74),IF(CD74&gt;CK74,BT74&amp;(CD74-CK74),IF(CD74=CK74,"NB",CA74&amp;(CK74-CD74))))))))</f>
        <v/>
      </c>
      <c r="BB74" s="107" t="str">
        <f t="shared" ref="BB74:BB105" si="147">IF(AF74="","",IF(BA74="NB","",IF(LEFT(BA74)=AF74,"Y","N")))</f>
        <v/>
      </c>
      <c r="BC74" s="107" t="str">
        <f t="shared" si="108"/>
        <v/>
      </c>
      <c r="BD74" s="108" t="str">
        <f t="shared" ref="BD74:BD109" si="148">IF(AF74="","",IF(BA74="NB",BD73,IF(BB74="Y",BD73+REPLACE(BA74,1,1,""),BD73-REPLACE(BA74,1,1,""))))</f>
        <v/>
      </c>
      <c r="BE74" s="137"/>
      <c r="BF74" s="137"/>
      <c r="BG74" s="106" t="str">
        <f t="shared" ref="BG74:BG109" si="149">IF(AF73="","",IF(AND(CD74=0,CE74=0),"NB",IF(BT74="N",BU74&amp;CE74,IF(BU74="N",BT74&amp;CD74,IF(BT74=BU74,BT74&amp;(CD74+CE74),IF(CD74&gt;CE74,BT74 &amp; (CD74-CE74),IF(CD74=CE74,"NB",BU74&amp;(CE74-CD74))))))))</f>
        <v/>
      </c>
      <c r="BH74" s="107" t="str">
        <f t="shared" ref="BH74:BH105" si="150">IF(AF74="","",IF(BG74="NB","",IF(LEFT(BG74)=AF74,"Y","N")))</f>
        <v/>
      </c>
      <c r="BI74" s="107" t="str">
        <f t="shared" si="109"/>
        <v/>
      </c>
      <c r="BJ74" s="108" t="str">
        <f t="shared" ref="BJ74:BJ109" si="151">IF(AF74="","",IF(BG74="NB",BJ73,IF(BH74="Y",BJ73+REPLACE(BG74,1,1,""),BJ73-REPLACE(BG74,1,1,""))))</f>
        <v/>
      </c>
      <c r="BK74" s="137"/>
      <c r="BL74" s="137"/>
      <c r="BM74" s="106" t="str">
        <f t="shared" ref="BM74:BM109" si="152">IF(AF73="","",IF(AND(CB74=0,CI74=0),"NB",IF(BR74="N",BY74&amp;CI74,IF(BY74="N",BR74&amp;CB74,IF(BR74=BY74,BR74&amp;(CB74+CI74),IF(CB74&gt;CI74,BR74 &amp; (CB74-CI74),IF(CB74=CI74,"NB",BY74&amp;(CI74-CB74))))))))</f>
        <v/>
      </c>
      <c r="BN74" s="107" t="str">
        <f t="shared" ref="BN74:BN105" si="153">IF(AF74="","",IF(BM74="NB","",IF(LEFT(BM74)=AF74,"Y","N")))</f>
        <v/>
      </c>
      <c r="BO74" s="107" t="str">
        <f t="shared" si="110"/>
        <v/>
      </c>
      <c r="BP74" s="108" t="str">
        <f t="shared" ref="BP74:BP109" si="154">IF(AF74="","",IF(BM74="NB",BP73,IF(BN74="Y",BP73+REPLACE(BM74,1,1,""),BP73-REPLACE(BM74,1,1,""))))</f>
        <v/>
      </c>
      <c r="BQ74" s="14" t="str">
        <f t="shared" si="43"/>
        <v>B65</v>
      </c>
      <c r="BR74" s="14" t="str">
        <f>LEFT('Strategy Dashboard'!B74)</f>
        <v/>
      </c>
      <c r="BS74" s="14" t="str">
        <f>LEFT('Strategy Dashboard'!K74)</f>
        <v/>
      </c>
      <c r="BT74" s="14" t="str">
        <f>LEFT('Strategy Dashboard'!T74)</f>
        <v/>
      </c>
      <c r="BU74" s="14" t="str">
        <f>LEFT('Strategy Dashboard'!AC74)</f>
        <v/>
      </c>
      <c r="BV74" s="14" t="str">
        <f>LEFT('Strategy Dashboard'!AL74)</f>
        <v/>
      </c>
      <c r="BW74" s="14" t="str">
        <f>LEFT('Strategy Dashboard'!BE74)</f>
        <v/>
      </c>
      <c r="BX74" s="14" t="str">
        <f>LEFT('Strategy Dashboard'!BN74)</f>
        <v/>
      </c>
      <c r="BY74" s="14" t="str">
        <f>LEFT('Strategy Dashboard'!BW74)</f>
        <v/>
      </c>
      <c r="BZ74" s="14" t="str">
        <f>LEFT('Strategy Dashboard'!CF74)</f>
        <v/>
      </c>
      <c r="CA74" s="14" t="str">
        <f>LEFT('Strategy Dashboard'!CO74)</f>
        <v/>
      </c>
      <c r="CB74" s="14">
        <f>IF(OR(BR74="N",REPLACE('Strategy Dashboard'!B74,1,1,"")=""),0,INT(REPLACE('Strategy Dashboard'!B74,1,1,"")))</f>
        <v>0</v>
      </c>
      <c r="CC74" s="14">
        <f>IF(OR(BS74="N",REPLACE('Strategy Dashboard'!K74,1,1,"")=""),0,INT(REPLACE('Strategy Dashboard'!K74,1,1,"")))</f>
        <v>0</v>
      </c>
      <c r="CD74" s="14">
        <f>IF(OR(BT74="N",REPLACE('Strategy Dashboard'!T74,1,1,"")=""),0,INT(REPLACE('Strategy Dashboard'!T74,1,1,"")))</f>
        <v>0</v>
      </c>
      <c r="CE74" s="14">
        <f>IF(OR(BU74="N",REPLACE('Strategy Dashboard'!AC74,1,1,"")=""),0,INT(REPLACE('Strategy Dashboard'!AC74,1,1,"")))</f>
        <v>0</v>
      </c>
      <c r="CF74" s="14">
        <f>IF(OR(BV74="N",REPLACE('Strategy Dashboard'!AL74,1,1,"")=""),0,INT(REPLACE('Strategy Dashboard'!AL74,1,1,"")))</f>
        <v>0</v>
      </c>
      <c r="CG74" s="14">
        <f>IF(OR(BW74="N",REPLACE('Strategy Dashboard'!BE74,1,1,"")=""),0,INT(REPLACE('Strategy Dashboard'!BE74,1,1,"")))</f>
        <v>0</v>
      </c>
      <c r="CH74" s="14">
        <f>IF(OR(BX74="N",REPLACE('Strategy Dashboard'!BN74,1,1,"")=""),0,INT(REPLACE('Strategy Dashboard'!BN74,1,1,"")))</f>
        <v>0</v>
      </c>
      <c r="CI74" s="14">
        <f>IF(OR(BY74="N",REPLACE('Strategy Dashboard'!BW74,1,1,"")=""),0,INT(REPLACE('Strategy Dashboard'!BW74,1,1,"")))</f>
        <v>0</v>
      </c>
      <c r="CJ74" s="14">
        <f>IF(OR(BZ74="N",REPLACE('Strategy Dashboard'!CF74,1,1,"")=""),0,INT(REPLACE('Strategy Dashboard'!CF74,1,1,"")))</f>
        <v>0</v>
      </c>
      <c r="CK74" s="14">
        <f>IF(OR(CA74="N",REPLACE('Strategy Dashboard'!CO74,1,1,"")=""),0,INT(REPLACE('Strategy Dashboard'!CO74,1,1,"")))</f>
        <v>0</v>
      </c>
      <c r="CL74" s="14" t="e">
        <f>IF(C74="",0,IFERROR(VLOOKUP(C69&amp;C70&amp;C71&amp;C72&amp;C73&amp;C74,General!I:J,2,FALSE),0))+D73</f>
        <v>#VALUE!</v>
      </c>
      <c r="CM74" s="14" t="e">
        <f>IF(I74="",0,IFERROR(VLOOKUP(I69&amp;I70&amp;I71&amp;I72&amp;I73&amp;I74,General!I:J,2,FALSE),0))+J73</f>
        <v>#VALUE!</v>
      </c>
      <c r="CN74" s="14" t="e">
        <f>IF(O74="",0,IFERROR(VLOOKUP(O69&amp;O70&amp;O71&amp;O72&amp;O73&amp;O74,General!I:J,2,FALSE),0))+P73</f>
        <v>#VALUE!</v>
      </c>
      <c r="CO74" s="14" t="e">
        <f>IF(U74="",0,IFERROR(VLOOKUP(U69&amp;U70&amp;U71&amp;U72&amp;U73&amp;U74,General!I:J,2,FALSE),0))+V73</f>
        <v>#VALUE!</v>
      </c>
      <c r="CP74" s="14" t="e">
        <f>IF(AA74="",0,IFERROR(VLOOKUP(AA69&amp;AA70&amp;AA71&amp;AA72&amp;AA73&amp;AA74,General!I:J,2,FALSE),0))+AB73</f>
        <v>#VALUE!</v>
      </c>
      <c r="CQ74" s="14" t="e">
        <f>IF(AP74="",0,IFERROR(VLOOKUP(AP69&amp;AP70&amp;AP71&amp;AP72&amp;AP73&amp;AP74,General!I:J,2,FALSE),0))+AQ73</f>
        <v>#VALUE!</v>
      </c>
      <c r="CR74" s="14" t="e">
        <f>IF(AV74="",0,IFERROR(VLOOKUP(AV69&amp;AV70&amp;AV71&amp;AV72&amp;AV73&amp;AV74,General!I:J,2,FALSE),0))+AW73</f>
        <v>#VALUE!</v>
      </c>
      <c r="CS74" s="14" t="e">
        <f>IF(BB74="",0,IFERROR(VLOOKUP(BB69&amp;BB70&amp;BB71&amp;BB72&amp;BB73&amp;BB74,General!I:J,2,FALSE),0))+BC73</f>
        <v>#VALUE!</v>
      </c>
      <c r="CT74" s="14" t="e">
        <f>IF(BH74="",0,IFERROR(VLOOKUP(BH69&amp;BH70&amp;BH71&amp;BH72&amp;BH73&amp;BH74,General!I:J,2,FALSE),0))+BI73</f>
        <v>#VALUE!</v>
      </c>
      <c r="CU74" s="14" t="e">
        <f>IF(BN74="",0,IFERROR(VLOOKUP(BN69&amp;BN70&amp;BN71&amp;BN72&amp;BN73&amp;BN74,General!I:J,2,FALSE),0))+BO73</f>
        <v>#VALUE!</v>
      </c>
      <c r="CV74" s="14" t="e">
        <f>IF(AJ74="",0,IFERROR(VLOOKUP(AJ69&amp;AJ70&amp;AJ71&amp;AJ72&amp;AJ73&amp;AJ74,General!I:J,2,FALSE),0))+AK73</f>
        <v>#VALUE!</v>
      </c>
      <c r="CW74" s="14" t="str">
        <f>E74</f>
        <v/>
      </c>
      <c r="CX74" s="14" t="str">
        <f>K74</f>
        <v/>
      </c>
      <c r="CY74" s="14" t="str">
        <f>Q74</f>
        <v/>
      </c>
      <c r="CZ74" s="14" t="str">
        <f>W74</f>
        <v/>
      </c>
      <c r="DA74" s="14" t="str">
        <f>AC74</f>
        <v/>
      </c>
      <c r="DB74" s="14" t="str">
        <f>AR74</f>
        <v/>
      </c>
      <c r="DC74" s="14" t="str">
        <f>AX74</f>
        <v/>
      </c>
      <c r="DD74" s="14" t="str">
        <f>BD74</f>
        <v/>
      </c>
      <c r="DE74" s="14" t="str">
        <f>BJ74</f>
        <v/>
      </c>
      <c r="DF74" s="14" t="str">
        <f>BP74</f>
        <v/>
      </c>
      <c r="DG74" s="14" t="str">
        <f>IF(AF74="","",INDEX($CW$4:$DF$4,MATCH(MAX(CW74:DF74),CW74:DF74,0)))</f>
        <v/>
      </c>
      <c r="DH74" s="14">
        <v>74</v>
      </c>
      <c r="DI74" s="14" t="str">
        <f t="shared" si="133"/>
        <v/>
      </c>
      <c r="DJ74" s="14" t="str" cm="1">
        <f t="array" ref="DJ74">IFERROR(INDEX($CW$4:$DF$4,_xlfn.AGGREGATE(15,6,COLUMN($CW$4:$DF$4)-COLUMN($CV$1)/($CW$74:$DF$74=MAX($CW$74:$DF$74)),COLUMNS($CW$4:CW4))),"")</f>
        <v/>
      </c>
      <c r="DK74" s="14" t="str" cm="1">
        <f t="array" ref="DK74">IFERROR(INDEX($CW$4:$DF$4,_xlfn.AGGREGATE(15,6,COLUMN($CW$4:$DF$4)-COLUMN($CV$1)/($CW$74:$DF$74=MAX($CW$74:$DF$74)),COLUMNS($CW$4:CX4))),"")</f>
        <v/>
      </c>
      <c r="DL74" s="14" t="str" cm="1">
        <f t="array" ref="DL74">IFERROR(INDEX($CW$4:$DF$4,_xlfn.AGGREGATE(15,6,COLUMN($CW$4:$DF$4)-COLUMN($CV$1)/($CW$74:$DF$74=MAX($CW$74:$DF$74)),COLUMNS($CW$4:CY4))),"")</f>
        <v/>
      </c>
      <c r="DM74" s="14" t="str" cm="1">
        <f t="array" ref="DM74">IFERROR(INDEX($CW$4:$DF$4,_xlfn.AGGREGATE(15,6,COLUMN($CW$4:$DF$4)-COLUMN($CV$1)/($CW$74:$DF$74=MAX($CW$74:$DF$74)),COLUMNS($CW$4:CZ4))),"")</f>
        <v/>
      </c>
      <c r="DN74" s="168" t="str">
        <f ca="1">IF(DO73="",DN73,DN70)</f>
        <v/>
      </c>
      <c r="DR74" s="14" t="str">
        <f ca="1">IF(DN71&gt;1,"R","N")</f>
        <v>N</v>
      </c>
      <c r="DS74" s="14" t="str">
        <f ca="1">DN74</f>
        <v/>
      </c>
      <c r="DU74" s="68" t="str">
        <f t="shared" si="44"/>
        <v/>
      </c>
      <c r="DV74" s="24" t="str">
        <f t="shared" si="45"/>
        <v/>
      </c>
      <c r="DW74" s="24" t="str">
        <f t="shared" si="46"/>
        <v/>
      </c>
      <c r="DX74" s="24" t="str">
        <f t="shared" si="47"/>
        <v/>
      </c>
      <c r="DY74" s="24" t="str">
        <f t="shared" si="48"/>
        <v/>
      </c>
      <c r="DZ74" s="24" t="str">
        <f t="shared" si="49"/>
        <v/>
      </c>
      <c r="EA74" s="24" t="str">
        <f t="shared" si="50"/>
        <v/>
      </c>
      <c r="EB74" s="24" t="str">
        <f t="shared" si="51"/>
        <v/>
      </c>
      <c r="EC74" s="24" t="str">
        <f t="shared" si="52"/>
        <v/>
      </c>
      <c r="ED74" s="67" t="str">
        <f t="shared" si="53"/>
        <v/>
      </c>
    </row>
    <row r="75" spans="1:134" ht="26.25" customHeight="1" thickBot="1">
      <c r="A75" s="14">
        <v>66</v>
      </c>
      <c r="B75" s="101" t="str">
        <f t="shared" si="123"/>
        <v/>
      </c>
      <c r="C75" s="102" t="str">
        <f t="shared" ref="C75:C109" si="155">IF(AF75="","",IF(B75="NB","",IF(LEFT(B75)=AF75,"Y","N")))</f>
        <v/>
      </c>
      <c r="D75" s="102" t="str">
        <f t="shared" ref="D75:D109" si="156">IF(AF75="","",IF(CL75&gt;10,10,IF(CL75&lt;-10,-10,CL75)))</f>
        <v/>
      </c>
      <c r="E75" s="103" t="str">
        <f t="shared" ref="E75:E109" si="157">IF(AF75="","",IF(B75="NB",E74,IF(C75="Y",E74+REPLACE(B75,1,1,""),E74-REPLACE(B75,1,1,""))))</f>
        <v/>
      </c>
      <c r="F75" s="137"/>
      <c r="G75" s="137"/>
      <c r="H75" s="101" t="str">
        <f t="shared" si="136"/>
        <v/>
      </c>
      <c r="I75" s="102" t="str">
        <f t="shared" ref="I75:I109" si="158">IF(AF75="","",IF(H75="NB","",IF(LEFT(H75)=AF75,"Y","N")))</f>
        <v/>
      </c>
      <c r="J75" s="102" t="str">
        <f t="shared" ref="J75:J109" si="159">IF(AF75="","",IF(CM75&gt;10,10,IF(CM75&lt;-10,-10,CM75)))</f>
        <v/>
      </c>
      <c r="K75" s="103" t="str">
        <f t="shared" ref="K75:K109" si="160">IF(AF75="","",IF(H75="NB",K74,IF(I75="Y",K74+REPLACE(H75,1,1,""),K74-REPLACE(H75,1,1,""))))</f>
        <v/>
      </c>
      <c r="L75" s="137"/>
      <c r="M75" s="137"/>
      <c r="N75" s="101" t="str">
        <f t="shared" si="137"/>
        <v/>
      </c>
      <c r="O75" s="102" t="str">
        <f t="shared" ref="O75:O109" si="161">IF(AF75="","",IF(N75="NB","",IF(LEFT(N75)=AF75,"Y","N")))</f>
        <v/>
      </c>
      <c r="P75" s="102" t="str">
        <f t="shared" ref="P75:P109" si="162">IF(AF75="","",IF(CN75&gt;10,10,IF(CN75&lt;-10,-10,CN75)))</f>
        <v/>
      </c>
      <c r="Q75" s="103" t="str">
        <f t="shared" ref="Q75:Q109" si="163">IF(AF75="","",IF(N75="NB",Q74,IF(O75="Y",Q74+REPLACE(N75,1,1,""),Q74-REPLACE(N75,1,1,""))))</f>
        <v/>
      </c>
      <c r="R75" s="137"/>
      <c r="S75" s="137"/>
      <c r="T75" s="101" t="str">
        <f t="shared" si="138"/>
        <v/>
      </c>
      <c r="U75" s="102" t="str">
        <f t="shared" ref="U75:U109" si="164">IF(AF75="","",IF(T75="NB","",IF(LEFT(T75)=AF75,"Y","N")))</f>
        <v/>
      </c>
      <c r="V75" s="102" t="str">
        <f t="shared" ref="V75:V109" si="165">IF(AF75="","",IF(CO75&gt;10,10,IF(CO75&lt;-10,-10,CO75)))</f>
        <v/>
      </c>
      <c r="W75" s="103" t="str">
        <f t="shared" ref="W75:W109" si="166">IF(AF75="","",IF(T75="NB",W74,IF(U75="Y",W74+REPLACE(T75,1,1,""),W74-REPLACE(T75,1,1,""))))</f>
        <v/>
      </c>
      <c r="X75" s="137"/>
      <c r="Y75" s="137"/>
      <c r="Z75" s="101" t="str">
        <f t="shared" si="139"/>
        <v/>
      </c>
      <c r="AA75" s="102" t="str">
        <f t="shared" ref="AA75:AA109" si="167">IF(AF75="","",IF(Z75="NB","",IF(LEFT(Z75)=AF75,"Y","N")))</f>
        <v/>
      </c>
      <c r="AB75" s="102" t="str">
        <f t="shared" ref="AB75:AB109" si="168">IF(AF75="","",IF(CP75&gt;10,10,IF(CP75&lt;-10,-10,CP75)))</f>
        <v/>
      </c>
      <c r="AC75" s="103" t="str">
        <f t="shared" ref="AC75:AC109" si="169">IF(AF75="","",IF(Z75="NB",AC74,IF(AA75="Y",AC74+REPLACE(Z75,1,1,""),AC74-REPLACE(Z75,1,1,""))))</f>
        <v/>
      </c>
      <c r="AD75" s="137"/>
      <c r="AE75" s="137"/>
      <c r="AF75" s="169" t="str">
        <f>IF('Main Dashboard'!I75="","",'Main Dashboard'!I75)</f>
        <v/>
      </c>
      <c r="AG75" s="179" t="str">
        <f t="shared" ref="AG75" si="170">IF(AF74="","",IF(DR74="R","R",""))</f>
        <v/>
      </c>
      <c r="AH75" s="180" t="str">
        <f>IF(AF74="","",VLOOKUP(DS75,General!O:P,2,FALSE))</f>
        <v/>
      </c>
      <c r="AI75" s="181" t="str" cm="1">
        <f t="array" aca="1" ref="AI75" ca="1">IF(AF74="","",INDIRECT(DS74&amp;DH75))</f>
        <v/>
      </c>
      <c r="AJ75" s="102" t="str">
        <f t="shared" si="54"/>
        <v/>
      </c>
      <c r="AK75" s="102" t="str">
        <f t="shared" si="56"/>
        <v/>
      </c>
      <c r="AL75" s="103" t="str">
        <f t="shared" si="61"/>
        <v/>
      </c>
      <c r="AM75" s="166"/>
      <c r="AN75" s="137"/>
      <c r="AO75" s="101" t="str">
        <f t="shared" si="140"/>
        <v/>
      </c>
      <c r="AP75" s="102" t="str">
        <f t="shared" si="141"/>
        <v/>
      </c>
      <c r="AQ75" s="102" t="str">
        <f t="shared" ref="AQ75:AQ109" si="171">IF(AF75="","",IF(CQ75&gt;10,10,IF(CQ75&lt;-10,-10,CQ75)))</f>
        <v/>
      </c>
      <c r="AR75" s="103" t="str">
        <f t="shared" si="142"/>
        <v/>
      </c>
      <c r="AS75" s="137"/>
      <c r="AT75" s="137"/>
      <c r="AU75" s="101" t="str">
        <f t="shared" si="143"/>
        <v/>
      </c>
      <c r="AV75" s="102" t="str">
        <f t="shared" si="144"/>
        <v/>
      </c>
      <c r="AW75" s="102" t="str">
        <f t="shared" ref="AW75:AW109" si="172">IF(AF75="","",IF(CR75&gt;10,10,IF(CR75&lt;-10,-10,CR75)))</f>
        <v/>
      </c>
      <c r="AX75" s="103" t="str">
        <f t="shared" si="145"/>
        <v/>
      </c>
      <c r="AY75" s="137"/>
      <c r="AZ75" s="137"/>
      <c r="BA75" s="101" t="str">
        <f t="shared" si="146"/>
        <v/>
      </c>
      <c r="BB75" s="102" t="str">
        <f t="shared" si="147"/>
        <v/>
      </c>
      <c r="BC75" s="102" t="str">
        <f t="shared" ref="BC75:BC109" si="173">IF(AF75="","",IF(CS75&gt;10,10,IF(CS75&lt;-10,-10,CS75)))</f>
        <v/>
      </c>
      <c r="BD75" s="103" t="str">
        <f t="shared" si="148"/>
        <v/>
      </c>
      <c r="BE75" s="137"/>
      <c r="BF75" s="137"/>
      <c r="BG75" s="101" t="str">
        <f t="shared" si="149"/>
        <v/>
      </c>
      <c r="BH75" s="102" t="str">
        <f t="shared" si="150"/>
        <v/>
      </c>
      <c r="BI75" s="102" t="str">
        <f t="shared" ref="BI75:BI109" si="174">IF(AF75="","",IF(CT75&gt;10,10,IF(CT75&lt;-10,-10,CT75)))</f>
        <v/>
      </c>
      <c r="BJ75" s="103" t="str">
        <f t="shared" si="151"/>
        <v/>
      </c>
      <c r="BK75" s="137"/>
      <c r="BL75" s="137"/>
      <c r="BM75" s="101" t="str">
        <f t="shared" si="152"/>
        <v/>
      </c>
      <c r="BN75" s="102" t="str">
        <f t="shared" si="153"/>
        <v/>
      </c>
      <c r="BO75" s="102" t="str">
        <f t="shared" ref="BO75:BO109" si="175">IF(AF75="","",IF(CU75&gt;10,10,IF(CU75&lt;-10,-10,CU75)))</f>
        <v/>
      </c>
      <c r="BP75" s="103" t="str">
        <f t="shared" si="154"/>
        <v/>
      </c>
      <c r="BQ75" s="14" t="str">
        <f t="shared" ref="BQ75:BQ113" si="176">"B"&amp;A75</f>
        <v>B66</v>
      </c>
      <c r="BR75" s="14" t="str">
        <f>LEFT('Strategy Dashboard'!B75)</f>
        <v/>
      </c>
      <c r="BS75" s="14" t="str">
        <f>LEFT('Strategy Dashboard'!K75)</f>
        <v/>
      </c>
      <c r="BT75" s="14" t="str">
        <f>LEFT('Strategy Dashboard'!T75)</f>
        <v/>
      </c>
      <c r="BU75" s="14" t="str">
        <f>LEFT('Strategy Dashboard'!AC75)</f>
        <v/>
      </c>
      <c r="BV75" s="14" t="str">
        <f>LEFT('Strategy Dashboard'!AL75)</f>
        <v/>
      </c>
      <c r="BW75" s="14" t="str">
        <f>LEFT('Strategy Dashboard'!BE75)</f>
        <v/>
      </c>
      <c r="BX75" s="14" t="str">
        <f>LEFT('Strategy Dashboard'!BN75)</f>
        <v/>
      </c>
      <c r="BY75" s="14" t="str">
        <f>LEFT('Strategy Dashboard'!BW75)</f>
        <v/>
      </c>
      <c r="BZ75" s="14" t="str">
        <f>LEFT('Strategy Dashboard'!CF75)</f>
        <v/>
      </c>
      <c r="CA75" s="14" t="str">
        <f>LEFT('Strategy Dashboard'!CO75)</f>
        <v/>
      </c>
      <c r="CB75" s="14">
        <f>IF(OR(BR75="N",REPLACE('Strategy Dashboard'!B75,1,1,"")=""),0,INT(REPLACE('Strategy Dashboard'!B75,1,1,"")))</f>
        <v>0</v>
      </c>
      <c r="CC75" s="14">
        <f>IF(OR(BS75="N",REPLACE('Strategy Dashboard'!K75,1,1,"")=""),0,INT(REPLACE('Strategy Dashboard'!K75,1,1,"")))</f>
        <v>0</v>
      </c>
      <c r="CD75" s="14">
        <f>IF(OR(BT75="N",REPLACE('Strategy Dashboard'!T75,1,1,"")=""),0,INT(REPLACE('Strategy Dashboard'!T75,1,1,"")))</f>
        <v>0</v>
      </c>
      <c r="CE75" s="14">
        <f>IF(OR(BU75="N",REPLACE('Strategy Dashboard'!AC75,1,1,"")=""),0,INT(REPLACE('Strategy Dashboard'!AC75,1,1,"")))</f>
        <v>0</v>
      </c>
      <c r="CF75" s="14">
        <f>IF(OR(BV75="N",REPLACE('Strategy Dashboard'!AL75,1,1,"")=""),0,INT(REPLACE('Strategy Dashboard'!AL75,1,1,"")))</f>
        <v>0</v>
      </c>
      <c r="CG75" s="14">
        <f>IF(OR(BW75="N",REPLACE('Strategy Dashboard'!BE75,1,1,"")=""),0,INT(REPLACE('Strategy Dashboard'!BE75,1,1,"")))</f>
        <v>0</v>
      </c>
      <c r="CH75" s="14">
        <f>IF(OR(BX75="N",REPLACE('Strategy Dashboard'!BN75,1,1,"")=""),0,INT(REPLACE('Strategy Dashboard'!BN75,1,1,"")))</f>
        <v>0</v>
      </c>
      <c r="CI75" s="14">
        <f>IF(OR(BY75="N",REPLACE('Strategy Dashboard'!BW75,1,1,"")=""),0,INT(REPLACE('Strategy Dashboard'!BW75,1,1,"")))</f>
        <v>0</v>
      </c>
      <c r="CJ75" s="14">
        <f>IF(OR(BZ75="N",REPLACE('Strategy Dashboard'!CF75,1,1,"")=""),0,INT(REPLACE('Strategy Dashboard'!CF75,1,1,"")))</f>
        <v>0</v>
      </c>
      <c r="CK75" s="14">
        <f>IF(OR(CA75="N",REPLACE('Strategy Dashboard'!CO75,1,1,"")=""),0,INT(REPLACE('Strategy Dashboard'!CO75,1,1,"")))</f>
        <v>0</v>
      </c>
      <c r="CL75" s="14" t="e">
        <f>IF(C75="",0,IFERROR(VLOOKUP(C70&amp;C71&amp;C72&amp;C73&amp;C74&amp;C75,General!I:J,2,FALSE),0))+D74</f>
        <v>#VALUE!</v>
      </c>
      <c r="CM75" s="14" t="e">
        <f>IF(I75="",0,IFERROR(VLOOKUP(I70&amp;I71&amp;I72&amp;I73&amp;I74&amp;I75,General!I:J,2,FALSE),0))+J74</f>
        <v>#VALUE!</v>
      </c>
      <c r="CN75" s="14" t="e">
        <f>IF(O75="",0,IFERROR(VLOOKUP(O70&amp;O71&amp;O72&amp;O73&amp;O74&amp;O75,General!I:J,2,FALSE),0))+P74</f>
        <v>#VALUE!</v>
      </c>
      <c r="CO75" s="14" t="e">
        <f>IF(U75="",0,IFERROR(VLOOKUP(U70&amp;U71&amp;U72&amp;U73&amp;U74&amp;U75,General!I:J,2,FALSE),0))+V74</f>
        <v>#VALUE!</v>
      </c>
      <c r="CP75" s="14" t="e">
        <f>IF(AA75="",0,IFERROR(VLOOKUP(AA70&amp;AA71&amp;AA72&amp;AA73&amp;AA74&amp;AA75,General!I:J,2,FALSE),0))+AB74</f>
        <v>#VALUE!</v>
      </c>
      <c r="CQ75" s="14" t="e">
        <f>IF(AP75="",0,IFERROR(VLOOKUP(AP70&amp;AP71&amp;AP72&amp;AP73&amp;AP74&amp;AP75,General!I:J,2,FALSE),0))+AQ74</f>
        <v>#VALUE!</v>
      </c>
      <c r="CR75" s="14" t="e">
        <f>IF(AV75="",0,IFERROR(VLOOKUP(AV70&amp;AV71&amp;AV72&amp;AV73&amp;AV74&amp;AV75,General!I:J,2,FALSE),0))+AW74</f>
        <v>#VALUE!</v>
      </c>
      <c r="CS75" s="14" t="e">
        <f>IF(BB75="",0,IFERROR(VLOOKUP(BB70&amp;BB71&amp;BB72&amp;BB73&amp;BB74&amp;BB75,General!I:J,2,FALSE),0))+BC74</f>
        <v>#VALUE!</v>
      </c>
      <c r="CT75" s="14" t="e">
        <f>IF(BH75="",0,IFERROR(VLOOKUP(BH70&amp;BH71&amp;BH72&amp;BH73&amp;BH74&amp;BH75,General!I:J,2,FALSE),0))+BI74</f>
        <v>#VALUE!</v>
      </c>
      <c r="CU75" s="14" t="e">
        <f>IF(BN75="",0,IFERROR(VLOOKUP(BN70&amp;BN71&amp;BN72&amp;BN73&amp;BN74&amp;BN75,General!I:J,2,FALSE),0))+BO74</f>
        <v>#VALUE!</v>
      </c>
      <c r="CV75" s="14" t="e">
        <f>IF(AJ75="",0,IFERROR(VLOOKUP(AJ70&amp;AJ71&amp;AJ72&amp;AJ73&amp;AJ74&amp;AJ75,General!I:J,2,FALSE),0))+AK74</f>
        <v>#VALUE!</v>
      </c>
      <c r="DG75" s="14" t="str">
        <f>DG79</f>
        <v/>
      </c>
      <c r="DH75" s="14">
        <v>75</v>
      </c>
      <c r="DI75" s="14" t="str">
        <f>$DG$79</f>
        <v/>
      </c>
      <c r="DN75" s="14" t="str">
        <f ca="1">IF(DN76=1,DN78,IF(DN76=2,DO78,IF(DN76=3,DP78,DQ78)))</f>
        <v/>
      </c>
      <c r="DS75" s="14" t="str">
        <f ca="1">$DN$74</f>
        <v/>
      </c>
      <c r="DU75" s="68" t="str">
        <f t="shared" ref="DU75:DU109" si="177">E75</f>
        <v/>
      </c>
      <c r="DV75" s="24" t="str">
        <f t="shared" ref="DV75:DV109" si="178">K75</f>
        <v/>
      </c>
      <c r="DW75" s="24" t="str">
        <f t="shared" ref="DW75:DW109" si="179">Q75</f>
        <v/>
      </c>
      <c r="DX75" s="24" t="str">
        <f t="shared" ref="DX75:DX109" si="180">W75</f>
        <v/>
      </c>
      <c r="DY75" s="24" t="str">
        <f t="shared" ref="DY75:DY109" si="181">AC75</f>
        <v/>
      </c>
      <c r="DZ75" s="24" t="str">
        <f t="shared" ref="DZ75:DZ109" si="182">AR75</f>
        <v/>
      </c>
      <c r="EA75" s="24" t="str">
        <f t="shared" ref="EA75:EA109" si="183">AX75</f>
        <v/>
      </c>
      <c r="EB75" s="24" t="str">
        <f t="shared" ref="EB75:EB109" si="184">BD75</f>
        <v/>
      </c>
      <c r="EC75" s="24" t="str">
        <f t="shared" ref="EC75:EC109" si="185">BJ75</f>
        <v/>
      </c>
      <c r="ED75" s="67" t="str">
        <f t="shared" ref="ED75:ED109" si="186">BP75</f>
        <v/>
      </c>
    </row>
    <row r="76" spans="1:134" ht="26.25" customHeight="1" thickBot="1">
      <c r="A76" s="14">
        <v>67</v>
      </c>
      <c r="B76" s="104" t="str">
        <f t="shared" si="123"/>
        <v/>
      </c>
      <c r="C76" s="91" t="str">
        <f t="shared" si="155"/>
        <v/>
      </c>
      <c r="D76" s="91" t="str">
        <f t="shared" si="156"/>
        <v/>
      </c>
      <c r="E76" s="105" t="str">
        <f t="shared" si="157"/>
        <v/>
      </c>
      <c r="F76" s="137"/>
      <c r="G76" s="137"/>
      <c r="H76" s="104" t="str">
        <f t="shared" si="136"/>
        <v/>
      </c>
      <c r="I76" s="91" t="str">
        <f t="shared" si="158"/>
        <v/>
      </c>
      <c r="J76" s="91" t="str">
        <f t="shared" si="159"/>
        <v/>
      </c>
      <c r="K76" s="105" t="str">
        <f t="shared" si="160"/>
        <v/>
      </c>
      <c r="L76" s="137"/>
      <c r="M76" s="137"/>
      <c r="N76" s="104" t="str">
        <f t="shared" si="137"/>
        <v/>
      </c>
      <c r="O76" s="91" t="str">
        <f t="shared" si="161"/>
        <v/>
      </c>
      <c r="P76" s="91" t="str">
        <f t="shared" si="162"/>
        <v/>
      </c>
      <c r="Q76" s="105" t="str">
        <f t="shared" si="163"/>
        <v/>
      </c>
      <c r="R76" s="137"/>
      <c r="S76" s="137"/>
      <c r="T76" s="104" t="str">
        <f t="shared" si="138"/>
        <v/>
      </c>
      <c r="U76" s="91" t="str">
        <f t="shared" si="164"/>
        <v/>
      </c>
      <c r="V76" s="91" t="str">
        <f t="shared" si="165"/>
        <v/>
      </c>
      <c r="W76" s="105" t="str">
        <f t="shared" si="166"/>
        <v/>
      </c>
      <c r="X76" s="137"/>
      <c r="Y76" s="137"/>
      <c r="Z76" s="104" t="str">
        <f t="shared" si="139"/>
        <v/>
      </c>
      <c r="AA76" s="91" t="str">
        <f t="shared" si="167"/>
        <v/>
      </c>
      <c r="AB76" s="91" t="str">
        <f t="shared" si="168"/>
        <v/>
      </c>
      <c r="AC76" s="105" t="str">
        <f t="shared" si="169"/>
        <v/>
      </c>
      <c r="AD76" s="137"/>
      <c r="AE76" s="137"/>
      <c r="AF76" s="169" t="str">
        <f>IF('Main Dashboard'!I76="","",'Main Dashboard'!I76)</f>
        <v/>
      </c>
      <c r="AG76" s="171"/>
      <c r="AH76" s="190"/>
      <c r="AI76" s="178" t="str" cm="1">
        <f t="array" aca="1" ref="AI76" ca="1">IF(AF75="","",INDIRECT(DS75&amp;DH76))</f>
        <v/>
      </c>
      <c r="AJ76" s="91" t="str">
        <f t="shared" ref="AJ76:AJ109" si="187">IF(AF76="","",IF(AI76="NB","",IF(LEFT(AI76)=AF76,"Y","N")))</f>
        <v/>
      </c>
      <c r="AK76" s="91" t="str">
        <f t="shared" si="56"/>
        <v/>
      </c>
      <c r="AL76" s="105" t="str">
        <f t="shared" si="61"/>
        <v/>
      </c>
      <c r="AM76" s="166"/>
      <c r="AN76" s="137"/>
      <c r="AO76" s="104" t="str">
        <f t="shared" si="140"/>
        <v/>
      </c>
      <c r="AP76" s="91" t="str">
        <f t="shared" si="141"/>
        <v/>
      </c>
      <c r="AQ76" s="91" t="str">
        <f t="shared" si="171"/>
        <v/>
      </c>
      <c r="AR76" s="105" t="str">
        <f t="shared" si="142"/>
        <v/>
      </c>
      <c r="AS76" s="137"/>
      <c r="AT76" s="137"/>
      <c r="AU76" s="104" t="str">
        <f t="shared" si="143"/>
        <v/>
      </c>
      <c r="AV76" s="91" t="str">
        <f t="shared" si="144"/>
        <v/>
      </c>
      <c r="AW76" s="91" t="str">
        <f t="shared" si="172"/>
        <v/>
      </c>
      <c r="AX76" s="105" t="str">
        <f t="shared" si="145"/>
        <v/>
      </c>
      <c r="AY76" s="137"/>
      <c r="AZ76" s="137"/>
      <c r="BA76" s="104" t="str">
        <f t="shared" si="146"/>
        <v/>
      </c>
      <c r="BB76" s="91" t="str">
        <f t="shared" si="147"/>
        <v/>
      </c>
      <c r="BC76" s="91" t="str">
        <f t="shared" si="173"/>
        <v/>
      </c>
      <c r="BD76" s="105" t="str">
        <f t="shared" si="148"/>
        <v/>
      </c>
      <c r="BE76" s="137"/>
      <c r="BF76" s="137"/>
      <c r="BG76" s="104" t="str">
        <f t="shared" si="149"/>
        <v/>
      </c>
      <c r="BH76" s="91" t="str">
        <f t="shared" si="150"/>
        <v/>
      </c>
      <c r="BI76" s="91" t="str">
        <f t="shared" si="174"/>
        <v/>
      </c>
      <c r="BJ76" s="105" t="str">
        <f t="shared" si="151"/>
        <v/>
      </c>
      <c r="BK76" s="137"/>
      <c r="BL76" s="137"/>
      <c r="BM76" s="104" t="str">
        <f t="shared" si="152"/>
        <v/>
      </c>
      <c r="BN76" s="91" t="str">
        <f t="shared" si="153"/>
        <v/>
      </c>
      <c r="BO76" s="91" t="str">
        <f t="shared" si="175"/>
        <v/>
      </c>
      <c r="BP76" s="105" t="str">
        <f t="shared" si="154"/>
        <v/>
      </c>
      <c r="BQ76" s="14" t="str">
        <f t="shared" si="176"/>
        <v>B67</v>
      </c>
      <c r="BR76" s="14" t="str">
        <f>LEFT('Strategy Dashboard'!B76)</f>
        <v/>
      </c>
      <c r="BS76" s="14" t="str">
        <f>LEFT('Strategy Dashboard'!K76)</f>
        <v/>
      </c>
      <c r="BT76" s="14" t="str">
        <f>LEFT('Strategy Dashboard'!T76)</f>
        <v/>
      </c>
      <c r="BU76" s="14" t="str">
        <f>LEFT('Strategy Dashboard'!AC76)</f>
        <v/>
      </c>
      <c r="BV76" s="14" t="str">
        <f>LEFT('Strategy Dashboard'!AL76)</f>
        <v/>
      </c>
      <c r="BW76" s="14" t="str">
        <f>LEFT('Strategy Dashboard'!BE76)</f>
        <v/>
      </c>
      <c r="BX76" s="14" t="str">
        <f>LEFT('Strategy Dashboard'!BN76)</f>
        <v/>
      </c>
      <c r="BY76" s="14" t="str">
        <f>LEFT('Strategy Dashboard'!BW76)</f>
        <v/>
      </c>
      <c r="BZ76" s="14" t="str">
        <f>LEFT('Strategy Dashboard'!CF76)</f>
        <v/>
      </c>
      <c r="CA76" s="14" t="str">
        <f>LEFT('Strategy Dashboard'!CO76)</f>
        <v/>
      </c>
      <c r="CB76" s="14">
        <f>IF(OR(BR76="N",REPLACE('Strategy Dashboard'!B76,1,1,"")=""),0,INT(REPLACE('Strategy Dashboard'!B76,1,1,"")))</f>
        <v>0</v>
      </c>
      <c r="CC76" s="14">
        <f>IF(OR(BS76="N",REPLACE('Strategy Dashboard'!K76,1,1,"")=""),0,INT(REPLACE('Strategy Dashboard'!K76,1,1,"")))</f>
        <v>0</v>
      </c>
      <c r="CD76" s="14">
        <f>IF(OR(BT76="N",REPLACE('Strategy Dashboard'!T76,1,1,"")=""),0,INT(REPLACE('Strategy Dashboard'!T76,1,1,"")))</f>
        <v>0</v>
      </c>
      <c r="CE76" s="14">
        <f>IF(OR(BU76="N",REPLACE('Strategy Dashboard'!AC76,1,1,"")=""),0,INT(REPLACE('Strategy Dashboard'!AC76,1,1,"")))</f>
        <v>0</v>
      </c>
      <c r="CF76" s="14">
        <f>IF(OR(BV76="N",REPLACE('Strategy Dashboard'!AL76,1,1,"")=""),0,INT(REPLACE('Strategy Dashboard'!AL76,1,1,"")))</f>
        <v>0</v>
      </c>
      <c r="CG76" s="14">
        <f>IF(OR(BW76="N",REPLACE('Strategy Dashboard'!BE76,1,1,"")=""),0,INT(REPLACE('Strategy Dashboard'!BE76,1,1,"")))</f>
        <v>0</v>
      </c>
      <c r="CH76" s="14">
        <f>IF(OR(BX76="N",REPLACE('Strategy Dashboard'!BN76,1,1,"")=""),0,INT(REPLACE('Strategy Dashboard'!BN76,1,1,"")))</f>
        <v>0</v>
      </c>
      <c r="CI76" s="14">
        <f>IF(OR(BY76="N",REPLACE('Strategy Dashboard'!BW76,1,1,"")=""),0,INT(REPLACE('Strategy Dashboard'!BW76,1,1,"")))</f>
        <v>0</v>
      </c>
      <c r="CJ76" s="14">
        <f>IF(OR(BZ76="N",REPLACE('Strategy Dashboard'!CF76,1,1,"")=""),0,INT(REPLACE('Strategy Dashboard'!CF76,1,1,"")))</f>
        <v>0</v>
      </c>
      <c r="CK76" s="14">
        <f>IF(OR(CA76="N",REPLACE('Strategy Dashboard'!CO76,1,1,"")=""),0,INT(REPLACE('Strategy Dashboard'!CO76,1,1,"")))</f>
        <v>0</v>
      </c>
      <c r="CL76" s="14" t="e">
        <f>IF(C76="",0,IFERROR(VLOOKUP(C71&amp;C72&amp;C73&amp;C74&amp;C75&amp;C76,General!I:J,2,FALSE),0))+D75</f>
        <v>#VALUE!</v>
      </c>
      <c r="CM76" s="14" t="e">
        <f>IF(I76="",0,IFERROR(VLOOKUP(I71&amp;I72&amp;I73&amp;I74&amp;I75&amp;I76,General!I:J,2,FALSE),0))+J75</f>
        <v>#VALUE!</v>
      </c>
      <c r="CN76" s="14" t="e">
        <f>IF(O76="",0,IFERROR(VLOOKUP(O71&amp;O72&amp;O73&amp;O74&amp;O75&amp;O76,General!I:J,2,FALSE),0))+P75</f>
        <v>#VALUE!</v>
      </c>
      <c r="CO76" s="14" t="e">
        <f>IF(U76="",0,IFERROR(VLOOKUP(U71&amp;U72&amp;U73&amp;U74&amp;U75&amp;U76,General!I:J,2,FALSE),0))+V75</f>
        <v>#VALUE!</v>
      </c>
      <c r="CP76" s="14" t="e">
        <f>IF(AA76="",0,IFERROR(VLOOKUP(AA71&amp;AA72&amp;AA73&amp;AA74&amp;AA75&amp;AA76,General!I:J,2,FALSE),0))+AB75</f>
        <v>#VALUE!</v>
      </c>
      <c r="CQ76" s="14" t="e">
        <f>IF(AP76="",0,IFERROR(VLOOKUP(AP71&amp;AP72&amp;AP73&amp;AP74&amp;AP75&amp;AP76,General!I:J,2,FALSE),0))+AQ75</f>
        <v>#VALUE!</v>
      </c>
      <c r="CR76" s="14" t="e">
        <f>IF(AV76="",0,IFERROR(VLOOKUP(AV71&amp;AV72&amp;AV73&amp;AV74&amp;AV75&amp;AV76,General!I:J,2,FALSE),0))+AW75</f>
        <v>#VALUE!</v>
      </c>
      <c r="CS76" s="14" t="e">
        <f>IF(BB76="",0,IFERROR(VLOOKUP(BB71&amp;BB72&amp;BB73&amp;BB74&amp;BB75&amp;BB76,General!I:J,2,FALSE),0))+BC75</f>
        <v>#VALUE!</v>
      </c>
      <c r="CT76" s="14" t="e">
        <f>IF(BH76="",0,IFERROR(VLOOKUP(BH71&amp;BH72&amp;BH73&amp;BH74&amp;BH75&amp;BH76,General!I:J,2,FALSE),0))+BI75</f>
        <v>#VALUE!</v>
      </c>
      <c r="CU76" s="14" t="e">
        <f>IF(BN76="",0,IFERROR(VLOOKUP(BN71&amp;BN72&amp;BN73&amp;BN74&amp;BN75&amp;BN76,General!I:J,2,FALSE),0))+BO75</f>
        <v>#VALUE!</v>
      </c>
      <c r="CV76" s="14" t="e">
        <f>IF(AJ76="",0,IFERROR(VLOOKUP(AJ71&amp;AJ72&amp;AJ73&amp;AJ74&amp;AJ75&amp;AJ76,General!I:J,2,FALSE),0))+AK75</f>
        <v>#VALUE!</v>
      </c>
      <c r="DG76" s="14" t="str">
        <f>DG79</f>
        <v/>
      </c>
      <c r="DH76" s="14">
        <v>76</v>
      </c>
      <c r="DI76" s="14" t="str">
        <f t="shared" ref="DI76:DI79" si="188">$DG$79</f>
        <v/>
      </c>
      <c r="DN76" s="14">
        <f ca="1">RANDBETWEEN(1,DN77)</f>
        <v>2</v>
      </c>
      <c r="DS76" s="14" t="str">
        <f t="shared" ref="DS76:DS78" ca="1" si="189">$DN$74</f>
        <v/>
      </c>
      <c r="DT76" s="14">
        <f t="shared" ref="DT76" si="190">IF(DT71=4,1,DT71+1)</f>
        <v>2</v>
      </c>
      <c r="DU76" s="68" t="str">
        <f t="shared" si="177"/>
        <v/>
      </c>
      <c r="DV76" s="24" t="str">
        <f t="shared" si="178"/>
        <v/>
      </c>
      <c r="DW76" s="24" t="str">
        <f t="shared" si="179"/>
        <v/>
      </c>
      <c r="DX76" s="24" t="str">
        <f t="shared" si="180"/>
        <v/>
      </c>
      <c r="DY76" s="24" t="str">
        <f t="shared" si="181"/>
        <v/>
      </c>
      <c r="DZ76" s="24" t="str">
        <f t="shared" si="182"/>
        <v/>
      </c>
      <c r="EA76" s="24" t="str">
        <f t="shared" si="183"/>
        <v/>
      </c>
      <c r="EB76" s="24" t="str">
        <f t="shared" si="184"/>
        <v/>
      </c>
      <c r="EC76" s="24" t="str">
        <f t="shared" si="185"/>
        <v/>
      </c>
      <c r="ED76" s="67" t="str">
        <f t="shared" si="186"/>
        <v/>
      </c>
    </row>
    <row r="77" spans="1:134" ht="26.25" customHeight="1" thickBot="1">
      <c r="A77" s="14">
        <v>68</v>
      </c>
      <c r="B77" s="104" t="str">
        <f t="shared" si="123"/>
        <v/>
      </c>
      <c r="C77" s="91" t="str">
        <f t="shared" si="155"/>
        <v/>
      </c>
      <c r="D77" s="91" t="str">
        <f t="shared" si="156"/>
        <v/>
      </c>
      <c r="E77" s="105" t="str">
        <f t="shared" si="157"/>
        <v/>
      </c>
      <c r="F77" s="137"/>
      <c r="G77" s="137"/>
      <c r="H77" s="104" t="str">
        <f t="shared" si="136"/>
        <v/>
      </c>
      <c r="I77" s="91" t="str">
        <f t="shared" si="158"/>
        <v/>
      </c>
      <c r="J77" s="91" t="str">
        <f t="shared" si="159"/>
        <v/>
      </c>
      <c r="K77" s="105" t="str">
        <f t="shared" si="160"/>
        <v/>
      </c>
      <c r="L77" s="137"/>
      <c r="M77" s="137"/>
      <c r="N77" s="104" t="str">
        <f t="shared" si="137"/>
        <v/>
      </c>
      <c r="O77" s="91" t="str">
        <f t="shared" si="161"/>
        <v/>
      </c>
      <c r="P77" s="91" t="str">
        <f t="shared" si="162"/>
        <v/>
      </c>
      <c r="Q77" s="105" t="str">
        <f t="shared" si="163"/>
        <v/>
      </c>
      <c r="R77" s="137"/>
      <c r="S77" s="137"/>
      <c r="T77" s="104" t="str">
        <f t="shared" si="138"/>
        <v/>
      </c>
      <c r="U77" s="91" t="str">
        <f t="shared" si="164"/>
        <v/>
      </c>
      <c r="V77" s="91" t="str">
        <f t="shared" si="165"/>
        <v/>
      </c>
      <c r="W77" s="105" t="str">
        <f t="shared" si="166"/>
        <v/>
      </c>
      <c r="X77" s="137"/>
      <c r="Y77" s="137"/>
      <c r="Z77" s="104" t="str">
        <f t="shared" si="139"/>
        <v/>
      </c>
      <c r="AA77" s="91" t="str">
        <f t="shared" si="167"/>
        <v/>
      </c>
      <c r="AB77" s="91" t="str">
        <f t="shared" si="168"/>
        <v/>
      </c>
      <c r="AC77" s="105" t="str">
        <f t="shared" si="169"/>
        <v/>
      </c>
      <c r="AD77" s="137"/>
      <c r="AE77" s="137"/>
      <c r="AF77" s="169" t="str">
        <f>IF('Main Dashboard'!I77="","",'Main Dashboard'!I77)</f>
        <v/>
      </c>
      <c r="AG77" s="171"/>
      <c r="AH77" s="190"/>
      <c r="AI77" s="178" t="str" cm="1">
        <f t="array" aca="1" ref="AI77" ca="1">IF(AF76="","",INDIRECT(DS76&amp;DH77))</f>
        <v/>
      </c>
      <c r="AJ77" s="91" t="str">
        <f t="shared" si="187"/>
        <v/>
      </c>
      <c r="AK77" s="91" t="str">
        <f t="shared" si="56"/>
        <v/>
      </c>
      <c r="AL77" s="105" t="str">
        <f t="shared" si="61"/>
        <v/>
      </c>
      <c r="AM77" s="166"/>
      <c r="AN77" s="137"/>
      <c r="AO77" s="104" t="str">
        <f t="shared" si="140"/>
        <v/>
      </c>
      <c r="AP77" s="91" t="str">
        <f t="shared" si="141"/>
        <v/>
      </c>
      <c r="AQ77" s="91" t="str">
        <f t="shared" si="171"/>
        <v/>
      </c>
      <c r="AR77" s="105" t="str">
        <f t="shared" si="142"/>
        <v/>
      </c>
      <c r="AS77" s="137"/>
      <c r="AT77" s="137"/>
      <c r="AU77" s="104" t="str">
        <f t="shared" si="143"/>
        <v/>
      </c>
      <c r="AV77" s="91" t="str">
        <f t="shared" si="144"/>
        <v/>
      </c>
      <c r="AW77" s="91" t="str">
        <f t="shared" si="172"/>
        <v/>
      </c>
      <c r="AX77" s="105" t="str">
        <f t="shared" si="145"/>
        <v/>
      </c>
      <c r="AY77" s="137"/>
      <c r="AZ77" s="137"/>
      <c r="BA77" s="104" t="str">
        <f t="shared" si="146"/>
        <v/>
      </c>
      <c r="BB77" s="91" t="str">
        <f t="shared" si="147"/>
        <v/>
      </c>
      <c r="BC77" s="91" t="str">
        <f t="shared" si="173"/>
        <v/>
      </c>
      <c r="BD77" s="105" t="str">
        <f t="shared" si="148"/>
        <v/>
      </c>
      <c r="BE77" s="137"/>
      <c r="BF77" s="137"/>
      <c r="BG77" s="104" t="str">
        <f t="shared" si="149"/>
        <v/>
      </c>
      <c r="BH77" s="91" t="str">
        <f t="shared" si="150"/>
        <v/>
      </c>
      <c r="BI77" s="91" t="str">
        <f t="shared" si="174"/>
        <v/>
      </c>
      <c r="BJ77" s="105" t="str">
        <f t="shared" si="151"/>
        <v/>
      </c>
      <c r="BK77" s="137"/>
      <c r="BL77" s="137"/>
      <c r="BM77" s="104" t="str">
        <f t="shared" si="152"/>
        <v/>
      </c>
      <c r="BN77" s="91" t="str">
        <f t="shared" si="153"/>
        <v/>
      </c>
      <c r="BO77" s="91" t="str">
        <f t="shared" si="175"/>
        <v/>
      </c>
      <c r="BP77" s="105" t="str">
        <f t="shared" si="154"/>
        <v/>
      </c>
      <c r="BQ77" s="14" t="str">
        <f t="shared" si="176"/>
        <v>B68</v>
      </c>
      <c r="BR77" s="14" t="str">
        <f>LEFT('Strategy Dashboard'!B77)</f>
        <v/>
      </c>
      <c r="BS77" s="14" t="str">
        <f>LEFT('Strategy Dashboard'!K77)</f>
        <v/>
      </c>
      <c r="BT77" s="14" t="str">
        <f>LEFT('Strategy Dashboard'!T77)</f>
        <v/>
      </c>
      <c r="BU77" s="14" t="str">
        <f>LEFT('Strategy Dashboard'!AC77)</f>
        <v/>
      </c>
      <c r="BV77" s="14" t="str">
        <f>LEFT('Strategy Dashboard'!AL77)</f>
        <v/>
      </c>
      <c r="BW77" s="14" t="str">
        <f>LEFT('Strategy Dashboard'!BE77)</f>
        <v/>
      </c>
      <c r="BX77" s="14" t="str">
        <f>LEFT('Strategy Dashboard'!BN77)</f>
        <v/>
      </c>
      <c r="BY77" s="14" t="str">
        <f>LEFT('Strategy Dashboard'!BW77)</f>
        <v/>
      </c>
      <c r="BZ77" s="14" t="str">
        <f>LEFT('Strategy Dashboard'!CF77)</f>
        <v/>
      </c>
      <c r="CA77" s="14" t="str">
        <f>LEFT('Strategy Dashboard'!CO77)</f>
        <v/>
      </c>
      <c r="CB77" s="14">
        <f>IF(OR(BR77="N",REPLACE('Strategy Dashboard'!B77,1,1,"")=""),0,INT(REPLACE('Strategy Dashboard'!B77,1,1,"")))</f>
        <v>0</v>
      </c>
      <c r="CC77" s="14">
        <f>IF(OR(BS77="N",REPLACE('Strategy Dashboard'!K77,1,1,"")=""),0,INT(REPLACE('Strategy Dashboard'!K77,1,1,"")))</f>
        <v>0</v>
      </c>
      <c r="CD77" s="14">
        <f>IF(OR(BT77="N",REPLACE('Strategy Dashboard'!T77,1,1,"")=""),0,INT(REPLACE('Strategy Dashboard'!T77,1,1,"")))</f>
        <v>0</v>
      </c>
      <c r="CE77" s="14">
        <f>IF(OR(BU77="N",REPLACE('Strategy Dashboard'!AC77,1,1,"")=""),0,INT(REPLACE('Strategy Dashboard'!AC77,1,1,"")))</f>
        <v>0</v>
      </c>
      <c r="CF77" s="14">
        <f>IF(OR(BV77="N",REPLACE('Strategy Dashboard'!AL77,1,1,"")=""),0,INT(REPLACE('Strategy Dashboard'!AL77,1,1,"")))</f>
        <v>0</v>
      </c>
      <c r="CG77" s="14">
        <f>IF(OR(BW77="N",REPLACE('Strategy Dashboard'!BE77,1,1,"")=""),0,INT(REPLACE('Strategy Dashboard'!BE77,1,1,"")))</f>
        <v>0</v>
      </c>
      <c r="CH77" s="14">
        <f>IF(OR(BX77="N",REPLACE('Strategy Dashboard'!BN77,1,1,"")=""),0,INT(REPLACE('Strategy Dashboard'!BN77,1,1,"")))</f>
        <v>0</v>
      </c>
      <c r="CI77" s="14">
        <f>IF(OR(BY77="N",REPLACE('Strategy Dashboard'!BW77,1,1,"")=""),0,INT(REPLACE('Strategy Dashboard'!BW77,1,1,"")))</f>
        <v>0</v>
      </c>
      <c r="CJ77" s="14">
        <f>IF(OR(BZ77="N",REPLACE('Strategy Dashboard'!CF77,1,1,"")=""),0,INT(REPLACE('Strategy Dashboard'!CF77,1,1,"")))</f>
        <v>0</v>
      </c>
      <c r="CK77" s="14">
        <f>IF(OR(CA77="N",REPLACE('Strategy Dashboard'!CO77,1,1,"")=""),0,INT(REPLACE('Strategy Dashboard'!CO77,1,1,"")))</f>
        <v>0</v>
      </c>
      <c r="CL77" s="14" t="e">
        <f>IF(C77="",0,IFERROR(VLOOKUP(C72&amp;C73&amp;C74&amp;C75&amp;C76&amp;C77,General!I:J,2,FALSE),0))+D76</f>
        <v>#VALUE!</v>
      </c>
      <c r="CM77" s="14" t="e">
        <f>IF(I77="",0,IFERROR(VLOOKUP(I72&amp;I73&amp;I74&amp;I75&amp;I76&amp;I77,General!I:J,2,FALSE),0))+J76</f>
        <v>#VALUE!</v>
      </c>
      <c r="CN77" s="14" t="e">
        <f>IF(O77="",0,IFERROR(VLOOKUP(O72&amp;O73&amp;O74&amp;O75&amp;O76&amp;O77,General!I:J,2,FALSE),0))+P76</f>
        <v>#VALUE!</v>
      </c>
      <c r="CO77" s="14" t="e">
        <f>IF(U77="",0,IFERROR(VLOOKUP(U72&amp;U73&amp;U74&amp;U75&amp;U76&amp;U77,General!I:J,2,FALSE),0))+V76</f>
        <v>#VALUE!</v>
      </c>
      <c r="CP77" s="14" t="e">
        <f>IF(AA77="",0,IFERROR(VLOOKUP(AA72&amp;AA73&amp;AA74&amp;AA75&amp;AA76&amp;AA77,General!I:J,2,FALSE),0))+AB76</f>
        <v>#VALUE!</v>
      </c>
      <c r="CQ77" s="14" t="e">
        <f>IF(AP77="",0,IFERROR(VLOOKUP(AP72&amp;AP73&amp;AP74&amp;AP75&amp;AP76&amp;AP77,General!I:J,2,FALSE),0))+AQ76</f>
        <v>#VALUE!</v>
      </c>
      <c r="CR77" s="14" t="e">
        <f>IF(AV77="",0,IFERROR(VLOOKUP(AV72&amp;AV73&amp;AV74&amp;AV75&amp;AV76&amp;AV77,General!I:J,2,FALSE),0))+AW76</f>
        <v>#VALUE!</v>
      </c>
      <c r="CS77" s="14" t="e">
        <f>IF(BB77="",0,IFERROR(VLOOKUP(BB72&amp;BB73&amp;BB74&amp;BB75&amp;BB76&amp;BB77,General!I:J,2,FALSE),0))+BC76</f>
        <v>#VALUE!</v>
      </c>
      <c r="CT77" s="14" t="e">
        <f>IF(BH77="",0,IFERROR(VLOOKUP(BH72&amp;BH73&amp;BH74&amp;BH75&amp;BH76&amp;BH77,General!I:J,2,FALSE),0))+BI76</f>
        <v>#VALUE!</v>
      </c>
      <c r="CU77" s="14" t="e">
        <f>IF(BN77="",0,IFERROR(VLOOKUP(BN72&amp;BN73&amp;BN74&amp;BN75&amp;BN76&amp;BN77,General!I:J,2,FALSE),0))+BO76</f>
        <v>#VALUE!</v>
      </c>
      <c r="CV77" s="14" t="e">
        <f>IF(AJ77="",0,IFERROR(VLOOKUP(AJ72&amp;AJ73&amp;AJ74&amp;AJ75&amp;AJ76&amp;AJ77,General!I:J,2,FALSE),0))+AK76</f>
        <v>#VALUE!</v>
      </c>
      <c r="DG77" s="14" t="str">
        <f>DG79</f>
        <v/>
      </c>
      <c r="DH77" s="14">
        <v>77</v>
      </c>
      <c r="DI77" s="14" t="str">
        <f t="shared" si="188"/>
        <v/>
      </c>
      <c r="DJ77" s="14" t="str">
        <f>IFERROR(VLOOKUP(DJ79,General!L:M,2,FALSE),"")</f>
        <v/>
      </c>
      <c r="DK77" s="14" t="str">
        <f>IFERROR(VLOOKUP(DK79,General!L:M,2,FALSE),"")</f>
        <v/>
      </c>
      <c r="DL77" s="14" t="str">
        <f>IFERROR(VLOOKUP(DL79,General!L:M,2,FALSE),"")</f>
        <v/>
      </c>
      <c r="DM77" s="14" t="str">
        <f>IFERROR(VLOOKUP(DM79,General!L:M,2,FALSE),"")</f>
        <v/>
      </c>
      <c r="DN77" s="14">
        <f ca="1">COUNTIF(DJ78:DM78,MAX(DJ78:DM78))</f>
        <v>4</v>
      </c>
      <c r="DS77" s="14" t="str">
        <f t="shared" ca="1" si="189"/>
        <v/>
      </c>
      <c r="DU77" s="68" t="str">
        <f t="shared" si="177"/>
        <v/>
      </c>
      <c r="DV77" s="24" t="str">
        <f t="shared" si="178"/>
        <v/>
      </c>
      <c r="DW77" s="24" t="str">
        <f t="shared" si="179"/>
        <v/>
      </c>
      <c r="DX77" s="24" t="str">
        <f t="shared" si="180"/>
        <v/>
      </c>
      <c r="DY77" s="24" t="str">
        <f t="shared" si="181"/>
        <v/>
      </c>
      <c r="DZ77" s="24" t="str">
        <f t="shared" si="182"/>
        <v/>
      </c>
      <c r="EA77" s="24" t="str">
        <f t="shared" si="183"/>
        <v/>
      </c>
      <c r="EB77" s="24" t="str">
        <f t="shared" si="184"/>
        <v/>
      </c>
      <c r="EC77" s="24" t="str">
        <f t="shared" si="185"/>
        <v/>
      </c>
      <c r="ED77" s="67" t="str">
        <f t="shared" si="186"/>
        <v/>
      </c>
    </row>
    <row r="78" spans="1:134" ht="26.25" customHeight="1" thickBot="1">
      <c r="A78" s="14">
        <v>69</v>
      </c>
      <c r="B78" s="104" t="str">
        <f t="shared" si="123"/>
        <v/>
      </c>
      <c r="C78" s="91" t="str">
        <f t="shared" si="155"/>
        <v/>
      </c>
      <c r="D78" s="91" t="str">
        <f t="shared" si="156"/>
        <v/>
      </c>
      <c r="E78" s="105" t="str">
        <f t="shared" si="157"/>
        <v/>
      </c>
      <c r="F78" s="137"/>
      <c r="G78" s="137"/>
      <c r="H78" s="104" t="str">
        <f t="shared" si="136"/>
        <v/>
      </c>
      <c r="I78" s="91" t="str">
        <f t="shared" si="158"/>
        <v/>
      </c>
      <c r="J78" s="91" t="str">
        <f t="shared" si="159"/>
        <v/>
      </c>
      <c r="K78" s="105" t="str">
        <f t="shared" si="160"/>
        <v/>
      </c>
      <c r="L78" s="137"/>
      <c r="M78" s="137"/>
      <c r="N78" s="104" t="str">
        <f t="shared" si="137"/>
        <v/>
      </c>
      <c r="O78" s="91" t="str">
        <f t="shared" si="161"/>
        <v/>
      </c>
      <c r="P78" s="91" t="str">
        <f t="shared" si="162"/>
        <v/>
      </c>
      <c r="Q78" s="105" t="str">
        <f t="shared" si="163"/>
        <v/>
      </c>
      <c r="R78" s="137"/>
      <c r="S78" s="137"/>
      <c r="T78" s="104" t="str">
        <f t="shared" si="138"/>
        <v/>
      </c>
      <c r="U78" s="91" t="str">
        <f t="shared" si="164"/>
        <v/>
      </c>
      <c r="V78" s="91" t="str">
        <f t="shared" si="165"/>
        <v/>
      </c>
      <c r="W78" s="105" t="str">
        <f t="shared" si="166"/>
        <v/>
      </c>
      <c r="X78" s="137"/>
      <c r="Y78" s="137"/>
      <c r="Z78" s="104" t="str">
        <f t="shared" si="139"/>
        <v/>
      </c>
      <c r="AA78" s="91" t="str">
        <f t="shared" si="167"/>
        <v/>
      </c>
      <c r="AB78" s="91" t="str">
        <f t="shared" si="168"/>
        <v/>
      </c>
      <c r="AC78" s="105" t="str">
        <f t="shared" si="169"/>
        <v/>
      </c>
      <c r="AD78" s="137"/>
      <c r="AE78" s="137"/>
      <c r="AF78" s="169" t="str">
        <f>IF('Main Dashboard'!I78="","",'Main Dashboard'!I78)</f>
        <v/>
      </c>
      <c r="AG78" s="171"/>
      <c r="AH78" s="190"/>
      <c r="AI78" s="178" t="str" cm="1">
        <f t="array" aca="1" ref="AI78" ca="1">IF(AF77="","",INDIRECT(DS77&amp;DH78))</f>
        <v/>
      </c>
      <c r="AJ78" s="91" t="str">
        <f t="shared" si="187"/>
        <v/>
      </c>
      <c r="AK78" s="91" t="str">
        <f t="shared" si="56"/>
        <v/>
      </c>
      <c r="AL78" s="105" t="str">
        <f t="shared" si="61"/>
        <v/>
      </c>
      <c r="AM78" s="166"/>
      <c r="AN78" s="137"/>
      <c r="AO78" s="104" t="str">
        <f t="shared" si="140"/>
        <v/>
      </c>
      <c r="AP78" s="91" t="str">
        <f t="shared" si="141"/>
        <v/>
      </c>
      <c r="AQ78" s="91" t="str">
        <f t="shared" si="171"/>
        <v/>
      </c>
      <c r="AR78" s="105" t="str">
        <f t="shared" si="142"/>
        <v/>
      </c>
      <c r="AS78" s="137"/>
      <c r="AT78" s="137"/>
      <c r="AU78" s="104" t="str">
        <f t="shared" si="143"/>
        <v/>
      </c>
      <c r="AV78" s="91" t="str">
        <f t="shared" si="144"/>
        <v/>
      </c>
      <c r="AW78" s="91" t="str">
        <f t="shared" si="172"/>
        <v/>
      </c>
      <c r="AX78" s="105" t="str">
        <f t="shared" si="145"/>
        <v/>
      </c>
      <c r="AY78" s="137"/>
      <c r="AZ78" s="137"/>
      <c r="BA78" s="104" t="str">
        <f t="shared" si="146"/>
        <v/>
      </c>
      <c r="BB78" s="91" t="str">
        <f t="shared" si="147"/>
        <v/>
      </c>
      <c r="BC78" s="91" t="str">
        <f t="shared" si="173"/>
        <v/>
      </c>
      <c r="BD78" s="105" t="str">
        <f t="shared" si="148"/>
        <v/>
      </c>
      <c r="BE78" s="137"/>
      <c r="BF78" s="137"/>
      <c r="BG78" s="104" t="str">
        <f t="shared" si="149"/>
        <v/>
      </c>
      <c r="BH78" s="91" t="str">
        <f t="shared" si="150"/>
        <v/>
      </c>
      <c r="BI78" s="91" t="str">
        <f t="shared" si="174"/>
        <v/>
      </c>
      <c r="BJ78" s="105" t="str">
        <f t="shared" si="151"/>
        <v/>
      </c>
      <c r="BK78" s="137"/>
      <c r="BL78" s="137"/>
      <c r="BM78" s="104" t="str">
        <f t="shared" si="152"/>
        <v/>
      </c>
      <c r="BN78" s="91" t="str">
        <f t="shared" si="153"/>
        <v/>
      </c>
      <c r="BO78" s="91" t="str">
        <f t="shared" si="175"/>
        <v/>
      </c>
      <c r="BP78" s="105" t="str">
        <f t="shared" si="154"/>
        <v/>
      </c>
      <c r="BQ78" s="14" t="str">
        <f t="shared" si="176"/>
        <v>B69</v>
      </c>
      <c r="BR78" s="14" t="str">
        <f>LEFT('Strategy Dashboard'!B78)</f>
        <v/>
      </c>
      <c r="BS78" s="14" t="str">
        <f>LEFT('Strategy Dashboard'!K78)</f>
        <v/>
      </c>
      <c r="BT78" s="14" t="str">
        <f>LEFT('Strategy Dashboard'!T78)</f>
        <v/>
      </c>
      <c r="BU78" s="14" t="str">
        <f>LEFT('Strategy Dashboard'!AC78)</f>
        <v/>
      </c>
      <c r="BV78" s="14" t="str">
        <f>LEFT('Strategy Dashboard'!AL78)</f>
        <v/>
      </c>
      <c r="BW78" s="14" t="str">
        <f>LEFT('Strategy Dashboard'!BE78)</f>
        <v/>
      </c>
      <c r="BX78" s="14" t="str">
        <f>LEFT('Strategy Dashboard'!BN78)</f>
        <v/>
      </c>
      <c r="BY78" s="14" t="str">
        <f>LEFT('Strategy Dashboard'!BW78)</f>
        <v/>
      </c>
      <c r="BZ78" s="14" t="str">
        <f>LEFT('Strategy Dashboard'!CF78)</f>
        <v/>
      </c>
      <c r="CA78" s="14" t="str">
        <f>LEFT('Strategy Dashboard'!CO78)</f>
        <v/>
      </c>
      <c r="CB78" s="14">
        <f>IF(OR(BR78="N",REPLACE('Strategy Dashboard'!B78,1,1,"")=""),0,INT(REPLACE('Strategy Dashboard'!B78,1,1,"")))</f>
        <v>0</v>
      </c>
      <c r="CC78" s="14">
        <f>IF(OR(BS78="N",REPLACE('Strategy Dashboard'!K78,1,1,"")=""),0,INT(REPLACE('Strategy Dashboard'!K78,1,1,"")))</f>
        <v>0</v>
      </c>
      <c r="CD78" s="14">
        <f>IF(OR(BT78="N",REPLACE('Strategy Dashboard'!T78,1,1,"")=""),0,INT(REPLACE('Strategy Dashboard'!T78,1,1,"")))</f>
        <v>0</v>
      </c>
      <c r="CE78" s="14">
        <f>IF(OR(BU78="N",REPLACE('Strategy Dashboard'!AC78,1,1,"")=""),0,INT(REPLACE('Strategy Dashboard'!AC78,1,1,"")))</f>
        <v>0</v>
      </c>
      <c r="CF78" s="14">
        <f>IF(OR(BV78="N",REPLACE('Strategy Dashboard'!AL78,1,1,"")=""),0,INT(REPLACE('Strategy Dashboard'!AL78,1,1,"")))</f>
        <v>0</v>
      </c>
      <c r="CG78" s="14">
        <f>IF(OR(BW78="N",REPLACE('Strategy Dashboard'!BE78,1,1,"")=""),0,INT(REPLACE('Strategy Dashboard'!BE78,1,1,"")))</f>
        <v>0</v>
      </c>
      <c r="CH78" s="14">
        <f>IF(OR(BX78="N",REPLACE('Strategy Dashboard'!BN78,1,1,"")=""),0,INT(REPLACE('Strategy Dashboard'!BN78,1,1,"")))</f>
        <v>0</v>
      </c>
      <c r="CI78" s="14">
        <f>IF(OR(BY78="N",REPLACE('Strategy Dashboard'!BW78,1,1,"")=""),0,INT(REPLACE('Strategy Dashboard'!BW78,1,1,"")))</f>
        <v>0</v>
      </c>
      <c r="CJ78" s="14">
        <f>IF(OR(BZ78="N",REPLACE('Strategy Dashboard'!CF78,1,1,"")=""),0,INT(REPLACE('Strategy Dashboard'!CF78,1,1,"")))</f>
        <v>0</v>
      </c>
      <c r="CK78" s="14">
        <f>IF(OR(CA78="N",REPLACE('Strategy Dashboard'!CO78,1,1,"")=""),0,INT(REPLACE('Strategy Dashboard'!CO78,1,1,"")))</f>
        <v>0</v>
      </c>
      <c r="CL78" s="14" t="e">
        <f>IF(C78="",0,IFERROR(VLOOKUP(C73&amp;C74&amp;C75&amp;C76&amp;C77&amp;C78,General!I:J,2,FALSE),0))+D77</f>
        <v>#VALUE!</v>
      </c>
      <c r="CM78" s="14" t="e">
        <f>IF(I78="",0,IFERROR(VLOOKUP(I73&amp;I74&amp;I75&amp;I76&amp;I77&amp;I78,General!I:J,2,FALSE),0))+J77</f>
        <v>#VALUE!</v>
      </c>
      <c r="CN78" s="14" t="e">
        <f>IF(O78="",0,IFERROR(VLOOKUP(O73&amp;O74&amp;O75&amp;O76&amp;O77&amp;O78,General!I:J,2,FALSE),0))+P77</f>
        <v>#VALUE!</v>
      </c>
      <c r="CO78" s="14" t="e">
        <f>IF(U78="",0,IFERROR(VLOOKUP(U73&amp;U74&amp;U75&amp;U76&amp;U77&amp;U78,General!I:J,2,FALSE),0))+V77</f>
        <v>#VALUE!</v>
      </c>
      <c r="CP78" s="14" t="e">
        <f>IF(AA78="",0,IFERROR(VLOOKUP(AA73&amp;AA74&amp;AA75&amp;AA76&amp;AA77&amp;AA78,General!I:J,2,FALSE),0))+AB77</f>
        <v>#VALUE!</v>
      </c>
      <c r="CQ78" s="14" t="e">
        <f>IF(AP78="",0,IFERROR(VLOOKUP(AP73&amp;AP74&amp;AP75&amp;AP76&amp;AP77&amp;AP78,General!I:J,2,FALSE),0))+AQ77</f>
        <v>#VALUE!</v>
      </c>
      <c r="CR78" s="14" t="e">
        <f>IF(AV78="",0,IFERROR(VLOOKUP(AV73&amp;AV74&amp;AV75&amp;AV76&amp;AV77&amp;AV78,General!I:J,2,FALSE),0))+AW77</f>
        <v>#VALUE!</v>
      </c>
      <c r="CS78" s="14" t="e">
        <f>IF(BB78="",0,IFERROR(VLOOKUP(BB73&amp;BB74&amp;BB75&amp;BB76&amp;BB77&amp;BB78,General!I:J,2,FALSE),0))+BC77</f>
        <v>#VALUE!</v>
      </c>
      <c r="CT78" s="14" t="e">
        <f>IF(BH78="",0,IFERROR(VLOOKUP(BH73&amp;BH74&amp;BH75&amp;BH76&amp;BH77&amp;BH78,General!I:J,2,FALSE),0))+BI77</f>
        <v>#VALUE!</v>
      </c>
      <c r="CU78" s="14" t="e">
        <f>IF(BN78="",0,IFERROR(VLOOKUP(BN73&amp;BN74&amp;BN75&amp;BN76&amp;BN77&amp;BN78,General!I:J,2,FALSE),0))+BO77</f>
        <v>#VALUE!</v>
      </c>
      <c r="CV78" s="14" t="e">
        <f>IF(AJ78="",0,IFERROR(VLOOKUP(AJ73&amp;AJ74&amp;AJ75&amp;AJ76&amp;AJ77&amp;AJ78,General!I:J,2,FALSE),0))+AK77</f>
        <v>#VALUE!</v>
      </c>
      <c r="DG78" s="14" t="str">
        <f>DG79</f>
        <v/>
      </c>
      <c r="DH78" s="14">
        <v>78</v>
      </c>
      <c r="DI78" s="14" t="str">
        <f t="shared" si="188"/>
        <v/>
      </c>
      <c r="DJ78" s="14">
        <f ca="1">IF(DJ79="",0,COUNTIF(INDIRECT(DJ77&amp;DH75):INDIRECT(DJ77&amp;DH79),"Y"))</f>
        <v>0</v>
      </c>
      <c r="DK78" s="14">
        <f ca="1">IF(DK79="",0,COUNTIF(INDIRECT(DK77&amp;DH75):INDIRECT(DK77&amp;DH79),"Y"))</f>
        <v>0</v>
      </c>
      <c r="DL78" s="14">
        <f ca="1">IF(DL79="",0,COUNTIF(INDIRECT(DL77&amp;DH75):INDIRECT(DL77&amp;DH79),"Y"))</f>
        <v>0</v>
      </c>
      <c r="DM78" s="14">
        <f ca="1">IF(DM79="",0,COUNTIF(INDIRECT(DM77&amp;DH75):INDIRECT(DM77&amp;DH79),"Y"))</f>
        <v>0</v>
      </c>
      <c r="DN78" s="14" t="str" cm="1">
        <f t="array" aca="1" ref="DN78" ca="1">IFERROR(INDEX($DJ$79:$DM$79,_xlfn.AGGREGATE(15,6,COLUMN($DJ$79:$DM$79)-COLUMN($DI$79)/($DJ$78:$DM$78=MAX($DJ$78:$DM$78)),COLUMNS($DJ$79:DJ79))),"")</f>
        <v/>
      </c>
      <c r="DO78" s="14" t="str" cm="1">
        <f t="array" aca="1" ref="DO78" ca="1">IFERROR(INDEX($DJ$79:$DM$79,_xlfn.AGGREGATE(15,6,COLUMN($DJ$79:$DM$79)-COLUMN($DI$79)/($DJ$78:$DM$78=MAX($DJ$78:$DM$78)),COLUMNS($DJ$79:DK79))),"")</f>
        <v/>
      </c>
      <c r="DP78" s="14" t="str" cm="1">
        <f t="array" aca="1" ref="DP78" ca="1">IFERROR(INDEX($DJ$79:$DM$79,_xlfn.AGGREGATE(15,6,COLUMN($DJ$79:$DM$79)-COLUMN($DI$79)/($DJ$78:$DM$78=MAX($DJ$78:$DM$78)),COLUMNS($DJ$79:DL79))),"")</f>
        <v/>
      </c>
      <c r="DQ78" s="14" t="str" cm="1">
        <f t="array" aca="1" ref="DQ78" ca="1">IFERROR(INDEX($DJ$79:$DM$79,_xlfn.AGGREGATE(15,6,COLUMN($DJ$79:$DM$79)-COLUMN($DI$79)/($DJ$78:$DM$78=MAX($DJ$78:$DM$78)),COLUMNS($DJ$79:DM79))),"")</f>
        <v/>
      </c>
      <c r="DS78" s="14" t="str">
        <f t="shared" ca="1" si="189"/>
        <v/>
      </c>
      <c r="DU78" s="68" t="str">
        <f t="shared" si="177"/>
        <v/>
      </c>
      <c r="DV78" s="24" t="str">
        <f t="shared" si="178"/>
        <v/>
      </c>
      <c r="DW78" s="24" t="str">
        <f t="shared" si="179"/>
        <v/>
      </c>
      <c r="DX78" s="24" t="str">
        <f t="shared" si="180"/>
        <v/>
      </c>
      <c r="DY78" s="24" t="str">
        <f t="shared" si="181"/>
        <v/>
      </c>
      <c r="DZ78" s="24" t="str">
        <f t="shared" si="182"/>
        <v/>
      </c>
      <c r="EA78" s="24" t="str">
        <f t="shared" si="183"/>
        <v/>
      </c>
      <c r="EB78" s="24" t="str">
        <f t="shared" si="184"/>
        <v/>
      </c>
      <c r="EC78" s="24" t="str">
        <f t="shared" si="185"/>
        <v/>
      </c>
      <c r="ED78" s="67" t="str">
        <f t="shared" si="186"/>
        <v/>
      </c>
    </row>
    <row r="79" spans="1:134" ht="26.25" customHeight="1" thickBot="1">
      <c r="A79" s="14">
        <v>70</v>
      </c>
      <c r="B79" s="106" t="str">
        <f t="shared" si="123"/>
        <v/>
      </c>
      <c r="C79" s="107" t="str">
        <f t="shared" si="155"/>
        <v/>
      </c>
      <c r="D79" s="107" t="str">
        <f t="shared" si="156"/>
        <v/>
      </c>
      <c r="E79" s="108" t="str">
        <f t="shared" si="157"/>
        <v/>
      </c>
      <c r="F79" s="137"/>
      <c r="G79" s="137"/>
      <c r="H79" s="106" t="str">
        <f t="shared" si="136"/>
        <v/>
      </c>
      <c r="I79" s="107" t="str">
        <f t="shared" si="158"/>
        <v/>
      </c>
      <c r="J79" s="107" t="str">
        <f t="shared" si="159"/>
        <v/>
      </c>
      <c r="K79" s="108" t="str">
        <f t="shared" si="160"/>
        <v/>
      </c>
      <c r="L79" s="137"/>
      <c r="M79" s="137"/>
      <c r="N79" s="106" t="str">
        <f t="shared" si="137"/>
        <v/>
      </c>
      <c r="O79" s="107" t="str">
        <f t="shared" si="161"/>
        <v/>
      </c>
      <c r="P79" s="107" t="str">
        <f t="shared" si="162"/>
        <v/>
      </c>
      <c r="Q79" s="108" t="str">
        <f t="shared" si="163"/>
        <v/>
      </c>
      <c r="R79" s="137"/>
      <c r="S79" s="137"/>
      <c r="T79" s="106" t="str">
        <f t="shared" si="138"/>
        <v/>
      </c>
      <c r="U79" s="107" t="str">
        <f t="shared" si="164"/>
        <v/>
      </c>
      <c r="V79" s="107" t="str">
        <f t="shared" si="165"/>
        <v/>
      </c>
      <c r="W79" s="108" t="str">
        <f t="shared" si="166"/>
        <v/>
      </c>
      <c r="X79" s="137"/>
      <c r="Y79" s="137"/>
      <c r="Z79" s="106" t="str">
        <f t="shared" si="139"/>
        <v/>
      </c>
      <c r="AA79" s="107" t="str">
        <f t="shared" si="167"/>
        <v/>
      </c>
      <c r="AB79" s="107" t="str">
        <f t="shared" si="168"/>
        <v/>
      </c>
      <c r="AC79" s="108" t="str">
        <f t="shared" si="169"/>
        <v/>
      </c>
      <c r="AD79" s="137"/>
      <c r="AE79" s="137"/>
      <c r="AF79" s="169" t="str">
        <f>IF('Main Dashboard'!I79="","",'Main Dashboard'!I79)</f>
        <v/>
      </c>
      <c r="AG79" s="172"/>
      <c r="AH79" s="191"/>
      <c r="AI79" s="182" t="str" cm="1">
        <f t="array" aca="1" ref="AI79" ca="1">IF(AF78="","",INDIRECT(DS78&amp;DH79))</f>
        <v/>
      </c>
      <c r="AJ79" s="107" t="str">
        <f t="shared" si="187"/>
        <v/>
      </c>
      <c r="AK79" s="107" t="str">
        <f t="shared" si="56"/>
        <v/>
      </c>
      <c r="AL79" s="108" t="str">
        <f t="shared" si="61"/>
        <v/>
      </c>
      <c r="AM79" s="166"/>
      <c r="AN79" s="137"/>
      <c r="AO79" s="106" t="str">
        <f t="shared" si="140"/>
        <v/>
      </c>
      <c r="AP79" s="107" t="str">
        <f t="shared" si="141"/>
        <v/>
      </c>
      <c r="AQ79" s="107" t="str">
        <f t="shared" si="171"/>
        <v/>
      </c>
      <c r="AR79" s="108" t="str">
        <f t="shared" si="142"/>
        <v/>
      </c>
      <c r="AS79" s="137"/>
      <c r="AT79" s="137"/>
      <c r="AU79" s="106" t="str">
        <f t="shared" si="143"/>
        <v/>
      </c>
      <c r="AV79" s="107" t="str">
        <f t="shared" si="144"/>
        <v/>
      </c>
      <c r="AW79" s="107" t="str">
        <f t="shared" si="172"/>
        <v/>
      </c>
      <c r="AX79" s="108" t="str">
        <f t="shared" si="145"/>
        <v/>
      </c>
      <c r="AY79" s="137"/>
      <c r="AZ79" s="137"/>
      <c r="BA79" s="106" t="str">
        <f t="shared" si="146"/>
        <v/>
      </c>
      <c r="BB79" s="107" t="str">
        <f t="shared" si="147"/>
        <v/>
      </c>
      <c r="BC79" s="107" t="str">
        <f t="shared" si="173"/>
        <v/>
      </c>
      <c r="BD79" s="108" t="str">
        <f t="shared" si="148"/>
        <v/>
      </c>
      <c r="BE79" s="137"/>
      <c r="BF79" s="137"/>
      <c r="BG79" s="106" t="str">
        <f t="shared" si="149"/>
        <v/>
      </c>
      <c r="BH79" s="107" t="str">
        <f t="shared" si="150"/>
        <v/>
      </c>
      <c r="BI79" s="107" t="str">
        <f t="shared" si="174"/>
        <v/>
      </c>
      <c r="BJ79" s="108" t="str">
        <f t="shared" si="151"/>
        <v/>
      </c>
      <c r="BK79" s="137"/>
      <c r="BL79" s="137"/>
      <c r="BM79" s="106" t="str">
        <f t="shared" si="152"/>
        <v/>
      </c>
      <c r="BN79" s="107" t="str">
        <f t="shared" si="153"/>
        <v/>
      </c>
      <c r="BO79" s="107" t="str">
        <f t="shared" si="175"/>
        <v/>
      </c>
      <c r="BP79" s="108" t="str">
        <f t="shared" si="154"/>
        <v/>
      </c>
      <c r="BQ79" s="14" t="str">
        <f t="shared" si="176"/>
        <v>B70</v>
      </c>
      <c r="BR79" s="14" t="str">
        <f>LEFT('Strategy Dashboard'!B79)</f>
        <v/>
      </c>
      <c r="BS79" s="14" t="str">
        <f>LEFT('Strategy Dashboard'!K79)</f>
        <v/>
      </c>
      <c r="BT79" s="14" t="str">
        <f>LEFT('Strategy Dashboard'!T79)</f>
        <v/>
      </c>
      <c r="BU79" s="14" t="str">
        <f>LEFT('Strategy Dashboard'!AC79)</f>
        <v/>
      </c>
      <c r="BV79" s="14" t="str">
        <f>LEFT('Strategy Dashboard'!AL79)</f>
        <v/>
      </c>
      <c r="BW79" s="14" t="str">
        <f>LEFT('Strategy Dashboard'!BE79)</f>
        <v/>
      </c>
      <c r="BX79" s="14" t="str">
        <f>LEFT('Strategy Dashboard'!BN79)</f>
        <v/>
      </c>
      <c r="BY79" s="14" t="str">
        <f>LEFT('Strategy Dashboard'!BW79)</f>
        <v/>
      </c>
      <c r="BZ79" s="14" t="str">
        <f>LEFT('Strategy Dashboard'!CF79)</f>
        <v/>
      </c>
      <c r="CA79" s="14" t="str">
        <f>LEFT('Strategy Dashboard'!CO79)</f>
        <v/>
      </c>
      <c r="CB79" s="14">
        <f>IF(OR(BR79="N",REPLACE('Strategy Dashboard'!B79,1,1,"")=""),0,INT(REPLACE('Strategy Dashboard'!B79,1,1,"")))</f>
        <v>0</v>
      </c>
      <c r="CC79" s="14">
        <f>IF(OR(BS79="N",REPLACE('Strategy Dashboard'!K79,1,1,"")=""),0,INT(REPLACE('Strategy Dashboard'!K79,1,1,"")))</f>
        <v>0</v>
      </c>
      <c r="CD79" s="14">
        <f>IF(OR(BT79="N",REPLACE('Strategy Dashboard'!T79,1,1,"")=""),0,INT(REPLACE('Strategy Dashboard'!T79,1,1,"")))</f>
        <v>0</v>
      </c>
      <c r="CE79" s="14">
        <f>IF(OR(BU79="N",REPLACE('Strategy Dashboard'!AC79,1,1,"")=""),0,INT(REPLACE('Strategy Dashboard'!AC79,1,1,"")))</f>
        <v>0</v>
      </c>
      <c r="CF79" s="14">
        <f>IF(OR(BV79="N",REPLACE('Strategy Dashboard'!AL79,1,1,"")=""),0,INT(REPLACE('Strategy Dashboard'!AL79,1,1,"")))</f>
        <v>0</v>
      </c>
      <c r="CG79" s="14">
        <f>IF(OR(BW79="N",REPLACE('Strategy Dashboard'!BE79,1,1,"")=""),0,INT(REPLACE('Strategy Dashboard'!BE79,1,1,"")))</f>
        <v>0</v>
      </c>
      <c r="CH79" s="14">
        <f>IF(OR(BX79="N",REPLACE('Strategy Dashboard'!BN79,1,1,"")=""),0,INT(REPLACE('Strategy Dashboard'!BN79,1,1,"")))</f>
        <v>0</v>
      </c>
      <c r="CI79" s="14">
        <f>IF(OR(BY79="N",REPLACE('Strategy Dashboard'!BW79,1,1,"")=""),0,INT(REPLACE('Strategy Dashboard'!BW79,1,1,"")))</f>
        <v>0</v>
      </c>
      <c r="CJ79" s="14">
        <f>IF(OR(BZ79="N",REPLACE('Strategy Dashboard'!CF79,1,1,"")=""),0,INT(REPLACE('Strategy Dashboard'!CF79,1,1,"")))</f>
        <v>0</v>
      </c>
      <c r="CK79" s="14">
        <f>IF(OR(CA79="N",REPLACE('Strategy Dashboard'!CO79,1,1,"")=""),0,INT(REPLACE('Strategy Dashboard'!CO79,1,1,"")))</f>
        <v>0</v>
      </c>
      <c r="CL79" s="14" t="e">
        <f>IF(C79="",0,IFERROR(VLOOKUP(C74&amp;C75&amp;C76&amp;C77&amp;C78&amp;C79,General!I:J,2,FALSE),0))+D78</f>
        <v>#VALUE!</v>
      </c>
      <c r="CM79" s="14" t="e">
        <f>IF(I79="",0,IFERROR(VLOOKUP(I74&amp;I75&amp;I76&amp;I77&amp;I78&amp;I79,General!I:J,2,FALSE),0))+J78</f>
        <v>#VALUE!</v>
      </c>
      <c r="CN79" s="14" t="e">
        <f>IF(O79="",0,IFERROR(VLOOKUP(O74&amp;O75&amp;O76&amp;O77&amp;O78&amp;O79,General!I:J,2,FALSE),0))+P78</f>
        <v>#VALUE!</v>
      </c>
      <c r="CO79" s="14" t="e">
        <f>IF(U79="",0,IFERROR(VLOOKUP(U74&amp;U75&amp;U76&amp;U77&amp;U78&amp;U79,General!I:J,2,FALSE),0))+V78</f>
        <v>#VALUE!</v>
      </c>
      <c r="CP79" s="14" t="e">
        <f>IF(AA79="",0,IFERROR(VLOOKUP(AA74&amp;AA75&amp;AA76&amp;AA77&amp;AA78&amp;AA79,General!I:J,2,FALSE),0))+AB78</f>
        <v>#VALUE!</v>
      </c>
      <c r="CQ79" s="14" t="e">
        <f>IF(AP79="",0,IFERROR(VLOOKUP(AP74&amp;AP75&amp;AP76&amp;AP77&amp;AP78&amp;AP79,General!I:J,2,FALSE),0))+AQ78</f>
        <v>#VALUE!</v>
      </c>
      <c r="CR79" s="14" t="e">
        <f>IF(AV79="",0,IFERROR(VLOOKUP(AV74&amp;AV75&amp;AV76&amp;AV77&amp;AV78&amp;AV79,General!I:J,2,FALSE),0))+AW78</f>
        <v>#VALUE!</v>
      </c>
      <c r="CS79" s="14" t="e">
        <f>IF(BB79="",0,IFERROR(VLOOKUP(BB74&amp;BB75&amp;BB76&amp;BB77&amp;BB78&amp;BB79,General!I:J,2,FALSE),0))+BC78</f>
        <v>#VALUE!</v>
      </c>
      <c r="CT79" s="14" t="e">
        <f>IF(BH79="",0,IFERROR(VLOOKUP(BH74&amp;BH75&amp;BH76&amp;BH77&amp;BH78&amp;BH79,General!I:J,2,FALSE),0))+BI78</f>
        <v>#VALUE!</v>
      </c>
      <c r="CU79" s="14" t="e">
        <f>IF(BN79="",0,IFERROR(VLOOKUP(BN74&amp;BN75&amp;BN76&amp;BN77&amp;BN78&amp;BN79,General!I:J,2,FALSE),0))+BO78</f>
        <v>#VALUE!</v>
      </c>
      <c r="CV79" s="14" t="e">
        <f>IF(AJ79="",0,IFERROR(VLOOKUP(AJ74&amp;AJ75&amp;AJ76&amp;AJ77&amp;AJ78&amp;AJ79,General!I:J,2,FALSE),0))+AK78</f>
        <v>#VALUE!</v>
      </c>
      <c r="CW79" s="14" t="str">
        <f>E79</f>
        <v/>
      </c>
      <c r="CX79" s="14" t="str">
        <f>K79</f>
        <v/>
      </c>
      <c r="CY79" s="14" t="str">
        <f>Q79</f>
        <v/>
      </c>
      <c r="CZ79" s="14" t="str">
        <f>W79</f>
        <v/>
      </c>
      <c r="DA79" s="14" t="str">
        <f>AC79</f>
        <v/>
      </c>
      <c r="DB79" s="14" t="str">
        <f>AR79</f>
        <v/>
      </c>
      <c r="DC79" s="14" t="str">
        <f>AX79</f>
        <v/>
      </c>
      <c r="DD79" s="14" t="str">
        <f>BD79</f>
        <v/>
      </c>
      <c r="DE79" s="14" t="str">
        <f>BJ79</f>
        <v/>
      </c>
      <c r="DF79" s="14" t="str">
        <f>BP79</f>
        <v/>
      </c>
      <c r="DG79" s="14" t="str">
        <f>IF(AF79="","",INDEX($CW$4:$DF$4,MATCH(MAX(CW79:DF79),CW79:DF79,0)))</f>
        <v/>
      </c>
      <c r="DH79" s="14">
        <v>79</v>
      </c>
      <c r="DI79" s="14" t="str">
        <f t="shared" si="188"/>
        <v/>
      </c>
      <c r="DJ79" s="14" t="str" cm="1">
        <f t="array" ref="DJ79">IFERROR(INDEX($CW$4:$DF$4,_xlfn.AGGREGATE(15,6,COLUMN($CW$4:$DF$4)-COLUMN($CV$1)/($CW$79:$DF$79=MAX($CW$79:$DF$79)),COLUMNS($CW$4:CW4))),"")</f>
        <v/>
      </c>
      <c r="DK79" s="14" t="str" cm="1">
        <f t="array" ref="DK79">IFERROR(INDEX($CW$4:$DF$4,_xlfn.AGGREGATE(15,6,COLUMN($CW$4:$DF$4)-COLUMN($CV$1)/($CW$79:$DF$79=MAX($CW$79:$DF$79)),COLUMNS($CW$4:CX4))),"")</f>
        <v/>
      </c>
      <c r="DL79" s="14" t="str" cm="1">
        <f t="array" ref="DL79">IFERROR(INDEX($CW$4:$DF$4,_xlfn.AGGREGATE(15,6,COLUMN($CW$4:$DF$4)-COLUMN($CV$1)/($CW$79:$DF$79=MAX($CW$79:$DF$79)),COLUMNS($CW$4:CY4))),"")</f>
        <v/>
      </c>
      <c r="DM79" s="14" t="str" cm="1">
        <f t="array" ref="DM79">IFERROR(INDEX($CW$4:$DF$4,_xlfn.AGGREGATE(15,6,COLUMN($CW$4:$DF$4)-COLUMN($CV$1)/($CW$79:$DF$79=MAX($CW$79:$DF$79)),COLUMNS($CW$4:CZ4))),"")</f>
        <v/>
      </c>
      <c r="DN79" s="168" t="str">
        <f ca="1">IF(DO78="",DN78,DN75)</f>
        <v/>
      </c>
      <c r="DR79" s="14" t="str">
        <f ca="1">IF(DN76&gt;1,"R","N")</f>
        <v>R</v>
      </c>
      <c r="DS79" s="14" t="str">
        <f ca="1">DN79</f>
        <v/>
      </c>
      <c r="DU79" s="68" t="str">
        <f t="shared" si="177"/>
        <v/>
      </c>
      <c r="DV79" s="24" t="str">
        <f t="shared" si="178"/>
        <v/>
      </c>
      <c r="DW79" s="24" t="str">
        <f t="shared" si="179"/>
        <v/>
      </c>
      <c r="DX79" s="24" t="str">
        <f t="shared" si="180"/>
        <v/>
      </c>
      <c r="DY79" s="24" t="str">
        <f t="shared" si="181"/>
        <v/>
      </c>
      <c r="DZ79" s="24" t="str">
        <f t="shared" si="182"/>
        <v/>
      </c>
      <c r="EA79" s="24" t="str">
        <f t="shared" si="183"/>
        <v/>
      </c>
      <c r="EB79" s="24" t="str">
        <f t="shared" si="184"/>
        <v/>
      </c>
      <c r="EC79" s="24" t="str">
        <f t="shared" si="185"/>
        <v/>
      </c>
      <c r="ED79" s="67" t="str">
        <f t="shared" si="186"/>
        <v/>
      </c>
    </row>
    <row r="80" spans="1:134" ht="26.25" customHeight="1" thickBot="1">
      <c r="A80" s="14">
        <v>71</v>
      </c>
      <c r="B80" s="101" t="str">
        <f t="shared" si="123"/>
        <v/>
      </c>
      <c r="C80" s="102" t="str">
        <f t="shared" si="155"/>
        <v/>
      </c>
      <c r="D80" s="102" t="str">
        <f t="shared" si="156"/>
        <v/>
      </c>
      <c r="E80" s="103" t="str">
        <f t="shared" si="157"/>
        <v/>
      </c>
      <c r="F80" s="137"/>
      <c r="G80" s="137"/>
      <c r="H80" s="101" t="str">
        <f t="shared" si="136"/>
        <v/>
      </c>
      <c r="I80" s="102" t="str">
        <f t="shared" si="158"/>
        <v/>
      </c>
      <c r="J80" s="102" t="str">
        <f t="shared" si="159"/>
        <v/>
      </c>
      <c r="K80" s="103" t="str">
        <f t="shared" si="160"/>
        <v/>
      </c>
      <c r="L80" s="137"/>
      <c r="M80" s="137"/>
      <c r="N80" s="101" t="str">
        <f t="shared" si="137"/>
        <v/>
      </c>
      <c r="O80" s="102" t="str">
        <f t="shared" si="161"/>
        <v/>
      </c>
      <c r="P80" s="102" t="str">
        <f t="shared" si="162"/>
        <v/>
      </c>
      <c r="Q80" s="103" t="str">
        <f t="shared" si="163"/>
        <v/>
      </c>
      <c r="R80" s="137"/>
      <c r="S80" s="137"/>
      <c r="T80" s="101" t="str">
        <f t="shared" si="138"/>
        <v/>
      </c>
      <c r="U80" s="102" t="str">
        <f t="shared" si="164"/>
        <v/>
      </c>
      <c r="V80" s="102" t="str">
        <f t="shared" si="165"/>
        <v/>
      </c>
      <c r="W80" s="103" t="str">
        <f t="shared" si="166"/>
        <v/>
      </c>
      <c r="X80" s="137"/>
      <c r="Y80" s="137"/>
      <c r="Z80" s="101" t="str">
        <f t="shared" si="139"/>
        <v/>
      </c>
      <c r="AA80" s="102" t="str">
        <f t="shared" si="167"/>
        <v/>
      </c>
      <c r="AB80" s="102" t="str">
        <f t="shared" si="168"/>
        <v/>
      </c>
      <c r="AC80" s="103" t="str">
        <f t="shared" si="169"/>
        <v/>
      </c>
      <c r="AD80" s="137"/>
      <c r="AE80" s="137"/>
      <c r="AF80" s="169" t="str">
        <f>IF('Main Dashboard'!I80="","",'Main Dashboard'!I80)</f>
        <v/>
      </c>
      <c r="AG80" s="179" t="str">
        <f t="shared" ref="AG80" si="191">IF(AF79="","",IF(DR79="R","R",""))</f>
        <v/>
      </c>
      <c r="AH80" s="180" t="str">
        <f>IF(AF79="","",VLOOKUP(DS80,General!O:P,2,FALSE))</f>
        <v/>
      </c>
      <c r="AI80" s="181" t="str" cm="1">
        <f t="array" aca="1" ref="AI80" ca="1">IF(AF79="","",INDIRECT(DS79&amp;DH80))</f>
        <v/>
      </c>
      <c r="AJ80" s="102" t="str">
        <f t="shared" si="187"/>
        <v/>
      </c>
      <c r="AK80" s="102" t="str">
        <f t="shared" ref="AK80:AK109" si="192">IF(AF80="","",IF(CV80&gt;10,10,IF(CV80&lt;-10,-10,CV80)))</f>
        <v/>
      </c>
      <c r="AL80" s="103" t="str">
        <f t="shared" ref="AL80:AL109" si="193">IF(AF80="","",IF(AI80="NB",AL79,IF(AJ80="Y",AL79+REPLACE(AI80,1,1,""),AL79-REPLACE(AI80,1,1,""))))</f>
        <v/>
      </c>
      <c r="AM80" s="166"/>
      <c r="AN80" s="137"/>
      <c r="AO80" s="101" t="str">
        <f t="shared" si="140"/>
        <v/>
      </c>
      <c r="AP80" s="102" t="str">
        <f t="shared" si="141"/>
        <v/>
      </c>
      <c r="AQ80" s="102" t="str">
        <f t="shared" si="171"/>
        <v/>
      </c>
      <c r="AR80" s="103" t="str">
        <f t="shared" si="142"/>
        <v/>
      </c>
      <c r="AS80" s="137"/>
      <c r="AT80" s="137"/>
      <c r="AU80" s="101" t="str">
        <f t="shared" si="143"/>
        <v/>
      </c>
      <c r="AV80" s="102" t="str">
        <f t="shared" si="144"/>
        <v/>
      </c>
      <c r="AW80" s="102" t="str">
        <f t="shared" si="172"/>
        <v/>
      </c>
      <c r="AX80" s="103" t="str">
        <f t="shared" si="145"/>
        <v/>
      </c>
      <c r="AY80" s="137"/>
      <c r="AZ80" s="137"/>
      <c r="BA80" s="101" t="str">
        <f t="shared" si="146"/>
        <v/>
      </c>
      <c r="BB80" s="102" t="str">
        <f t="shared" si="147"/>
        <v/>
      </c>
      <c r="BC80" s="102" t="str">
        <f t="shared" si="173"/>
        <v/>
      </c>
      <c r="BD80" s="103" t="str">
        <f t="shared" si="148"/>
        <v/>
      </c>
      <c r="BE80" s="137"/>
      <c r="BF80" s="137"/>
      <c r="BG80" s="101" t="str">
        <f t="shared" si="149"/>
        <v/>
      </c>
      <c r="BH80" s="102" t="str">
        <f t="shared" si="150"/>
        <v/>
      </c>
      <c r="BI80" s="102" t="str">
        <f t="shared" si="174"/>
        <v/>
      </c>
      <c r="BJ80" s="103" t="str">
        <f t="shared" si="151"/>
        <v/>
      </c>
      <c r="BK80" s="137"/>
      <c r="BL80" s="137"/>
      <c r="BM80" s="101" t="str">
        <f t="shared" si="152"/>
        <v/>
      </c>
      <c r="BN80" s="102" t="str">
        <f t="shared" si="153"/>
        <v/>
      </c>
      <c r="BO80" s="102" t="str">
        <f t="shared" si="175"/>
        <v/>
      </c>
      <c r="BP80" s="103" t="str">
        <f t="shared" si="154"/>
        <v/>
      </c>
      <c r="BQ80" s="14" t="str">
        <f t="shared" si="176"/>
        <v>B71</v>
      </c>
      <c r="BR80" s="14" t="str">
        <f>LEFT('Strategy Dashboard'!B80)</f>
        <v/>
      </c>
      <c r="BS80" s="14" t="str">
        <f>LEFT('Strategy Dashboard'!K80)</f>
        <v/>
      </c>
      <c r="BT80" s="14" t="str">
        <f>LEFT('Strategy Dashboard'!T80)</f>
        <v/>
      </c>
      <c r="BU80" s="14" t="str">
        <f>LEFT('Strategy Dashboard'!AC80)</f>
        <v/>
      </c>
      <c r="BV80" s="14" t="str">
        <f>LEFT('Strategy Dashboard'!AL80)</f>
        <v/>
      </c>
      <c r="BW80" s="14" t="str">
        <f>LEFT('Strategy Dashboard'!BE80)</f>
        <v/>
      </c>
      <c r="BX80" s="14" t="str">
        <f>LEFT('Strategy Dashboard'!BN80)</f>
        <v/>
      </c>
      <c r="BY80" s="14" t="str">
        <f>LEFT('Strategy Dashboard'!BW80)</f>
        <v/>
      </c>
      <c r="BZ80" s="14" t="str">
        <f>LEFT('Strategy Dashboard'!CF80)</f>
        <v/>
      </c>
      <c r="CA80" s="14" t="str">
        <f>LEFT('Strategy Dashboard'!CO80)</f>
        <v/>
      </c>
      <c r="CB80" s="14">
        <f>IF(OR(BR80="N",REPLACE('Strategy Dashboard'!B80,1,1,"")=""),0,INT(REPLACE('Strategy Dashboard'!B80,1,1,"")))</f>
        <v>0</v>
      </c>
      <c r="CC80" s="14">
        <f>IF(OR(BS80="N",REPLACE('Strategy Dashboard'!K80,1,1,"")=""),0,INT(REPLACE('Strategy Dashboard'!K80,1,1,"")))</f>
        <v>0</v>
      </c>
      <c r="CD80" s="14">
        <f>IF(OR(BT80="N",REPLACE('Strategy Dashboard'!T80,1,1,"")=""),0,INT(REPLACE('Strategy Dashboard'!T80,1,1,"")))</f>
        <v>0</v>
      </c>
      <c r="CE80" s="14">
        <f>IF(OR(BU80="N",REPLACE('Strategy Dashboard'!AC80,1,1,"")=""),0,INT(REPLACE('Strategy Dashboard'!AC80,1,1,"")))</f>
        <v>0</v>
      </c>
      <c r="CF80" s="14">
        <f>IF(OR(BV80="N",REPLACE('Strategy Dashboard'!AL80,1,1,"")=""),0,INT(REPLACE('Strategy Dashboard'!AL80,1,1,"")))</f>
        <v>0</v>
      </c>
      <c r="CG80" s="14">
        <f>IF(OR(BW80="N",REPLACE('Strategy Dashboard'!BE80,1,1,"")=""),0,INT(REPLACE('Strategy Dashboard'!BE80,1,1,"")))</f>
        <v>0</v>
      </c>
      <c r="CH80" s="14">
        <f>IF(OR(BX80="N",REPLACE('Strategy Dashboard'!BN80,1,1,"")=""),0,INT(REPLACE('Strategy Dashboard'!BN80,1,1,"")))</f>
        <v>0</v>
      </c>
      <c r="CI80" s="14">
        <f>IF(OR(BY80="N",REPLACE('Strategy Dashboard'!BW80,1,1,"")=""),0,INT(REPLACE('Strategy Dashboard'!BW80,1,1,"")))</f>
        <v>0</v>
      </c>
      <c r="CJ80" s="14">
        <f>IF(OR(BZ80="N",REPLACE('Strategy Dashboard'!CF80,1,1,"")=""),0,INT(REPLACE('Strategy Dashboard'!CF80,1,1,"")))</f>
        <v>0</v>
      </c>
      <c r="CK80" s="14">
        <f>IF(OR(CA80="N",REPLACE('Strategy Dashboard'!CO80,1,1,"")=""),0,INT(REPLACE('Strategy Dashboard'!CO80,1,1,"")))</f>
        <v>0</v>
      </c>
      <c r="CL80" s="14" t="e">
        <f>IF(C80="",0,IFERROR(VLOOKUP(C75&amp;C76&amp;C77&amp;C78&amp;C79&amp;C80,General!I:J,2,FALSE),0))+D79</f>
        <v>#VALUE!</v>
      </c>
      <c r="CM80" s="14" t="e">
        <f>IF(I80="",0,IFERROR(VLOOKUP(I75&amp;I76&amp;I77&amp;I78&amp;I79&amp;I80,General!I:J,2,FALSE),0))+J79</f>
        <v>#VALUE!</v>
      </c>
      <c r="CN80" s="14" t="e">
        <f>IF(O80="",0,IFERROR(VLOOKUP(O75&amp;O76&amp;O77&amp;O78&amp;O79&amp;O80,General!I:J,2,FALSE),0))+P79</f>
        <v>#VALUE!</v>
      </c>
      <c r="CO80" s="14" t="e">
        <f>IF(U80="",0,IFERROR(VLOOKUP(U75&amp;U76&amp;U77&amp;U78&amp;U79&amp;U80,General!I:J,2,FALSE),0))+V79</f>
        <v>#VALUE!</v>
      </c>
      <c r="CP80" s="14" t="e">
        <f>IF(AA80="",0,IFERROR(VLOOKUP(AA75&amp;AA76&amp;AA77&amp;AA78&amp;AA79&amp;AA80,General!I:J,2,FALSE),0))+AB79</f>
        <v>#VALUE!</v>
      </c>
      <c r="CQ80" s="14" t="e">
        <f>IF(AP80="",0,IFERROR(VLOOKUP(AP75&amp;AP76&amp;AP77&amp;AP78&amp;AP79&amp;AP80,General!I:J,2,FALSE),0))+AQ79</f>
        <v>#VALUE!</v>
      </c>
      <c r="CR80" s="14" t="e">
        <f>IF(AV80="",0,IFERROR(VLOOKUP(AV75&amp;AV76&amp;AV77&amp;AV78&amp;AV79&amp;AV80,General!I:J,2,FALSE),0))+AW79</f>
        <v>#VALUE!</v>
      </c>
      <c r="CS80" s="14" t="e">
        <f>IF(BB80="",0,IFERROR(VLOOKUP(BB75&amp;BB76&amp;BB77&amp;BB78&amp;BB79&amp;BB80,General!I:J,2,FALSE),0))+BC79</f>
        <v>#VALUE!</v>
      </c>
      <c r="CT80" s="14" t="e">
        <f>IF(BH80="",0,IFERROR(VLOOKUP(BH75&amp;BH76&amp;BH77&amp;BH78&amp;BH79&amp;BH80,General!I:J,2,FALSE),0))+BI79</f>
        <v>#VALUE!</v>
      </c>
      <c r="CU80" s="14" t="e">
        <f>IF(BN80="",0,IFERROR(VLOOKUP(BN75&amp;BN76&amp;BN77&amp;BN78&amp;BN79&amp;BN80,General!I:J,2,FALSE),0))+BO79</f>
        <v>#VALUE!</v>
      </c>
      <c r="CV80" s="14" t="e">
        <f>IF(AJ80="",0,IFERROR(VLOOKUP(AJ75&amp;AJ76&amp;AJ77&amp;AJ78&amp;AJ79&amp;AJ80,General!I:J,2,FALSE),0))+AK79</f>
        <v>#VALUE!</v>
      </c>
      <c r="DG80" s="14" t="str">
        <f>DG84</f>
        <v/>
      </c>
      <c r="DH80" s="14">
        <v>80</v>
      </c>
      <c r="DI80" s="14" t="str">
        <f>$DG$84</f>
        <v/>
      </c>
      <c r="DN80" s="14" t="str">
        <f ca="1">IF(DN81=1,DN83,IF(DN81=2,DO83,IF(DN81=3,DP83,DQ83)))</f>
        <v/>
      </c>
      <c r="DS80" s="14" t="str">
        <f ca="1">$DN$79</f>
        <v/>
      </c>
      <c r="DU80" s="68" t="str">
        <f t="shared" si="177"/>
        <v/>
      </c>
      <c r="DV80" s="24" t="str">
        <f t="shared" si="178"/>
        <v/>
      </c>
      <c r="DW80" s="24" t="str">
        <f t="shared" si="179"/>
        <v/>
      </c>
      <c r="DX80" s="24" t="str">
        <f t="shared" si="180"/>
        <v/>
      </c>
      <c r="DY80" s="24" t="str">
        <f t="shared" si="181"/>
        <v/>
      </c>
      <c r="DZ80" s="24" t="str">
        <f t="shared" si="182"/>
        <v/>
      </c>
      <c r="EA80" s="24" t="str">
        <f t="shared" si="183"/>
        <v/>
      </c>
      <c r="EB80" s="24" t="str">
        <f t="shared" si="184"/>
        <v/>
      </c>
      <c r="EC80" s="24" t="str">
        <f t="shared" si="185"/>
        <v/>
      </c>
      <c r="ED80" s="67" t="str">
        <f t="shared" si="186"/>
        <v/>
      </c>
    </row>
    <row r="81" spans="1:134" ht="26.25" customHeight="1" thickBot="1">
      <c r="A81" s="14">
        <v>72</v>
      </c>
      <c r="B81" s="104" t="str">
        <f t="shared" si="123"/>
        <v/>
      </c>
      <c r="C81" s="91" t="str">
        <f t="shared" si="155"/>
        <v/>
      </c>
      <c r="D81" s="91" t="str">
        <f t="shared" si="156"/>
        <v/>
      </c>
      <c r="E81" s="105" t="str">
        <f t="shared" si="157"/>
        <v/>
      </c>
      <c r="F81" s="137"/>
      <c r="G81" s="137"/>
      <c r="H81" s="104" t="str">
        <f t="shared" si="136"/>
        <v/>
      </c>
      <c r="I81" s="91" t="str">
        <f t="shared" si="158"/>
        <v/>
      </c>
      <c r="J81" s="91" t="str">
        <f t="shared" si="159"/>
        <v/>
      </c>
      <c r="K81" s="105" t="str">
        <f t="shared" si="160"/>
        <v/>
      </c>
      <c r="L81" s="137"/>
      <c r="M81" s="137"/>
      <c r="N81" s="104" t="str">
        <f t="shared" si="137"/>
        <v/>
      </c>
      <c r="O81" s="91" t="str">
        <f t="shared" si="161"/>
        <v/>
      </c>
      <c r="P81" s="91" t="str">
        <f t="shared" si="162"/>
        <v/>
      </c>
      <c r="Q81" s="105" t="str">
        <f t="shared" si="163"/>
        <v/>
      </c>
      <c r="R81" s="137"/>
      <c r="S81" s="137"/>
      <c r="T81" s="104" t="str">
        <f t="shared" si="138"/>
        <v/>
      </c>
      <c r="U81" s="91" t="str">
        <f t="shared" si="164"/>
        <v/>
      </c>
      <c r="V81" s="91" t="str">
        <f t="shared" si="165"/>
        <v/>
      </c>
      <c r="W81" s="105" t="str">
        <f t="shared" si="166"/>
        <v/>
      </c>
      <c r="X81" s="137"/>
      <c r="Y81" s="137"/>
      <c r="Z81" s="104" t="str">
        <f t="shared" si="139"/>
        <v/>
      </c>
      <c r="AA81" s="91" t="str">
        <f t="shared" si="167"/>
        <v/>
      </c>
      <c r="AB81" s="91" t="str">
        <f t="shared" si="168"/>
        <v/>
      </c>
      <c r="AC81" s="105" t="str">
        <f t="shared" si="169"/>
        <v/>
      </c>
      <c r="AD81" s="137"/>
      <c r="AE81" s="137"/>
      <c r="AF81" s="169" t="str">
        <f>IF('Main Dashboard'!I81="","",'Main Dashboard'!I81)</f>
        <v/>
      </c>
      <c r="AG81" s="171"/>
      <c r="AH81" s="190"/>
      <c r="AI81" s="178" t="str" cm="1">
        <f t="array" aca="1" ref="AI81" ca="1">IF(AF80="","",INDIRECT(DS80&amp;DH81))</f>
        <v/>
      </c>
      <c r="AJ81" s="91" t="str">
        <f t="shared" si="187"/>
        <v/>
      </c>
      <c r="AK81" s="91" t="str">
        <f t="shared" si="192"/>
        <v/>
      </c>
      <c r="AL81" s="105" t="str">
        <f t="shared" si="193"/>
        <v/>
      </c>
      <c r="AM81" s="166"/>
      <c r="AN81" s="137"/>
      <c r="AO81" s="104" t="str">
        <f t="shared" si="140"/>
        <v/>
      </c>
      <c r="AP81" s="91" t="str">
        <f t="shared" si="141"/>
        <v/>
      </c>
      <c r="AQ81" s="91" t="str">
        <f t="shared" si="171"/>
        <v/>
      </c>
      <c r="AR81" s="105" t="str">
        <f t="shared" si="142"/>
        <v/>
      </c>
      <c r="AS81" s="137"/>
      <c r="AT81" s="137"/>
      <c r="AU81" s="104" t="str">
        <f t="shared" si="143"/>
        <v/>
      </c>
      <c r="AV81" s="91" t="str">
        <f t="shared" si="144"/>
        <v/>
      </c>
      <c r="AW81" s="91" t="str">
        <f t="shared" si="172"/>
        <v/>
      </c>
      <c r="AX81" s="105" t="str">
        <f t="shared" si="145"/>
        <v/>
      </c>
      <c r="AY81" s="137"/>
      <c r="AZ81" s="137"/>
      <c r="BA81" s="104" t="str">
        <f t="shared" si="146"/>
        <v/>
      </c>
      <c r="BB81" s="91" t="str">
        <f t="shared" si="147"/>
        <v/>
      </c>
      <c r="BC81" s="91" t="str">
        <f t="shared" si="173"/>
        <v/>
      </c>
      <c r="BD81" s="105" t="str">
        <f t="shared" si="148"/>
        <v/>
      </c>
      <c r="BE81" s="137"/>
      <c r="BF81" s="137"/>
      <c r="BG81" s="104" t="str">
        <f t="shared" si="149"/>
        <v/>
      </c>
      <c r="BH81" s="91" t="str">
        <f t="shared" si="150"/>
        <v/>
      </c>
      <c r="BI81" s="91" t="str">
        <f t="shared" si="174"/>
        <v/>
      </c>
      <c r="BJ81" s="105" t="str">
        <f t="shared" si="151"/>
        <v/>
      </c>
      <c r="BK81" s="137"/>
      <c r="BL81" s="137"/>
      <c r="BM81" s="104" t="str">
        <f t="shared" si="152"/>
        <v/>
      </c>
      <c r="BN81" s="91" t="str">
        <f t="shared" si="153"/>
        <v/>
      </c>
      <c r="BO81" s="91" t="str">
        <f t="shared" si="175"/>
        <v/>
      </c>
      <c r="BP81" s="105" t="str">
        <f t="shared" si="154"/>
        <v/>
      </c>
      <c r="BQ81" s="14" t="str">
        <f t="shared" si="176"/>
        <v>B72</v>
      </c>
      <c r="BR81" s="14" t="str">
        <f>LEFT('Strategy Dashboard'!B81)</f>
        <v/>
      </c>
      <c r="BS81" s="14" t="str">
        <f>LEFT('Strategy Dashboard'!K81)</f>
        <v/>
      </c>
      <c r="BT81" s="14" t="str">
        <f>LEFT('Strategy Dashboard'!T81)</f>
        <v/>
      </c>
      <c r="BU81" s="14" t="str">
        <f>LEFT('Strategy Dashboard'!AC81)</f>
        <v/>
      </c>
      <c r="BV81" s="14" t="str">
        <f>LEFT('Strategy Dashboard'!AL81)</f>
        <v/>
      </c>
      <c r="BW81" s="14" t="str">
        <f>LEFT('Strategy Dashboard'!BE81)</f>
        <v/>
      </c>
      <c r="BX81" s="14" t="str">
        <f>LEFT('Strategy Dashboard'!BN81)</f>
        <v/>
      </c>
      <c r="BY81" s="14" t="str">
        <f>LEFT('Strategy Dashboard'!BW81)</f>
        <v/>
      </c>
      <c r="BZ81" s="14" t="str">
        <f>LEFT('Strategy Dashboard'!CF81)</f>
        <v/>
      </c>
      <c r="CA81" s="14" t="str">
        <f>LEFT('Strategy Dashboard'!CO81)</f>
        <v/>
      </c>
      <c r="CB81" s="14">
        <f>IF(OR(BR81="N",REPLACE('Strategy Dashboard'!B81,1,1,"")=""),0,INT(REPLACE('Strategy Dashboard'!B81,1,1,"")))</f>
        <v>0</v>
      </c>
      <c r="CC81" s="14">
        <f>IF(OR(BS81="N",REPLACE('Strategy Dashboard'!K81,1,1,"")=""),0,INT(REPLACE('Strategy Dashboard'!K81,1,1,"")))</f>
        <v>0</v>
      </c>
      <c r="CD81" s="14">
        <f>IF(OR(BT81="N",REPLACE('Strategy Dashboard'!T81,1,1,"")=""),0,INT(REPLACE('Strategy Dashboard'!T81,1,1,"")))</f>
        <v>0</v>
      </c>
      <c r="CE81" s="14">
        <f>IF(OR(BU81="N",REPLACE('Strategy Dashboard'!AC81,1,1,"")=""),0,INT(REPLACE('Strategy Dashboard'!AC81,1,1,"")))</f>
        <v>0</v>
      </c>
      <c r="CF81" s="14">
        <f>IF(OR(BV81="N",REPLACE('Strategy Dashboard'!AL81,1,1,"")=""),0,INT(REPLACE('Strategy Dashboard'!AL81,1,1,"")))</f>
        <v>0</v>
      </c>
      <c r="CG81" s="14">
        <f>IF(OR(BW81="N",REPLACE('Strategy Dashboard'!BE81,1,1,"")=""),0,INT(REPLACE('Strategy Dashboard'!BE81,1,1,"")))</f>
        <v>0</v>
      </c>
      <c r="CH81" s="14">
        <f>IF(OR(BX81="N",REPLACE('Strategy Dashboard'!BN81,1,1,"")=""),0,INT(REPLACE('Strategy Dashboard'!BN81,1,1,"")))</f>
        <v>0</v>
      </c>
      <c r="CI81" s="14">
        <f>IF(OR(BY81="N",REPLACE('Strategy Dashboard'!BW81,1,1,"")=""),0,INT(REPLACE('Strategy Dashboard'!BW81,1,1,"")))</f>
        <v>0</v>
      </c>
      <c r="CJ81" s="14">
        <f>IF(OR(BZ81="N",REPLACE('Strategy Dashboard'!CF81,1,1,"")=""),0,INT(REPLACE('Strategy Dashboard'!CF81,1,1,"")))</f>
        <v>0</v>
      </c>
      <c r="CK81" s="14">
        <f>IF(OR(CA81="N",REPLACE('Strategy Dashboard'!CO81,1,1,"")=""),0,INT(REPLACE('Strategy Dashboard'!CO81,1,1,"")))</f>
        <v>0</v>
      </c>
      <c r="CL81" s="14" t="e">
        <f>IF(C81="",0,IFERROR(VLOOKUP(C76&amp;C77&amp;C78&amp;C79&amp;C80&amp;C81,General!I:J,2,FALSE),0))+D80</f>
        <v>#VALUE!</v>
      </c>
      <c r="CM81" s="14" t="e">
        <f>IF(I81="",0,IFERROR(VLOOKUP(I76&amp;I77&amp;I78&amp;I79&amp;I80&amp;I81,General!I:J,2,FALSE),0))+J80</f>
        <v>#VALUE!</v>
      </c>
      <c r="CN81" s="14" t="e">
        <f>IF(O81="",0,IFERROR(VLOOKUP(O76&amp;O77&amp;O78&amp;O79&amp;O80&amp;O81,General!I:J,2,FALSE),0))+P80</f>
        <v>#VALUE!</v>
      </c>
      <c r="CO81" s="14" t="e">
        <f>IF(U81="",0,IFERROR(VLOOKUP(U76&amp;U77&amp;U78&amp;U79&amp;U80&amp;U81,General!I:J,2,FALSE),0))+V80</f>
        <v>#VALUE!</v>
      </c>
      <c r="CP81" s="14" t="e">
        <f>IF(AA81="",0,IFERROR(VLOOKUP(AA76&amp;AA77&amp;AA78&amp;AA79&amp;AA80&amp;AA81,General!I:J,2,FALSE),0))+AB80</f>
        <v>#VALUE!</v>
      </c>
      <c r="CQ81" s="14" t="e">
        <f>IF(AP81="",0,IFERROR(VLOOKUP(AP76&amp;AP77&amp;AP78&amp;AP79&amp;AP80&amp;AP81,General!I:J,2,FALSE),0))+AQ80</f>
        <v>#VALUE!</v>
      </c>
      <c r="CR81" s="14" t="e">
        <f>IF(AV81="",0,IFERROR(VLOOKUP(AV76&amp;AV77&amp;AV78&amp;AV79&amp;AV80&amp;AV81,General!I:J,2,FALSE),0))+AW80</f>
        <v>#VALUE!</v>
      </c>
      <c r="CS81" s="14" t="e">
        <f>IF(BB81="",0,IFERROR(VLOOKUP(BB76&amp;BB77&amp;BB78&amp;BB79&amp;BB80&amp;BB81,General!I:J,2,FALSE),0))+BC80</f>
        <v>#VALUE!</v>
      </c>
      <c r="CT81" s="14" t="e">
        <f>IF(BH81="",0,IFERROR(VLOOKUP(BH76&amp;BH77&amp;BH78&amp;BH79&amp;BH80&amp;BH81,General!I:J,2,FALSE),0))+BI80</f>
        <v>#VALUE!</v>
      </c>
      <c r="CU81" s="14" t="e">
        <f>IF(BN81="",0,IFERROR(VLOOKUP(BN76&amp;BN77&amp;BN78&amp;BN79&amp;BN80&amp;BN81,General!I:J,2,FALSE),0))+BO80</f>
        <v>#VALUE!</v>
      </c>
      <c r="CV81" s="14" t="e">
        <f>IF(AJ81="",0,IFERROR(VLOOKUP(AJ76&amp;AJ77&amp;AJ78&amp;AJ79&amp;AJ80&amp;AJ81,General!I:J,2,FALSE),0))+AK80</f>
        <v>#VALUE!</v>
      </c>
      <c r="DG81" s="14" t="str">
        <f>DG84</f>
        <v/>
      </c>
      <c r="DH81" s="14">
        <v>81</v>
      </c>
      <c r="DI81" s="14" t="str">
        <f t="shared" ref="DI81:DI84" si="194">$DG$84</f>
        <v/>
      </c>
      <c r="DN81" s="14">
        <f ca="1">RANDBETWEEN(1,DN82)</f>
        <v>2</v>
      </c>
      <c r="DS81" s="14" t="str">
        <f t="shared" ref="DS81:DS83" ca="1" si="195">$DN$79</f>
        <v/>
      </c>
      <c r="DT81" s="14">
        <f t="shared" ref="DT81" si="196">IF(DT76=4,1,DT76+1)</f>
        <v>3</v>
      </c>
      <c r="DU81" s="68" t="str">
        <f t="shared" si="177"/>
        <v/>
      </c>
      <c r="DV81" s="24" t="str">
        <f t="shared" si="178"/>
        <v/>
      </c>
      <c r="DW81" s="24" t="str">
        <f t="shared" si="179"/>
        <v/>
      </c>
      <c r="DX81" s="24" t="str">
        <f t="shared" si="180"/>
        <v/>
      </c>
      <c r="DY81" s="24" t="str">
        <f t="shared" si="181"/>
        <v/>
      </c>
      <c r="DZ81" s="24" t="str">
        <f t="shared" si="182"/>
        <v/>
      </c>
      <c r="EA81" s="24" t="str">
        <f t="shared" si="183"/>
        <v/>
      </c>
      <c r="EB81" s="24" t="str">
        <f t="shared" si="184"/>
        <v/>
      </c>
      <c r="EC81" s="24" t="str">
        <f t="shared" si="185"/>
        <v/>
      </c>
      <c r="ED81" s="67" t="str">
        <f t="shared" si="186"/>
        <v/>
      </c>
    </row>
    <row r="82" spans="1:134" ht="26.25" customHeight="1" thickBot="1">
      <c r="A82" s="14">
        <v>73</v>
      </c>
      <c r="B82" s="104" t="str">
        <f t="shared" si="123"/>
        <v/>
      </c>
      <c r="C82" s="91" t="str">
        <f t="shared" si="155"/>
        <v/>
      </c>
      <c r="D82" s="91" t="str">
        <f t="shared" si="156"/>
        <v/>
      </c>
      <c r="E82" s="105" t="str">
        <f t="shared" si="157"/>
        <v/>
      </c>
      <c r="F82" s="137"/>
      <c r="G82" s="137"/>
      <c r="H82" s="104" t="str">
        <f t="shared" si="136"/>
        <v/>
      </c>
      <c r="I82" s="91" t="str">
        <f t="shared" si="158"/>
        <v/>
      </c>
      <c r="J82" s="91" t="str">
        <f t="shared" si="159"/>
        <v/>
      </c>
      <c r="K82" s="105" t="str">
        <f t="shared" si="160"/>
        <v/>
      </c>
      <c r="L82" s="137"/>
      <c r="M82" s="137"/>
      <c r="N82" s="104" t="str">
        <f t="shared" si="137"/>
        <v/>
      </c>
      <c r="O82" s="91" t="str">
        <f t="shared" si="161"/>
        <v/>
      </c>
      <c r="P82" s="91" t="str">
        <f t="shared" si="162"/>
        <v/>
      </c>
      <c r="Q82" s="105" t="str">
        <f t="shared" si="163"/>
        <v/>
      </c>
      <c r="R82" s="137"/>
      <c r="S82" s="137"/>
      <c r="T82" s="104" t="str">
        <f t="shared" si="138"/>
        <v/>
      </c>
      <c r="U82" s="91" t="str">
        <f t="shared" si="164"/>
        <v/>
      </c>
      <c r="V82" s="91" t="str">
        <f t="shared" si="165"/>
        <v/>
      </c>
      <c r="W82" s="105" t="str">
        <f t="shared" si="166"/>
        <v/>
      </c>
      <c r="X82" s="137"/>
      <c r="Y82" s="137"/>
      <c r="Z82" s="104" t="str">
        <f t="shared" si="139"/>
        <v/>
      </c>
      <c r="AA82" s="91" t="str">
        <f t="shared" si="167"/>
        <v/>
      </c>
      <c r="AB82" s="91" t="str">
        <f t="shared" si="168"/>
        <v/>
      </c>
      <c r="AC82" s="105" t="str">
        <f t="shared" si="169"/>
        <v/>
      </c>
      <c r="AD82" s="137"/>
      <c r="AE82" s="137"/>
      <c r="AF82" s="169" t="str">
        <f>IF('Main Dashboard'!I82="","",'Main Dashboard'!I82)</f>
        <v/>
      </c>
      <c r="AG82" s="171"/>
      <c r="AH82" s="190"/>
      <c r="AI82" s="178" t="str" cm="1">
        <f t="array" aca="1" ref="AI82" ca="1">IF(AF81="","",INDIRECT(DS81&amp;DH82))</f>
        <v/>
      </c>
      <c r="AJ82" s="91" t="str">
        <f t="shared" si="187"/>
        <v/>
      </c>
      <c r="AK82" s="91" t="str">
        <f t="shared" si="192"/>
        <v/>
      </c>
      <c r="AL82" s="105" t="str">
        <f t="shared" si="193"/>
        <v/>
      </c>
      <c r="AM82" s="166"/>
      <c r="AN82" s="137"/>
      <c r="AO82" s="104" t="str">
        <f t="shared" si="140"/>
        <v/>
      </c>
      <c r="AP82" s="91" t="str">
        <f t="shared" si="141"/>
        <v/>
      </c>
      <c r="AQ82" s="91" t="str">
        <f t="shared" si="171"/>
        <v/>
      </c>
      <c r="AR82" s="105" t="str">
        <f t="shared" si="142"/>
        <v/>
      </c>
      <c r="AS82" s="137"/>
      <c r="AT82" s="137"/>
      <c r="AU82" s="104" t="str">
        <f t="shared" si="143"/>
        <v/>
      </c>
      <c r="AV82" s="91" t="str">
        <f t="shared" si="144"/>
        <v/>
      </c>
      <c r="AW82" s="91" t="str">
        <f t="shared" si="172"/>
        <v/>
      </c>
      <c r="AX82" s="105" t="str">
        <f t="shared" si="145"/>
        <v/>
      </c>
      <c r="AY82" s="137"/>
      <c r="AZ82" s="137"/>
      <c r="BA82" s="104" t="str">
        <f t="shared" si="146"/>
        <v/>
      </c>
      <c r="BB82" s="91" t="str">
        <f t="shared" si="147"/>
        <v/>
      </c>
      <c r="BC82" s="91" t="str">
        <f t="shared" si="173"/>
        <v/>
      </c>
      <c r="BD82" s="105" t="str">
        <f t="shared" si="148"/>
        <v/>
      </c>
      <c r="BE82" s="137"/>
      <c r="BF82" s="137"/>
      <c r="BG82" s="104" t="str">
        <f t="shared" si="149"/>
        <v/>
      </c>
      <c r="BH82" s="91" t="str">
        <f t="shared" si="150"/>
        <v/>
      </c>
      <c r="BI82" s="91" t="str">
        <f t="shared" si="174"/>
        <v/>
      </c>
      <c r="BJ82" s="105" t="str">
        <f t="shared" si="151"/>
        <v/>
      </c>
      <c r="BK82" s="137"/>
      <c r="BL82" s="137"/>
      <c r="BM82" s="104" t="str">
        <f t="shared" si="152"/>
        <v/>
      </c>
      <c r="BN82" s="91" t="str">
        <f t="shared" si="153"/>
        <v/>
      </c>
      <c r="BO82" s="91" t="str">
        <f t="shared" si="175"/>
        <v/>
      </c>
      <c r="BP82" s="105" t="str">
        <f t="shared" si="154"/>
        <v/>
      </c>
      <c r="BQ82" s="14" t="str">
        <f t="shared" si="176"/>
        <v>B73</v>
      </c>
      <c r="BR82" s="14" t="str">
        <f>LEFT('Strategy Dashboard'!B82)</f>
        <v/>
      </c>
      <c r="BS82" s="14" t="str">
        <f>LEFT('Strategy Dashboard'!K82)</f>
        <v/>
      </c>
      <c r="BT82" s="14" t="str">
        <f>LEFT('Strategy Dashboard'!T82)</f>
        <v/>
      </c>
      <c r="BU82" s="14" t="str">
        <f>LEFT('Strategy Dashboard'!AC82)</f>
        <v/>
      </c>
      <c r="BV82" s="14" t="str">
        <f>LEFT('Strategy Dashboard'!AL82)</f>
        <v/>
      </c>
      <c r="BW82" s="14" t="str">
        <f>LEFT('Strategy Dashboard'!BE82)</f>
        <v/>
      </c>
      <c r="BX82" s="14" t="str">
        <f>LEFT('Strategy Dashboard'!BN82)</f>
        <v/>
      </c>
      <c r="BY82" s="14" t="str">
        <f>LEFT('Strategy Dashboard'!BW82)</f>
        <v/>
      </c>
      <c r="BZ82" s="14" t="str">
        <f>LEFT('Strategy Dashboard'!CF82)</f>
        <v/>
      </c>
      <c r="CA82" s="14" t="str">
        <f>LEFT('Strategy Dashboard'!CO82)</f>
        <v/>
      </c>
      <c r="CB82" s="14">
        <f>IF(OR(BR82="N",REPLACE('Strategy Dashboard'!B82,1,1,"")=""),0,INT(REPLACE('Strategy Dashboard'!B82,1,1,"")))</f>
        <v>0</v>
      </c>
      <c r="CC82" s="14">
        <f>IF(OR(BS82="N",REPLACE('Strategy Dashboard'!K82,1,1,"")=""),0,INT(REPLACE('Strategy Dashboard'!K82,1,1,"")))</f>
        <v>0</v>
      </c>
      <c r="CD82" s="14">
        <f>IF(OR(BT82="N",REPLACE('Strategy Dashboard'!T82,1,1,"")=""),0,INT(REPLACE('Strategy Dashboard'!T82,1,1,"")))</f>
        <v>0</v>
      </c>
      <c r="CE82" s="14">
        <f>IF(OR(BU82="N",REPLACE('Strategy Dashboard'!AC82,1,1,"")=""),0,INT(REPLACE('Strategy Dashboard'!AC82,1,1,"")))</f>
        <v>0</v>
      </c>
      <c r="CF82" s="14">
        <f>IF(OR(BV82="N",REPLACE('Strategy Dashboard'!AL82,1,1,"")=""),0,INT(REPLACE('Strategy Dashboard'!AL82,1,1,"")))</f>
        <v>0</v>
      </c>
      <c r="CG82" s="14">
        <f>IF(OR(BW82="N",REPLACE('Strategy Dashboard'!BE82,1,1,"")=""),0,INT(REPLACE('Strategy Dashboard'!BE82,1,1,"")))</f>
        <v>0</v>
      </c>
      <c r="CH82" s="14">
        <f>IF(OR(BX82="N",REPLACE('Strategy Dashboard'!BN82,1,1,"")=""),0,INT(REPLACE('Strategy Dashboard'!BN82,1,1,"")))</f>
        <v>0</v>
      </c>
      <c r="CI82" s="14">
        <f>IF(OR(BY82="N",REPLACE('Strategy Dashboard'!BW82,1,1,"")=""),0,INT(REPLACE('Strategy Dashboard'!BW82,1,1,"")))</f>
        <v>0</v>
      </c>
      <c r="CJ82" s="14">
        <f>IF(OR(BZ82="N",REPLACE('Strategy Dashboard'!CF82,1,1,"")=""),0,INT(REPLACE('Strategy Dashboard'!CF82,1,1,"")))</f>
        <v>0</v>
      </c>
      <c r="CK82" s="14">
        <f>IF(OR(CA82="N",REPLACE('Strategy Dashboard'!CO82,1,1,"")=""),0,INT(REPLACE('Strategy Dashboard'!CO82,1,1,"")))</f>
        <v>0</v>
      </c>
      <c r="CL82" s="14" t="e">
        <f>IF(C82="",0,IFERROR(VLOOKUP(C77&amp;C78&amp;C79&amp;C80&amp;C81&amp;C82,General!I:J,2,FALSE),0))+D81</f>
        <v>#VALUE!</v>
      </c>
      <c r="CM82" s="14" t="e">
        <f>IF(I82="",0,IFERROR(VLOOKUP(I77&amp;I78&amp;I79&amp;I80&amp;I81&amp;I82,General!I:J,2,FALSE),0))+J81</f>
        <v>#VALUE!</v>
      </c>
      <c r="CN82" s="14" t="e">
        <f>IF(O82="",0,IFERROR(VLOOKUP(O77&amp;O78&amp;O79&amp;O80&amp;O81&amp;O82,General!I:J,2,FALSE),0))+P81</f>
        <v>#VALUE!</v>
      </c>
      <c r="CO82" s="14" t="e">
        <f>IF(U82="",0,IFERROR(VLOOKUP(U77&amp;U78&amp;U79&amp;U80&amp;U81&amp;U82,General!I:J,2,FALSE),0))+V81</f>
        <v>#VALUE!</v>
      </c>
      <c r="CP82" s="14" t="e">
        <f>IF(AA82="",0,IFERROR(VLOOKUP(AA77&amp;AA78&amp;AA79&amp;AA80&amp;AA81&amp;AA82,General!I:J,2,FALSE),0))+AB81</f>
        <v>#VALUE!</v>
      </c>
      <c r="CQ82" s="14" t="e">
        <f>IF(AP82="",0,IFERROR(VLOOKUP(AP77&amp;AP78&amp;AP79&amp;AP80&amp;AP81&amp;AP82,General!I:J,2,FALSE),0))+AQ81</f>
        <v>#VALUE!</v>
      </c>
      <c r="CR82" s="14" t="e">
        <f>IF(AV82="",0,IFERROR(VLOOKUP(AV77&amp;AV78&amp;AV79&amp;AV80&amp;AV81&amp;AV82,General!I:J,2,FALSE),0))+AW81</f>
        <v>#VALUE!</v>
      </c>
      <c r="CS82" s="14" t="e">
        <f>IF(BB82="",0,IFERROR(VLOOKUP(BB77&amp;BB78&amp;BB79&amp;BB80&amp;BB81&amp;BB82,General!I:J,2,FALSE),0))+BC81</f>
        <v>#VALUE!</v>
      </c>
      <c r="CT82" s="14" t="e">
        <f>IF(BH82="",0,IFERROR(VLOOKUP(BH77&amp;BH78&amp;BH79&amp;BH80&amp;BH81&amp;BH82,General!I:J,2,FALSE),0))+BI81</f>
        <v>#VALUE!</v>
      </c>
      <c r="CU82" s="14" t="e">
        <f>IF(BN82="",0,IFERROR(VLOOKUP(BN77&amp;BN78&amp;BN79&amp;BN80&amp;BN81&amp;BN82,General!I:J,2,FALSE),0))+BO81</f>
        <v>#VALUE!</v>
      </c>
      <c r="CV82" s="14" t="e">
        <f>IF(AJ82="",0,IFERROR(VLOOKUP(AJ77&amp;AJ78&amp;AJ79&amp;AJ80&amp;AJ81&amp;AJ82,General!I:J,2,FALSE),0))+AK81</f>
        <v>#VALUE!</v>
      </c>
      <c r="DG82" s="14" t="str">
        <f>DG84</f>
        <v/>
      </c>
      <c r="DH82" s="14">
        <v>82</v>
      </c>
      <c r="DI82" s="14" t="str">
        <f t="shared" si="194"/>
        <v/>
      </c>
      <c r="DJ82" s="14" t="str">
        <f>IFERROR(VLOOKUP(DJ84,General!L:M,2,FALSE),"")</f>
        <v/>
      </c>
      <c r="DK82" s="14" t="str">
        <f>IFERROR(VLOOKUP(DK84,General!L:M,2,FALSE),"")</f>
        <v/>
      </c>
      <c r="DL82" s="14" t="str">
        <f>IFERROR(VLOOKUP(DL84,General!L:M,2,FALSE),"")</f>
        <v/>
      </c>
      <c r="DM82" s="14" t="str">
        <f>IFERROR(VLOOKUP(DM84,General!L:M,2,FALSE),"")</f>
        <v/>
      </c>
      <c r="DN82" s="14">
        <f ca="1">COUNTIF(DJ83:DM83,MAX(DJ83:DM83))</f>
        <v>4</v>
      </c>
      <c r="DS82" s="14" t="str">
        <f t="shared" ca="1" si="195"/>
        <v/>
      </c>
      <c r="DU82" s="68" t="str">
        <f t="shared" si="177"/>
        <v/>
      </c>
      <c r="DV82" s="24" t="str">
        <f t="shared" si="178"/>
        <v/>
      </c>
      <c r="DW82" s="24" t="str">
        <f t="shared" si="179"/>
        <v/>
      </c>
      <c r="DX82" s="24" t="str">
        <f t="shared" si="180"/>
        <v/>
      </c>
      <c r="DY82" s="24" t="str">
        <f t="shared" si="181"/>
        <v/>
      </c>
      <c r="DZ82" s="24" t="str">
        <f t="shared" si="182"/>
        <v/>
      </c>
      <c r="EA82" s="24" t="str">
        <f t="shared" si="183"/>
        <v/>
      </c>
      <c r="EB82" s="24" t="str">
        <f t="shared" si="184"/>
        <v/>
      </c>
      <c r="EC82" s="24" t="str">
        <f t="shared" si="185"/>
        <v/>
      </c>
      <c r="ED82" s="67" t="str">
        <f t="shared" si="186"/>
        <v/>
      </c>
    </row>
    <row r="83" spans="1:134" ht="26.25" customHeight="1" thickBot="1">
      <c r="A83" s="14">
        <v>74</v>
      </c>
      <c r="B83" s="104" t="str">
        <f t="shared" si="123"/>
        <v/>
      </c>
      <c r="C83" s="91" t="str">
        <f t="shared" si="155"/>
        <v/>
      </c>
      <c r="D83" s="91" t="str">
        <f t="shared" si="156"/>
        <v/>
      </c>
      <c r="E83" s="105" t="str">
        <f t="shared" si="157"/>
        <v/>
      </c>
      <c r="F83" s="137"/>
      <c r="G83" s="137"/>
      <c r="H83" s="104" t="str">
        <f t="shared" si="136"/>
        <v/>
      </c>
      <c r="I83" s="91" t="str">
        <f t="shared" si="158"/>
        <v/>
      </c>
      <c r="J83" s="91" t="str">
        <f t="shared" si="159"/>
        <v/>
      </c>
      <c r="K83" s="105" t="str">
        <f t="shared" si="160"/>
        <v/>
      </c>
      <c r="L83" s="137"/>
      <c r="M83" s="137"/>
      <c r="N83" s="104" t="str">
        <f t="shared" si="137"/>
        <v/>
      </c>
      <c r="O83" s="91" t="str">
        <f t="shared" si="161"/>
        <v/>
      </c>
      <c r="P83" s="91" t="str">
        <f t="shared" si="162"/>
        <v/>
      </c>
      <c r="Q83" s="105" t="str">
        <f t="shared" si="163"/>
        <v/>
      </c>
      <c r="R83" s="137"/>
      <c r="S83" s="137"/>
      <c r="T83" s="104" t="str">
        <f t="shared" si="138"/>
        <v/>
      </c>
      <c r="U83" s="91" t="str">
        <f t="shared" si="164"/>
        <v/>
      </c>
      <c r="V83" s="91" t="str">
        <f t="shared" si="165"/>
        <v/>
      </c>
      <c r="W83" s="105" t="str">
        <f t="shared" si="166"/>
        <v/>
      </c>
      <c r="X83" s="137"/>
      <c r="Y83" s="137"/>
      <c r="Z83" s="104" t="str">
        <f t="shared" si="139"/>
        <v/>
      </c>
      <c r="AA83" s="91" t="str">
        <f t="shared" si="167"/>
        <v/>
      </c>
      <c r="AB83" s="91" t="str">
        <f t="shared" si="168"/>
        <v/>
      </c>
      <c r="AC83" s="105" t="str">
        <f t="shared" si="169"/>
        <v/>
      </c>
      <c r="AD83" s="137"/>
      <c r="AE83" s="137"/>
      <c r="AF83" s="169" t="str">
        <f>IF('Main Dashboard'!I83="","",'Main Dashboard'!I83)</f>
        <v/>
      </c>
      <c r="AG83" s="171"/>
      <c r="AH83" s="190"/>
      <c r="AI83" s="178" t="str" cm="1">
        <f t="array" aca="1" ref="AI83" ca="1">IF(AF82="","",INDIRECT(DS82&amp;DH83))</f>
        <v/>
      </c>
      <c r="AJ83" s="91" t="str">
        <f t="shared" si="187"/>
        <v/>
      </c>
      <c r="AK83" s="91" t="str">
        <f t="shared" si="192"/>
        <v/>
      </c>
      <c r="AL83" s="105" t="str">
        <f t="shared" si="193"/>
        <v/>
      </c>
      <c r="AM83" s="166"/>
      <c r="AN83" s="137"/>
      <c r="AO83" s="104" t="str">
        <f t="shared" si="140"/>
        <v/>
      </c>
      <c r="AP83" s="91" t="str">
        <f t="shared" si="141"/>
        <v/>
      </c>
      <c r="AQ83" s="91" t="str">
        <f t="shared" si="171"/>
        <v/>
      </c>
      <c r="AR83" s="105" t="str">
        <f t="shared" si="142"/>
        <v/>
      </c>
      <c r="AS83" s="137"/>
      <c r="AT83" s="137"/>
      <c r="AU83" s="104" t="str">
        <f t="shared" si="143"/>
        <v/>
      </c>
      <c r="AV83" s="91" t="str">
        <f t="shared" si="144"/>
        <v/>
      </c>
      <c r="AW83" s="91" t="str">
        <f t="shared" si="172"/>
        <v/>
      </c>
      <c r="AX83" s="105" t="str">
        <f t="shared" si="145"/>
        <v/>
      </c>
      <c r="AY83" s="137"/>
      <c r="AZ83" s="137"/>
      <c r="BA83" s="104" t="str">
        <f t="shared" si="146"/>
        <v/>
      </c>
      <c r="BB83" s="91" t="str">
        <f t="shared" si="147"/>
        <v/>
      </c>
      <c r="BC83" s="91" t="str">
        <f t="shared" si="173"/>
        <v/>
      </c>
      <c r="BD83" s="105" t="str">
        <f t="shared" si="148"/>
        <v/>
      </c>
      <c r="BE83" s="137"/>
      <c r="BF83" s="137"/>
      <c r="BG83" s="104" t="str">
        <f t="shared" si="149"/>
        <v/>
      </c>
      <c r="BH83" s="91" t="str">
        <f t="shared" si="150"/>
        <v/>
      </c>
      <c r="BI83" s="91" t="str">
        <f t="shared" si="174"/>
        <v/>
      </c>
      <c r="BJ83" s="105" t="str">
        <f t="shared" si="151"/>
        <v/>
      </c>
      <c r="BK83" s="137"/>
      <c r="BL83" s="137"/>
      <c r="BM83" s="104" t="str">
        <f t="shared" si="152"/>
        <v/>
      </c>
      <c r="BN83" s="91" t="str">
        <f t="shared" si="153"/>
        <v/>
      </c>
      <c r="BO83" s="91" t="str">
        <f t="shared" si="175"/>
        <v/>
      </c>
      <c r="BP83" s="105" t="str">
        <f t="shared" si="154"/>
        <v/>
      </c>
      <c r="BQ83" s="14" t="str">
        <f t="shared" si="176"/>
        <v>B74</v>
      </c>
      <c r="BR83" s="14" t="str">
        <f>LEFT('Strategy Dashboard'!B83)</f>
        <v/>
      </c>
      <c r="BS83" s="14" t="str">
        <f>LEFT('Strategy Dashboard'!K83)</f>
        <v/>
      </c>
      <c r="BT83" s="14" t="str">
        <f>LEFT('Strategy Dashboard'!T83)</f>
        <v/>
      </c>
      <c r="BU83" s="14" t="str">
        <f>LEFT('Strategy Dashboard'!AC83)</f>
        <v/>
      </c>
      <c r="BV83" s="14" t="str">
        <f>LEFT('Strategy Dashboard'!AL83)</f>
        <v/>
      </c>
      <c r="BW83" s="14" t="str">
        <f>LEFT('Strategy Dashboard'!BE83)</f>
        <v/>
      </c>
      <c r="BX83" s="14" t="str">
        <f>LEFT('Strategy Dashboard'!BN83)</f>
        <v/>
      </c>
      <c r="BY83" s="14" t="str">
        <f>LEFT('Strategy Dashboard'!BW83)</f>
        <v/>
      </c>
      <c r="BZ83" s="14" t="str">
        <f>LEFT('Strategy Dashboard'!CF83)</f>
        <v/>
      </c>
      <c r="CA83" s="14" t="str">
        <f>LEFT('Strategy Dashboard'!CO83)</f>
        <v/>
      </c>
      <c r="CB83" s="14">
        <f>IF(OR(BR83="N",REPLACE('Strategy Dashboard'!B83,1,1,"")=""),0,INT(REPLACE('Strategy Dashboard'!B83,1,1,"")))</f>
        <v>0</v>
      </c>
      <c r="CC83" s="14">
        <f>IF(OR(BS83="N",REPLACE('Strategy Dashboard'!K83,1,1,"")=""),0,INT(REPLACE('Strategy Dashboard'!K83,1,1,"")))</f>
        <v>0</v>
      </c>
      <c r="CD83" s="14">
        <f>IF(OR(BT83="N",REPLACE('Strategy Dashboard'!T83,1,1,"")=""),0,INT(REPLACE('Strategy Dashboard'!T83,1,1,"")))</f>
        <v>0</v>
      </c>
      <c r="CE83" s="14">
        <f>IF(OR(BU83="N",REPLACE('Strategy Dashboard'!AC83,1,1,"")=""),0,INT(REPLACE('Strategy Dashboard'!AC83,1,1,"")))</f>
        <v>0</v>
      </c>
      <c r="CF83" s="14">
        <f>IF(OR(BV83="N",REPLACE('Strategy Dashboard'!AL83,1,1,"")=""),0,INT(REPLACE('Strategy Dashboard'!AL83,1,1,"")))</f>
        <v>0</v>
      </c>
      <c r="CG83" s="14">
        <f>IF(OR(BW83="N",REPLACE('Strategy Dashboard'!BE83,1,1,"")=""),0,INT(REPLACE('Strategy Dashboard'!BE83,1,1,"")))</f>
        <v>0</v>
      </c>
      <c r="CH83" s="14">
        <f>IF(OR(BX83="N",REPLACE('Strategy Dashboard'!BN83,1,1,"")=""),0,INT(REPLACE('Strategy Dashboard'!BN83,1,1,"")))</f>
        <v>0</v>
      </c>
      <c r="CI83" s="14">
        <f>IF(OR(BY83="N",REPLACE('Strategy Dashboard'!BW83,1,1,"")=""),0,INT(REPLACE('Strategy Dashboard'!BW83,1,1,"")))</f>
        <v>0</v>
      </c>
      <c r="CJ83" s="14">
        <f>IF(OR(BZ83="N",REPLACE('Strategy Dashboard'!CF83,1,1,"")=""),0,INT(REPLACE('Strategy Dashboard'!CF83,1,1,"")))</f>
        <v>0</v>
      </c>
      <c r="CK83" s="14">
        <f>IF(OR(CA83="N",REPLACE('Strategy Dashboard'!CO83,1,1,"")=""),0,INT(REPLACE('Strategy Dashboard'!CO83,1,1,"")))</f>
        <v>0</v>
      </c>
      <c r="CL83" s="14" t="e">
        <f>IF(C83="",0,IFERROR(VLOOKUP(C78&amp;C79&amp;C80&amp;C81&amp;C82&amp;C83,General!I:J,2,FALSE),0))+D82</f>
        <v>#VALUE!</v>
      </c>
      <c r="CM83" s="14" t="e">
        <f>IF(I83="",0,IFERROR(VLOOKUP(I78&amp;I79&amp;I80&amp;I81&amp;I82&amp;I83,General!I:J,2,FALSE),0))+J82</f>
        <v>#VALUE!</v>
      </c>
      <c r="CN83" s="14" t="e">
        <f>IF(O83="",0,IFERROR(VLOOKUP(O78&amp;O79&amp;O80&amp;O81&amp;O82&amp;O83,General!I:J,2,FALSE),0))+P82</f>
        <v>#VALUE!</v>
      </c>
      <c r="CO83" s="14" t="e">
        <f>IF(U83="",0,IFERROR(VLOOKUP(U78&amp;U79&amp;U80&amp;U81&amp;U82&amp;U83,General!I:J,2,FALSE),0))+V82</f>
        <v>#VALUE!</v>
      </c>
      <c r="CP83" s="14" t="e">
        <f>IF(AA83="",0,IFERROR(VLOOKUP(AA78&amp;AA79&amp;AA80&amp;AA81&amp;AA82&amp;AA83,General!I:J,2,FALSE),0))+AB82</f>
        <v>#VALUE!</v>
      </c>
      <c r="CQ83" s="14" t="e">
        <f>IF(AP83="",0,IFERROR(VLOOKUP(AP78&amp;AP79&amp;AP80&amp;AP81&amp;AP82&amp;AP83,General!I:J,2,FALSE),0))+AQ82</f>
        <v>#VALUE!</v>
      </c>
      <c r="CR83" s="14" t="e">
        <f>IF(AV83="",0,IFERROR(VLOOKUP(AV78&amp;AV79&amp;AV80&amp;AV81&amp;AV82&amp;AV83,General!I:J,2,FALSE),0))+AW82</f>
        <v>#VALUE!</v>
      </c>
      <c r="CS83" s="14" t="e">
        <f>IF(BB83="",0,IFERROR(VLOOKUP(BB78&amp;BB79&amp;BB80&amp;BB81&amp;BB82&amp;BB83,General!I:J,2,FALSE),0))+BC82</f>
        <v>#VALUE!</v>
      </c>
      <c r="CT83" s="14" t="e">
        <f>IF(BH83="",0,IFERROR(VLOOKUP(BH78&amp;BH79&amp;BH80&amp;BH81&amp;BH82&amp;BH83,General!I:J,2,FALSE),0))+BI82</f>
        <v>#VALUE!</v>
      </c>
      <c r="CU83" s="14" t="e">
        <f>IF(BN83="",0,IFERROR(VLOOKUP(BN78&amp;BN79&amp;BN80&amp;BN81&amp;BN82&amp;BN83,General!I:J,2,FALSE),0))+BO82</f>
        <v>#VALUE!</v>
      </c>
      <c r="CV83" s="14" t="e">
        <f>IF(AJ83="",0,IFERROR(VLOOKUP(AJ78&amp;AJ79&amp;AJ80&amp;AJ81&amp;AJ82&amp;AJ83,General!I:J,2,FALSE),0))+AK82</f>
        <v>#VALUE!</v>
      </c>
      <c r="DG83" s="14" t="str">
        <f>DG84</f>
        <v/>
      </c>
      <c r="DH83" s="14">
        <v>83</v>
      </c>
      <c r="DI83" s="14" t="str">
        <f t="shared" si="194"/>
        <v/>
      </c>
      <c r="DJ83" s="14">
        <f ca="1">IF(DJ84="",0,COUNTIF(INDIRECT(DJ82&amp;DH80):INDIRECT(DJ82&amp;DH84),"Y"))</f>
        <v>0</v>
      </c>
      <c r="DK83" s="14">
        <f ca="1">IF(DK84="",0,COUNTIF(INDIRECT(DK82&amp;DH80):INDIRECT(DK82&amp;DH84),"Y"))</f>
        <v>0</v>
      </c>
      <c r="DL83" s="14">
        <f ca="1">IF(DL84="",0,COUNTIF(INDIRECT(DL82&amp;DH80):INDIRECT(DL82&amp;DH84),"Y"))</f>
        <v>0</v>
      </c>
      <c r="DM83" s="14">
        <f ca="1">IF(DM84="",0,COUNTIF(INDIRECT(DM82&amp;DH80):INDIRECT(DM82&amp;DH84),"Y"))</f>
        <v>0</v>
      </c>
      <c r="DN83" s="14" t="str" cm="1">
        <f t="array" aca="1" ref="DN83" ca="1">IFERROR(INDEX($DJ$84:$DM$84,_xlfn.AGGREGATE(15,6,COLUMN($DJ$84:$DM$84)-COLUMN($DI$84)/($DJ$83:$DM$83=MAX($DJ$83:$DM$83)),COLUMNS($DJ$84:DJ84))),"")</f>
        <v/>
      </c>
      <c r="DO83" s="14" t="str" cm="1">
        <f t="array" aca="1" ref="DO83" ca="1">IFERROR(INDEX($DJ$84:$DM$84,_xlfn.AGGREGATE(15,6,COLUMN($DJ$84:$DM$84)-COLUMN($DI$84)/($DJ$83:$DM$83=MAX($DJ$83:$DM$83)),COLUMNS($DJ$84:DK84))),"")</f>
        <v/>
      </c>
      <c r="DP83" s="14" t="str" cm="1">
        <f t="array" aca="1" ref="DP83" ca="1">IFERROR(INDEX($DJ$84:$DM$84,_xlfn.AGGREGATE(15,6,COLUMN($DJ$84:$DM$84)-COLUMN($DI$84)/($DJ$83:$DM$83=MAX($DJ$83:$DM$83)),COLUMNS($DJ$84:DL84))),"")</f>
        <v/>
      </c>
      <c r="DQ83" s="14" t="str" cm="1">
        <f t="array" aca="1" ref="DQ83" ca="1">IFERROR(INDEX($DJ$84:$DM$84,_xlfn.AGGREGATE(15,6,COLUMN($DJ$84:$DM$84)-COLUMN($DI$84)/($DJ$83:$DM$83=MAX($DJ$83:$DM$83)),COLUMNS($DJ$84:DM84))),"")</f>
        <v/>
      </c>
      <c r="DS83" s="14" t="str">
        <f t="shared" ca="1" si="195"/>
        <v/>
      </c>
      <c r="DU83" s="68" t="str">
        <f t="shared" si="177"/>
        <v/>
      </c>
      <c r="DV83" s="24" t="str">
        <f t="shared" si="178"/>
        <v/>
      </c>
      <c r="DW83" s="24" t="str">
        <f t="shared" si="179"/>
        <v/>
      </c>
      <c r="DX83" s="24" t="str">
        <f t="shared" si="180"/>
        <v/>
      </c>
      <c r="DY83" s="24" t="str">
        <f t="shared" si="181"/>
        <v/>
      </c>
      <c r="DZ83" s="24" t="str">
        <f t="shared" si="182"/>
        <v/>
      </c>
      <c r="EA83" s="24" t="str">
        <f t="shared" si="183"/>
        <v/>
      </c>
      <c r="EB83" s="24" t="str">
        <f t="shared" si="184"/>
        <v/>
      </c>
      <c r="EC83" s="24" t="str">
        <f t="shared" si="185"/>
        <v/>
      </c>
      <c r="ED83" s="67" t="str">
        <f t="shared" si="186"/>
        <v/>
      </c>
    </row>
    <row r="84" spans="1:134" ht="26.25" customHeight="1" thickBot="1">
      <c r="A84" s="14">
        <v>75</v>
      </c>
      <c r="B84" s="106" t="str">
        <f t="shared" si="123"/>
        <v/>
      </c>
      <c r="C84" s="107" t="str">
        <f t="shared" si="155"/>
        <v/>
      </c>
      <c r="D84" s="107" t="str">
        <f t="shared" si="156"/>
        <v/>
      </c>
      <c r="E84" s="108" t="str">
        <f t="shared" si="157"/>
        <v/>
      </c>
      <c r="F84" s="137"/>
      <c r="G84" s="137"/>
      <c r="H84" s="106" t="str">
        <f t="shared" si="136"/>
        <v/>
      </c>
      <c r="I84" s="107" t="str">
        <f t="shared" si="158"/>
        <v/>
      </c>
      <c r="J84" s="107" t="str">
        <f t="shared" si="159"/>
        <v/>
      </c>
      <c r="K84" s="108" t="str">
        <f t="shared" si="160"/>
        <v/>
      </c>
      <c r="L84" s="137"/>
      <c r="M84" s="137"/>
      <c r="N84" s="106" t="str">
        <f t="shared" si="137"/>
        <v/>
      </c>
      <c r="O84" s="107" t="str">
        <f t="shared" si="161"/>
        <v/>
      </c>
      <c r="P84" s="107" t="str">
        <f t="shared" si="162"/>
        <v/>
      </c>
      <c r="Q84" s="108" t="str">
        <f t="shared" si="163"/>
        <v/>
      </c>
      <c r="R84" s="137"/>
      <c r="S84" s="137"/>
      <c r="T84" s="106" t="str">
        <f t="shared" si="138"/>
        <v/>
      </c>
      <c r="U84" s="107" t="str">
        <f t="shared" si="164"/>
        <v/>
      </c>
      <c r="V84" s="107" t="str">
        <f t="shared" si="165"/>
        <v/>
      </c>
      <c r="W84" s="108" t="str">
        <f t="shared" si="166"/>
        <v/>
      </c>
      <c r="X84" s="137"/>
      <c r="Y84" s="137"/>
      <c r="Z84" s="106" t="str">
        <f t="shared" si="139"/>
        <v/>
      </c>
      <c r="AA84" s="107" t="str">
        <f t="shared" si="167"/>
        <v/>
      </c>
      <c r="AB84" s="107" t="str">
        <f t="shared" si="168"/>
        <v/>
      </c>
      <c r="AC84" s="108" t="str">
        <f t="shared" si="169"/>
        <v/>
      </c>
      <c r="AD84" s="137"/>
      <c r="AE84" s="137"/>
      <c r="AF84" s="169" t="str">
        <f>IF('Main Dashboard'!I84="","",'Main Dashboard'!I84)</f>
        <v/>
      </c>
      <c r="AG84" s="172"/>
      <c r="AH84" s="191"/>
      <c r="AI84" s="182" t="str" cm="1">
        <f t="array" aca="1" ref="AI84" ca="1">IF(AF83="","",INDIRECT(DS83&amp;DH84))</f>
        <v/>
      </c>
      <c r="AJ84" s="107" t="str">
        <f t="shared" si="187"/>
        <v/>
      </c>
      <c r="AK84" s="107" t="str">
        <f t="shared" si="192"/>
        <v/>
      </c>
      <c r="AL84" s="108" t="str">
        <f t="shared" si="193"/>
        <v/>
      </c>
      <c r="AM84" s="166"/>
      <c r="AN84" s="137"/>
      <c r="AO84" s="106" t="str">
        <f t="shared" si="140"/>
        <v/>
      </c>
      <c r="AP84" s="107" t="str">
        <f t="shared" si="141"/>
        <v/>
      </c>
      <c r="AQ84" s="107" t="str">
        <f t="shared" si="171"/>
        <v/>
      </c>
      <c r="AR84" s="108" t="str">
        <f t="shared" si="142"/>
        <v/>
      </c>
      <c r="AS84" s="137"/>
      <c r="AT84" s="137"/>
      <c r="AU84" s="106" t="str">
        <f t="shared" si="143"/>
        <v/>
      </c>
      <c r="AV84" s="107" t="str">
        <f t="shared" si="144"/>
        <v/>
      </c>
      <c r="AW84" s="107" t="str">
        <f t="shared" si="172"/>
        <v/>
      </c>
      <c r="AX84" s="108" t="str">
        <f t="shared" si="145"/>
        <v/>
      </c>
      <c r="AY84" s="137"/>
      <c r="AZ84" s="137"/>
      <c r="BA84" s="106" t="str">
        <f t="shared" si="146"/>
        <v/>
      </c>
      <c r="BB84" s="107" t="str">
        <f t="shared" si="147"/>
        <v/>
      </c>
      <c r="BC84" s="107" t="str">
        <f t="shared" si="173"/>
        <v/>
      </c>
      <c r="BD84" s="108" t="str">
        <f t="shared" si="148"/>
        <v/>
      </c>
      <c r="BE84" s="137"/>
      <c r="BF84" s="137"/>
      <c r="BG84" s="106" t="str">
        <f t="shared" si="149"/>
        <v/>
      </c>
      <c r="BH84" s="107" t="str">
        <f t="shared" si="150"/>
        <v/>
      </c>
      <c r="BI84" s="107" t="str">
        <f t="shared" si="174"/>
        <v/>
      </c>
      <c r="BJ84" s="108" t="str">
        <f t="shared" si="151"/>
        <v/>
      </c>
      <c r="BK84" s="137"/>
      <c r="BL84" s="137"/>
      <c r="BM84" s="106" t="str">
        <f t="shared" si="152"/>
        <v/>
      </c>
      <c r="BN84" s="107" t="str">
        <f t="shared" si="153"/>
        <v/>
      </c>
      <c r="BO84" s="107" t="str">
        <f t="shared" si="175"/>
        <v/>
      </c>
      <c r="BP84" s="108" t="str">
        <f t="shared" si="154"/>
        <v/>
      </c>
      <c r="BQ84" s="14" t="str">
        <f t="shared" si="176"/>
        <v>B75</v>
      </c>
      <c r="BR84" s="14" t="str">
        <f>LEFT('Strategy Dashboard'!B84)</f>
        <v/>
      </c>
      <c r="BS84" s="14" t="str">
        <f>LEFT('Strategy Dashboard'!K84)</f>
        <v/>
      </c>
      <c r="BT84" s="14" t="str">
        <f>LEFT('Strategy Dashboard'!T84)</f>
        <v/>
      </c>
      <c r="BU84" s="14" t="str">
        <f>LEFT('Strategy Dashboard'!AC84)</f>
        <v/>
      </c>
      <c r="BV84" s="14" t="str">
        <f>LEFT('Strategy Dashboard'!AL84)</f>
        <v/>
      </c>
      <c r="BW84" s="14" t="str">
        <f>LEFT('Strategy Dashboard'!BE84)</f>
        <v/>
      </c>
      <c r="BX84" s="14" t="str">
        <f>LEFT('Strategy Dashboard'!BN84)</f>
        <v/>
      </c>
      <c r="BY84" s="14" t="str">
        <f>LEFT('Strategy Dashboard'!BW84)</f>
        <v/>
      </c>
      <c r="BZ84" s="14" t="str">
        <f>LEFT('Strategy Dashboard'!CF84)</f>
        <v/>
      </c>
      <c r="CA84" s="14" t="str">
        <f>LEFT('Strategy Dashboard'!CO84)</f>
        <v/>
      </c>
      <c r="CB84" s="14">
        <f>IF(OR(BR84="N",REPLACE('Strategy Dashboard'!B84,1,1,"")=""),0,INT(REPLACE('Strategy Dashboard'!B84,1,1,"")))</f>
        <v>0</v>
      </c>
      <c r="CC84" s="14">
        <f>IF(OR(BS84="N",REPLACE('Strategy Dashboard'!K84,1,1,"")=""),0,INT(REPLACE('Strategy Dashboard'!K84,1,1,"")))</f>
        <v>0</v>
      </c>
      <c r="CD84" s="14">
        <f>IF(OR(BT84="N",REPLACE('Strategy Dashboard'!T84,1,1,"")=""),0,INT(REPLACE('Strategy Dashboard'!T84,1,1,"")))</f>
        <v>0</v>
      </c>
      <c r="CE84" s="14">
        <f>IF(OR(BU84="N",REPLACE('Strategy Dashboard'!AC84,1,1,"")=""),0,INT(REPLACE('Strategy Dashboard'!AC84,1,1,"")))</f>
        <v>0</v>
      </c>
      <c r="CF84" s="14">
        <f>IF(OR(BV84="N",REPLACE('Strategy Dashboard'!AL84,1,1,"")=""),0,INT(REPLACE('Strategy Dashboard'!AL84,1,1,"")))</f>
        <v>0</v>
      </c>
      <c r="CG84" s="14">
        <f>IF(OR(BW84="N",REPLACE('Strategy Dashboard'!BE84,1,1,"")=""),0,INT(REPLACE('Strategy Dashboard'!BE84,1,1,"")))</f>
        <v>0</v>
      </c>
      <c r="CH84" s="14">
        <f>IF(OR(BX84="N",REPLACE('Strategy Dashboard'!BN84,1,1,"")=""),0,INT(REPLACE('Strategy Dashboard'!BN84,1,1,"")))</f>
        <v>0</v>
      </c>
      <c r="CI84" s="14">
        <f>IF(OR(BY84="N",REPLACE('Strategy Dashboard'!BW84,1,1,"")=""),0,INT(REPLACE('Strategy Dashboard'!BW84,1,1,"")))</f>
        <v>0</v>
      </c>
      <c r="CJ84" s="14">
        <f>IF(OR(BZ84="N",REPLACE('Strategy Dashboard'!CF84,1,1,"")=""),0,INT(REPLACE('Strategy Dashboard'!CF84,1,1,"")))</f>
        <v>0</v>
      </c>
      <c r="CK84" s="14">
        <f>IF(OR(CA84="N",REPLACE('Strategy Dashboard'!CO84,1,1,"")=""),0,INT(REPLACE('Strategy Dashboard'!CO84,1,1,"")))</f>
        <v>0</v>
      </c>
      <c r="CL84" s="14" t="e">
        <f>IF(C84="",0,IFERROR(VLOOKUP(C79&amp;C80&amp;C81&amp;C82&amp;C83&amp;C84,General!I:J,2,FALSE),0))+D83</f>
        <v>#VALUE!</v>
      </c>
      <c r="CM84" s="14" t="e">
        <f>IF(I84="",0,IFERROR(VLOOKUP(I79&amp;I80&amp;I81&amp;I82&amp;I83&amp;I84,General!I:J,2,FALSE),0))+J83</f>
        <v>#VALUE!</v>
      </c>
      <c r="CN84" s="14" t="e">
        <f>IF(O84="",0,IFERROR(VLOOKUP(O79&amp;O80&amp;O81&amp;O82&amp;O83&amp;O84,General!I:J,2,FALSE),0))+P83</f>
        <v>#VALUE!</v>
      </c>
      <c r="CO84" s="14" t="e">
        <f>IF(U84="",0,IFERROR(VLOOKUP(U79&amp;U80&amp;U81&amp;U82&amp;U83&amp;U84,General!I:J,2,FALSE),0))+V83</f>
        <v>#VALUE!</v>
      </c>
      <c r="CP84" s="14" t="e">
        <f>IF(AA84="",0,IFERROR(VLOOKUP(AA79&amp;AA80&amp;AA81&amp;AA82&amp;AA83&amp;AA84,General!I:J,2,FALSE),0))+AB83</f>
        <v>#VALUE!</v>
      </c>
      <c r="CQ84" s="14" t="e">
        <f>IF(AP84="",0,IFERROR(VLOOKUP(AP79&amp;AP80&amp;AP81&amp;AP82&amp;AP83&amp;AP84,General!I:J,2,FALSE),0))+AQ83</f>
        <v>#VALUE!</v>
      </c>
      <c r="CR84" s="14" t="e">
        <f>IF(AV84="",0,IFERROR(VLOOKUP(AV79&amp;AV80&amp;AV81&amp;AV82&amp;AV83&amp;AV84,General!I:J,2,FALSE),0))+AW83</f>
        <v>#VALUE!</v>
      </c>
      <c r="CS84" s="14" t="e">
        <f>IF(BB84="",0,IFERROR(VLOOKUP(BB79&amp;BB80&amp;BB81&amp;BB82&amp;BB83&amp;BB84,General!I:J,2,FALSE),0))+BC83</f>
        <v>#VALUE!</v>
      </c>
      <c r="CT84" s="14" t="e">
        <f>IF(BH84="",0,IFERROR(VLOOKUP(BH79&amp;BH80&amp;BH81&amp;BH82&amp;BH83&amp;BH84,General!I:J,2,FALSE),0))+BI83</f>
        <v>#VALUE!</v>
      </c>
      <c r="CU84" s="14" t="e">
        <f>IF(BN84="",0,IFERROR(VLOOKUP(BN79&amp;BN80&amp;BN81&amp;BN82&amp;BN83&amp;BN84,General!I:J,2,FALSE),0))+BO83</f>
        <v>#VALUE!</v>
      </c>
      <c r="CV84" s="14" t="e">
        <f>IF(AJ84="",0,IFERROR(VLOOKUP(AJ79&amp;AJ80&amp;AJ81&amp;AJ82&amp;AJ83&amp;AJ84,General!I:J,2,FALSE),0))+AK83</f>
        <v>#VALUE!</v>
      </c>
      <c r="CW84" s="14" t="str">
        <f>E84</f>
        <v/>
      </c>
      <c r="CX84" s="14" t="str">
        <f>K84</f>
        <v/>
      </c>
      <c r="CY84" s="14" t="str">
        <f>Q84</f>
        <v/>
      </c>
      <c r="CZ84" s="14" t="str">
        <f>W84</f>
        <v/>
      </c>
      <c r="DA84" s="14" t="str">
        <f>AC84</f>
        <v/>
      </c>
      <c r="DB84" s="14" t="str">
        <f>AR84</f>
        <v/>
      </c>
      <c r="DC84" s="14" t="str">
        <f>AX84</f>
        <v/>
      </c>
      <c r="DD84" s="14" t="str">
        <f>BD84</f>
        <v/>
      </c>
      <c r="DE84" s="14" t="str">
        <f>BJ84</f>
        <v/>
      </c>
      <c r="DF84" s="14" t="str">
        <f>BP84</f>
        <v/>
      </c>
      <c r="DG84" s="14" t="str">
        <f>IF(AF84="","",INDEX($CW$4:$DF$4,MATCH(MAX(CW84:DF84),CW84:DF84,0)))</f>
        <v/>
      </c>
      <c r="DH84" s="14">
        <v>84</v>
      </c>
      <c r="DI84" s="14" t="str">
        <f t="shared" si="194"/>
        <v/>
      </c>
      <c r="DJ84" s="14" t="str" cm="1">
        <f t="array" ref="DJ84">IFERROR(INDEX($CW$4:$DF$4,_xlfn.AGGREGATE(15,6,COLUMN($CW$4:$DF$4)-COLUMN($CV$1)/($CW$84:$DF$84=MAX($CW$84:$DF$84)),COLUMNS($CW$4:CW4))),"")</f>
        <v/>
      </c>
      <c r="DK84" s="14" t="str" cm="1">
        <f t="array" ref="DK84">IFERROR(INDEX($CW$4:$DF$4,_xlfn.AGGREGATE(15,6,COLUMN($CW$4:$DF$4)-COLUMN($CV$1)/($CW$84:$DF$84=MAX($CW$84:$DF$84)),COLUMNS($CW$4:CX4))),"")</f>
        <v/>
      </c>
      <c r="DL84" s="14" t="str" cm="1">
        <f t="array" ref="DL84">IFERROR(INDEX($CW$4:$DF$4,_xlfn.AGGREGATE(15,6,COLUMN($CW$4:$DF$4)-COLUMN($CV$1)/($CW$84:$DF$84=MAX($CW$84:$DF$84)),COLUMNS($CW$4:CY4))),"")</f>
        <v/>
      </c>
      <c r="DM84" s="14" t="str" cm="1">
        <f t="array" ref="DM84">IFERROR(INDEX($CW$4:$DF$4,_xlfn.AGGREGATE(15,6,COLUMN($CW$4:$DF$4)-COLUMN($CV$1)/($CW$84:$DF$84=MAX($CW$84:$DF$84)),COLUMNS($CW$4:CZ4))),"")</f>
        <v/>
      </c>
      <c r="DN84" s="168" t="str">
        <f ca="1">IF(DO83="",DN83,DN80)</f>
        <v/>
      </c>
      <c r="DR84" s="14" t="str">
        <f ca="1">IF(DN81&gt;1,"R","N")</f>
        <v>R</v>
      </c>
      <c r="DS84" s="14" t="str">
        <f ca="1">DN84</f>
        <v/>
      </c>
      <c r="DU84" s="68" t="str">
        <f t="shared" si="177"/>
        <v/>
      </c>
      <c r="DV84" s="24" t="str">
        <f t="shared" si="178"/>
        <v/>
      </c>
      <c r="DW84" s="24" t="str">
        <f t="shared" si="179"/>
        <v/>
      </c>
      <c r="DX84" s="24" t="str">
        <f t="shared" si="180"/>
        <v/>
      </c>
      <c r="DY84" s="24" t="str">
        <f t="shared" si="181"/>
        <v/>
      </c>
      <c r="DZ84" s="24" t="str">
        <f t="shared" si="182"/>
        <v/>
      </c>
      <c r="EA84" s="24" t="str">
        <f t="shared" si="183"/>
        <v/>
      </c>
      <c r="EB84" s="24" t="str">
        <f t="shared" si="184"/>
        <v/>
      </c>
      <c r="EC84" s="24" t="str">
        <f t="shared" si="185"/>
        <v/>
      </c>
      <c r="ED84" s="67" t="str">
        <f t="shared" si="186"/>
        <v/>
      </c>
    </row>
    <row r="85" spans="1:134" ht="26.25" customHeight="1" thickBot="1">
      <c r="A85" s="14">
        <v>76</v>
      </c>
      <c r="B85" s="101" t="str">
        <f t="shared" si="123"/>
        <v/>
      </c>
      <c r="C85" s="102" t="str">
        <f t="shared" si="155"/>
        <v/>
      </c>
      <c r="D85" s="102" t="str">
        <f t="shared" si="156"/>
        <v/>
      </c>
      <c r="E85" s="103" t="str">
        <f t="shared" si="157"/>
        <v/>
      </c>
      <c r="F85" s="137"/>
      <c r="G85" s="137"/>
      <c r="H85" s="101" t="str">
        <f t="shared" si="136"/>
        <v/>
      </c>
      <c r="I85" s="102" t="str">
        <f t="shared" si="158"/>
        <v/>
      </c>
      <c r="J85" s="102" t="str">
        <f t="shared" si="159"/>
        <v/>
      </c>
      <c r="K85" s="103" t="str">
        <f t="shared" si="160"/>
        <v/>
      </c>
      <c r="L85" s="137"/>
      <c r="M85" s="137"/>
      <c r="N85" s="101" t="str">
        <f t="shared" si="137"/>
        <v/>
      </c>
      <c r="O85" s="102" t="str">
        <f t="shared" si="161"/>
        <v/>
      </c>
      <c r="P85" s="102" t="str">
        <f t="shared" si="162"/>
        <v/>
      </c>
      <c r="Q85" s="103" t="str">
        <f t="shared" si="163"/>
        <v/>
      </c>
      <c r="R85" s="137"/>
      <c r="S85" s="137"/>
      <c r="T85" s="101" t="str">
        <f t="shared" si="138"/>
        <v/>
      </c>
      <c r="U85" s="102" t="str">
        <f t="shared" si="164"/>
        <v/>
      </c>
      <c r="V85" s="102" t="str">
        <f t="shared" si="165"/>
        <v/>
      </c>
      <c r="W85" s="103" t="str">
        <f t="shared" si="166"/>
        <v/>
      </c>
      <c r="X85" s="137"/>
      <c r="Y85" s="137"/>
      <c r="Z85" s="101" t="str">
        <f t="shared" si="139"/>
        <v/>
      </c>
      <c r="AA85" s="102" t="str">
        <f t="shared" si="167"/>
        <v/>
      </c>
      <c r="AB85" s="102" t="str">
        <f t="shared" si="168"/>
        <v/>
      </c>
      <c r="AC85" s="103" t="str">
        <f t="shared" si="169"/>
        <v/>
      </c>
      <c r="AD85" s="137"/>
      <c r="AE85" s="137"/>
      <c r="AF85" s="169" t="str">
        <f>IF('Main Dashboard'!I85="","",'Main Dashboard'!I85)</f>
        <v/>
      </c>
      <c r="AG85" s="179" t="str">
        <f t="shared" ref="AG85" si="197">IF(AF84="","",IF(DR84="R","R",""))</f>
        <v/>
      </c>
      <c r="AH85" s="180" t="str">
        <f>IF(AF84="","",VLOOKUP(DS85,General!O:P,2,FALSE))</f>
        <v/>
      </c>
      <c r="AI85" s="181" t="str" cm="1">
        <f t="array" aca="1" ref="AI85" ca="1">IF(AF84="","",INDIRECT(DS84&amp;DH85))</f>
        <v/>
      </c>
      <c r="AJ85" s="102" t="str">
        <f t="shared" si="187"/>
        <v/>
      </c>
      <c r="AK85" s="102" t="str">
        <f t="shared" si="192"/>
        <v/>
      </c>
      <c r="AL85" s="103" t="str">
        <f t="shared" si="193"/>
        <v/>
      </c>
      <c r="AM85" s="166"/>
      <c r="AN85" s="137"/>
      <c r="AO85" s="101" t="str">
        <f t="shared" si="140"/>
        <v/>
      </c>
      <c r="AP85" s="102" t="str">
        <f t="shared" si="141"/>
        <v/>
      </c>
      <c r="AQ85" s="102" t="str">
        <f t="shared" si="171"/>
        <v/>
      </c>
      <c r="AR85" s="103" t="str">
        <f t="shared" si="142"/>
        <v/>
      </c>
      <c r="AS85" s="137"/>
      <c r="AT85" s="137"/>
      <c r="AU85" s="101" t="str">
        <f t="shared" si="143"/>
        <v/>
      </c>
      <c r="AV85" s="102" t="str">
        <f t="shared" si="144"/>
        <v/>
      </c>
      <c r="AW85" s="102" t="str">
        <f t="shared" si="172"/>
        <v/>
      </c>
      <c r="AX85" s="103" t="str">
        <f t="shared" si="145"/>
        <v/>
      </c>
      <c r="AY85" s="137"/>
      <c r="AZ85" s="137"/>
      <c r="BA85" s="101" t="str">
        <f t="shared" si="146"/>
        <v/>
      </c>
      <c r="BB85" s="102" t="str">
        <f t="shared" si="147"/>
        <v/>
      </c>
      <c r="BC85" s="102" t="str">
        <f t="shared" si="173"/>
        <v/>
      </c>
      <c r="BD85" s="103" t="str">
        <f t="shared" si="148"/>
        <v/>
      </c>
      <c r="BE85" s="137"/>
      <c r="BF85" s="137"/>
      <c r="BG85" s="101" t="str">
        <f t="shared" si="149"/>
        <v/>
      </c>
      <c r="BH85" s="102" t="str">
        <f t="shared" si="150"/>
        <v/>
      </c>
      <c r="BI85" s="102" t="str">
        <f t="shared" si="174"/>
        <v/>
      </c>
      <c r="BJ85" s="103" t="str">
        <f t="shared" si="151"/>
        <v/>
      </c>
      <c r="BK85" s="137"/>
      <c r="BL85" s="137"/>
      <c r="BM85" s="101" t="str">
        <f t="shared" si="152"/>
        <v/>
      </c>
      <c r="BN85" s="102" t="str">
        <f t="shared" si="153"/>
        <v/>
      </c>
      <c r="BO85" s="102" t="str">
        <f t="shared" si="175"/>
        <v/>
      </c>
      <c r="BP85" s="103" t="str">
        <f t="shared" si="154"/>
        <v/>
      </c>
      <c r="BQ85" s="14" t="str">
        <f t="shared" si="176"/>
        <v>B76</v>
      </c>
      <c r="BR85" s="14" t="str">
        <f>LEFT('Strategy Dashboard'!B85)</f>
        <v/>
      </c>
      <c r="BS85" s="14" t="str">
        <f>LEFT('Strategy Dashboard'!K85)</f>
        <v/>
      </c>
      <c r="BT85" s="14" t="str">
        <f>LEFT('Strategy Dashboard'!T85)</f>
        <v/>
      </c>
      <c r="BU85" s="14" t="str">
        <f>LEFT('Strategy Dashboard'!AC85)</f>
        <v/>
      </c>
      <c r="BV85" s="14" t="str">
        <f>LEFT('Strategy Dashboard'!AL85)</f>
        <v/>
      </c>
      <c r="BW85" s="14" t="str">
        <f>LEFT('Strategy Dashboard'!BE85)</f>
        <v/>
      </c>
      <c r="BX85" s="14" t="str">
        <f>LEFT('Strategy Dashboard'!BN85)</f>
        <v/>
      </c>
      <c r="BY85" s="14" t="str">
        <f>LEFT('Strategy Dashboard'!BW85)</f>
        <v/>
      </c>
      <c r="BZ85" s="14" t="str">
        <f>LEFT('Strategy Dashboard'!CF85)</f>
        <v/>
      </c>
      <c r="CA85" s="14" t="str">
        <f>LEFT('Strategy Dashboard'!CO85)</f>
        <v/>
      </c>
      <c r="CB85" s="14">
        <f>IF(OR(BR85="N",REPLACE('Strategy Dashboard'!B85,1,1,"")=""),0,INT(REPLACE('Strategy Dashboard'!B85,1,1,"")))</f>
        <v>0</v>
      </c>
      <c r="CC85" s="14">
        <f>IF(OR(BS85="N",REPLACE('Strategy Dashboard'!K85,1,1,"")=""),0,INT(REPLACE('Strategy Dashboard'!K85,1,1,"")))</f>
        <v>0</v>
      </c>
      <c r="CD85" s="14">
        <f>IF(OR(BT85="N",REPLACE('Strategy Dashboard'!T85,1,1,"")=""),0,INT(REPLACE('Strategy Dashboard'!T85,1,1,"")))</f>
        <v>0</v>
      </c>
      <c r="CE85" s="14">
        <f>IF(OR(BU85="N",REPLACE('Strategy Dashboard'!AC85,1,1,"")=""),0,INT(REPLACE('Strategy Dashboard'!AC85,1,1,"")))</f>
        <v>0</v>
      </c>
      <c r="CF85" s="14">
        <f>IF(OR(BV85="N",REPLACE('Strategy Dashboard'!AL85,1,1,"")=""),0,INT(REPLACE('Strategy Dashboard'!AL85,1,1,"")))</f>
        <v>0</v>
      </c>
      <c r="CG85" s="14">
        <f>IF(OR(BW85="N",REPLACE('Strategy Dashboard'!BE85,1,1,"")=""),0,INT(REPLACE('Strategy Dashboard'!BE85,1,1,"")))</f>
        <v>0</v>
      </c>
      <c r="CH85" s="14">
        <f>IF(OR(BX85="N",REPLACE('Strategy Dashboard'!BN85,1,1,"")=""),0,INT(REPLACE('Strategy Dashboard'!BN85,1,1,"")))</f>
        <v>0</v>
      </c>
      <c r="CI85" s="14">
        <f>IF(OR(BY85="N",REPLACE('Strategy Dashboard'!BW85,1,1,"")=""),0,INT(REPLACE('Strategy Dashboard'!BW85,1,1,"")))</f>
        <v>0</v>
      </c>
      <c r="CJ85" s="14">
        <f>IF(OR(BZ85="N",REPLACE('Strategy Dashboard'!CF85,1,1,"")=""),0,INT(REPLACE('Strategy Dashboard'!CF85,1,1,"")))</f>
        <v>0</v>
      </c>
      <c r="CK85" s="14">
        <f>IF(OR(CA85="N",REPLACE('Strategy Dashboard'!CO85,1,1,"")=""),0,INT(REPLACE('Strategy Dashboard'!CO85,1,1,"")))</f>
        <v>0</v>
      </c>
      <c r="CL85" s="14" t="e">
        <f>IF(C85="",0,IFERROR(VLOOKUP(C80&amp;C81&amp;C82&amp;C83&amp;C84&amp;C85,General!I:J,2,FALSE),0))+D84</f>
        <v>#VALUE!</v>
      </c>
      <c r="CM85" s="14" t="e">
        <f>IF(I85="",0,IFERROR(VLOOKUP(I80&amp;I81&amp;I82&amp;I83&amp;I84&amp;I85,General!I:J,2,FALSE),0))+J84</f>
        <v>#VALUE!</v>
      </c>
      <c r="CN85" s="14" t="e">
        <f>IF(O85="",0,IFERROR(VLOOKUP(O80&amp;O81&amp;O82&amp;O83&amp;O84&amp;O85,General!I:J,2,FALSE),0))+P84</f>
        <v>#VALUE!</v>
      </c>
      <c r="CO85" s="14" t="e">
        <f>IF(U85="",0,IFERROR(VLOOKUP(U80&amp;U81&amp;U82&amp;U83&amp;U84&amp;U85,General!I:J,2,FALSE),0))+V84</f>
        <v>#VALUE!</v>
      </c>
      <c r="CP85" s="14" t="e">
        <f>IF(AA85="",0,IFERROR(VLOOKUP(AA80&amp;AA81&amp;AA82&amp;AA83&amp;AA84&amp;AA85,General!I:J,2,FALSE),0))+AB84</f>
        <v>#VALUE!</v>
      </c>
      <c r="CQ85" s="14" t="e">
        <f>IF(AP85="",0,IFERROR(VLOOKUP(AP80&amp;AP81&amp;AP82&amp;AP83&amp;AP84&amp;AP85,General!I:J,2,FALSE),0))+AQ84</f>
        <v>#VALUE!</v>
      </c>
      <c r="CR85" s="14" t="e">
        <f>IF(AV85="",0,IFERROR(VLOOKUP(AV80&amp;AV81&amp;AV82&amp;AV83&amp;AV84&amp;AV85,General!I:J,2,FALSE),0))+AW84</f>
        <v>#VALUE!</v>
      </c>
      <c r="CS85" s="14" t="e">
        <f>IF(BB85="",0,IFERROR(VLOOKUP(BB80&amp;BB81&amp;BB82&amp;BB83&amp;BB84&amp;BB85,General!I:J,2,FALSE),0))+BC84</f>
        <v>#VALUE!</v>
      </c>
      <c r="CT85" s="14" t="e">
        <f>IF(BH85="",0,IFERROR(VLOOKUP(BH80&amp;BH81&amp;BH82&amp;BH83&amp;BH84&amp;BH85,General!I:J,2,FALSE),0))+BI84</f>
        <v>#VALUE!</v>
      </c>
      <c r="CU85" s="14" t="e">
        <f>IF(BN85="",0,IFERROR(VLOOKUP(BN80&amp;BN81&amp;BN82&amp;BN83&amp;BN84&amp;BN85,General!I:J,2,FALSE),0))+BO84</f>
        <v>#VALUE!</v>
      </c>
      <c r="CV85" s="14" t="e">
        <f>IF(AJ85="",0,IFERROR(VLOOKUP(AJ80&amp;AJ81&amp;AJ82&amp;AJ83&amp;AJ84&amp;AJ85,General!I:J,2,FALSE),0))+AK84</f>
        <v>#VALUE!</v>
      </c>
      <c r="DG85" s="14" t="str">
        <f>DG89</f>
        <v/>
      </c>
      <c r="DH85" s="14">
        <v>85</v>
      </c>
      <c r="DI85" s="14" t="str">
        <f>$DG$89</f>
        <v/>
      </c>
      <c r="DN85" s="14" t="str">
        <f ca="1">IF(DN86=1,DN88,IF(DN86=2,DO88,IF(DN86=3,DP88,DQ88)))</f>
        <v/>
      </c>
      <c r="DS85" s="14" t="str">
        <f ca="1">$DN$84</f>
        <v/>
      </c>
      <c r="DU85" s="68" t="str">
        <f t="shared" si="177"/>
        <v/>
      </c>
      <c r="DV85" s="24" t="str">
        <f t="shared" si="178"/>
        <v/>
      </c>
      <c r="DW85" s="24" t="str">
        <f t="shared" si="179"/>
        <v/>
      </c>
      <c r="DX85" s="24" t="str">
        <f t="shared" si="180"/>
        <v/>
      </c>
      <c r="DY85" s="24" t="str">
        <f t="shared" si="181"/>
        <v/>
      </c>
      <c r="DZ85" s="24" t="str">
        <f t="shared" si="182"/>
        <v/>
      </c>
      <c r="EA85" s="24" t="str">
        <f t="shared" si="183"/>
        <v/>
      </c>
      <c r="EB85" s="24" t="str">
        <f t="shared" si="184"/>
        <v/>
      </c>
      <c r="EC85" s="24" t="str">
        <f t="shared" si="185"/>
        <v/>
      </c>
      <c r="ED85" s="67" t="str">
        <f t="shared" si="186"/>
        <v/>
      </c>
    </row>
    <row r="86" spans="1:134" ht="26.25" customHeight="1" thickBot="1">
      <c r="A86" s="14">
        <v>77</v>
      </c>
      <c r="B86" s="104" t="str">
        <f t="shared" si="123"/>
        <v/>
      </c>
      <c r="C86" s="91" t="str">
        <f t="shared" si="155"/>
        <v/>
      </c>
      <c r="D86" s="91" t="str">
        <f t="shared" si="156"/>
        <v/>
      </c>
      <c r="E86" s="105" t="str">
        <f t="shared" si="157"/>
        <v/>
      </c>
      <c r="F86" s="137"/>
      <c r="G86" s="137"/>
      <c r="H86" s="104" t="str">
        <f t="shared" si="136"/>
        <v/>
      </c>
      <c r="I86" s="91" t="str">
        <f t="shared" si="158"/>
        <v/>
      </c>
      <c r="J86" s="91" t="str">
        <f t="shared" si="159"/>
        <v/>
      </c>
      <c r="K86" s="105" t="str">
        <f t="shared" si="160"/>
        <v/>
      </c>
      <c r="L86" s="137"/>
      <c r="M86" s="137"/>
      <c r="N86" s="104" t="str">
        <f t="shared" si="137"/>
        <v/>
      </c>
      <c r="O86" s="91" t="str">
        <f t="shared" si="161"/>
        <v/>
      </c>
      <c r="P86" s="91" t="str">
        <f t="shared" si="162"/>
        <v/>
      </c>
      <c r="Q86" s="105" t="str">
        <f t="shared" si="163"/>
        <v/>
      </c>
      <c r="R86" s="137"/>
      <c r="S86" s="137"/>
      <c r="T86" s="104" t="str">
        <f t="shared" si="138"/>
        <v/>
      </c>
      <c r="U86" s="91" t="str">
        <f t="shared" si="164"/>
        <v/>
      </c>
      <c r="V86" s="91" t="str">
        <f t="shared" si="165"/>
        <v/>
      </c>
      <c r="W86" s="105" t="str">
        <f t="shared" si="166"/>
        <v/>
      </c>
      <c r="X86" s="137"/>
      <c r="Y86" s="137"/>
      <c r="Z86" s="104" t="str">
        <f t="shared" si="139"/>
        <v/>
      </c>
      <c r="AA86" s="91" t="str">
        <f t="shared" si="167"/>
        <v/>
      </c>
      <c r="AB86" s="91" t="str">
        <f t="shared" si="168"/>
        <v/>
      </c>
      <c r="AC86" s="105" t="str">
        <f t="shared" si="169"/>
        <v/>
      </c>
      <c r="AD86" s="137"/>
      <c r="AE86" s="137"/>
      <c r="AF86" s="169" t="str">
        <f>IF('Main Dashboard'!I86="","",'Main Dashboard'!I86)</f>
        <v/>
      </c>
      <c r="AG86" s="171"/>
      <c r="AH86" s="190"/>
      <c r="AI86" s="178" t="str" cm="1">
        <f t="array" aca="1" ref="AI86" ca="1">IF(AF85="","",INDIRECT(DS85&amp;DH86))</f>
        <v/>
      </c>
      <c r="AJ86" s="91" t="str">
        <f t="shared" si="187"/>
        <v/>
      </c>
      <c r="AK86" s="91" t="str">
        <f t="shared" si="192"/>
        <v/>
      </c>
      <c r="AL86" s="105" t="str">
        <f t="shared" si="193"/>
        <v/>
      </c>
      <c r="AM86" s="166"/>
      <c r="AN86" s="137"/>
      <c r="AO86" s="104" t="str">
        <f t="shared" si="140"/>
        <v/>
      </c>
      <c r="AP86" s="91" t="str">
        <f t="shared" si="141"/>
        <v/>
      </c>
      <c r="AQ86" s="91" t="str">
        <f t="shared" si="171"/>
        <v/>
      </c>
      <c r="AR86" s="105" t="str">
        <f t="shared" si="142"/>
        <v/>
      </c>
      <c r="AS86" s="137"/>
      <c r="AT86" s="137"/>
      <c r="AU86" s="104" t="str">
        <f t="shared" si="143"/>
        <v/>
      </c>
      <c r="AV86" s="91" t="str">
        <f t="shared" si="144"/>
        <v/>
      </c>
      <c r="AW86" s="91" t="str">
        <f t="shared" si="172"/>
        <v/>
      </c>
      <c r="AX86" s="105" t="str">
        <f t="shared" si="145"/>
        <v/>
      </c>
      <c r="AY86" s="137"/>
      <c r="AZ86" s="137"/>
      <c r="BA86" s="104" t="str">
        <f t="shared" si="146"/>
        <v/>
      </c>
      <c r="BB86" s="91" t="str">
        <f t="shared" si="147"/>
        <v/>
      </c>
      <c r="BC86" s="91" t="str">
        <f t="shared" si="173"/>
        <v/>
      </c>
      <c r="BD86" s="105" t="str">
        <f t="shared" si="148"/>
        <v/>
      </c>
      <c r="BE86" s="137"/>
      <c r="BF86" s="137"/>
      <c r="BG86" s="104" t="str">
        <f t="shared" si="149"/>
        <v/>
      </c>
      <c r="BH86" s="91" t="str">
        <f t="shared" si="150"/>
        <v/>
      </c>
      <c r="BI86" s="91" t="str">
        <f t="shared" si="174"/>
        <v/>
      </c>
      <c r="BJ86" s="105" t="str">
        <f t="shared" si="151"/>
        <v/>
      </c>
      <c r="BK86" s="137"/>
      <c r="BL86" s="137"/>
      <c r="BM86" s="104" t="str">
        <f t="shared" si="152"/>
        <v/>
      </c>
      <c r="BN86" s="91" t="str">
        <f t="shared" si="153"/>
        <v/>
      </c>
      <c r="BO86" s="91" t="str">
        <f t="shared" si="175"/>
        <v/>
      </c>
      <c r="BP86" s="105" t="str">
        <f t="shared" si="154"/>
        <v/>
      </c>
      <c r="BQ86" s="14" t="str">
        <f t="shared" si="176"/>
        <v>B77</v>
      </c>
      <c r="BR86" s="14" t="str">
        <f>LEFT('Strategy Dashboard'!B86)</f>
        <v/>
      </c>
      <c r="BS86" s="14" t="str">
        <f>LEFT('Strategy Dashboard'!K86)</f>
        <v/>
      </c>
      <c r="BT86" s="14" t="str">
        <f>LEFT('Strategy Dashboard'!T86)</f>
        <v/>
      </c>
      <c r="BU86" s="14" t="str">
        <f>LEFT('Strategy Dashboard'!AC86)</f>
        <v/>
      </c>
      <c r="BV86" s="14" t="str">
        <f>LEFT('Strategy Dashboard'!AL86)</f>
        <v/>
      </c>
      <c r="BW86" s="14" t="str">
        <f>LEFT('Strategy Dashboard'!BE86)</f>
        <v/>
      </c>
      <c r="BX86" s="14" t="str">
        <f>LEFT('Strategy Dashboard'!BN86)</f>
        <v/>
      </c>
      <c r="BY86" s="14" t="str">
        <f>LEFT('Strategy Dashboard'!BW86)</f>
        <v/>
      </c>
      <c r="BZ86" s="14" t="str">
        <f>LEFT('Strategy Dashboard'!CF86)</f>
        <v/>
      </c>
      <c r="CA86" s="14" t="str">
        <f>LEFT('Strategy Dashboard'!CO86)</f>
        <v/>
      </c>
      <c r="CB86" s="14">
        <f>IF(OR(BR86="N",REPLACE('Strategy Dashboard'!B86,1,1,"")=""),0,INT(REPLACE('Strategy Dashboard'!B86,1,1,"")))</f>
        <v>0</v>
      </c>
      <c r="CC86" s="14">
        <f>IF(OR(BS86="N",REPLACE('Strategy Dashboard'!K86,1,1,"")=""),0,INT(REPLACE('Strategy Dashboard'!K86,1,1,"")))</f>
        <v>0</v>
      </c>
      <c r="CD86" s="14">
        <f>IF(OR(BT86="N",REPLACE('Strategy Dashboard'!T86,1,1,"")=""),0,INT(REPLACE('Strategy Dashboard'!T86,1,1,"")))</f>
        <v>0</v>
      </c>
      <c r="CE86" s="14">
        <f>IF(OR(BU86="N",REPLACE('Strategy Dashboard'!AC86,1,1,"")=""),0,INT(REPLACE('Strategy Dashboard'!AC86,1,1,"")))</f>
        <v>0</v>
      </c>
      <c r="CF86" s="14">
        <f>IF(OR(BV86="N",REPLACE('Strategy Dashboard'!AL86,1,1,"")=""),0,INT(REPLACE('Strategy Dashboard'!AL86,1,1,"")))</f>
        <v>0</v>
      </c>
      <c r="CG86" s="14">
        <f>IF(OR(BW86="N",REPLACE('Strategy Dashboard'!BE86,1,1,"")=""),0,INT(REPLACE('Strategy Dashboard'!BE86,1,1,"")))</f>
        <v>0</v>
      </c>
      <c r="CH86" s="14">
        <f>IF(OR(BX86="N",REPLACE('Strategy Dashboard'!BN86,1,1,"")=""),0,INT(REPLACE('Strategy Dashboard'!BN86,1,1,"")))</f>
        <v>0</v>
      </c>
      <c r="CI86" s="14">
        <f>IF(OR(BY86="N",REPLACE('Strategy Dashboard'!BW86,1,1,"")=""),0,INT(REPLACE('Strategy Dashboard'!BW86,1,1,"")))</f>
        <v>0</v>
      </c>
      <c r="CJ86" s="14">
        <f>IF(OR(BZ86="N",REPLACE('Strategy Dashboard'!CF86,1,1,"")=""),0,INT(REPLACE('Strategy Dashboard'!CF86,1,1,"")))</f>
        <v>0</v>
      </c>
      <c r="CK86" s="14">
        <f>IF(OR(CA86="N",REPLACE('Strategy Dashboard'!CO86,1,1,"")=""),0,INT(REPLACE('Strategy Dashboard'!CO86,1,1,"")))</f>
        <v>0</v>
      </c>
      <c r="CL86" s="14" t="e">
        <f>IF(C86="",0,IFERROR(VLOOKUP(C81&amp;C82&amp;C83&amp;C84&amp;C85&amp;C86,General!I:J,2,FALSE),0))+D85</f>
        <v>#VALUE!</v>
      </c>
      <c r="CM86" s="14" t="e">
        <f>IF(I86="",0,IFERROR(VLOOKUP(I81&amp;I82&amp;I83&amp;I84&amp;I85&amp;I86,General!I:J,2,FALSE),0))+J85</f>
        <v>#VALUE!</v>
      </c>
      <c r="CN86" s="14" t="e">
        <f>IF(O86="",0,IFERROR(VLOOKUP(O81&amp;O82&amp;O83&amp;O84&amp;O85&amp;O86,General!I:J,2,FALSE),0))+P85</f>
        <v>#VALUE!</v>
      </c>
      <c r="CO86" s="14" t="e">
        <f>IF(U86="",0,IFERROR(VLOOKUP(U81&amp;U82&amp;U83&amp;U84&amp;U85&amp;U86,General!I:J,2,FALSE),0))+V85</f>
        <v>#VALUE!</v>
      </c>
      <c r="CP86" s="14" t="e">
        <f>IF(AA86="",0,IFERROR(VLOOKUP(AA81&amp;AA82&amp;AA83&amp;AA84&amp;AA85&amp;AA86,General!I:J,2,FALSE),0))+AB85</f>
        <v>#VALUE!</v>
      </c>
      <c r="CQ86" s="14" t="e">
        <f>IF(AP86="",0,IFERROR(VLOOKUP(AP81&amp;AP82&amp;AP83&amp;AP84&amp;AP85&amp;AP86,General!I:J,2,FALSE),0))+AQ85</f>
        <v>#VALUE!</v>
      </c>
      <c r="CR86" s="14" t="e">
        <f>IF(AV86="",0,IFERROR(VLOOKUP(AV81&amp;AV82&amp;AV83&amp;AV84&amp;AV85&amp;AV86,General!I:J,2,FALSE),0))+AW85</f>
        <v>#VALUE!</v>
      </c>
      <c r="CS86" s="14" t="e">
        <f>IF(BB86="",0,IFERROR(VLOOKUP(BB81&amp;BB82&amp;BB83&amp;BB84&amp;BB85&amp;BB86,General!I:J,2,FALSE),0))+BC85</f>
        <v>#VALUE!</v>
      </c>
      <c r="CT86" s="14" t="e">
        <f>IF(BH86="",0,IFERROR(VLOOKUP(BH81&amp;BH82&amp;BH83&amp;BH84&amp;BH85&amp;BH86,General!I:J,2,FALSE),0))+BI85</f>
        <v>#VALUE!</v>
      </c>
      <c r="CU86" s="14" t="e">
        <f>IF(BN86="",0,IFERROR(VLOOKUP(BN81&amp;BN82&amp;BN83&amp;BN84&amp;BN85&amp;BN86,General!I:J,2,FALSE),0))+BO85</f>
        <v>#VALUE!</v>
      </c>
      <c r="CV86" s="14" t="e">
        <f>IF(AJ86="",0,IFERROR(VLOOKUP(AJ81&amp;AJ82&amp;AJ83&amp;AJ84&amp;AJ85&amp;AJ86,General!I:J,2,FALSE),0))+AK85</f>
        <v>#VALUE!</v>
      </c>
      <c r="DG86" s="14" t="str">
        <f>DG89</f>
        <v/>
      </c>
      <c r="DH86" s="14">
        <v>86</v>
      </c>
      <c r="DI86" s="14" t="str">
        <f t="shared" ref="DI86:DI89" si="198">$DG$89</f>
        <v/>
      </c>
      <c r="DN86" s="14">
        <f ca="1">RANDBETWEEN(1,DN87)</f>
        <v>3</v>
      </c>
      <c r="DS86" s="14" t="str">
        <f t="shared" ref="DS86:DS88" ca="1" si="199">$DN$84</f>
        <v/>
      </c>
      <c r="DT86" s="14">
        <f t="shared" ref="DT86" si="200">IF(DT81=4,1,DT81+1)</f>
        <v>4</v>
      </c>
      <c r="DU86" s="68" t="str">
        <f t="shared" si="177"/>
        <v/>
      </c>
      <c r="DV86" s="24" t="str">
        <f t="shared" si="178"/>
        <v/>
      </c>
      <c r="DW86" s="24" t="str">
        <f t="shared" si="179"/>
        <v/>
      </c>
      <c r="DX86" s="24" t="str">
        <f t="shared" si="180"/>
        <v/>
      </c>
      <c r="DY86" s="24" t="str">
        <f t="shared" si="181"/>
        <v/>
      </c>
      <c r="DZ86" s="24" t="str">
        <f t="shared" si="182"/>
        <v/>
      </c>
      <c r="EA86" s="24" t="str">
        <f t="shared" si="183"/>
        <v/>
      </c>
      <c r="EB86" s="24" t="str">
        <f t="shared" si="184"/>
        <v/>
      </c>
      <c r="EC86" s="24" t="str">
        <f t="shared" si="185"/>
        <v/>
      </c>
      <c r="ED86" s="67" t="str">
        <f t="shared" si="186"/>
        <v/>
      </c>
    </row>
    <row r="87" spans="1:134" ht="26.25" customHeight="1" thickBot="1">
      <c r="A87" s="14">
        <v>78</v>
      </c>
      <c r="B87" s="104" t="str">
        <f t="shared" si="123"/>
        <v/>
      </c>
      <c r="C87" s="91" t="str">
        <f t="shared" si="155"/>
        <v/>
      </c>
      <c r="D87" s="91" t="str">
        <f t="shared" si="156"/>
        <v/>
      </c>
      <c r="E87" s="105" t="str">
        <f t="shared" si="157"/>
        <v/>
      </c>
      <c r="F87" s="137"/>
      <c r="G87" s="137"/>
      <c r="H87" s="104" t="str">
        <f t="shared" si="136"/>
        <v/>
      </c>
      <c r="I87" s="91" t="str">
        <f t="shared" si="158"/>
        <v/>
      </c>
      <c r="J87" s="91" t="str">
        <f t="shared" si="159"/>
        <v/>
      </c>
      <c r="K87" s="105" t="str">
        <f t="shared" si="160"/>
        <v/>
      </c>
      <c r="L87" s="137"/>
      <c r="M87" s="137"/>
      <c r="N87" s="104" t="str">
        <f t="shared" si="137"/>
        <v/>
      </c>
      <c r="O87" s="91" t="str">
        <f t="shared" si="161"/>
        <v/>
      </c>
      <c r="P87" s="91" t="str">
        <f t="shared" si="162"/>
        <v/>
      </c>
      <c r="Q87" s="105" t="str">
        <f t="shared" si="163"/>
        <v/>
      </c>
      <c r="R87" s="137"/>
      <c r="S87" s="137"/>
      <c r="T87" s="104" t="str">
        <f t="shared" si="138"/>
        <v/>
      </c>
      <c r="U87" s="91" t="str">
        <f t="shared" si="164"/>
        <v/>
      </c>
      <c r="V87" s="91" t="str">
        <f t="shared" si="165"/>
        <v/>
      </c>
      <c r="W87" s="105" t="str">
        <f t="shared" si="166"/>
        <v/>
      </c>
      <c r="X87" s="137"/>
      <c r="Y87" s="137"/>
      <c r="Z87" s="104" t="str">
        <f t="shared" si="139"/>
        <v/>
      </c>
      <c r="AA87" s="91" t="str">
        <f t="shared" si="167"/>
        <v/>
      </c>
      <c r="AB87" s="91" t="str">
        <f t="shared" si="168"/>
        <v/>
      </c>
      <c r="AC87" s="105" t="str">
        <f t="shared" si="169"/>
        <v/>
      </c>
      <c r="AD87" s="137"/>
      <c r="AE87" s="137"/>
      <c r="AF87" s="169" t="str">
        <f>IF('Main Dashboard'!I87="","",'Main Dashboard'!I87)</f>
        <v/>
      </c>
      <c r="AG87" s="171"/>
      <c r="AH87" s="190"/>
      <c r="AI87" s="178" t="str" cm="1">
        <f t="array" aca="1" ref="AI87" ca="1">IF(AF86="","",INDIRECT(DS86&amp;DH87))</f>
        <v/>
      </c>
      <c r="AJ87" s="91" t="str">
        <f t="shared" si="187"/>
        <v/>
      </c>
      <c r="AK87" s="91" t="str">
        <f t="shared" si="192"/>
        <v/>
      </c>
      <c r="AL87" s="105" t="str">
        <f t="shared" si="193"/>
        <v/>
      </c>
      <c r="AM87" s="166"/>
      <c r="AN87" s="137"/>
      <c r="AO87" s="104" t="str">
        <f t="shared" si="140"/>
        <v/>
      </c>
      <c r="AP87" s="91" t="str">
        <f t="shared" si="141"/>
        <v/>
      </c>
      <c r="AQ87" s="91" t="str">
        <f t="shared" si="171"/>
        <v/>
      </c>
      <c r="AR87" s="105" t="str">
        <f t="shared" si="142"/>
        <v/>
      </c>
      <c r="AS87" s="137"/>
      <c r="AT87" s="137"/>
      <c r="AU87" s="104" t="str">
        <f t="shared" si="143"/>
        <v/>
      </c>
      <c r="AV87" s="91" t="str">
        <f t="shared" si="144"/>
        <v/>
      </c>
      <c r="AW87" s="91" t="str">
        <f t="shared" si="172"/>
        <v/>
      </c>
      <c r="AX87" s="105" t="str">
        <f t="shared" si="145"/>
        <v/>
      </c>
      <c r="AY87" s="137"/>
      <c r="AZ87" s="137"/>
      <c r="BA87" s="104" t="str">
        <f t="shared" si="146"/>
        <v/>
      </c>
      <c r="BB87" s="91" t="str">
        <f t="shared" si="147"/>
        <v/>
      </c>
      <c r="BC87" s="91" t="str">
        <f t="shared" si="173"/>
        <v/>
      </c>
      <c r="BD87" s="105" t="str">
        <f t="shared" si="148"/>
        <v/>
      </c>
      <c r="BE87" s="137"/>
      <c r="BF87" s="137"/>
      <c r="BG87" s="104" t="str">
        <f t="shared" si="149"/>
        <v/>
      </c>
      <c r="BH87" s="91" t="str">
        <f t="shared" si="150"/>
        <v/>
      </c>
      <c r="BI87" s="91" t="str">
        <f t="shared" si="174"/>
        <v/>
      </c>
      <c r="BJ87" s="105" t="str">
        <f t="shared" si="151"/>
        <v/>
      </c>
      <c r="BK87" s="137"/>
      <c r="BL87" s="137"/>
      <c r="BM87" s="104" t="str">
        <f t="shared" si="152"/>
        <v/>
      </c>
      <c r="BN87" s="91" t="str">
        <f t="shared" si="153"/>
        <v/>
      </c>
      <c r="BO87" s="91" t="str">
        <f t="shared" si="175"/>
        <v/>
      </c>
      <c r="BP87" s="105" t="str">
        <f t="shared" si="154"/>
        <v/>
      </c>
      <c r="BQ87" s="14" t="str">
        <f t="shared" si="176"/>
        <v>B78</v>
      </c>
      <c r="BR87" s="14" t="str">
        <f>LEFT('Strategy Dashboard'!B87)</f>
        <v/>
      </c>
      <c r="BS87" s="14" t="str">
        <f>LEFT('Strategy Dashboard'!K87)</f>
        <v/>
      </c>
      <c r="BT87" s="14" t="str">
        <f>LEFT('Strategy Dashboard'!T87)</f>
        <v/>
      </c>
      <c r="BU87" s="14" t="str">
        <f>LEFT('Strategy Dashboard'!AC87)</f>
        <v/>
      </c>
      <c r="BV87" s="14" t="str">
        <f>LEFT('Strategy Dashboard'!AL87)</f>
        <v/>
      </c>
      <c r="BW87" s="14" t="str">
        <f>LEFT('Strategy Dashboard'!BE87)</f>
        <v/>
      </c>
      <c r="BX87" s="14" t="str">
        <f>LEFT('Strategy Dashboard'!BN87)</f>
        <v/>
      </c>
      <c r="BY87" s="14" t="str">
        <f>LEFT('Strategy Dashboard'!BW87)</f>
        <v/>
      </c>
      <c r="BZ87" s="14" t="str">
        <f>LEFT('Strategy Dashboard'!CF87)</f>
        <v/>
      </c>
      <c r="CA87" s="14" t="str">
        <f>LEFT('Strategy Dashboard'!CO87)</f>
        <v/>
      </c>
      <c r="CB87" s="14">
        <f>IF(OR(BR87="N",REPLACE('Strategy Dashboard'!B87,1,1,"")=""),0,INT(REPLACE('Strategy Dashboard'!B87,1,1,"")))</f>
        <v>0</v>
      </c>
      <c r="CC87" s="14">
        <f>IF(OR(BS87="N",REPLACE('Strategy Dashboard'!K87,1,1,"")=""),0,INT(REPLACE('Strategy Dashboard'!K87,1,1,"")))</f>
        <v>0</v>
      </c>
      <c r="CD87" s="14">
        <f>IF(OR(BT87="N",REPLACE('Strategy Dashboard'!T87,1,1,"")=""),0,INT(REPLACE('Strategy Dashboard'!T87,1,1,"")))</f>
        <v>0</v>
      </c>
      <c r="CE87" s="14">
        <f>IF(OR(BU87="N",REPLACE('Strategy Dashboard'!AC87,1,1,"")=""),0,INT(REPLACE('Strategy Dashboard'!AC87,1,1,"")))</f>
        <v>0</v>
      </c>
      <c r="CF87" s="14">
        <f>IF(OR(BV87="N",REPLACE('Strategy Dashboard'!AL87,1,1,"")=""),0,INT(REPLACE('Strategy Dashboard'!AL87,1,1,"")))</f>
        <v>0</v>
      </c>
      <c r="CG87" s="14">
        <f>IF(OR(BW87="N",REPLACE('Strategy Dashboard'!BE87,1,1,"")=""),0,INT(REPLACE('Strategy Dashboard'!BE87,1,1,"")))</f>
        <v>0</v>
      </c>
      <c r="CH87" s="14">
        <f>IF(OR(BX87="N",REPLACE('Strategy Dashboard'!BN87,1,1,"")=""),0,INT(REPLACE('Strategy Dashboard'!BN87,1,1,"")))</f>
        <v>0</v>
      </c>
      <c r="CI87" s="14">
        <f>IF(OR(BY87="N",REPLACE('Strategy Dashboard'!BW87,1,1,"")=""),0,INT(REPLACE('Strategy Dashboard'!BW87,1,1,"")))</f>
        <v>0</v>
      </c>
      <c r="CJ87" s="14">
        <f>IF(OR(BZ87="N",REPLACE('Strategy Dashboard'!CF87,1,1,"")=""),0,INT(REPLACE('Strategy Dashboard'!CF87,1,1,"")))</f>
        <v>0</v>
      </c>
      <c r="CK87" s="14">
        <f>IF(OR(CA87="N",REPLACE('Strategy Dashboard'!CO87,1,1,"")=""),0,INT(REPLACE('Strategy Dashboard'!CO87,1,1,"")))</f>
        <v>0</v>
      </c>
      <c r="CL87" s="14" t="e">
        <f>IF(C87="",0,IFERROR(VLOOKUP(C82&amp;C83&amp;C84&amp;C85&amp;C86&amp;C87,General!I:J,2,FALSE),0))+D86</f>
        <v>#VALUE!</v>
      </c>
      <c r="CM87" s="14" t="e">
        <f>IF(I87="",0,IFERROR(VLOOKUP(I82&amp;I83&amp;I84&amp;I85&amp;I86&amp;I87,General!I:J,2,FALSE),0))+J86</f>
        <v>#VALUE!</v>
      </c>
      <c r="CN87" s="14" t="e">
        <f>IF(O87="",0,IFERROR(VLOOKUP(O82&amp;O83&amp;O84&amp;O85&amp;O86&amp;O87,General!I:J,2,FALSE),0))+P86</f>
        <v>#VALUE!</v>
      </c>
      <c r="CO87" s="14" t="e">
        <f>IF(U87="",0,IFERROR(VLOOKUP(U82&amp;U83&amp;U84&amp;U85&amp;U86&amp;U87,General!I:J,2,FALSE),0))+V86</f>
        <v>#VALUE!</v>
      </c>
      <c r="CP87" s="14" t="e">
        <f>IF(AA87="",0,IFERROR(VLOOKUP(AA82&amp;AA83&amp;AA84&amp;AA85&amp;AA86&amp;AA87,General!I:J,2,FALSE),0))+AB86</f>
        <v>#VALUE!</v>
      </c>
      <c r="CQ87" s="14" t="e">
        <f>IF(AP87="",0,IFERROR(VLOOKUP(AP82&amp;AP83&amp;AP84&amp;AP85&amp;AP86&amp;AP87,General!I:J,2,FALSE),0))+AQ86</f>
        <v>#VALUE!</v>
      </c>
      <c r="CR87" s="14" t="e">
        <f>IF(AV87="",0,IFERROR(VLOOKUP(AV82&amp;AV83&amp;AV84&amp;AV85&amp;AV86&amp;AV87,General!I:J,2,FALSE),0))+AW86</f>
        <v>#VALUE!</v>
      </c>
      <c r="CS87" s="14" t="e">
        <f>IF(BB87="",0,IFERROR(VLOOKUP(BB82&amp;BB83&amp;BB84&amp;BB85&amp;BB86&amp;BB87,General!I:J,2,FALSE),0))+BC86</f>
        <v>#VALUE!</v>
      </c>
      <c r="CT87" s="14" t="e">
        <f>IF(BH87="",0,IFERROR(VLOOKUP(BH82&amp;BH83&amp;BH84&amp;BH85&amp;BH86&amp;BH87,General!I:J,2,FALSE),0))+BI86</f>
        <v>#VALUE!</v>
      </c>
      <c r="CU87" s="14" t="e">
        <f>IF(BN87="",0,IFERROR(VLOOKUP(BN82&amp;BN83&amp;BN84&amp;BN85&amp;BN86&amp;BN87,General!I:J,2,FALSE),0))+BO86</f>
        <v>#VALUE!</v>
      </c>
      <c r="CV87" s="14" t="e">
        <f>IF(AJ87="",0,IFERROR(VLOOKUP(AJ82&amp;AJ83&amp;AJ84&amp;AJ85&amp;AJ86&amp;AJ87,General!I:J,2,FALSE),0))+AK86</f>
        <v>#VALUE!</v>
      </c>
      <c r="DG87" s="14" t="str">
        <f>DG89</f>
        <v/>
      </c>
      <c r="DH87" s="14">
        <v>87</v>
      </c>
      <c r="DI87" s="14" t="str">
        <f t="shared" si="198"/>
        <v/>
      </c>
      <c r="DJ87" s="14" t="str">
        <f>IFERROR(VLOOKUP(DJ89,General!L:M,2,FALSE),"")</f>
        <v/>
      </c>
      <c r="DK87" s="14" t="str">
        <f>IFERROR(VLOOKUP(DK89,General!L:M,2,FALSE),"")</f>
        <v/>
      </c>
      <c r="DL87" s="14" t="str">
        <f>IFERROR(VLOOKUP(DL89,General!L:M,2,FALSE),"")</f>
        <v/>
      </c>
      <c r="DM87" s="14" t="str">
        <f>IFERROR(VLOOKUP(DM89,General!L:M,2,FALSE),"")</f>
        <v/>
      </c>
      <c r="DN87" s="14">
        <f ca="1">COUNTIF(DJ88:DM88,MAX(DJ88:DM88))</f>
        <v>4</v>
      </c>
      <c r="DS87" s="14" t="str">
        <f t="shared" ca="1" si="199"/>
        <v/>
      </c>
      <c r="DU87" s="68" t="str">
        <f t="shared" si="177"/>
        <v/>
      </c>
      <c r="DV87" s="24" t="str">
        <f t="shared" si="178"/>
        <v/>
      </c>
      <c r="DW87" s="24" t="str">
        <f t="shared" si="179"/>
        <v/>
      </c>
      <c r="DX87" s="24" t="str">
        <f t="shared" si="180"/>
        <v/>
      </c>
      <c r="DY87" s="24" t="str">
        <f t="shared" si="181"/>
        <v/>
      </c>
      <c r="DZ87" s="24" t="str">
        <f t="shared" si="182"/>
        <v/>
      </c>
      <c r="EA87" s="24" t="str">
        <f t="shared" si="183"/>
        <v/>
      </c>
      <c r="EB87" s="24" t="str">
        <f t="shared" si="184"/>
        <v/>
      </c>
      <c r="EC87" s="24" t="str">
        <f t="shared" si="185"/>
        <v/>
      </c>
      <c r="ED87" s="67" t="str">
        <f t="shared" si="186"/>
        <v/>
      </c>
    </row>
    <row r="88" spans="1:134" ht="26.25" customHeight="1" thickBot="1">
      <c r="A88" s="14">
        <v>79</v>
      </c>
      <c r="B88" s="104" t="str">
        <f t="shared" si="123"/>
        <v/>
      </c>
      <c r="C88" s="91" t="str">
        <f t="shared" si="155"/>
        <v/>
      </c>
      <c r="D88" s="91" t="str">
        <f t="shared" si="156"/>
        <v/>
      </c>
      <c r="E88" s="105" t="str">
        <f t="shared" si="157"/>
        <v/>
      </c>
      <c r="F88" s="137"/>
      <c r="G88" s="137"/>
      <c r="H88" s="104" t="str">
        <f t="shared" si="136"/>
        <v/>
      </c>
      <c r="I88" s="91" t="str">
        <f t="shared" si="158"/>
        <v/>
      </c>
      <c r="J88" s="91" t="str">
        <f t="shared" si="159"/>
        <v/>
      </c>
      <c r="K88" s="105" t="str">
        <f t="shared" si="160"/>
        <v/>
      </c>
      <c r="L88" s="137"/>
      <c r="M88" s="137"/>
      <c r="N88" s="104" t="str">
        <f t="shared" si="137"/>
        <v/>
      </c>
      <c r="O88" s="91" t="str">
        <f t="shared" si="161"/>
        <v/>
      </c>
      <c r="P88" s="91" t="str">
        <f t="shared" si="162"/>
        <v/>
      </c>
      <c r="Q88" s="105" t="str">
        <f t="shared" si="163"/>
        <v/>
      </c>
      <c r="R88" s="137"/>
      <c r="S88" s="137"/>
      <c r="T88" s="104" t="str">
        <f t="shared" si="138"/>
        <v/>
      </c>
      <c r="U88" s="91" t="str">
        <f t="shared" si="164"/>
        <v/>
      </c>
      <c r="V88" s="91" t="str">
        <f t="shared" si="165"/>
        <v/>
      </c>
      <c r="W88" s="105" t="str">
        <f t="shared" si="166"/>
        <v/>
      </c>
      <c r="X88" s="137"/>
      <c r="Y88" s="137"/>
      <c r="Z88" s="104" t="str">
        <f t="shared" si="139"/>
        <v/>
      </c>
      <c r="AA88" s="91" t="str">
        <f t="shared" si="167"/>
        <v/>
      </c>
      <c r="AB88" s="91" t="str">
        <f t="shared" si="168"/>
        <v/>
      </c>
      <c r="AC88" s="105" t="str">
        <f t="shared" si="169"/>
        <v/>
      </c>
      <c r="AD88" s="137"/>
      <c r="AE88" s="137"/>
      <c r="AF88" s="169" t="str">
        <f>IF('Main Dashboard'!I88="","",'Main Dashboard'!I88)</f>
        <v/>
      </c>
      <c r="AG88" s="171"/>
      <c r="AH88" s="190"/>
      <c r="AI88" s="178" t="str" cm="1">
        <f t="array" aca="1" ref="AI88" ca="1">IF(AF87="","",INDIRECT(DS87&amp;DH88))</f>
        <v/>
      </c>
      <c r="AJ88" s="91" t="str">
        <f t="shared" si="187"/>
        <v/>
      </c>
      <c r="AK88" s="91" t="str">
        <f t="shared" si="192"/>
        <v/>
      </c>
      <c r="AL88" s="105" t="str">
        <f t="shared" si="193"/>
        <v/>
      </c>
      <c r="AM88" s="166"/>
      <c r="AN88" s="137"/>
      <c r="AO88" s="104" t="str">
        <f t="shared" si="140"/>
        <v/>
      </c>
      <c r="AP88" s="91" t="str">
        <f t="shared" si="141"/>
        <v/>
      </c>
      <c r="AQ88" s="91" t="str">
        <f t="shared" si="171"/>
        <v/>
      </c>
      <c r="AR88" s="105" t="str">
        <f t="shared" si="142"/>
        <v/>
      </c>
      <c r="AS88" s="137"/>
      <c r="AT88" s="137"/>
      <c r="AU88" s="104" t="str">
        <f t="shared" si="143"/>
        <v/>
      </c>
      <c r="AV88" s="91" t="str">
        <f t="shared" si="144"/>
        <v/>
      </c>
      <c r="AW88" s="91" t="str">
        <f t="shared" si="172"/>
        <v/>
      </c>
      <c r="AX88" s="105" t="str">
        <f t="shared" si="145"/>
        <v/>
      </c>
      <c r="AY88" s="137"/>
      <c r="AZ88" s="137"/>
      <c r="BA88" s="104" t="str">
        <f t="shared" si="146"/>
        <v/>
      </c>
      <c r="BB88" s="91" t="str">
        <f t="shared" si="147"/>
        <v/>
      </c>
      <c r="BC88" s="91" t="str">
        <f t="shared" si="173"/>
        <v/>
      </c>
      <c r="BD88" s="105" t="str">
        <f t="shared" si="148"/>
        <v/>
      </c>
      <c r="BE88" s="137"/>
      <c r="BF88" s="137"/>
      <c r="BG88" s="104" t="str">
        <f t="shared" si="149"/>
        <v/>
      </c>
      <c r="BH88" s="91" t="str">
        <f t="shared" si="150"/>
        <v/>
      </c>
      <c r="BI88" s="91" t="str">
        <f t="shared" si="174"/>
        <v/>
      </c>
      <c r="BJ88" s="105" t="str">
        <f t="shared" si="151"/>
        <v/>
      </c>
      <c r="BK88" s="137"/>
      <c r="BL88" s="137"/>
      <c r="BM88" s="104" t="str">
        <f t="shared" si="152"/>
        <v/>
      </c>
      <c r="BN88" s="91" t="str">
        <f t="shared" si="153"/>
        <v/>
      </c>
      <c r="BO88" s="91" t="str">
        <f t="shared" si="175"/>
        <v/>
      </c>
      <c r="BP88" s="105" t="str">
        <f t="shared" si="154"/>
        <v/>
      </c>
      <c r="BQ88" s="14" t="str">
        <f t="shared" si="176"/>
        <v>B79</v>
      </c>
      <c r="BR88" s="14" t="str">
        <f>LEFT('Strategy Dashboard'!B88)</f>
        <v/>
      </c>
      <c r="BS88" s="14" t="str">
        <f>LEFT('Strategy Dashboard'!K88)</f>
        <v/>
      </c>
      <c r="BT88" s="14" t="str">
        <f>LEFT('Strategy Dashboard'!T88)</f>
        <v/>
      </c>
      <c r="BU88" s="14" t="str">
        <f>LEFT('Strategy Dashboard'!AC88)</f>
        <v/>
      </c>
      <c r="BV88" s="14" t="str">
        <f>LEFT('Strategy Dashboard'!AL88)</f>
        <v/>
      </c>
      <c r="BW88" s="14" t="str">
        <f>LEFT('Strategy Dashboard'!BE88)</f>
        <v/>
      </c>
      <c r="BX88" s="14" t="str">
        <f>LEFT('Strategy Dashboard'!BN88)</f>
        <v/>
      </c>
      <c r="BY88" s="14" t="str">
        <f>LEFT('Strategy Dashboard'!BW88)</f>
        <v/>
      </c>
      <c r="BZ88" s="14" t="str">
        <f>LEFT('Strategy Dashboard'!CF88)</f>
        <v/>
      </c>
      <c r="CA88" s="14" t="str">
        <f>LEFT('Strategy Dashboard'!CO88)</f>
        <v/>
      </c>
      <c r="CB88" s="14">
        <f>IF(OR(BR88="N",REPLACE('Strategy Dashboard'!B88,1,1,"")=""),0,INT(REPLACE('Strategy Dashboard'!B88,1,1,"")))</f>
        <v>0</v>
      </c>
      <c r="CC88" s="14">
        <f>IF(OR(BS88="N",REPLACE('Strategy Dashboard'!K88,1,1,"")=""),0,INT(REPLACE('Strategy Dashboard'!K88,1,1,"")))</f>
        <v>0</v>
      </c>
      <c r="CD88" s="14">
        <f>IF(OR(BT88="N",REPLACE('Strategy Dashboard'!T88,1,1,"")=""),0,INT(REPLACE('Strategy Dashboard'!T88,1,1,"")))</f>
        <v>0</v>
      </c>
      <c r="CE88" s="14">
        <f>IF(OR(BU88="N",REPLACE('Strategy Dashboard'!AC88,1,1,"")=""),0,INT(REPLACE('Strategy Dashboard'!AC88,1,1,"")))</f>
        <v>0</v>
      </c>
      <c r="CF88" s="14">
        <f>IF(OR(BV88="N",REPLACE('Strategy Dashboard'!AL88,1,1,"")=""),0,INT(REPLACE('Strategy Dashboard'!AL88,1,1,"")))</f>
        <v>0</v>
      </c>
      <c r="CG88" s="14">
        <f>IF(OR(BW88="N",REPLACE('Strategy Dashboard'!BE88,1,1,"")=""),0,INT(REPLACE('Strategy Dashboard'!BE88,1,1,"")))</f>
        <v>0</v>
      </c>
      <c r="CH88" s="14">
        <f>IF(OR(BX88="N",REPLACE('Strategy Dashboard'!BN88,1,1,"")=""),0,INT(REPLACE('Strategy Dashboard'!BN88,1,1,"")))</f>
        <v>0</v>
      </c>
      <c r="CI88" s="14">
        <f>IF(OR(BY88="N",REPLACE('Strategy Dashboard'!BW88,1,1,"")=""),0,INT(REPLACE('Strategy Dashboard'!BW88,1,1,"")))</f>
        <v>0</v>
      </c>
      <c r="CJ88" s="14">
        <f>IF(OR(BZ88="N",REPLACE('Strategy Dashboard'!CF88,1,1,"")=""),0,INT(REPLACE('Strategy Dashboard'!CF88,1,1,"")))</f>
        <v>0</v>
      </c>
      <c r="CK88" s="14">
        <f>IF(OR(CA88="N",REPLACE('Strategy Dashboard'!CO88,1,1,"")=""),0,INT(REPLACE('Strategy Dashboard'!CO88,1,1,"")))</f>
        <v>0</v>
      </c>
      <c r="CL88" s="14" t="e">
        <f>IF(C88="",0,IFERROR(VLOOKUP(C83&amp;C84&amp;C85&amp;C86&amp;C87&amp;C88,General!I:J,2,FALSE),0))+D87</f>
        <v>#VALUE!</v>
      </c>
      <c r="CM88" s="14" t="e">
        <f>IF(I88="",0,IFERROR(VLOOKUP(I83&amp;I84&amp;I85&amp;I86&amp;I87&amp;I88,General!I:J,2,FALSE),0))+J87</f>
        <v>#VALUE!</v>
      </c>
      <c r="CN88" s="14" t="e">
        <f>IF(O88="",0,IFERROR(VLOOKUP(O83&amp;O84&amp;O85&amp;O86&amp;O87&amp;O88,General!I:J,2,FALSE),0))+P87</f>
        <v>#VALUE!</v>
      </c>
      <c r="CO88" s="14" t="e">
        <f>IF(U88="",0,IFERROR(VLOOKUP(U83&amp;U84&amp;U85&amp;U86&amp;U87&amp;U88,General!I:J,2,FALSE),0))+V87</f>
        <v>#VALUE!</v>
      </c>
      <c r="CP88" s="14" t="e">
        <f>IF(AA88="",0,IFERROR(VLOOKUP(AA83&amp;AA84&amp;AA85&amp;AA86&amp;AA87&amp;AA88,General!I:J,2,FALSE),0))+AB87</f>
        <v>#VALUE!</v>
      </c>
      <c r="CQ88" s="14" t="e">
        <f>IF(AP88="",0,IFERROR(VLOOKUP(AP83&amp;AP84&amp;AP85&amp;AP86&amp;AP87&amp;AP88,General!I:J,2,FALSE),0))+AQ87</f>
        <v>#VALUE!</v>
      </c>
      <c r="CR88" s="14" t="e">
        <f>IF(AV88="",0,IFERROR(VLOOKUP(AV83&amp;AV84&amp;AV85&amp;AV86&amp;AV87&amp;AV88,General!I:J,2,FALSE),0))+AW87</f>
        <v>#VALUE!</v>
      </c>
      <c r="CS88" s="14" t="e">
        <f>IF(BB88="",0,IFERROR(VLOOKUP(BB83&amp;BB84&amp;BB85&amp;BB86&amp;BB87&amp;BB88,General!I:J,2,FALSE),0))+BC87</f>
        <v>#VALUE!</v>
      </c>
      <c r="CT88" s="14" t="e">
        <f>IF(BH88="",0,IFERROR(VLOOKUP(BH83&amp;BH84&amp;BH85&amp;BH86&amp;BH87&amp;BH88,General!I:J,2,FALSE),0))+BI87</f>
        <v>#VALUE!</v>
      </c>
      <c r="CU88" s="14" t="e">
        <f>IF(BN88="",0,IFERROR(VLOOKUP(BN83&amp;BN84&amp;BN85&amp;BN86&amp;BN87&amp;BN88,General!I:J,2,FALSE),0))+BO87</f>
        <v>#VALUE!</v>
      </c>
      <c r="CV88" s="14" t="e">
        <f>IF(AJ88="",0,IFERROR(VLOOKUP(AJ83&amp;AJ84&amp;AJ85&amp;AJ86&amp;AJ87&amp;AJ88,General!I:J,2,FALSE),0))+AK87</f>
        <v>#VALUE!</v>
      </c>
      <c r="DG88" s="14" t="str">
        <f>DG89</f>
        <v/>
      </c>
      <c r="DH88" s="14">
        <v>88</v>
      </c>
      <c r="DI88" s="14" t="str">
        <f t="shared" si="198"/>
        <v/>
      </c>
      <c r="DJ88" s="14">
        <f ca="1">IF(DJ89="",0,COUNTIF(INDIRECT(DJ87&amp;DH85):INDIRECT(DJ87&amp;DH89),"Y"))</f>
        <v>0</v>
      </c>
      <c r="DK88" s="14">
        <f ca="1">IF(DK89="",0,COUNTIF(INDIRECT(DK87&amp;DH85):INDIRECT(DK87&amp;DH89),"Y"))</f>
        <v>0</v>
      </c>
      <c r="DL88" s="14">
        <f ca="1">IF(DL89="",0,COUNTIF(INDIRECT(DL87&amp;DH85):INDIRECT(DL87&amp;DH89),"Y"))</f>
        <v>0</v>
      </c>
      <c r="DM88" s="14">
        <f ca="1">IF(DM89="",0,COUNTIF(INDIRECT(DM87&amp;DH85):INDIRECT(DM87&amp;DH89),"Y"))</f>
        <v>0</v>
      </c>
      <c r="DN88" s="14" t="str" cm="1">
        <f t="array" aca="1" ref="DN88" ca="1">IFERROR(INDEX($DJ$89:$DM$89,_xlfn.AGGREGATE(15,6,COLUMN($DJ$89:$DM$89)-COLUMN($DI$89)/($DJ$88:$DM$88=MAX($DJ$88:$DM$88)),COLUMNS($DJ$89:DJ89))),"")</f>
        <v/>
      </c>
      <c r="DO88" s="14" t="str" cm="1">
        <f t="array" aca="1" ref="DO88" ca="1">IFERROR(INDEX($DJ$89:$DM$89,_xlfn.AGGREGATE(15,6,COLUMN($DJ$89:$DM$89)-COLUMN($DI$89)/($DJ$88:$DM$88=MAX($DJ$88:$DM$88)),COLUMNS($DJ$89:DK89))),"")</f>
        <v/>
      </c>
      <c r="DP88" s="14" t="str" cm="1">
        <f t="array" aca="1" ref="DP88" ca="1">IFERROR(INDEX($DJ$89:$DM$89,_xlfn.AGGREGATE(15,6,COLUMN($DJ$89:$DM$89)-COLUMN($DI$89)/($DJ$88:$DM$88=MAX($DJ$88:$DM$88)),COLUMNS($DJ$89:DL89))),"")</f>
        <v/>
      </c>
      <c r="DQ88" s="14" t="str" cm="1">
        <f t="array" aca="1" ref="DQ88" ca="1">IFERROR(INDEX($DJ$89:$DM$89,_xlfn.AGGREGATE(15,6,COLUMN($DJ$89:$DM$89)-COLUMN($DI$89)/($DJ$88:$DM$88=MAX($DJ$88:$DM$88)),COLUMNS($DJ$89:DM89))),"")</f>
        <v/>
      </c>
      <c r="DS88" s="14" t="str">
        <f t="shared" ca="1" si="199"/>
        <v/>
      </c>
      <c r="DU88" s="68" t="str">
        <f t="shared" si="177"/>
        <v/>
      </c>
      <c r="DV88" s="24" t="str">
        <f t="shared" si="178"/>
        <v/>
      </c>
      <c r="DW88" s="24" t="str">
        <f t="shared" si="179"/>
        <v/>
      </c>
      <c r="DX88" s="24" t="str">
        <f t="shared" si="180"/>
        <v/>
      </c>
      <c r="DY88" s="24" t="str">
        <f t="shared" si="181"/>
        <v/>
      </c>
      <c r="DZ88" s="24" t="str">
        <f t="shared" si="182"/>
        <v/>
      </c>
      <c r="EA88" s="24" t="str">
        <f t="shared" si="183"/>
        <v/>
      </c>
      <c r="EB88" s="24" t="str">
        <f t="shared" si="184"/>
        <v/>
      </c>
      <c r="EC88" s="24" t="str">
        <f t="shared" si="185"/>
        <v/>
      </c>
      <c r="ED88" s="67" t="str">
        <f t="shared" si="186"/>
        <v/>
      </c>
    </row>
    <row r="89" spans="1:134" ht="26.25" customHeight="1" thickBot="1">
      <c r="A89" s="14">
        <v>80</v>
      </c>
      <c r="B89" s="106" t="str">
        <f t="shared" ref="B89:B109" si="201">IF(AF88="","",IF(AND(CB89=0,CF89=0),"NB",IF(BR89=BV89,BR89&amp;(CB89+CF89),IF(CB89&gt;CF89,BR89 &amp; (CB89-CF89),IF(CB89=CF89,"NB",BV89&amp;(CF89-CB89))))))</f>
        <v/>
      </c>
      <c r="C89" s="107" t="str">
        <f t="shared" si="155"/>
        <v/>
      </c>
      <c r="D89" s="107" t="str">
        <f t="shared" si="156"/>
        <v/>
      </c>
      <c r="E89" s="108" t="str">
        <f t="shared" si="157"/>
        <v/>
      </c>
      <c r="F89" s="137"/>
      <c r="G89" s="137"/>
      <c r="H89" s="106" t="str">
        <f t="shared" si="136"/>
        <v/>
      </c>
      <c r="I89" s="107" t="str">
        <f t="shared" si="158"/>
        <v/>
      </c>
      <c r="J89" s="107" t="str">
        <f t="shared" si="159"/>
        <v/>
      </c>
      <c r="K89" s="108" t="str">
        <f t="shared" si="160"/>
        <v/>
      </c>
      <c r="L89" s="137"/>
      <c r="M89" s="137"/>
      <c r="N89" s="106" t="str">
        <f t="shared" si="137"/>
        <v/>
      </c>
      <c r="O89" s="107" t="str">
        <f t="shared" si="161"/>
        <v/>
      </c>
      <c r="P89" s="107" t="str">
        <f t="shared" si="162"/>
        <v/>
      </c>
      <c r="Q89" s="108" t="str">
        <f t="shared" si="163"/>
        <v/>
      </c>
      <c r="R89" s="137"/>
      <c r="S89" s="137"/>
      <c r="T89" s="106" t="str">
        <f t="shared" si="138"/>
        <v/>
      </c>
      <c r="U89" s="107" t="str">
        <f t="shared" si="164"/>
        <v/>
      </c>
      <c r="V89" s="107" t="str">
        <f t="shared" si="165"/>
        <v/>
      </c>
      <c r="W89" s="108" t="str">
        <f t="shared" si="166"/>
        <v/>
      </c>
      <c r="X89" s="137"/>
      <c r="Y89" s="137"/>
      <c r="Z89" s="106" t="str">
        <f t="shared" si="139"/>
        <v/>
      </c>
      <c r="AA89" s="107" t="str">
        <f t="shared" si="167"/>
        <v/>
      </c>
      <c r="AB89" s="107" t="str">
        <f t="shared" si="168"/>
        <v/>
      </c>
      <c r="AC89" s="108" t="str">
        <f t="shared" si="169"/>
        <v/>
      </c>
      <c r="AD89" s="137"/>
      <c r="AE89" s="137"/>
      <c r="AF89" s="169" t="str">
        <f>IF('Main Dashboard'!I89="","",'Main Dashboard'!I89)</f>
        <v/>
      </c>
      <c r="AG89" s="172"/>
      <c r="AH89" s="191"/>
      <c r="AI89" s="182" t="str" cm="1">
        <f t="array" aca="1" ref="AI89" ca="1">IF(AF88="","",INDIRECT(DS88&amp;DH89))</f>
        <v/>
      </c>
      <c r="AJ89" s="107" t="str">
        <f t="shared" si="187"/>
        <v/>
      </c>
      <c r="AK89" s="107" t="str">
        <f t="shared" si="192"/>
        <v/>
      </c>
      <c r="AL89" s="108" t="str">
        <f t="shared" si="193"/>
        <v/>
      </c>
      <c r="AM89" s="166"/>
      <c r="AN89" s="137"/>
      <c r="AO89" s="106" t="str">
        <f t="shared" si="140"/>
        <v/>
      </c>
      <c r="AP89" s="107" t="str">
        <f t="shared" si="141"/>
        <v/>
      </c>
      <c r="AQ89" s="107" t="str">
        <f t="shared" si="171"/>
        <v/>
      </c>
      <c r="AR89" s="108" t="str">
        <f t="shared" si="142"/>
        <v/>
      </c>
      <c r="AS89" s="137"/>
      <c r="AT89" s="137"/>
      <c r="AU89" s="106" t="str">
        <f t="shared" si="143"/>
        <v/>
      </c>
      <c r="AV89" s="107" t="str">
        <f t="shared" si="144"/>
        <v/>
      </c>
      <c r="AW89" s="107" t="str">
        <f t="shared" si="172"/>
        <v/>
      </c>
      <c r="AX89" s="108" t="str">
        <f t="shared" si="145"/>
        <v/>
      </c>
      <c r="AY89" s="137"/>
      <c r="AZ89" s="137"/>
      <c r="BA89" s="106" t="str">
        <f t="shared" si="146"/>
        <v/>
      </c>
      <c r="BB89" s="107" t="str">
        <f t="shared" si="147"/>
        <v/>
      </c>
      <c r="BC89" s="107" t="str">
        <f t="shared" si="173"/>
        <v/>
      </c>
      <c r="BD89" s="108" t="str">
        <f t="shared" si="148"/>
        <v/>
      </c>
      <c r="BE89" s="137"/>
      <c r="BF89" s="137"/>
      <c r="BG89" s="106" t="str">
        <f t="shared" si="149"/>
        <v/>
      </c>
      <c r="BH89" s="107" t="str">
        <f t="shared" si="150"/>
        <v/>
      </c>
      <c r="BI89" s="107" t="str">
        <f t="shared" si="174"/>
        <v/>
      </c>
      <c r="BJ89" s="108" t="str">
        <f t="shared" si="151"/>
        <v/>
      </c>
      <c r="BK89" s="137"/>
      <c r="BL89" s="137"/>
      <c r="BM89" s="106" t="str">
        <f t="shared" si="152"/>
        <v/>
      </c>
      <c r="BN89" s="107" t="str">
        <f t="shared" si="153"/>
        <v/>
      </c>
      <c r="BO89" s="107" t="str">
        <f t="shared" si="175"/>
        <v/>
      </c>
      <c r="BP89" s="108" t="str">
        <f t="shared" si="154"/>
        <v/>
      </c>
      <c r="BQ89" s="14" t="str">
        <f t="shared" si="176"/>
        <v>B80</v>
      </c>
      <c r="BR89" s="14" t="str">
        <f>LEFT('Strategy Dashboard'!B89)</f>
        <v/>
      </c>
      <c r="BS89" s="14" t="str">
        <f>LEFT('Strategy Dashboard'!K89)</f>
        <v/>
      </c>
      <c r="BT89" s="14" t="str">
        <f>LEFT('Strategy Dashboard'!T89)</f>
        <v/>
      </c>
      <c r="BU89" s="14" t="str">
        <f>LEFT('Strategy Dashboard'!AC89)</f>
        <v/>
      </c>
      <c r="BV89" s="14" t="str">
        <f>LEFT('Strategy Dashboard'!AL89)</f>
        <v/>
      </c>
      <c r="BW89" s="14" t="str">
        <f>LEFT('Strategy Dashboard'!BE89)</f>
        <v/>
      </c>
      <c r="BX89" s="14" t="str">
        <f>LEFT('Strategy Dashboard'!BN89)</f>
        <v/>
      </c>
      <c r="BY89" s="14" t="str">
        <f>LEFT('Strategy Dashboard'!BW89)</f>
        <v/>
      </c>
      <c r="BZ89" s="14" t="str">
        <f>LEFT('Strategy Dashboard'!CF89)</f>
        <v/>
      </c>
      <c r="CA89" s="14" t="str">
        <f>LEFT('Strategy Dashboard'!CO89)</f>
        <v/>
      </c>
      <c r="CB89" s="14">
        <f>IF(OR(BR89="N",REPLACE('Strategy Dashboard'!B89,1,1,"")=""),0,INT(REPLACE('Strategy Dashboard'!B89,1,1,"")))</f>
        <v>0</v>
      </c>
      <c r="CC89" s="14">
        <f>IF(OR(BS89="N",REPLACE('Strategy Dashboard'!K89,1,1,"")=""),0,INT(REPLACE('Strategy Dashboard'!K89,1,1,"")))</f>
        <v>0</v>
      </c>
      <c r="CD89" s="14">
        <f>IF(OR(BT89="N",REPLACE('Strategy Dashboard'!T89,1,1,"")=""),0,INT(REPLACE('Strategy Dashboard'!T89,1,1,"")))</f>
        <v>0</v>
      </c>
      <c r="CE89" s="14">
        <f>IF(OR(BU89="N",REPLACE('Strategy Dashboard'!AC89,1,1,"")=""),0,INT(REPLACE('Strategy Dashboard'!AC89,1,1,"")))</f>
        <v>0</v>
      </c>
      <c r="CF89" s="14">
        <f>IF(OR(BV89="N",REPLACE('Strategy Dashboard'!AL89,1,1,"")=""),0,INT(REPLACE('Strategy Dashboard'!AL89,1,1,"")))</f>
        <v>0</v>
      </c>
      <c r="CG89" s="14">
        <f>IF(OR(BW89="N",REPLACE('Strategy Dashboard'!BE89,1,1,"")=""),0,INT(REPLACE('Strategy Dashboard'!BE89,1,1,"")))</f>
        <v>0</v>
      </c>
      <c r="CH89" s="14">
        <f>IF(OR(BX89="N",REPLACE('Strategy Dashboard'!BN89,1,1,"")=""),0,INT(REPLACE('Strategy Dashboard'!BN89,1,1,"")))</f>
        <v>0</v>
      </c>
      <c r="CI89" s="14">
        <f>IF(OR(BY89="N",REPLACE('Strategy Dashboard'!BW89,1,1,"")=""),0,INT(REPLACE('Strategy Dashboard'!BW89,1,1,"")))</f>
        <v>0</v>
      </c>
      <c r="CJ89" s="14">
        <f>IF(OR(BZ89="N",REPLACE('Strategy Dashboard'!CF89,1,1,"")=""),0,INT(REPLACE('Strategy Dashboard'!CF89,1,1,"")))</f>
        <v>0</v>
      </c>
      <c r="CK89" s="14">
        <f>IF(OR(CA89="N",REPLACE('Strategy Dashboard'!CO89,1,1,"")=""),0,INT(REPLACE('Strategy Dashboard'!CO89,1,1,"")))</f>
        <v>0</v>
      </c>
      <c r="CL89" s="14" t="e">
        <f>IF(C89="",0,IFERROR(VLOOKUP(C84&amp;C85&amp;C86&amp;C87&amp;C88&amp;C89,General!I:J,2,FALSE),0))+D88</f>
        <v>#VALUE!</v>
      </c>
      <c r="CM89" s="14" t="e">
        <f>IF(I89="",0,IFERROR(VLOOKUP(I84&amp;I85&amp;I86&amp;I87&amp;I88&amp;I89,General!I:J,2,FALSE),0))+J88</f>
        <v>#VALUE!</v>
      </c>
      <c r="CN89" s="14" t="e">
        <f>IF(O89="",0,IFERROR(VLOOKUP(O84&amp;O85&amp;O86&amp;O87&amp;O88&amp;O89,General!I:J,2,FALSE),0))+P88</f>
        <v>#VALUE!</v>
      </c>
      <c r="CO89" s="14" t="e">
        <f>IF(U89="",0,IFERROR(VLOOKUP(U84&amp;U85&amp;U86&amp;U87&amp;U88&amp;U89,General!I:J,2,FALSE),0))+V88</f>
        <v>#VALUE!</v>
      </c>
      <c r="CP89" s="14" t="e">
        <f>IF(AA89="",0,IFERROR(VLOOKUP(AA84&amp;AA85&amp;AA86&amp;AA87&amp;AA88&amp;AA89,General!I:J,2,FALSE),0))+AB88</f>
        <v>#VALUE!</v>
      </c>
      <c r="CQ89" s="14" t="e">
        <f>IF(AP89="",0,IFERROR(VLOOKUP(AP84&amp;AP85&amp;AP86&amp;AP87&amp;AP88&amp;AP89,General!I:J,2,FALSE),0))+AQ88</f>
        <v>#VALUE!</v>
      </c>
      <c r="CR89" s="14" t="e">
        <f>IF(AV89="",0,IFERROR(VLOOKUP(AV84&amp;AV85&amp;AV86&amp;AV87&amp;AV88&amp;AV89,General!I:J,2,FALSE),0))+AW88</f>
        <v>#VALUE!</v>
      </c>
      <c r="CS89" s="14" t="e">
        <f>IF(BB89="",0,IFERROR(VLOOKUP(BB84&amp;BB85&amp;BB86&amp;BB87&amp;BB88&amp;BB89,General!I:J,2,FALSE),0))+BC88</f>
        <v>#VALUE!</v>
      </c>
      <c r="CT89" s="14" t="e">
        <f>IF(BH89="",0,IFERROR(VLOOKUP(BH84&amp;BH85&amp;BH86&amp;BH87&amp;BH88&amp;BH89,General!I:J,2,FALSE),0))+BI88</f>
        <v>#VALUE!</v>
      </c>
      <c r="CU89" s="14" t="e">
        <f>IF(BN89="",0,IFERROR(VLOOKUP(BN84&amp;BN85&amp;BN86&amp;BN87&amp;BN88&amp;BN89,General!I:J,2,FALSE),0))+BO88</f>
        <v>#VALUE!</v>
      </c>
      <c r="CV89" s="14" t="e">
        <f>IF(AJ89="",0,IFERROR(VLOOKUP(AJ84&amp;AJ85&amp;AJ86&amp;AJ87&amp;AJ88&amp;AJ89,General!I:J,2,FALSE),0))+AK88</f>
        <v>#VALUE!</v>
      </c>
      <c r="CW89" s="14" t="str">
        <f>E89</f>
        <v/>
      </c>
      <c r="CX89" s="14" t="str">
        <f>K89</f>
        <v/>
      </c>
      <c r="CY89" s="14" t="str">
        <f>Q89</f>
        <v/>
      </c>
      <c r="CZ89" s="14" t="str">
        <f>W89</f>
        <v/>
      </c>
      <c r="DA89" s="14" t="str">
        <f>AC89</f>
        <v/>
      </c>
      <c r="DB89" s="14" t="str">
        <f>AR89</f>
        <v/>
      </c>
      <c r="DC89" s="14" t="str">
        <f>AX89</f>
        <v/>
      </c>
      <c r="DD89" s="14" t="str">
        <f>BD89</f>
        <v/>
      </c>
      <c r="DE89" s="14" t="str">
        <f>BJ89</f>
        <v/>
      </c>
      <c r="DF89" s="14" t="str">
        <f>BP89</f>
        <v/>
      </c>
      <c r="DG89" s="14" t="str">
        <f>IF(AF89="","",INDEX($CW$4:$DF$4,MATCH(MAX(CW89:DF89),CW89:DF89,0)))</f>
        <v/>
      </c>
      <c r="DH89" s="14">
        <v>89</v>
      </c>
      <c r="DI89" s="14" t="str">
        <f t="shared" si="198"/>
        <v/>
      </c>
      <c r="DJ89" s="14" t="str" cm="1">
        <f t="array" ref="DJ89">IFERROR(INDEX($CW$4:$DF$4,_xlfn.AGGREGATE(15,6,COLUMN($CW$4:$DF$4)-COLUMN($CV$1)/($CW$89:$DF$89=MAX($CW$89:$DF$89)),COLUMNS($CW$4:CW4))),"")</f>
        <v/>
      </c>
      <c r="DK89" s="14" t="str" cm="1">
        <f t="array" ref="DK89">IFERROR(INDEX($CW$4:$DF$4,_xlfn.AGGREGATE(15,6,COLUMN($CW$4:$DF$4)-COLUMN($CV$1)/($CW$89:$DF$89=MAX($CW$89:$DF$89)),COLUMNS($CW$4:CX4))),"")</f>
        <v/>
      </c>
      <c r="DL89" s="14" t="str" cm="1">
        <f t="array" ref="DL89">IFERROR(INDEX($CW$4:$DF$4,_xlfn.AGGREGATE(15,6,COLUMN($CW$4:$DF$4)-COLUMN($CV$1)/($CW$89:$DF$89=MAX($CW$89:$DF$89)),COLUMNS($CW$4:CY4))),"")</f>
        <v/>
      </c>
      <c r="DM89" s="14" t="str" cm="1">
        <f t="array" ref="DM89">IFERROR(INDEX($CW$4:$DF$4,_xlfn.AGGREGATE(15,6,COLUMN($CW$4:$DF$4)-COLUMN($CV$1)/($CW$89:$DF$89=MAX($CW$89:$DF$89)),COLUMNS($CW$4:CZ4))),"")</f>
        <v/>
      </c>
      <c r="DN89" s="168" t="str">
        <f ca="1">IF(DO88="",DN88,DN85)</f>
        <v/>
      </c>
      <c r="DR89" s="14" t="str">
        <f ca="1">IF(DN86&gt;1,"R","N")</f>
        <v>R</v>
      </c>
      <c r="DS89" s="14" t="str">
        <f ca="1">DN89</f>
        <v/>
      </c>
      <c r="DU89" s="68" t="str">
        <f t="shared" si="177"/>
        <v/>
      </c>
      <c r="DV89" s="24" t="str">
        <f t="shared" si="178"/>
        <v/>
      </c>
      <c r="DW89" s="24" t="str">
        <f t="shared" si="179"/>
        <v/>
      </c>
      <c r="DX89" s="24" t="str">
        <f t="shared" si="180"/>
        <v/>
      </c>
      <c r="DY89" s="24" t="str">
        <f t="shared" si="181"/>
        <v/>
      </c>
      <c r="DZ89" s="24" t="str">
        <f t="shared" si="182"/>
        <v/>
      </c>
      <c r="EA89" s="24" t="str">
        <f t="shared" si="183"/>
        <v/>
      </c>
      <c r="EB89" s="24" t="str">
        <f t="shared" si="184"/>
        <v/>
      </c>
      <c r="EC89" s="24" t="str">
        <f t="shared" si="185"/>
        <v/>
      </c>
      <c r="ED89" s="67" t="str">
        <f t="shared" si="186"/>
        <v/>
      </c>
    </row>
    <row r="90" spans="1:134" ht="26.25" customHeight="1" thickBot="1">
      <c r="A90" s="14">
        <v>81</v>
      </c>
      <c r="B90" s="101" t="str">
        <f t="shared" si="201"/>
        <v/>
      </c>
      <c r="C90" s="102" t="str">
        <f t="shared" si="155"/>
        <v/>
      </c>
      <c r="D90" s="102" t="str">
        <f t="shared" si="156"/>
        <v/>
      </c>
      <c r="E90" s="103" t="str">
        <f t="shared" si="157"/>
        <v/>
      </c>
      <c r="F90" s="137"/>
      <c r="G90" s="137"/>
      <c r="H90" s="101" t="str">
        <f t="shared" si="136"/>
        <v/>
      </c>
      <c r="I90" s="102" t="str">
        <f t="shared" si="158"/>
        <v/>
      </c>
      <c r="J90" s="102" t="str">
        <f t="shared" si="159"/>
        <v/>
      </c>
      <c r="K90" s="103" t="str">
        <f t="shared" si="160"/>
        <v/>
      </c>
      <c r="L90" s="137"/>
      <c r="M90" s="137"/>
      <c r="N90" s="101" t="str">
        <f t="shared" si="137"/>
        <v/>
      </c>
      <c r="O90" s="102" t="str">
        <f t="shared" si="161"/>
        <v/>
      </c>
      <c r="P90" s="102" t="str">
        <f t="shared" si="162"/>
        <v/>
      </c>
      <c r="Q90" s="103" t="str">
        <f t="shared" si="163"/>
        <v/>
      </c>
      <c r="R90" s="137"/>
      <c r="S90" s="137"/>
      <c r="T90" s="101" t="str">
        <f t="shared" si="138"/>
        <v/>
      </c>
      <c r="U90" s="102" t="str">
        <f t="shared" si="164"/>
        <v/>
      </c>
      <c r="V90" s="102" t="str">
        <f t="shared" si="165"/>
        <v/>
      </c>
      <c r="W90" s="103" t="str">
        <f t="shared" si="166"/>
        <v/>
      </c>
      <c r="X90" s="137"/>
      <c r="Y90" s="137"/>
      <c r="Z90" s="101" t="str">
        <f t="shared" si="139"/>
        <v/>
      </c>
      <c r="AA90" s="102" t="str">
        <f t="shared" si="167"/>
        <v/>
      </c>
      <c r="AB90" s="102" t="str">
        <f t="shared" si="168"/>
        <v/>
      </c>
      <c r="AC90" s="103" t="str">
        <f t="shared" si="169"/>
        <v/>
      </c>
      <c r="AD90" s="137"/>
      <c r="AE90" s="137"/>
      <c r="AF90" s="169" t="str">
        <f>IF('Main Dashboard'!I90="","",'Main Dashboard'!I90)</f>
        <v/>
      </c>
      <c r="AG90" s="179" t="str">
        <f t="shared" ref="AG90" si="202">IF(AF89="","",IF(DR89="R","R",""))</f>
        <v/>
      </c>
      <c r="AH90" s="180" t="str">
        <f>IF(AF89="","",VLOOKUP(DS90,General!O:P,2,FALSE))</f>
        <v/>
      </c>
      <c r="AI90" s="181" t="str" cm="1">
        <f t="array" aca="1" ref="AI90" ca="1">IF(AF89="","",INDIRECT(DS89&amp;DH90))</f>
        <v/>
      </c>
      <c r="AJ90" s="102" t="str">
        <f t="shared" si="187"/>
        <v/>
      </c>
      <c r="AK90" s="102" t="str">
        <f t="shared" si="192"/>
        <v/>
      </c>
      <c r="AL90" s="103" t="str">
        <f t="shared" si="193"/>
        <v/>
      </c>
      <c r="AM90" s="166"/>
      <c r="AN90" s="137"/>
      <c r="AO90" s="101" t="str">
        <f t="shared" si="140"/>
        <v/>
      </c>
      <c r="AP90" s="102" t="str">
        <f t="shared" si="141"/>
        <v/>
      </c>
      <c r="AQ90" s="102" t="str">
        <f t="shared" si="171"/>
        <v/>
      </c>
      <c r="AR90" s="103" t="str">
        <f t="shared" si="142"/>
        <v/>
      </c>
      <c r="AS90" s="137"/>
      <c r="AT90" s="137"/>
      <c r="AU90" s="101" t="str">
        <f t="shared" si="143"/>
        <v/>
      </c>
      <c r="AV90" s="102" t="str">
        <f t="shared" si="144"/>
        <v/>
      </c>
      <c r="AW90" s="102" t="str">
        <f t="shared" si="172"/>
        <v/>
      </c>
      <c r="AX90" s="103" t="str">
        <f t="shared" si="145"/>
        <v/>
      </c>
      <c r="AY90" s="137"/>
      <c r="AZ90" s="137"/>
      <c r="BA90" s="101" t="str">
        <f t="shared" si="146"/>
        <v/>
      </c>
      <c r="BB90" s="102" t="str">
        <f t="shared" si="147"/>
        <v/>
      </c>
      <c r="BC90" s="102" t="str">
        <f t="shared" si="173"/>
        <v/>
      </c>
      <c r="BD90" s="103" t="str">
        <f t="shared" si="148"/>
        <v/>
      </c>
      <c r="BE90" s="137"/>
      <c r="BF90" s="137"/>
      <c r="BG90" s="101" t="str">
        <f t="shared" si="149"/>
        <v/>
      </c>
      <c r="BH90" s="102" t="str">
        <f t="shared" si="150"/>
        <v/>
      </c>
      <c r="BI90" s="102" t="str">
        <f t="shared" si="174"/>
        <v/>
      </c>
      <c r="BJ90" s="103" t="str">
        <f t="shared" si="151"/>
        <v/>
      </c>
      <c r="BK90" s="137"/>
      <c r="BL90" s="137"/>
      <c r="BM90" s="101" t="str">
        <f t="shared" si="152"/>
        <v/>
      </c>
      <c r="BN90" s="102" t="str">
        <f t="shared" si="153"/>
        <v/>
      </c>
      <c r="BO90" s="102" t="str">
        <f t="shared" si="175"/>
        <v/>
      </c>
      <c r="BP90" s="103" t="str">
        <f t="shared" si="154"/>
        <v/>
      </c>
      <c r="BQ90" s="14" t="str">
        <f t="shared" si="176"/>
        <v>B81</v>
      </c>
      <c r="BR90" s="14" t="str">
        <f>LEFT('Strategy Dashboard'!B90)</f>
        <v/>
      </c>
      <c r="BS90" s="14" t="str">
        <f>LEFT('Strategy Dashboard'!K90)</f>
        <v/>
      </c>
      <c r="BT90" s="14" t="str">
        <f>LEFT('Strategy Dashboard'!T90)</f>
        <v/>
      </c>
      <c r="BU90" s="14" t="str">
        <f>LEFT('Strategy Dashboard'!AC90)</f>
        <v/>
      </c>
      <c r="BV90" s="14" t="str">
        <f>LEFT('Strategy Dashboard'!AL90)</f>
        <v/>
      </c>
      <c r="BW90" s="14" t="str">
        <f>LEFT('Strategy Dashboard'!BE90)</f>
        <v/>
      </c>
      <c r="BX90" s="14" t="str">
        <f>LEFT('Strategy Dashboard'!BN90)</f>
        <v/>
      </c>
      <c r="BY90" s="14" t="str">
        <f>LEFT('Strategy Dashboard'!BW90)</f>
        <v/>
      </c>
      <c r="BZ90" s="14" t="str">
        <f>LEFT('Strategy Dashboard'!CF90)</f>
        <v/>
      </c>
      <c r="CA90" s="14" t="str">
        <f>LEFT('Strategy Dashboard'!CO90)</f>
        <v/>
      </c>
      <c r="CB90" s="14">
        <f>IF(OR(BR90="N",REPLACE('Strategy Dashboard'!B90,1,1,"")=""),0,INT(REPLACE('Strategy Dashboard'!B90,1,1,"")))</f>
        <v>0</v>
      </c>
      <c r="CC90" s="14">
        <f>IF(OR(BS90="N",REPLACE('Strategy Dashboard'!K90,1,1,"")=""),0,INT(REPLACE('Strategy Dashboard'!K90,1,1,"")))</f>
        <v>0</v>
      </c>
      <c r="CD90" s="14">
        <f>IF(OR(BT90="N",REPLACE('Strategy Dashboard'!T90,1,1,"")=""),0,INT(REPLACE('Strategy Dashboard'!T90,1,1,"")))</f>
        <v>0</v>
      </c>
      <c r="CE90" s="14">
        <f>IF(OR(BU90="N",REPLACE('Strategy Dashboard'!AC90,1,1,"")=""),0,INT(REPLACE('Strategy Dashboard'!AC90,1,1,"")))</f>
        <v>0</v>
      </c>
      <c r="CF90" s="14">
        <f>IF(OR(BV90="N",REPLACE('Strategy Dashboard'!AL90,1,1,"")=""),0,INT(REPLACE('Strategy Dashboard'!AL90,1,1,"")))</f>
        <v>0</v>
      </c>
      <c r="CG90" s="14">
        <f>IF(OR(BW90="N",REPLACE('Strategy Dashboard'!BE90,1,1,"")=""),0,INT(REPLACE('Strategy Dashboard'!BE90,1,1,"")))</f>
        <v>0</v>
      </c>
      <c r="CH90" s="14">
        <f>IF(OR(BX90="N",REPLACE('Strategy Dashboard'!BN90,1,1,"")=""),0,INT(REPLACE('Strategy Dashboard'!BN90,1,1,"")))</f>
        <v>0</v>
      </c>
      <c r="CI90" s="14">
        <f>IF(OR(BY90="N",REPLACE('Strategy Dashboard'!BW90,1,1,"")=""),0,INT(REPLACE('Strategy Dashboard'!BW90,1,1,"")))</f>
        <v>0</v>
      </c>
      <c r="CJ90" s="14">
        <f>IF(OR(BZ90="N",REPLACE('Strategy Dashboard'!CF90,1,1,"")=""),0,INT(REPLACE('Strategy Dashboard'!CF90,1,1,"")))</f>
        <v>0</v>
      </c>
      <c r="CK90" s="14">
        <f>IF(OR(CA90="N",REPLACE('Strategy Dashboard'!CO90,1,1,"")=""),0,INT(REPLACE('Strategy Dashboard'!CO90,1,1,"")))</f>
        <v>0</v>
      </c>
      <c r="CL90" s="14" t="e">
        <f>IF(C90="",0,IFERROR(VLOOKUP(C85&amp;C86&amp;C87&amp;C88&amp;C89&amp;C90,General!I:J,2,FALSE),0))+D89</f>
        <v>#VALUE!</v>
      </c>
      <c r="CM90" s="14" t="e">
        <f>IF(I90="",0,IFERROR(VLOOKUP(I85&amp;I86&amp;I87&amp;I88&amp;I89&amp;I90,General!I:J,2,FALSE),0))+J89</f>
        <v>#VALUE!</v>
      </c>
      <c r="CN90" s="14" t="e">
        <f>IF(O90="",0,IFERROR(VLOOKUP(O85&amp;O86&amp;O87&amp;O88&amp;O89&amp;O90,General!I:J,2,FALSE),0))+P89</f>
        <v>#VALUE!</v>
      </c>
      <c r="CO90" s="14" t="e">
        <f>IF(U90="",0,IFERROR(VLOOKUP(U85&amp;U86&amp;U87&amp;U88&amp;U89&amp;U90,General!I:J,2,FALSE),0))+V89</f>
        <v>#VALUE!</v>
      </c>
      <c r="CP90" s="14" t="e">
        <f>IF(AA90="",0,IFERROR(VLOOKUP(AA85&amp;AA86&amp;AA87&amp;AA88&amp;AA89&amp;AA90,General!I:J,2,FALSE),0))+AB89</f>
        <v>#VALUE!</v>
      </c>
      <c r="CQ90" s="14" t="e">
        <f>IF(AP90="",0,IFERROR(VLOOKUP(AP85&amp;AP86&amp;AP87&amp;AP88&amp;AP89&amp;AP90,General!I:J,2,FALSE),0))+AQ89</f>
        <v>#VALUE!</v>
      </c>
      <c r="CR90" s="14" t="e">
        <f>IF(AV90="",0,IFERROR(VLOOKUP(AV85&amp;AV86&amp;AV87&amp;AV88&amp;AV89&amp;AV90,General!I:J,2,FALSE),0))+AW89</f>
        <v>#VALUE!</v>
      </c>
      <c r="CS90" s="14" t="e">
        <f>IF(BB90="",0,IFERROR(VLOOKUP(BB85&amp;BB86&amp;BB87&amp;BB88&amp;BB89&amp;BB90,General!I:J,2,FALSE),0))+BC89</f>
        <v>#VALUE!</v>
      </c>
      <c r="CT90" s="14" t="e">
        <f>IF(BH90="",0,IFERROR(VLOOKUP(BH85&amp;BH86&amp;BH87&amp;BH88&amp;BH89&amp;BH90,General!I:J,2,FALSE),0))+BI89</f>
        <v>#VALUE!</v>
      </c>
      <c r="CU90" s="14" t="e">
        <f>IF(BN90="",0,IFERROR(VLOOKUP(BN85&amp;BN86&amp;BN87&amp;BN88&amp;BN89&amp;BN90,General!I:J,2,FALSE),0))+BO89</f>
        <v>#VALUE!</v>
      </c>
      <c r="CV90" s="14" t="e">
        <f>IF(AJ90="",0,IFERROR(VLOOKUP(AJ85&amp;AJ86&amp;AJ87&amp;AJ88&amp;AJ89&amp;AJ90,General!I:J,2,FALSE),0))+AK89</f>
        <v>#VALUE!</v>
      </c>
      <c r="DG90" s="14" t="str">
        <f>DG94</f>
        <v/>
      </c>
      <c r="DH90" s="14">
        <v>90</v>
      </c>
      <c r="DI90" s="14" t="str">
        <f>$DG$94</f>
        <v/>
      </c>
      <c r="DN90" s="14" t="str">
        <f ca="1">IF(DN91=1,DN93,IF(DN91=2,DO93,IF(DN91=3,DP93,DQ93)))</f>
        <v/>
      </c>
      <c r="DS90" s="14" t="str">
        <f ca="1">$DN$89</f>
        <v/>
      </c>
      <c r="DU90" s="68" t="str">
        <f t="shared" si="177"/>
        <v/>
      </c>
      <c r="DV90" s="24" t="str">
        <f t="shared" si="178"/>
        <v/>
      </c>
      <c r="DW90" s="24" t="str">
        <f t="shared" si="179"/>
        <v/>
      </c>
      <c r="DX90" s="24" t="str">
        <f t="shared" si="180"/>
        <v/>
      </c>
      <c r="DY90" s="24" t="str">
        <f t="shared" si="181"/>
        <v/>
      </c>
      <c r="DZ90" s="24" t="str">
        <f t="shared" si="182"/>
        <v/>
      </c>
      <c r="EA90" s="24" t="str">
        <f t="shared" si="183"/>
        <v/>
      </c>
      <c r="EB90" s="24" t="str">
        <f t="shared" si="184"/>
        <v/>
      </c>
      <c r="EC90" s="24" t="str">
        <f t="shared" si="185"/>
        <v/>
      </c>
      <c r="ED90" s="67" t="str">
        <f t="shared" si="186"/>
        <v/>
      </c>
    </row>
    <row r="91" spans="1:134" ht="26.25" customHeight="1" thickBot="1">
      <c r="A91" s="14">
        <v>82</v>
      </c>
      <c r="B91" s="104" t="str">
        <f t="shared" si="201"/>
        <v/>
      </c>
      <c r="C91" s="91" t="str">
        <f t="shared" si="155"/>
        <v/>
      </c>
      <c r="D91" s="91" t="str">
        <f t="shared" si="156"/>
        <v/>
      </c>
      <c r="E91" s="105" t="str">
        <f t="shared" si="157"/>
        <v/>
      </c>
      <c r="F91" s="137"/>
      <c r="G91" s="137"/>
      <c r="H91" s="104" t="str">
        <f t="shared" si="136"/>
        <v/>
      </c>
      <c r="I91" s="91" t="str">
        <f t="shared" si="158"/>
        <v/>
      </c>
      <c r="J91" s="91" t="str">
        <f t="shared" si="159"/>
        <v/>
      </c>
      <c r="K91" s="105" t="str">
        <f t="shared" si="160"/>
        <v/>
      </c>
      <c r="L91" s="137"/>
      <c r="M91" s="137"/>
      <c r="N91" s="104" t="str">
        <f t="shared" si="137"/>
        <v/>
      </c>
      <c r="O91" s="91" t="str">
        <f t="shared" si="161"/>
        <v/>
      </c>
      <c r="P91" s="91" t="str">
        <f t="shared" si="162"/>
        <v/>
      </c>
      <c r="Q91" s="105" t="str">
        <f t="shared" si="163"/>
        <v/>
      </c>
      <c r="R91" s="137"/>
      <c r="S91" s="137"/>
      <c r="T91" s="104" t="str">
        <f t="shared" si="138"/>
        <v/>
      </c>
      <c r="U91" s="91" t="str">
        <f t="shared" si="164"/>
        <v/>
      </c>
      <c r="V91" s="91" t="str">
        <f t="shared" si="165"/>
        <v/>
      </c>
      <c r="W91" s="105" t="str">
        <f t="shared" si="166"/>
        <v/>
      </c>
      <c r="X91" s="137"/>
      <c r="Y91" s="137"/>
      <c r="Z91" s="104" t="str">
        <f t="shared" si="139"/>
        <v/>
      </c>
      <c r="AA91" s="91" t="str">
        <f t="shared" si="167"/>
        <v/>
      </c>
      <c r="AB91" s="91" t="str">
        <f t="shared" si="168"/>
        <v/>
      </c>
      <c r="AC91" s="105" t="str">
        <f t="shared" si="169"/>
        <v/>
      </c>
      <c r="AD91" s="137"/>
      <c r="AE91" s="137"/>
      <c r="AF91" s="169" t="str">
        <f>IF('Main Dashboard'!I91="","",'Main Dashboard'!I91)</f>
        <v/>
      </c>
      <c r="AG91" s="171"/>
      <c r="AH91" s="190"/>
      <c r="AI91" s="178" t="str" cm="1">
        <f t="array" aca="1" ref="AI91" ca="1">IF(AF90="","",INDIRECT(DS90&amp;DH91))</f>
        <v/>
      </c>
      <c r="AJ91" s="91" t="str">
        <f t="shared" si="187"/>
        <v/>
      </c>
      <c r="AK91" s="91" t="str">
        <f t="shared" si="192"/>
        <v/>
      </c>
      <c r="AL91" s="105" t="str">
        <f t="shared" si="193"/>
        <v/>
      </c>
      <c r="AM91" s="166"/>
      <c r="AN91" s="137"/>
      <c r="AO91" s="104" t="str">
        <f t="shared" si="140"/>
        <v/>
      </c>
      <c r="AP91" s="91" t="str">
        <f t="shared" si="141"/>
        <v/>
      </c>
      <c r="AQ91" s="91" t="str">
        <f t="shared" si="171"/>
        <v/>
      </c>
      <c r="AR91" s="105" t="str">
        <f t="shared" si="142"/>
        <v/>
      </c>
      <c r="AS91" s="137"/>
      <c r="AT91" s="137"/>
      <c r="AU91" s="104" t="str">
        <f t="shared" si="143"/>
        <v/>
      </c>
      <c r="AV91" s="91" t="str">
        <f t="shared" si="144"/>
        <v/>
      </c>
      <c r="AW91" s="91" t="str">
        <f t="shared" si="172"/>
        <v/>
      </c>
      <c r="AX91" s="105" t="str">
        <f t="shared" si="145"/>
        <v/>
      </c>
      <c r="AY91" s="137"/>
      <c r="AZ91" s="137"/>
      <c r="BA91" s="104" t="str">
        <f t="shared" si="146"/>
        <v/>
      </c>
      <c r="BB91" s="91" t="str">
        <f t="shared" si="147"/>
        <v/>
      </c>
      <c r="BC91" s="91" t="str">
        <f t="shared" si="173"/>
        <v/>
      </c>
      <c r="BD91" s="105" t="str">
        <f t="shared" si="148"/>
        <v/>
      </c>
      <c r="BE91" s="137"/>
      <c r="BF91" s="137"/>
      <c r="BG91" s="104" t="str">
        <f t="shared" si="149"/>
        <v/>
      </c>
      <c r="BH91" s="91" t="str">
        <f t="shared" si="150"/>
        <v/>
      </c>
      <c r="BI91" s="91" t="str">
        <f t="shared" si="174"/>
        <v/>
      </c>
      <c r="BJ91" s="105" t="str">
        <f t="shared" si="151"/>
        <v/>
      </c>
      <c r="BK91" s="137"/>
      <c r="BL91" s="137"/>
      <c r="BM91" s="104" t="str">
        <f t="shared" si="152"/>
        <v/>
      </c>
      <c r="BN91" s="91" t="str">
        <f t="shared" si="153"/>
        <v/>
      </c>
      <c r="BO91" s="91" t="str">
        <f t="shared" si="175"/>
        <v/>
      </c>
      <c r="BP91" s="105" t="str">
        <f t="shared" si="154"/>
        <v/>
      </c>
      <c r="BQ91" s="14" t="str">
        <f t="shared" si="176"/>
        <v>B82</v>
      </c>
      <c r="BR91" s="14" t="str">
        <f>LEFT('Strategy Dashboard'!B91)</f>
        <v/>
      </c>
      <c r="BS91" s="14" t="str">
        <f>LEFT('Strategy Dashboard'!K91)</f>
        <v/>
      </c>
      <c r="BT91" s="14" t="str">
        <f>LEFT('Strategy Dashboard'!T91)</f>
        <v/>
      </c>
      <c r="BU91" s="14" t="str">
        <f>LEFT('Strategy Dashboard'!AC91)</f>
        <v/>
      </c>
      <c r="BV91" s="14" t="str">
        <f>LEFT('Strategy Dashboard'!AL91)</f>
        <v/>
      </c>
      <c r="BW91" s="14" t="str">
        <f>LEFT('Strategy Dashboard'!BE91)</f>
        <v/>
      </c>
      <c r="BX91" s="14" t="str">
        <f>LEFT('Strategy Dashboard'!BN91)</f>
        <v/>
      </c>
      <c r="BY91" s="14" t="str">
        <f>LEFT('Strategy Dashboard'!BW91)</f>
        <v/>
      </c>
      <c r="BZ91" s="14" t="str">
        <f>LEFT('Strategy Dashboard'!CF91)</f>
        <v/>
      </c>
      <c r="CA91" s="14" t="str">
        <f>LEFT('Strategy Dashboard'!CO91)</f>
        <v/>
      </c>
      <c r="CB91" s="14">
        <f>IF(OR(BR91="N",REPLACE('Strategy Dashboard'!B91,1,1,"")=""),0,INT(REPLACE('Strategy Dashboard'!B91,1,1,"")))</f>
        <v>0</v>
      </c>
      <c r="CC91" s="14">
        <f>IF(OR(BS91="N",REPLACE('Strategy Dashboard'!K91,1,1,"")=""),0,INT(REPLACE('Strategy Dashboard'!K91,1,1,"")))</f>
        <v>0</v>
      </c>
      <c r="CD91" s="14">
        <f>IF(OR(BT91="N",REPLACE('Strategy Dashboard'!T91,1,1,"")=""),0,INT(REPLACE('Strategy Dashboard'!T91,1,1,"")))</f>
        <v>0</v>
      </c>
      <c r="CE91" s="14">
        <f>IF(OR(BU91="N",REPLACE('Strategy Dashboard'!AC91,1,1,"")=""),0,INT(REPLACE('Strategy Dashboard'!AC91,1,1,"")))</f>
        <v>0</v>
      </c>
      <c r="CF91" s="14">
        <f>IF(OR(BV91="N",REPLACE('Strategy Dashboard'!AL91,1,1,"")=""),0,INT(REPLACE('Strategy Dashboard'!AL91,1,1,"")))</f>
        <v>0</v>
      </c>
      <c r="CG91" s="14">
        <f>IF(OR(BW91="N",REPLACE('Strategy Dashboard'!BE91,1,1,"")=""),0,INT(REPLACE('Strategy Dashboard'!BE91,1,1,"")))</f>
        <v>0</v>
      </c>
      <c r="CH91" s="14">
        <f>IF(OR(BX91="N",REPLACE('Strategy Dashboard'!BN91,1,1,"")=""),0,INT(REPLACE('Strategy Dashboard'!BN91,1,1,"")))</f>
        <v>0</v>
      </c>
      <c r="CI91" s="14">
        <f>IF(OR(BY91="N",REPLACE('Strategy Dashboard'!BW91,1,1,"")=""),0,INT(REPLACE('Strategy Dashboard'!BW91,1,1,"")))</f>
        <v>0</v>
      </c>
      <c r="CJ91" s="14">
        <f>IF(OR(BZ91="N",REPLACE('Strategy Dashboard'!CF91,1,1,"")=""),0,INT(REPLACE('Strategy Dashboard'!CF91,1,1,"")))</f>
        <v>0</v>
      </c>
      <c r="CK91" s="14">
        <f>IF(OR(CA91="N",REPLACE('Strategy Dashboard'!CO91,1,1,"")=""),0,INT(REPLACE('Strategy Dashboard'!CO91,1,1,"")))</f>
        <v>0</v>
      </c>
      <c r="CL91" s="14" t="e">
        <f>IF(C91="",0,IFERROR(VLOOKUP(C86&amp;C87&amp;C88&amp;C89&amp;C90&amp;C91,General!I:J,2,FALSE),0))+D90</f>
        <v>#VALUE!</v>
      </c>
      <c r="CM91" s="14" t="e">
        <f>IF(I91="",0,IFERROR(VLOOKUP(I86&amp;I87&amp;I88&amp;I89&amp;I90&amp;I91,General!I:J,2,FALSE),0))+J90</f>
        <v>#VALUE!</v>
      </c>
      <c r="CN91" s="14" t="e">
        <f>IF(O91="",0,IFERROR(VLOOKUP(O86&amp;O87&amp;O88&amp;O89&amp;O90&amp;O91,General!I:J,2,FALSE),0))+P90</f>
        <v>#VALUE!</v>
      </c>
      <c r="CO91" s="14" t="e">
        <f>IF(U91="",0,IFERROR(VLOOKUP(U86&amp;U87&amp;U88&amp;U89&amp;U90&amp;U91,General!I:J,2,FALSE),0))+V90</f>
        <v>#VALUE!</v>
      </c>
      <c r="CP91" s="14" t="e">
        <f>IF(AA91="",0,IFERROR(VLOOKUP(AA86&amp;AA87&amp;AA88&amp;AA89&amp;AA90&amp;AA91,General!I:J,2,FALSE),0))+AB90</f>
        <v>#VALUE!</v>
      </c>
      <c r="CQ91" s="14" t="e">
        <f>IF(AP91="",0,IFERROR(VLOOKUP(AP86&amp;AP87&amp;AP88&amp;AP89&amp;AP90&amp;AP91,General!I:J,2,FALSE),0))+AQ90</f>
        <v>#VALUE!</v>
      </c>
      <c r="CR91" s="14" t="e">
        <f>IF(AV91="",0,IFERROR(VLOOKUP(AV86&amp;AV87&amp;AV88&amp;AV89&amp;AV90&amp;AV91,General!I:J,2,FALSE),0))+AW90</f>
        <v>#VALUE!</v>
      </c>
      <c r="CS91" s="14" t="e">
        <f>IF(BB91="",0,IFERROR(VLOOKUP(BB86&amp;BB87&amp;BB88&amp;BB89&amp;BB90&amp;BB91,General!I:J,2,FALSE),0))+BC90</f>
        <v>#VALUE!</v>
      </c>
      <c r="CT91" s="14" t="e">
        <f>IF(BH91="",0,IFERROR(VLOOKUP(BH86&amp;BH87&amp;BH88&amp;BH89&amp;BH90&amp;BH91,General!I:J,2,FALSE),0))+BI90</f>
        <v>#VALUE!</v>
      </c>
      <c r="CU91" s="14" t="e">
        <f>IF(BN91="",0,IFERROR(VLOOKUP(BN86&amp;BN87&amp;BN88&amp;BN89&amp;BN90&amp;BN91,General!I:J,2,FALSE),0))+BO90</f>
        <v>#VALUE!</v>
      </c>
      <c r="CV91" s="14" t="e">
        <f>IF(AJ91="",0,IFERROR(VLOOKUP(AJ86&amp;AJ87&amp;AJ88&amp;AJ89&amp;AJ90&amp;AJ91,General!I:J,2,FALSE),0))+AK90</f>
        <v>#VALUE!</v>
      </c>
      <c r="DG91" s="14" t="str">
        <f>DG94</f>
        <v/>
      </c>
      <c r="DH91" s="14">
        <v>91</v>
      </c>
      <c r="DI91" s="14" t="str">
        <f t="shared" ref="DI91:DI94" si="203">$DG$94</f>
        <v/>
      </c>
      <c r="DN91" s="14">
        <f ca="1">RANDBETWEEN(1,DN92)</f>
        <v>4</v>
      </c>
      <c r="DS91" s="14" t="str">
        <f t="shared" ref="DS91:DS93" ca="1" si="204">$DN$89</f>
        <v/>
      </c>
      <c r="DT91" s="14">
        <f t="shared" ref="DT91" si="205">IF(DT86=4,1,DT86+1)</f>
        <v>1</v>
      </c>
      <c r="DU91" s="68" t="str">
        <f t="shared" si="177"/>
        <v/>
      </c>
      <c r="DV91" s="24" t="str">
        <f t="shared" si="178"/>
        <v/>
      </c>
      <c r="DW91" s="24" t="str">
        <f t="shared" si="179"/>
        <v/>
      </c>
      <c r="DX91" s="24" t="str">
        <f t="shared" si="180"/>
        <v/>
      </c>
      <c r="DY91" s="24" t="str">
        <f t="shared" si="181"/>
        <v/>
      </c>
      <c r="DZ91" s="24" t="str">
        <f t="shared" si="182"/>
        <v/>
      </c>
      <c r="EA91" s="24" t="str">
        <f t="shared" si="183"/>
        <v/>
      </c>
      <c r="EB91" s="24" t="str">
        <f t="shared" si="184"/>
        <v/>
      </c>
      <c r="EC91" s="24" t="str">
        <f t="shared" si="185"/>
        <v/>
      </c>
      <c r="ED91" s="67" t="str">
        <f t="shared" si="186"/>
        <v/>
      </c>
    </row>
    <row r="92" spans="1:134" ht="26.25" customHeight="1" thickBot="1">
      <c r="A92" s="14">
        <v>83</v>
      </c>
      <c r="B92" s="104" t="str">
        <f t="shared" si="201"/>
        <v/>
      </c>
      <c r="C92" s="91" t="str">
        <f t="shared" si="155"/>
        <v/>
      </c>
      <c r="D92" s="91" t="str">
        <f t="shared" si="156"/>
        <v/>
      </c>
      <c r="E92" s="105" t="str">
        <f t="shared" si="157"/>
        <v/>
      </c>
      <c r="F92" s="137"/>
      <c r="G92" s="137"/>
      <c r="H92" s="104" t="str">
        <f t="shared" si="136"/>
        <v/>
      </c>
      <c r="I92" s="91" t="str">
        <f t="shared" si="158"/>
        <v/>
      </c>
      <c r="J92" s="91" t="str">
        <f t="shared" si="159"/>
        <v/>
      </c>
      <c r="K92" s="105" t="str">
        <f t="shared" si="160"/>
        <v/>
      </c>
      <c r="L92" s="137"/>
      <c r="M92" s="137"/>
      <c r="N92" s="104" t="str">
        <f t="shared" si="137"/>
        <v/>
      </c>
      <c r="O92" s="91" t="str">
        <f t="shared" si="161"/>
        <v/>
      </c>
      <c r="P92" s="91" t="str">
        <f t="shared" si="162"/>
        <v/>
      </c>
      <c r="Q92" s="105" t="str">
        <f t="shared" si="163"/>
        <v/>
      </c>
      <c r="R92" s="137"/>
      <c r="S92" s="137"/>
      <c r="T92" s="104" t="str">
        <f t="shared" si="138"/>
        <v/>
      </c>
      <c r="U92" s="91" t="str">
        <f t="shared" si="164"/>
        <v/>
      </c>
      <c r="V92" s="91" t="str">
        <f t="shared" si="165"/>
        <v/>
      </c>
      <c r="W92" s="105" t="str">
        <f t="shared" si="166"/>
        <v/>
      </c>
      <c r="X92" s="137"/>
      <c r="Y92" s="137"/>
      <c r="Z92" s="104" t="str">
        <f t="shared" si="139"/>
        <v/>
      </c>
      <c r="AA92" s="91" t="str">
        <f t="shared" si="167"/>
        <v/>
      </c>
      <c r="AB92" s="91" t="str">
        <f t="shared" si="168"/>
        <v/>
      </c>
      <c r="AC92" s="105" t="str">
        <f t="shared" si="169"/>
        <v/>
      </c>
      <c r="AD92" s="137"/>
      <c r="AE92" s="137"/>
      <c r="AF92" s="169" t="str">
        <f>IF('Main Dashboard'!I92="","",'Main Dashboard'!I92)</f>
        <v/>
      </c>
      <c r="AG92" s="171"/>
      <c r="AH92" s="190"/>
      <c r="AI92" s="178" t="str" cm="1">
        <f t="array" aca="1" ref="AI92" ca="1">IF(AF91="","",INDIRECT(DS91&amp;DH92))</f>
        <v/>
      </c>
      <c r="AJ92" s="91" t="str">
        <f t="shared" si="187"/>
        <v/>
      </c>
      <c r="AK92" s="91" t="str">
        <f t="shared" si="192"/>
        <v/>
      </c>
      <c r="AL92" s="105" t="str">
        <f t="shared" si="193"/>
        <v/>
      </c>
      <c r="AM92" s="166"/>
      <c r="AN92" s="137"/>
      <c r="AO92" s="104" t="str">
        <f t="shared" si="140"/>
        <v/>
      </c>
      <c r="AP92" s="91" t="str">
        <f t="shared" si="141"/>
        <v/>
      </c>
      <c r="AQ92" s="91" t="str">
        <f t="shared" si="171"/>
        <v/>
      </c>
      <c r="AR92" s="105" t="str">
        <f t="shared" si="142"/>
        <v/>
      </c>
      <c r="AS92" s="137"/>
      <c r="AT92" s="137"/>
      <c r="AU92" s="104" t="str">
        <f t="shared" si="143"/>
        <v/>
      </c>
      <c r="AV92" s="91" t="str">
        <f t="shared" si="144"/>
        <v/>
      </c>
      <c r="AW92" s="91" t="str">
        <f t="shared" si="172"/>
        <v/>
      </c>
      <c r="AX92" s="105" t="str">
        <f t="shared" si="145"/>
        <v/>
      </c>
      <c r="AY92" s="137"/>
      <c r="AZ92" s="137"/>
      <c r="BA92" s="104" t="str">
        <f t="shared" si="146"/>
        <v/>
      </c>
      <c r="BB92" s="91" t="str">
        <f t="shared" si="147"/>
        <v/>
      </c>
      <c r="BC92" s="91" t="str">
        <f t="shared" si="173"/>
        <v/>
      </c>
      <c r="BD92" s="105" t="str">
        <f t="shared" si="148"/>
        <v/>
      </c>
      <c r="BE92" s="137"/>
      <c r="BF92" s="137"/>
      <c r="BG92" s="104" t="str">
        <f t="shared" si="149"/>
        <v/>
      </c>
      <c r="BH92" s="91" t="str">
        <f t="shared" si="150"/>
        <v/>
      </c>
      <c r="BI92" s="91" t="str">
        <f t="shared" si="174"/>
        <v/>
      </c>
      <c r="BJ92" s="105" t="str">
        <f t="shared" si="151"/>
        <v/>
      </c>
      <c r="BK92" s="137"/>
      <c r="BL92" s="137"/>
      <c r="BM92" s="104" t="str">
        <f t="shared" si="152"/>
        <v/>
      </c>
      <c r="BN92" s="91" t="str">
        <f t="shared" si="153"/>
        <v/>
      </c>
      <c r="BO92" s="91" t="str">
        <f t="shared" si="175"/>
        <v/>
      </c>
      <c r="BP92" s="105" t="str">
        <f t="shared" si="154"/>
        <v/>
      </c>
      <c r="BQ92" s="14" t="str">
        <f t="shared" si="176"/>
        <v>B83</v>
      </c>
      <c r="BR92" s="14" t="str">
        <f>LEFT('Strategy Dashboard'!B92)</f>
        <v/>
      </c>
      <c r="BS92" s="14" t="str">
        <f>LEFT('Strategy Dashboard'!K92)</f>
        <v/>
      </c>
      <c r="BT92" s="14" t="str">
        <f>LEFT('Strategy Dashboard'!T92)</f>
        <v/>
      </c>
      <c r="BU92" s="14" t="str">
        <f>LEFT('Strategy Dashboard'!AC92)</f>
        <v/>
      </c>
      <c r="BV92" s="14" t="str">
        <f>LEFT('Strategy Dashboard'!AL92)</f>
        <v/>
      </c>
      <c r="BW92" s="14" t="str">
        <f>LEFT('Strategy Dashboard'!BE92)</f>
        <v/>
      </c>
      <c r="BX92" s="14" t="str">
        <f>LEFT('Strategy Dashboard'!BN92)</f>
        <v/>
      </c>
      <c r="BY92" s="14" t="str">
        <f>LEFT('Strategy Dashboard'!BW92)</f>
        <v/>
      </c>
      <c r="BZ92" s="14" t="str">
        <f>LEFT('Strategy Dashboard'!CF92)</f>
        <v/>
      </c>
      <c r="CA92" s="14" t="str">
        <f>LEFT('Strategy Dashboard'!CO92)</f>
        <v/>
      </c>
      <c r="CB92" s="14">
        <f>IF(OR(BR92="N",REPLACE('Strategy Dashboard'!B92,1,1,"")=""),0,INT(REPLACE('Strategy Dashboard'!B92,1,1,"")))</f>
        <v>0</v>
      </c>
      <c r="CC92" s="14">
        <f>IF(OR(BS92="N",REPLACE('Strategy Dashboard'!K92,1,1,"")=""),0,INT(REPLACE('Strategy Dashboard'!K92,1,1,"")))</f>
        <v>0</v>
      </c>
      <c r="CD92" s="14">
        <f>IF(OR(BT92="N",REPLACE('Strategy Dashboard'!T92,1,1,"")=""),0,INT(REPLACE('Strategy Dashboard'!T92,1,1,"")))</f>
        <v>0</v>
      </c>
      <c r="CE92" s="14">
        <f>IF(OR(BU92="N",REPLACE('Strategy Dashboard'!AC92,1,1,"")=""),0,INT(REPLACE('Strategy Dashboard'!AC92,1,1,"")))</f>
        <v>0</v>
      </c>
      <c r="CF92" s="14">
        <f>IF(OR(BV92="N",REPLACE('Strategy Dashboard'!AL92,1,1,"")=""),0,INT(REPLACE('Strategy Dashboard'!AL92,1,1,"")))</f>
        <v>0</v>
      </c>
      <c r="CG92" s="14">
        <f>IF(OR(BW92="N",REPLACE('Strategy Dashboard'!BE92,1,1,"")=""),0,INT(REPLACE('Strategy Dashboard'!BE92,1,1,"")))</f>
        <v>0</v>
      </c>
      <c r="CH92" s="14">
        <f>IF(OR(BX92="N",REPLACE('Strategy Dashboard'!BN92,1,1,"")=""),0,INT(REPLACE('Strategy Dashboard'!BN92,1,1,"")))</f>
        <v>0</v>
      </c>
      <c r="CI92" s="14">
        <f>IF(OR(BY92="N",REPLACE('Strategy Dashboard'!BW92,1,1,"")=""),0,INT(REPLACE('Strategy Dashboard'!BW92,1,1,"")))</f>
        <v>0</v>
      </c>
      <c r="CJ92" s="14">
        <f>IF(OR(BZ92="N",REPLACE('Strategy Dashboard'!CF92,1,1,"")=""),0,INT(REPLACE('Strategy Dashboard'!CF92,1,1,"")))</f>
        <v>0</v>
      </c>
      <c r="CK92" s="14">
        <f>IF(OR(CA92="N",REPLACE('Strategy Dashboard'!CO92,1,1,"")=""),0,INT(REPLACE('Strategy Dashboard'!CO92,1,1,"")))</f>
        <v>0</v>
      </c>
      <c r="CL92" s="14" t="e">
        <f>IF(C92="",0,IFERROR(VLOOKUP(C87&amp;C88&amp;C89&amp;C90&amp;C91&amp;C92,General!I:J,2,FALSE),0))+D91</f>
        <v>#VALUE!</v>
      </c>
      <c r="CM92" s="14" t="e">
        <f>IF(I92="",0,IFERROR(VLOOKUP(I87&amp;I88&amp;I89&amp;I90&amp;I91&amp;I92,General!I:J,2,FALSE),0))+J91</f>
        <v>#VALUE!</v>
      </c>
      <c r="CN92" s="14" t="e">
        <f>IF(O92="",0,IFERROR(VLOOKUP(O87&amp;O88&amp;O89&amp;O90&amp;O91&amp;O92,General!I:J,2,FALSE),0))+P91</f>
        <v>#VALUE!</v>
      </c>
      <c r="CO92" s="14" t="e">
        <f>IF(U92="",0,IFERROR(VLOOKUP(U87&amp;U88&amp;U89&amp;U90&amp;U91&amp;U92,General!I:J,2,FALSE),0))+V91</f>
        <v>#VALUE!</v>
      </c>
      <c r="CP92" s="14" t="e">
        <f>IF(AA92="",0,IFERROR(VLOOKUP(AA87&amp;AA88&amp;AA89&amp;AA90&amp;AA91&amp;AA92,General!I:J,2,FALSE),0))+AB91</f>
        <v>#VALUE!</v>
      </c>
      <c r="CQ92" s="14" t="e">
        <f>IF(AP92="",0,IFERROR(VLOOKUP(AP87&amp;AP88&amp;AP89&amp;AP90&amp;AP91&amp;AP92,General!I:J,2,FALSE),0))+AQ91</f>
        <v>#VALUE!</v>
      </c>
      <c r="CR92" s="14" t="e">
        <f>IF(AV92="",0,IFERROR(VLOOKUP(AV87&amp;AV88&amp;AV89&amp;AV90&amp;AV91&amp;AV92,General!I:J,2,FALSE),0))+AW91</f>
        <v>#VALUE!</v>
      </c>
      <c r="CS92" s="14" t="e">
        <f>IF(BB92="",0,IFERROR(VLOOKUP(BB87&amp;BB88&amp;BB89&amp;BB90&amp;BB91&amp;BB92,General!I:J,2,FALSE),0))+BC91</f>
        <v>#VALUE!</v>
      </c>
      <c r="CT92" s="14" t="e">
        <f>IF(BH92="",0,IFERROR(VLOOKUP(BH87&amp;BH88&amp;BH89&amp;BH90&amp;BH91&amp;BH92,General!I:J,2,FALSE),0))+BI91</f>
        <v>#VALUE!</v>
      </c>
      <c r="CU92" s="14" t="e">
        <f>IF(BN92="",0,IFERROR(VLOOKUP(BN87&amp;BN88&amp;BN89&amp;BN90&amp;BN91&amp;BN92,General!I:J,2,FALSE),0))+BO91</f>
        <v>#VALUE!</v>
      </c>
      <c r="CV92" s="14" t="e">
        <f>IF(AJ92="",0,IFERROR(VLOOKUP(AJ87&amp;AJ88&amp;AJ89&amp;AJ90&amp;AJ91&amp;AJ92,General!I:J,2,FALSE),0))+AK91</f>
        <v>#VALUE!</v>
      </c>
      <c r="DG92" s="14" t="str">
        <f>DG94</f>
        <v/>
      </c>
      <c r="DH92" s="14">
        <v>92</v>
      </c>
      <c r="DI92" s="14" t="str">
        <f t="shared" si="203"/>
        <v/>
      </c>
      <c r="DJ92" s="14" t="str">
        <f>IFERROR(VLOOKUP(DJ94,General!L:M,2,FALSE),"")</f>
        <v/>
      </c>
      <c r="DK92" s="14" t="str">
        <f>IFERROR(VLOOKUP(DK94,General!L:M,2,FALSE),"")</f>
        <v/>
      </c>
      <c r="DL92" s="14" t="str">
        <f>IFERROR(VLOOKUP(DL94,General!L:M,2,FALSE),"")</f>
        <v/>
      </c>
      <c r="DM92" s="14" t="str">
        <f>IFERROR(VLOOKUP(DM94,General!L:M,2,FALSE),"")</f>
        <v/>
      </c>
      <c r="DN92" s="14">
        <f ca="1">COUNTIF(DJ93:DM93,MAX(DJ93:DM93))</f>
        <v>4</v>
      </c>
      <c r="DS92" s="14" t="str">
        <f t="shared" ca="1" si="204"/>
        <v/>
      </c>
      <c r="DU92" s="68" t="str">
        <f t="shared" si="177"/>
        <v/>
      </c>
      <c r="DV92" s="24" t="str">
        <f t="shared" si="178"/>
        <v/>
      </c>
      <c r="DW92" s="24" t="str">
        <f t="shared" si="179"/>
        <v/>
      </c>
      <c r="DX92" s="24" t="str">
        <f t="shared" si="180"/>
        <v/>
      </c>
      <c r="DY92" s="24" t="str">
        <f t="shared" si="181"/>
        <v/>
      </c>
      <c r="DZ92" s="24" t="str">
        <f t="shared" si="182"/>
        <v/>
      </c>
      <c r="EA92" s="24" t="str">
        <f t="shared" si="183"/>
        <v/>
      </c>
      <c r="EB92" s="24" t="str">
        <f t="shared" si="184"/>
        <v/>
      </c>
      <c r="EC92" s="24" t="str">
        <f t="shared" si="185"/>
        <v/>
      </c>
      <c r="ED92" s="67" t="str">
        <f t="shared" si="186"/>
        <v/>
      </c>
    </row>
    <row r="93" spans="1:134" ht="26.25" customHeight="1" thickBot="1">
      <c r="A93" s="14">
        <v>84</v>
      </c>
      <c r="B93" s="104" t="str">
        <f t="shared" si="201"/>
        <v/>
      </c>
      <c r="C93" s="91" t="str">
        <f t="shared" si="155"/>
        <v/>
      </c>
      <c r="D93" s="91" t="str">
        <f t="shared" si="156"/>
        <v/>
      </c>
      <c r="E93" s="105" t="str">
        <f t="shared" si="157"/>
        <v/>
      </c>
      <c r="F93" s="137"/>
      <c r="G93" s="137"/>
      <c r="H93" s="104" t="str">
        <f t="shared" si="136"/>
        <v/>
      </c>
      <c r="I93" s="91" t="str">
        <f t="shared" si="158"/>
        <v/>
      </c>
      <c r="J93" s="91" t="str">
        <f t="shared" si="159"/>
        <v/>
      </c>
      <c r="K93" s="105" t="str">
        <f t="shared" si="160"/>
        <v/>
      </c>
      <c r="L93" s="137"/>
      <c r="M93" s="137"/>
      <c r="N93" s="104" t="str">
        <f t="shared" si="137"/>
        <v/>
      </c>
      <c r="O93" s="91" t="str">
        <f t="shared" si="161"/>
        <v/>
      </c>
      <c r="P93" s="91" t="str">
        <f t="shared" si="162"/>
        <v/>
      </c>
      <c r="Q93" s="105" t="str">
        <f t="shared" si="163"/>
        <v/>
      </c>
      <c r="R93" s="137"/>
      <c r="S93" s="137"/>
      <c r="T93" s="104" t="str">
        <f t="shared" si="138"/>
        <v/>
      </c>
      <c r="U93" s="91" t="str">
        <f t="shared" si="164"/>
        <v/>
      </c>
      <c r="V93" s="91" t="str">
        <f t="shared" si="165"/>
        <v/>
      </c>
      <c r="W93" s="105" t="str">
        <f t="shared" si="166"/>
        <v/>
      </c>
      <c r="X93" s="137"/>
      <c r="Y93" s="137"/>
      <c r="Z93" s="104" t="str">
        <f t="shared" si="139"/>
        <v/>
      </c>
      <c r="AA93" s="91" t="str">
        <f t="shared" si="167"/>
        <v/>
      </c>
      <c r="AB93" s="91" t="str">
        <f t="shared" si="168"/>
        <v/>
      </c>
      <c r="AC93" s="105" t="str">
        <f t="shared" si="169"/>
        <v/>
      </c>
      <c r="AD93" s="137"/>
      <c r="AE93" s="137"/>
      <c r="AF93" s="169" t="str">
        <f>IF('Main Dashboard'!I93="","",'Main Dashboard'!I93)</f>
        <v/>
      </c>
      <c r="AG93" s="171"/>
      <c r="AH93" s="190"/>
      <c r="AI93" s="178" t="str" cm="1">
        <f t="array" aca="1" ref="AI93" ca="1">IF(AF92="","",INDIRECT(DS92&amp;DH93))</f>
        <v/>
      </c>
      <c r="AJ93" s="91" t="str">
        <f t="shared" si="187"/>
        <v/>
      </c>
      <c r="AK93" s="91" t="str">
        <f t="shared" si="192"/>
        <v/>
      </c>
      <c r="AL93" s="105" t="str">
        <f t="shared" si="193"/>
        <v/>
      </c>
      <c r="AM93" s="166"/>
      <c r="AN93" s="137"/>
      <c r="AO93" s="104" t="str">
        <f t="shared" si="140"/>
        <v/>
      </c>
      <c r="AP93" s="91" t="str">
        <f t="shared" si="141"/>
        <v/>
      </c>
      <c r="AQ93" s="91" t="str">
        <f t="shared" si="171"/>
        <v/>
      </c>
      <c r="AR93" s="105" t="str">
        <f t="shared" si="142"/>
        <v/>
      </c>
      <c r="AS93" s="137"/>
      <c r="AT93" s="137"/>
      <c r="AU93" s="104" t="str">
        <f t="shared" si="143"/>
        <v/>
      </c>
      <c r="AV93" s="91" t="str">
        <f t="shared" si="144"/>
        <v/>
      </c>
      <c r="AW93" s="91" t="str">
        <f t="shared" si="172"/>
        <v/>
      </c>
      <c r="AX93" s="105" t="str">
        <f t="shared" si="145"/>
        <v/>
      </c>
      <c r="AY93" s="137"/>
      <c r="AZ93" s="137"/>
      <c r="BA93" s="104" t="str">
        <f t="shared" si="146"/>
        <v/>
      </c>
      <c r="BB93" s="91" t="str">
        <f t="shared" si="147"/>
        <v/>
      </c>
      <c r="BC93" s="91" t="str">
        <f t="shared" si="173"/>
        <v/>
      </c>
      <c r="BD93" s="105" t="str">
        <f t="shared" si="148"/>
        <v/>
      </c>
      <c r="BE93" s="137"/>
      <c r="BF93" s="137"/>
      <c r="BG93" s="104" t="str">
        <f t="shared" si="149"/>
        <v/>
      </c>
      <c r="BH93" s="91" t="str">
        <f t="shared" si="150"/>
        <v/>
      </c>
      <c r="BI93" s="91" t="str">
        <f t="shared" si="174"/>
        <v/>
      </c>
      <c r="BJ93" s="105" t="str">
        <f t="shared" si="151"/>
        <v/>
      </c>
      <c r="BK93" s="137"/>
      <c r="BL93" s="137"/>
      <c r="BM93" s="104" t="str">
        <f t="shared" si="152"/>
        <v/>
      </c>
      <c r="BN93" s="91" t="str">
        <f t="shared" si="153"/>
        <v/>
      </c>
      <c r="BO93" s="91" t="str">
        <f t="shared" si="175"/>
        <v/>
      </c>
      <c r="BP93" s="105" t="str">
        <f t="shared" si="154"/>
        <v/>
      </c>
      <c r="BQ93" s="14" t="str">
        <f t="shared" si="176"/>
        <v>B84</v>
      </c>
      <c r="BR93" s="14" t="str">
        <f>LEFT('Strategy Dashboard'!B93)</f>
        <v/>
      </c>
      <c r="BS93" s="14" t="str">
        <f>LEFT('Strategy Dashboard'!K93)</f>
        <v/>
      </c>
      <c r="BT93" s="14" t="str">
        <f>LEFT('Strategy Dashboard'!T93)</f>
        <v/>
      </c>
      <c r="BU93" s="14" t="str">
        <f>LEFT('Strategy Dashboard'!AC93)</f>
        <v/>
      </c>
      <c r="BV93" s="14" t="str">
        <f>LEFT('Strategy Dashboard'!AL93)</f>
        <v/>
      </c>
      <c r="BW93" s="14" t="str">
        <f>LEFT('Strategy Dashboard'!BE93)</f>
        <v/>
      </c>
      <c r="BX93" s="14" t="str">
        <f>LEFT('Strategy Dashboard'!BN93)</f>
        <v/>
      </c>
      <c r="BY93" s="14" t="str">
        <f>LEFT('Strategy Dashboard'!BW93)</f>
        <v/>
      </c>
      <c r="BZ93" s="14" t="str">
        <f>LEFT('Strategy Dashboard'!CF93)</f>
        <v/>
      </c>
      <c r="CA93" s="14" t="str">
        <f>LEFT('Strategy Dashboard'!CO93)</f>
        <v/>
      </c>
      <c r="CB93" s="14">
        <f>IF(OR(BR93="N",REPLACE('Strategy Dashboard'!B93,1,1,"")=""),0,INT(REPLACE('Strategy Dashboard'!B93,1,1,"")))</f>
        <v>0</v>
      </c>
      <c r="CC93" s="14">
        <f>IF(OR(BS93="N",REPLACE('Strategy Dashboard'!K93,1,1,"")=""),0,INT(REPLACE('Strategy Dashboard'!K93,1,1,"")))</f>
        <v>0</v>
      </c>
      <c r="CD93" s="14">
        <f>IF(OR(BT93="N",REPLACE('Strategy Dashboard'!T93,1,1,"")=""),0,INT(REPLACE('Strategy Dashboard'!T93,1,1,"")))</f>
        <v>0</v>
      </c>
      <c r="CE93" s="14">
        <f>IF(OR(BU93="N",REPLACE('Strategy Dashboard'!AC93,1,1,"")=""),0,INT(REPLACE('Strategy Dashboard'!AC93,1,1,"")))</f>
        <v>0</v>
      </c>
      <c r="CF93" s="14">
        <f>IF(OR(BV93="N",REPLACE('Strategy Dashboard'!AL93,1,1,"")=""),0,INT(REPLACE('Strategy Dashboard'!AL93,1,1,"")))</f>
        <v>0</v>
      </c>
      <c r="CG93" s="14">
        <f>IF(OR(BW93="N",REPLACE('Strategy Dashboard'!BE93,1,1,"")=""),0,INT(REPLACE('Strategy Dashboard'!BE93,1,1,"")))</f>
        <v>0</v>
      </c>
      <c r="CH93" s="14">
        <f>IF(OR(BX93="N",REPLACE('Strategy Dashboard'!BN93,1,1,"")=""),0,INT(REPLACE('Strategy Dashboard'!BN93,1,1,"")))</f>
        <v>0</v>
      </c>
      <c r="CI93" s="14">
        <f>IF(OR(BY93="N",REPLACE('Strategy Dashboard'!BW93,1,1,"")=""),0,INT(REPLACE('Strategy Dashboard'!BW93,1,1,"")))</f>
        <v>0</v>
      </c>
      <c r="CJ93" s="14">
        <f>IF(OR(BZ93="N",REPLACE('Strategy Dashboard'!CF93,1,1,"")=""),0,INT(REPLACE('Strategy Dashboard'!CF93,1,1,"")))</f>
        <v>0</v>
      </c>
      <c r="CK93" s="14">
        <f>IF(OR(CA93="N",REPLACE('Strategy Dashboard'!CO93,1,1,"")=""),0,INT(REPLACE('Strategy Dashboard'!CO93,1,1,"")))</f>
        <v>0</v>
      </c>
      <c r="CL93" s="14" t="e">
        <f>IF(C93="",0,IFERROR(VLOOKUP(C88&amp;C89&amp;C90&amp;C91&amp;C92&amp;C93,General!I:J,2,FALSE),0))+D92</f>
        <v>#VALUE!</v>
      </c>
      <c r="CM93" s="14" t="e">
        <f>IF(I93="",0,IFERROR(VLOOKUP(I88&amp;I89&amp;I90&amp;I91&amp;I92&amp;I93,General!I:J,2,FALSE),0))+J92</f>
        <v>#VALUE!</v>
      </c>
      <c r="CN93" s="14" t="e">
        <f>IF(O93="",0,IFERROR(VLOOKUP(O88&amp;O89&amp;O90&amp;O91&amp;O92&amp;O93,General!I:J,2,FALSE),0))+P92</f>
        <v>#VALUE!</v>
      </c>
      <c r="CO93" s="14" t="e">
        <f>IF(U93="",0,IFERROR(VLOOKUP(U88&amp;U89&amp;U90&amp;U91&amp;U92&amp;U93,General!I:J,2,FALSE),0))+V92</f>
        <v>#VALUE!</v>
      </c>
      <c r="CP93" s="14" t="e">
        <f>IF(AA93="",0,IFERROR(VLOOKUP(AA88&amp;AA89&amp;AA90&amp;AA91&amp;AA92&amp;AA93,General!I:J,2,FALSE),0))+AB92</f>
        <v>#VALUE!</v>
      </c>
      <c r="CQ93" s="14" t="e">
        <f>IF(AP93="",0,IFERROR(VLOOKUP(AP88&amp;AP89&amp;AP90&amp;AP91&amp;AP92&amp;AP93,General!I:J,2,FALSE),0))+AQ92</f>
        <v>#VALUE!</v>
      </c>
      <c r="CR93" s="14" t="e">
        <f>IF(AV93="",0,IFERROR(VLOOKUP(AV88&amp;AV89&amp;AV90&amp;AV91&amp;AV92&amp;AV93,General!I:J,2,FALSE),0))+AW92</f>
        <v>#VALUE!</v>
      </c>
      <c r="CS93" s="14" t="e">
        <f>IF(BB93="",0,IFERROR(VLOOKUP(BB88&amp;BB89&amp;BB90&amp;BB91&amp;BB92&amp;BB93,General!I:J,2,FALSE),0))+BC92</f>
        <v>#VALUE!</v>
      </c>
      <c r="CT93" s="14" t="e">
        <f>IF(BH93="",0,IFERROR(VLOOKUP(BH88&amp;BH89&amp;BH90&amp;BH91&amp;BH92&amp;BH93,General!I:J,2,FALSE),0))+BI92</f>
        <v>#VALUE!</v>
      </c>
      <c r="CU93" s="14" t="e">
        <f>IF(BN93="",0,IFERROR(VLOOKUP(BN88&amp;BN89&amp;BN90&amp;BN91&amp;BN92&amp;BN93,General!I:J,2,FALSE),0))+BO92</f>
        <v>#VALUE!</v>
      </c>
      <c r="CV93" s="14" t="e">
        <f>IF(AJ93="",0,IFERROR(VLOOKUP(AJ88&amp;AJ89&amp;AJ90&amp;AJ91&amp;AJ92&amp;AJ93,General!I:J,2,FALSE),0))+AK92</f>
        <v>#VALUE!</v>
      </c>
      <c r="DG93" s="14" t="str">
        <f>DG94</f>
        <v/>
      </c>
      <c r="DH93" s="14">
        <v>93</v>
      </c>
      <c r="DI93" s="14" t="str">
        <f t="shared" si="203"/>
        <v/>
      </c>
      <c r="DJ93" s="14">
        <f ca="1">IF(DJ94="",0,COUNTIF(INDIRECT(DJ92&amp;DH90):INDIRECT(DJ92&amp;DH94),"Y"))</f>
        <v>0</v>
      </c>
      <c r="DK93" s="14">
        <f ca="1">IF(DK94="",0,COUNTIF(INDIRECT(DK92&amp;DH90):INDIRECT(DK92&amp;DH94),"Y"))</f>
        <v>0</v>
      </c>
      <c r="DL93" s="14">
        <f ca="1">IF(DL94="",0,COUNTIF(INDIRECT(DL92&amp;DH90):INDIRECT(DL92&amp;DH94),"Y"))</f>
        <v>0</v>
      </c>
      <c r="DM93" s="14">
        <f ca="1">IF(DM94="",0,COUNTIF(INDIRECT(DM92&amp;DH90):INDIRECT(DM92&amp;DH94),"Y"))</f>
        <v>0</v>
      </c>
      <c r="DN93" s="185" t="str" cm="1">
        <f t="array" aca="1" ref="DN93" ca="1">IFERROR(INDEX($DJ$94:$DM$94,_xlfn.AGGREGATE(15,6,COLUMN($DJ$94:$DM$94)-COLUMN($DI$94)/($DJ$93:$DM$93=MAX($DJ$93:$DM$93)),COLUMNS($DJ$94:DJ94))),"")</f>
        <v/>
      </c>
      <c r="DO93" s="185" t="str" cm="1">
        <f t="array" aca="1" ref="DO93" ca="1">IFERROR(INDEX($DJ$94:$DM$94,_xlfn.AGGREGATE(15,6,COLUMN($DJ$94:$DM$94)-COLUMN($DI$94)/($DJ$93:$DM$93=MAX($DJ$93:$DM$93)),COLUMNS($DJ$94:DK94))),"")</f>
        <v/>
      </c>
      <c r="DP93" s="185" t="str" cm="1">
        <f t="array" aca="1" ref="DP93" ca="1">IFERROR(INDEX($DJ$94:$DM$94,_xlfn.AGGREGATE(15,6,COLUMN($DJ$94:$DM$94)-COLUMN($DI$94)/($DJ$93:$DM$93=MAX($DJ$93:$DM$93)),COLUMNS($DJ$94:DL94))),"")</f>
        <v/>
      </c>
      <c r="DQ93" s="185" t="str" cm="1">
        <f t="array" aca="1" ref="DQ93" ca="1">IFERROR(INDEX($DJ$94:$DM$94,_xlfn.AGGREGATE(15,6,COLUMN($DJ$94:$DM$94)-COLUMN($DI$94)/($DJ$93:$DM$93=MAX($DJ$93:$DM$93)),COLUMNS($DJ$94:DM94))),"")</f>
        <v/>
      </c>
      <c r="DS93" s="14" t="str">
        <f t="shared" ca="1" si="204"/>
        <v/>
      </c>
      <c r="DU93" s="68" t="str">
        <f t="shared" si="177"/>
        <v/>
      </c>
      <c r="DV93" s="24" t="str">
        <f t="shared" si="178"/>
        <v/>
      </c>
      <c r="DW93" s="24" t="str">
        <f t="shared" si="179"/>
        <v/>
      </c>
      <c r="DX93" s="24" t="str">
        <f t="shared" si="180"/>
        <v/>
      </c>
      <c r="DY93" s="24" t="str">
        <f t="shared" si="181"/>
        <v/>
      </c>
      <c r="DZ93" s="24" t="str">
        <f t="shared" si="182"/>
        <v/>
      </c>
      <c r="EA93" s="24" t="str">
        <f t="shared" si="183"/>
        <v/>
      </c>
      <c r="EB93" s="24" t="str">
        <f t="shared" si="184"/>
        <v/>
      </c>
      <c r="EC93" s="24" t="str">
        <f t="shared" si="185"/>
        <v/>
      </c>
      <c r="ED93" s="67" t="str">
        <f t="shared" si="186"/>
        <v/>
      </c>
    </row>
    <row r="94" spans="1:134" ht="26.25" customHeight="1" thickBot="1">
      <c r="A94" s="14">
        <v>85</v>
      </c>
      <c r="B94" s="106" t="str">
        <f t="shared" si="201"/>
        <v/>
      </c>
      <c r="C94" s="107" t="str">
        <f t="shared" si="155"/>
        <v/>
      </c>
      <c r="D94" s="107" t="str">
        <f t="shared" si="156"/>
        <v/>
      </c>
      <c r="E94" s="108" t="str">
        <f t="shared" si="157"/>
        <v/>
      </c>
      <c r="F94" s="137"/>
      <c r="G94" s="137"/>
      <c r="H94" s="106" t="str">
        <f t="shared" si="136"/>
        <v/>
      </c>
      <c r="I94" s="107" t="str">
        <f t="shared" si="158"/>
        <v/>
      </c>
      <c r="J94" s="107" t="str">
        <f t="shared" si="159"/>
        <v/>
      </c>
      <c r="K94" s="108" t="str">
        <f t="shared" si="160"/>
        <v/>
      </c>
      <c r="L94" s="137"/>
      <c r="M94" s="137"/>
      <c r="N94" s="106" t="str">
        <f t="shared" si="137"/>
        <v/>
      </c>
      <c r="O94" s="107" t="str">
        <f t="shared" si="161"/>
        <v/>
      </c>
      <c r="P94" s="107" t="str">
        <f t="shared" si="162"/>
        <v/>
      </c>
      <c r="Q94" s="108" t="str">
        <f t="shared" si="163"/>
        <v/>
      </c>
      <c r="R94" s="137"/>
      <c r="S94" s="137"/>
      <c r="T94" s="106" t="str">
        <f t="shared" si="138"/>
        <v/>
      </c>
      <c r="U94" s="107" t="str">
        <f t="shared" si="164"/>
        <v/>
      </c>
      <c r="V94" s="107" t="str">
        <f t="shared" si="165"/>
        <v/>
      </c>
      <c r="W94" s="108" t="str">
        <f t="shared" si="166"/>
        <v/>
      </c>
      <c r="X94" s="137"/>
      <c r="Y94" s="137"/>
      <c r="Z94" s="106" t="str">
        <f t="shared" si="139"/>
        <v/>
      </c>
      <c r="AA94" s="107" t="str">
        <f t="shared" si="167"/>
        <v/>
      </c>
      <c r="AB94" s="107" t="str">
        <f t="shared" si="168"/>
        <v/>
      </c>
      <c r="AC94" s="108" t="str">
        <f t="shared" si="169"/>
        <v/>
      </c>
      <c r="AD94" s="137"/>
      <c r="AE94" s="137"/>
      <c r="AF94" s="169" t="str">
        <f>IF('Main Dashboard'!I94="","",'Main Dashboard'!I94)</f>
        <v/>
      </c>
      <c r="AG94" s="172"/>
      <c r="AH94" s="191"/>
      <c r="AI94" s="182" t="str" cm="1">
        <f t="array" aca="1" ref="AI94" ca="1">IF(AF93="","",INDIRECT(DS93&amp;DH94))</f>
        <v/>
      </c>
      <c r="AJ94" s="107" t="str">
        <f t="shared" si="187"/>
        <v/>
      </c>
      <c r="AK94" s="107" t="str">
        <f t="shared" si="192"/>
        <v/>
      </c>
      <c r="AL94" s="108" t="str">
        <f t="shared" si="193"/>
        <v/>
      </c>
      <c r="AM94" s="166"/>
      <c r="AN94" s="137"/>
      <c r="AO94" s="106" t="str">
        <f t="shared" si="140"/>
        <v/>
      </c>
      <c r="AP94" s="107" t="str">
        <f t="shared" si="141"/>
        <v/>
      </c>
      <c r="AQ94" s="107" t="str">
        <f t="shared" si="171"/>
        <v/>
      </c>
      <c r="AR94" s="108" t="str">
        <f t="shared" si="142"/>
        <v/>
      </c>
      <c r="AS94" s="137"/>
      <c r="AT94" s="137"/>
      <c r="AU94" s="106" t="str">
        <f t="shared" si="143"/>
        <v/>
      </c>
      <c r="AV94" s="107" t="str">
        <f t="shared" si="144"/>
        <v/>
      </c>
      <c r="AW94" s="107" t="str">
        <f t="shared" si="172"/>
        <v/>
      </c>
      <c r="AX94" s="108" t="str">
        <f t="shared" si="145"/>
        <v/>
      </c>
      <c r="AY94" s="137"/>
      <c r="AZ94" s="137"/>
      <c r="BA94" s="106" t="str">
        <f t="shared" si="146"/>
        <v/>
      </c>
      <c r="BB94" s="107" t="str">
        <f t="shared" si="147"/>
        <v/>
      </c>
      <c r="BC94" s="107" t="str">
        <f t="shared" si="173"/>
        <v/>
      </c>
      <c r="BD94" s="108" t="str">
        <f t="shared" si="148"/>
        <v/>
      </c>
      <c r="BE94" s="137"/>
      <c r="BF94" s="137"/>
      <c r="BG94" s="106" t="str">
        <f t="shared" si="149"/>
        <v/>
      </c>
      <c r="BH94" s="107" t="str">
        <f t="shared" si="150"/>
        <v/>
      </c>
      <c r="BI94" s="107" t="str">
        <f t="shared" si="174"/>
        <v/>
      </c>
      <c r="BJ94" s="108" t="str">
        <f t="shared" si="151"/>
        <v/>
      </c>
      <c r="BK94" s="137"/>
      <c r="BL94" s="137"/>
      <c r="BM94" s="106" t="str">
        <f t="shared" si="152"/>
        <v/>
      </c>
      <c r="BN94" s="107" t="str">
        <f t="shared" si="153"/>
        <v/>
      </c>
      <c r="BO94" s="107" t="str">
        <f t="shared" si="175"/>
        <v/>
      </c>
      <c r="BP94" s="108" t="str">
        <f t="shared" si="154"/>
        <v/>
      </c>
      <c r="BQ94" s="14" t="str">
        <f t="shared" si="176"/>
        <v>B85</v>
      </c>
      <c r="BR94" s="14" t="str">
        <f>LEFT('Strategy Dashboard'!B94)</f>
        <v/>
      </c>
      <c r="BS94" s="14" t="str">
        <f>LEFT('Strategy Dashboard'!K94)</f>
        <v/>
      </c>
      <c r="BT94" s="14" t="str">
        <f>LEFT('Strategy Dashboard'!T94)</f>
        <v/>
      </c>
      <c r="BU94" s="14" t="str">
        <f>LEFT('Strategy Dashboard'!AC94)</f>
        <v/>
      </c>
      <c r="BV94" s="14" t="str">
        <f>LEFT('Strategy Dashboard'!AL94)</f>
        <v/>
      </c>
      <c r="BW94" s="14" t="str">
        <f>LEFT('Strategy Dashboard'!BE94)</f>
        <v/>
      </c>
      <c r="BX94" s="14" t="str">
        <f>LEFT('Strategy Dashboard'!BN94)</f>
        <v/>
      </c>
      <c r="BY94" s="14" t="str">
        <f>LEFT('Strategy Dashboard'!BW94)</f>
        <v/>
      </c>
      <c r="BZ94" s="14" t="str">
        <f>LEFT('Strategy Dashboard'!CF94)</f>
        <v/>
      </c>
      <c r="CA94" s="14" t="str">
        <f>LEFT('Strategy Dashboard'!CO94)</f>
        <v/>
      </c>
      <c r="CB94" s="14">
        <f>IF(OR(BR94="N",REPLACE('Strategy Dashboard'!B94,1,1,"")=""),0,INT(REPLACE('Strategy Dashboard'!B94,1,1,"")))</f>
        <v>0</v>
      </c>
      <c r="CC94" s="14">
        <f>IF(OR(BS94="N",REPLACE('Strategy Dashboard'!K94,1,1,"")=""),0,INT(REPLACE('Strategy Dashboard'!K94,1,1,"")))</f>
        <v>0</v>
      </c>
      <c r="CD94" s="14">
        <f>IF(OR(BT94="N",REPLACE('Strategy Dashboard'!T94,1,1,"")=""),0,INT(REPLACE('Strategy Dashboard'!T94,1,1,"")))</f>
        <v>0</v>
      </c>
      <c r="CE94" s="14">
        <f>IF(OR(BU94="N",REPLACE('Strategy Dashboard'!AC94,1,1,"")=""),0,INT(REPLACE('Strategy Dashboard'!AC94,1,1,"")))</f>
        <v>0</v>
      </c>
      <c r="CF94" s="14">
        <f>IF(OR(BV94="N",REPLACE('Strategy Dashboard'!AL94,1,1,"")=""),0,INT(REPLACE('Strategy Dashboard'!AL94,1,1,"")))</f>
        <v>0</v>
      </c>
      <c r="CG94" s="14">
        <f>IF(OR(BW94="N",REPLACE('Strategy Dashboard'!BE94,1,1,"")=""),0,INT(REPLACE('Strategy Dashboard'!BE94,1,1,"")))</f>
        <v>0</v>
      </c>
      <c r="CH94" s="14">
        <f>IF(OR(BX94="N",REPLACE('Strategy Dashboard'!BN94,1,1,"")=""),0,INT(REPLACE('Strategy Dashboard'!BN94,1,1,"")))</f>
        <v>0</v>
      </c>
      <c r="CI94" s="14">
        <f>IF(OR(BY94="N",REPLACE('Strategy Dashboard'!BW94,1,1,"")=""),0,INT(REPLACE('Strategy Dashboard'!BW94,1,1,"")))</f>
        <v>0</v>
      </c>
      <c r="CJ94" s="14">
        <f>IF(OR(BZ94="N",REPLACE('Strategy Dashboard'!CF94,1,1,"")=""),0,INT(REPLACE('Strategy Dashboard'!CF94,1,1,"")))</f>
        <v>0</v>
      </c>
      <c r="CK94" s="14">
        <f>IF(OR(CA94="N",REPLACE('Strategy Dashboard'!CO94,1,1,"")=""),0,INT(REPLACE('Strategy Dashboard'!CO94,1,1,"")))</f>
        <v>0</v>
      </c>
      <c r="CL94" s="14" t="e">
        <f>IF(C94="",0,IFERROR(VLOOKUP(C89&amp;C90&amp;C91&amp;C92&amp;C93&amp;C94,General!I:J,2,FALSE),0))+D93</f>
        <v>#VALUE!</v>
      </c>
      <c r="CM94" s="14" t="e">
        <f>IF(I94="",0,IFERROR(VLOOKUP(I89&amp;I90&amp;I91&amp;I92&amp;I93&amp;I94,General!I:J,2,FALSE),0))+J93</f>
        <v>#VALUE!</v>
      </c>
      <c r="CN94" s="14" t="e">
        <f>IF(O94="",0,IFERROR(VLOOKUP(O89&amp;O90&amp;O91&amp;O92&amp;O93&amp;O94,General!I:J,2,FALSE),0))+P93</f>
        <v>#VALUE!</v>
      </c>
      <c r="CO94" s="14" t="e">
        <f>IF(U94="",0,IFERROR(VLOOKUP(U89&amp;U90&amp;U91&amp;U92&amp;U93&amp;U94,General!I:J,2,FALSE),0))+V93</f>
        <v>#VALUE!</v>
      </c>
      <c r="CP94" s="14" t="e">
        <f>IF(AA94="",0,IFERROR(VLOOKUP(AA89&amp;AA90&amp;AA91&amp;AA92&amp;AA93&amp;AA94,General!I:J,2,FALSE),0))+AB93</f>
        <v>#VALUE!</v>
      </c>
      <c r="CQ94" s="14" t="e">
        <f>IF(AP94="",0,IFERROR(VLOOKUP(AP89&amp;AP90&amp;AP91&amp;AP92&amp;AP93&amp;AP94,General!I:J,2,FALSE),0))+AQ93</f>
        <v>#VALUE!</v>
      </c>
      <c r="CR94" s="14" t="e">
        <f>IF(AV94="",0,IFERROR(VLOOKUP(AV89&amp;AV90&amp;AV91&amp;AV92&amp;AV93&amp;AV94,General!I:J,2,FALSE),0))+AW93</f>
        <v>#VALUE!</v>
      </c>
      <c r="CS94" s="14" t="e">
        <f>IF(BB94="",0,IFERROR(VLOOKUP(BB89&amp;BB90&amp;BB91&amp;BB92&amp;BB93&amp;BB94,General!I:J,2,FALSE),0))+BC93</f>
        <v>#VALUE!</v>
      </c>
      <c r="CT94" s="14" t="e">
        <f>IF(BH94="",0,IFERROR(VLOOKUP(BH89&amp;BH90&amp;BH91&amp;BH92&amp;BH93&amp;BH94,General!I:J,2,FALSE),0))+BI93</f>
        <v>#VALUE!</v>
      </c>
      <c r="CU94" s="14" t="e">
        <f>IF(BN94="",0,IFERROR(VLOOKUP(BN89&amp;BN90&amp;BN91&amp;BN92&amp;BN93&amp;BN94,General!I:J,2,FALSE),0))+BO93</f>
        <v>#VALUE!</v>
      </c>
      <c r="CV94" s="14" t="e">
        <f>IF(AJ94="",0,IFERROR(VLOOKUP(AJ89&amp;AJ90&amp;AJ91&amp;AJ92&amp;AJ93&amp;AJ94,General!I:J,2,FALSE),0))+AK93</f>
        <v>#VALUE!</v>
      </c>
      <c r="CW94" s="14" t="str">
        <f>E94</f>
        <v/>
      </c>
      <c r="CX94" s="14" t="str">
        <f>K94</f>
        <v/>
      </c>
      <c r="CY94" s="14" t="str">
        <f>Q94</f>
        <v/>
      </c>
      <c r="CZ94" s="14" t="str">
        <f>W94</f>
        <v/>
      </c>
      <c r="DA94" s="14" t="str">
        <f>AC94</f>
        <v/>
      </c>
      <c r="DB94" s="14" t="str">
        <f>AR94</f>
        <v/>
      </c>
      <c r="DC94" s="14" t="str">
        <f>AX94</f>
        <v/>
      </c>
      <c r="DD94" s="14" t="str">
        <f>BD94</f>
        <v/>
      </c>
      <c r="DE94" s="14" t="str">
        <f>BJ94</f>
        <v/>
      </c>
      <c r="DF94" s="14" t="str">
        <f>BP94</f>
        <v/>
      </c>
      <c r="DG94" s="14" t="str">
        <f>IF(AF94="","",INDEX($CW$4:$DF$4,MATCH(MAX(CW94:DF94),CW94:DF94,0)))</f>
        <v/>
      </c>
      <c r="DH94" s="14">
        <v>94</v>
      </c>
      <c r="DI94" s="14" t="str">
        <f t="shared" si="203"/>
        <v/>
      </c>
      <c r="DJ94" s="14" t="str" cm="1">
        <f t="array" ref="DJ94">IFERROR(INDEX($CW$4:$DF$4,_xlfn.AGGREGATE(15,6,COLUMN($CW$4:$DF$4)-COLUMN($CV$1)/($CW$94:$DF$94=MAX($CW$94:$DF$94)),COLUMNS($CW$4:CW4))),"")</f>
        <v/>
      </c>
      <c r="DK94" s="14" t="str" cm="1">
        <f t="array" ref="DK94">IFERROR(INDEX($CW$4:$DF$4,_xlfn.AGGREGATE(15,6,COLUMN($CW$4:$DF$4)-COLUMN($CV$1)/($CW$94:$DF$94=MAX($CW$94:$DF$94)),COLUMNS($CW$4:CX4))),"")</f>
        <v/>
      </c>
      <c r="DL94" s="14" t="str" cm="1">
        <f t="array" ref="DL94">IFERROR(INDEX($CW$4:$DF$4,_xlfn.AGGREGATE(15,6,COLUMN($CW$4:$DF$4)-COLUMN($CV$1)/($CW$94:$DF$94=MAX($CW$94:$DF$94)),COLUMNS($CW$4:CY4))),"")</f>
        <v/>
      </c>
      <c r="DM94" s="14" t="str" cm="1">
        <f t="array" ref="DM94">IFERROR(INDEX($CW$4:$DF$4,_xlfn.AGGREGATE(15,6,COLUMN($CW$4:$DF$4)-COLUMN($CV$1)/($CW$94:$DF$94=MAX($CW$94:$DF$94)),COLUMNS($CW$4:CZ4))),"")</f>
        <v/>
      </c>
      <c r="DN94" s="168" t="str">
        <f ca="1">IF(DO93="",DN93,DN90)</f>
        <v/>
      </c>
      <c r="DR94" s="14" t="str">
        <f ca="1">IF(DN91&gt;1,"R","N")</f>
        <v>R</v>
      </c>
      <c r="DS94" s="14" t="str">
        <f ca="1">DN94</f>
        <v/>
      </c>
      <c r="DU94" s="68" t="str">
        <f t="shared" si="177"/>
        <v/>
      </c>
      <c r="DV94" s="24" t="str">
        <f t="shared" si="178"/>
        <v/>
      </c>
      <c r="DW94" s="24" t="str">
        <f t="shared" si="179"/>
        <v/>
      </c>
      <c r="DX94" s="24" t="str">
        <f t="shared" si="180"/>
        <v/>
      </c>
      <c r="DY94" s="24" t="str">
        <f t="shared" si="181"/>
        <v/>
      </c>
      <c r="DZ94" s="24" t="str">
        <f t="shared" si="182"/>
        <v/>
      </c>
      <c r="EA94" s="24" t="str">
        <f t="shared" si="183"/>
        <v/>
      </c>
      <c r="EB94" s="24" t="str">
        <f t="shared" si="184"/>
        <v/>
      </c>
      <c r="EC94" s="24" t="str">
        <f t="shared" si="185"/>
        <v/>
      </c>
      <c r="ED94" s="67" t="str">
        <f t="shared" si="186"/>
        <v/>
      </c>
    </row>
    <row r="95" spans="1:134" ht="26.25" customHeight="1" thickBot="1">
      <c r="A95" s="14">
        <v>86</v>
      </c>
      <c r="B95" s="101" t="str">
        <f t="shared" si="201"/>
        <v/>
      </c>
      <c r="C95" s="102" t="str">
        <f t="shared" si="155"/>
        <v/>
      </c>
      <c r="D95" s="102" t="str">
        <f t="shared" si="156"/>
        <v/>
      </c>
      <c r="E95" s="103" t="str">
        <f t="shared" si="157"/>
        <v/>
      </c>
      <c r="F95" s="137"/>
      <c r="G95" s="137"/>
      <c r="H95" s="101" t="str">
        <f t="shared" si="136"/>
        <v/>
      </c>
      <c r="I95" s="102" t="str">
        <f t="shared" si="158"/>
        <v/>
      </c>
      <c r="J95" s="102" t="str">
        <f t="shared" si="159"/>
        <v/>
      </c>
      <c r="K95" s="103" t="str">
        <f t="shared" si="160"/>
        <v/>
      </c>
      <c r="L95" s="137"/>
      <c r="M95" s="137"/>
      <c r="N95" s="101" t="str">
        <f t="shared" si="137"/>
        <v/>
      </c>
      <c r="O95" s="102" t="str">
        <f t="shared" si="161"/>
        <v/>
      </c>
      <c r="P95" s="102" t="str">
        <f t="shared" si="162"/>
        <v/>
      </c>
      <c r="Q95" s="103" t="str">
        <f t="shared" si="163"/>
        <v/>
      </c>
      <c r="R95" s="137"/>
      <c r="S95" s="137"/>
      <c r="T95" s="101" t="str">
        <f t="shared" si="138"/>
        <v/>
      </c>
      <c r="U95" s="102" t="str">
        <f t="shared" si="164"/>
        <v/>
      </c>
      <c r="V95" s="102" t="str">
        <f t="shared" si="165"/>
        <v/>
      </c>
      <c r="W95" s="103" t="str">
        <f t="shared" si="166"/>
        <v/>
      </c>
      <c r="X95" s="137"/>
      <c r="Y95" s="137"/>
      <c r="Z95" s="101" t="str">
        <f t="shared" si="139"/>
        <v/>
      </c>
      <c r="AA95" s="102" t="str">
        <f t="shared" si="167"/>
        <v/>
      </c>
      <c r="AB95" s="102" t="str">
        <f t="shared" si="168"/>
        <v/>
      </c>
      <c r="AC95" s="103" t="str">
        <f t="shared" si="169"/>
        <v/>
      </c>
      <c r="AD95" s="137"/>
      <c r="AE95" s="137"/>
      <c r="AF95" s="169" t="str">
        <f>IF('Main Dashboard'!I95="","",'Main Dashboard'!I95)</f>
        <v/>
      </c>
      <c r="AG95" s="179" t="str">
        <f t="shared" ref="AG95" si="206">IF(AF94="","",IF(DR94="R","R",""))</f>
        <v/>
      </c>
      <c r="AH95" s="180" t="str">
        <f>IF(AF94="","",VLOOKUP(DS95,General!O:P,2,FALSE))</f>
        <v/>
      </c>
      <c r="AI95" s="181" t="str" cm="1">
        <f t="array" aca="1" ref="AI95" ca="1">IF(AF94="","",INDIRECT(DS94&amp;DH95))</f>
        <v/>
      </c>
      <c r="AJ95" s="102" t="str">
        <f t="shared" si="187"/>
        <v/>
      </c>
      <c r="AK95" s="102" t="str">
        <f t="shared" si="192"/>
        <v/>
      </c>
      <c r="AL95" s="103" t="str">
        <f t="shared" si="193"/>
        <v/>
      </c>
      <c r="AM95" s="166"/>
      <c r="AN95" s="137"/>
      <c r="AO95" s="101" t="str">
        <f t="shared" si="140"/>
        <v/>
      </c>
      <c r="AP95" s="102" t="str">
        <f t="shared" si="141"/>
        <v/>
      </c>
      <c r="AQ95" s="102" t="str">
        <f t="shared" si="171"/>
        <v/>
      </c>
      <c r="AR95" s="103" t="str">
        <f t="shared" si="142"/>
        <v/>
      </c>
      <c r="AS95" s="137"/>
      <c r="AT95" s="137"/>
      <c r="AU95" s="101" t="str">
        <f t="shared" si="143"/>
        <v/>
      </c>
      <c r="AV95" s="102" t="str">
        <f t="shared" si="144"/>
        <v/>
      </c>
      <c r="AW95" s="102" t="str">
        <f t="shared" si="172"/>
        <v/>
      </c>
      <c r="AX95" s="103" t="str">
        <f t="shared" si="145"/>
        <v/>
      </c>
      <c r="AY95" s="137"/>
      <c r="AZ95" s="137"/>
      <c r="BA95" s="101" t="str">
        <f t="shared" si="146"/>
        <v/>
      </c>
      <c r="BB95" s="102" t="str">
        <f t="shared" si="147"/>
        <v/>
      </c>
      <c r="BC95" s="102" t="str">
        <f t="shared" si="173"/>
        <v/>
      </c>
      <c r="BD95" s="103" t="str">
        <f t="shared" si="148"/>
        <v/>
      </c>
      <c r="BE95" s="137"/>
      <c r="BF95" s="137"/>
      <c r="BG95" s="101" t="str">
        <f t="shared" si="149"/>
        <v/>
      </c>
      <c r="BH95" s="102" t="str">
        <f t="shared" si="150"/>
        <v/>
      </c>
      <c r="BI95" s="102" t="str">
        <f t="shared" si="174"/>
        <v/>
      </c>
      <c r="BJ95" s="103" t="str">
        <f t="shared" si="151"/>
        <v/>
      </c>
      <c r="BK95" s="137"/>
      <c r="BL95" s="137"/>
      <c r="BM95" s="101" t="str">
        <f t="shared" si="152"/>
        <v/>
      </c>
      <c r="BN95" s="102" t="str">
        <f t="shared" si="153"/>
        <v/>
      </c>
      <c r="BO95" s="102" t="str">
        <f t="shared" si="175"/>
        <v/>
      </c>
      <c r="BP95" s="103" t="str">
        <f t="shared" si="154"/>
        <v/>
      </c>
      <c r="BQ95" s="14" t="str">
        <f t="shared" si="176"/>
        <v>B86</v>
      </c>
      <c r="BR95" s="14" t="str">
        <f>LEFT('Strategy Dashboard'!B95)</f>
        <v/>
      </c>
      <c r="BS95" s="14" t="str">
        <f>LEFT('Strategy Dashboard'!K95)</f>
        <v/>
      </c>
      <c r="BT95" s="14" t="str">
        <f>LEFT('Strategy Dashboard'!T95)</f>
        <v/>
      </c>
      <c r="BU95" s="14" t="str">
        <f>LEFT('Strategy Dashboard'!AC95)</f>
        <v/>
      </c>
      <c r="BV95" s="14" t="str">
        <f>LEFT('Strategy Dashboard'!AL95)</f>
        <v/>
      </c>
      <c r="BW95" s="14" t="str">
        <f>LEFT('Strategy Dashboard'!BE95)</f>
        <v/>
      </c>
      <c r="BX95" s="14" t="str">
        <f>LEFT('Strategy Dashboard'!BN95)</f>
        <v/>
      </c>
      <c r="BY95" s="14" t="str">
        <f>LEFT('Strategy Dashboard'!BW95)</f>
        <v/>
      </c>
      <c r="BZ95" s="14" t="str">
        <f>LEFT('Strategy Dashboard'!CF95)</f>
        <v/>
      </c>
      <c r="CA95" s="14" t="str">
        <f>LEFT('Strategy Dashboard'!CO95)</f>
        <v/>
      </c>
      <c r="CB95" s="14">
        <f>IF(OR(BR95="N",REPLACE('Strategy Dashboard'!B95,1,1,"")=""),0,INT(REPLACE('Strategy Dashboard'!B95,1,1,"")))</f>
        <v>0</v>
      </c>
      <c r="CC95" s="14">
        <f>IF(OR(BS95="N",REPLACE('Strategy Dashboard'!K95,1,1,"")=""),0,INT(REPLACE('Strategy Dashboard'!K95,1,1,"")))</f>
        <v>0</v>
      </c>
      <c r="CD95" s="14">
        <f>IF(OR(BT95="N",REPLACE('Strategy Dashboard'!T95,1,1,"")=""),0,INT(REPLACE('Strategy Dashboard'!T95,1,1,"")))</f>
        <v>0</v>
      </c>
      <c r="CE95" s="14">
        <f>IF(OR(BU95="N",REPLACE('Strategy Dashboard'!AC95,1,1,"")=""),0,INT(REPLACE('Strategy Dashboard'!AC95,1,1,"")))</f>
        <v>0</v>
      </c>
      <c r="CF95" s="14">
        <f>IF(OR(BV95="N",REPLACE('Strategy Dashboard'!AL95,1,1,"")=""),0,INT(REPLACE('Strategy Dashboard'!AL95,1,1,"")))</f>
        <v>0</v>
      </c>
      <c r="CG95" s="14">
        <f>IF(OR(BW95="N",REPLACE('Strategy Dashboard'!BE95,1,1,"")=""),0,INT(REPLACE('Strategy Dashboard'!BE95,1,1,"")))</f>
        <v>0</v>
      </c>
      <c r="CH95" s="14">
        <f>IF(OR(BX95="N",REPLACE('Strategy Dashboard'!BN95,1,1,"")=""),0,INT(REPLACE('Strategy Dashboard'!BN95,1,1,"")))</f>
        <v>0</v>
      </c>
      <c r="CI95" s="14">
        <f>IF(OR(BY95="N",REPLACE('Strategy Dashboard'!BW95,1,1,"")=""),0,INT(REPLACE('Strategy Dashboard'!BW95,1,1,"")))</f>
        <v>0</v>
      </c>
      <c r="CJ95" s="14">
        <f>IF(OR(BZ95="N",REPLACE('Strategy Dashboard'!CF95,1,1,"")=""),0,INT(REPLACE('Strategy Dashboard'!CF95,1,1,"")))</f>
        <v>0</v>
      </c>
      <c r="CK95" s="14">
        <f>IF(OR(CA95="N",REPLACE('Strategy Dashboard'!CO95,1,1,"")=""),0,INT(REPLACE('Strategy Dashboard'!CO95,1,1,"")))</f>
        <v>0</v>
      </c>
      <c r="CL95" s="14" t="e">
        <f>IF(C95="",0,IFERROR(VLOOKUP(C90&amp;C91&amp;C92&amp;C93&amp;C94&amp;C95,General!I:J,2,FALSE),0))+D94</f>
        <v>#VALUE!</v>
      </c>
      <c r="CM95" s="14" t="e">
        <f>IF(I95="",0,IFERROR(VLOOKUP(I90&amp;I91&amp;I92&amp;I93&amp;I94&amp;I95,General!I:J,2,FALSE),0))+J94</f>
        <v>#VALUE!</v>
      </c>
      <c r="CN95" s="14" t="e">
        <f>IF(O95="",0,IFERROR(VLOOKUP(O90&amp;O91&amp;O92&amp;O93&amp;O94&amp;O95,General!I:J,2,FALSE),0))+P94</f>
        <v>#VALUE!</v>
      </c>
      <c r="CO95" s="14" t="e">
        <f>IF(U95="",0,IFERROR(VLOOKUP(U90&amp;U91&amp;U92&amp;U93&amp;U94&amp;U95,General!I:J,2,FALSE),0))+V94</f>
        <v>#VALUE!</v>
      </c>
      <c r="CP95" s="14" t="e">
        <f>IF(AA95="",0,IFERROR(VLOOKUP(AA90&amp;AA91&amp;AA92&amp;AA93&amp;AA94&amp;AA95,General!I:J,2,FALSE),0))+AB94</f>
        <v>#VALUE!</v>
      </c>
      <c r="CQ95" s="14" t="e">
        <f>IF(AP95="",0,IFERROR(VLOOKUP(AP90&amp;AP91&amp;AP92&amp;AP93&amp;AP94&amp;AP95,General!I:J,2,FALSE),0))+AQ94</f>
        <v>#VALUE!</v>
      </c>
      <c r="CR95" s="14" t="e">
        <f>IF(AV95="",0,IFERROR(VLOOKUP(AV90&amp;AV91&amp;AV92&amp;AV93&amp;AV94&amp;AV95,General!I:J,2,FALSE),0))+AW94</f>
        <v>#VALUE!</v>
      </c>
      <c r="CS95" s="14" t="e">
        <f>IF(BB95="",0,IFERROR(VLOOKUP(BB90&amp;BB91&amp;BB92&amp;BB93&amp;BB94&amp;BB95,General!I:J,2,FALSE),0))+BC94</f>
        <v>#VALUE!</v>
      </c>
      <c r="CT95" s="14" t="e">
        <f>IF(BH95="",0,IFERROR(VLOOKUP(BH90&amp;BH91&amp;BH92&amp;BH93&amp;BH94&amp;BH95,General!I:J,2,FALSE),0))+BI94</f>
        <v>#VALUE!</v>
      </c>
      <c r="CU95" s="14" t="e">
        <f>IF(BN95="",0,IFERROR(VLOOKUP(BN90&amp;BN91&amp;BN92&amp;BN93&amp;BN94&amp;BN95,General!I:J,2,FALSE),0))+BO94</f>
        <v>#VALUE!</v>
      </c>
      <c r="CV95" s="14" t="e">
        <f>IF(AJ95="",0,IFERROR(VLOOKUP(AJ90&amp;AJ91&amp;AJ92&amp;AJ93&amp;AJ94&amp;AJ95,General!I:J,2,FALSE),0))+AK94</f>
        <v>#VALUE!</v>
      </c>
      <c r="DG95" s="14" t="str">
        <f>DG99</f>
        <v/>
      </c>
      <c r="DH95" s="14">
        <v>95</v>
      </c>
      <c r="DI95" s="14" t="str">
        <f>$DG$99</f>
        <v/>
      </c>
      <c r="DN95" s="14" t="str">
        <f ca="1">IF(DN96=1,DN98,IF(DN96=2,DO98,IF(DN96=3,DP98,DQ98)))</f>
        <v/>
      </c>
      <c r="DS95" s="14" t="str">
        <f ca="1">$DN$94</f>
        <v/>
      </c>
      <c r="DU95" s="68" t="str">
        <f t="shared" si="177"/>
        <v/>
      </c>
      <c r="DV95" s="24" t="str">
        <f t="shared" si="178"/>
        <v/>
      </c>
      <c r="DW95" s="24" t="str">
        <f t="shared" si="179"/>
        <v/>
      </c>
      <c r="DX95" s="24" t="str">
        <f t="shared" si="180"/>
        <v/>
      </c>
      <c r="DY95" s="24" t="str">
        <f t="shared" si="181"/>
        <v/>
      </c>
      <c r="DZ95" s="24" t="str">
        <f t="shared" si="182"/>
        <v/>
      </c>
      <c r="EA95" s="24" t="str">
        <f t="shared" si="183"/>
        <v/>
      </c>
      <c r="EB95" s="24" t="str">
        <f t="shared" si="184"/>
        <v/>
      </c>
      <c r="EC95" s="24" t="str">
        <f t="shared" si="185"/>
        <v/>
      </c>
      <c r="ED95" s="67" t="str">
        <f t="shared" si="186"/>
        <v/>
      </c>
    </row>
    <row r="96" spans="1:134" ht="26.25" customHeight="1" thickBot="1">
      <c r="A96" s="14">
        <v>87</v>
      </c>
      <c r="B96" s="104" t="str">
        <f t="shared" si="201"/>
        <v/>
      </c>
      <c r="C96" s="91" t="str">
        <f t="shared" si="155"/>
        <v/>
      </c>
      <c r="D96" s="91" t="str">
        <f t="shared" si="156"/>
        <v/>
      </c>
      <c r="E96" s="105" t="str">
        <f t="shared" si="157"/>
        <v/>
      </c>
      <c r="F96" s="137"/>
      <c r="G96" s="137"/>
      <c r="H96" s="104" t="str">
        <f t="shared" si="136"/>
        <v/>
      </c>
      <c r="I96" s="91" t="str">
        <f t="shared" si="158"/>
        <v/>
      </c>
      <c r="J96" s="91" t="str">
        <f t="shared" si="159"/>
        <v/>
      </c>
      <c r="K96" s="105" t="str">
        <f t="shared" si="160"/>
        <v/>
      </c>
      <c r="L96" s="137"/>
      <c r="M96" s="137"/>
      <c r="N96" s="104" t="str">
        <f t="shared" si="137"/>
        <v/>
      </c>
      <c r="O96" s="91" t="str">
        <f t="shared" si="161"/>
        <v/>
      </c>
      <c r="P96" s="91" t="str">
        <f t="shared" si="162"/>
        <v/>
      </c>
      <c r="Q96" s="105" t="str">
        <f t="shared" si="163"/>
        <v/>
      </c>
      <c r="R96" s="137"/>
      <c r="S96" s="137"/>
      <c r="T96" s="104" t="str">
        <f t="shared" si="138"/>
        <v/>
      </c>
      <c r="U96" s="91" t="str">
        <f t="shared" si="164"/>
        <v/>
      </c>
      <c r="V96" s="91" t="str">
        <f t="shared" si="165"/>
        <v/>
      </c>
      <c r="W96" s="105" t="str">
        <f t="shared" si="166"/>
        <v/>
      </c>
      <c r="X96" s="137"/>
      <c r="Y96" s="137"/>
      <c r="Z96" s="104" t="str">
        <f t="shared" si="139"/>
        <v/>
      </c>
      <c r="AA96" s="91" t="str">
        <f t="shared" si="167"/>
        <v/>
      </c>
      <c r="AB96" s="91" t="str">
        <f t="shared" si="168"/>
        <v/>
      </c>
      <c r="AC96" s="105" t="str">
        <f t="shared" si="169"/>
        <v/>
      </c>
      <c r="AD96" s="137"/>
      <c r="AE96" s="137"/>
      <c r="AF96" s="169" t="str">
        <f>IF('Main Dashboard'!I96="","",'Main Dashboard'!I96)</f>
        <v/>
      </c>
      <c r="AG96" s="171"/>
      <c r="AH96" s="190"/>
      <c r="AI96" s="178" t="str" cm="1">
        <f t="array" aca="1" ref="AI96" ca="1">IF(AF95="","",INDIRECT(DS95&amp;DH96))</f>
        <v/>
      </c>
      <c r="AJ96" s="91" t="str">
        <f t="shared" si="187"/>
        <v/>
      </c>
      <c r="AK96" s="91" t="str">
        <f t="shared" si="192"/>
        <v/>
      </c>
      <c r="AL96" s="105" t="str">
        <f t="shared" si="193"/>
        <v/>
      </c>
      <c r="AM96" s="166"/>
      <c r="AN96" s="137"/>
      <c r="AO96" s="104" t="str">
        <f t="shared" si="140"/>
        <v/>
      </c>
      <c r="AP96" s="91" t="str">
        <f t="shared" si="141"/>
        <v/>
      </c>
      <c r="AQ96" s="91" t="str">
        <f t="shared" si="171"/>
        <v/>
      </c>
      <c r="AR96" s="105" t="str">
        <f t="shared" si="142"/>
        <v/>
      </c>
      <c r="AS96" s="137"/>
      <c r="AT96" s="137"/>
      <c r="AU96" s="104" t="str">
        <f t="shared" si="143"/>
        <v/>
      </c>
      <c r="AV96" s="91" t="str">
        <f t="shared" si="144"/>
        <v/>
      </c>
      <c r="AW96" s="91" t="str">
        <f t="shared" si="172"/>
        <v/>
      </c>
      <c r="AX96" s="105" t="str">
        <f t="shared" si="145"/>
        <v/>
      </c>
      <c r="AY96" s="137"/>
      <c r="AZ96" s="137"/>
      <c r="BA96" s="104" t="str">
        <f t="shared" si="146"/>
        <v/>
      </c>
      <c r="BB96" s="91" t="str">
        <f t="shared" si="147"/>
        <v/>
      </c>
      <c r="BC96" s="91" t="str">
        <f t="shared" si="173"/>
        <v/>
      </c>
      <c r="BD96" s="105" t="str">
        <f t="shared" si="148"/>
        <v/>
      </c>
      <c r="BE96" s="137"/>
      <c r="BF96" s="137"/>
      <c r="BG96" s="104" t="str">
        <f t="shared" si="149"/>
        <v/>
      </c>
      <c r="BH96" s="91" t="str">
        <f t="shared" si="150"/>
        <v/>
      </c>
      <c r="BI96" s="91" t="str">
        <f t="shared" si="174"/>
        <v/>
      </c>
      <c r="BJ96" s="105" t="str">
        <f t="shared" si="151"/>
        <v/>
      </c>
      <c r="BK96" s="137"/>
      <c r="BL96" s="137"/>
      <c r="BM96" s="104" t="str">
        <f t="shared" si="152"/>
        <v/>
      </c>
      <c r="BN96" s="91" t="str">
        <f t="shared" si="153"/>
        <v/>
      </c>
      <c r="BO96" s="91" t="str">
        <f t="shared" si="175"/>
        <v/>
      </c>
      <c r="BP96" s="105" t="str">
        <f t="shared" si="154"/>
        <v/>
      </c>
      <c r="BQ96" s="14" t="str">
        <f t="shared" si="176"/>
        <v>B87</v>
      </c>
      <c r="BR96" s="14" t="str">
        <f>LEFT('Strategy Dashboard'!B96)</f>
        <v/>
      </c>
      <c r="BS96" s="14" t="str">
        <f>LEFT('Strategy Dashboard'!K96)</f>
        <v/>
      </c>
      <c r="BT96" s="14" t="str">
        <f>LEFT('Strategy Dashboard'!T96)</f>
        <v/>
      </c>
      <c r="BU96" s="14" t="str">
        <f>LEFT('Strategy Dashboard'!AC96)</f>
        <v/>
      </c>
      <c r="BV96" s="14" t="str">
        <f>LEFT('Strategy Dashboard'!AL96)</f>
        <v/>
      </c>
      <c r="BW96" s="14" t="str">
        <f>LEFT('Strategy Dashboard'!BE96)</f>
        <v/>
      </c>
      <c r="BX96" s="14" t="str">
        <f>LEFT('Strategy Dashboard'!BN96)</f>
        <v/>
      </c>
      <c r="BY96" s="14" t="str">
        <f>LEFT('Strategy Dashboard'!BW96)</f>
        <v/>
      </c>
      <c r="BZ96" s="14" t="str">
        <f>LEFT('Strategy Dashboard'!CF96)</f>
        <v/>
      </c>
      <c r="CA96" s="14" t="str">
        <f>LEFT('Strategy Dashboard'!CO96)</f>
        <v/>
      </c>
      <c r="CB96" s="14">
        <f>IF(OR(BR96="N",REPLACE('Strategy Dashboard'!B96,1,1,"")=""),0,INT(REPLACE('Strategy Dashboard'!B96,1,1,"")))</f>
        <v>0</v>
      </c>
      <c r="CC96" s="14">
        <f>IF(OR(BS96="N",REPLACE('Strategy Dashboard'!K96,1,1,"")=""),0,INT(REPLACE('Strategy Dashboard'!K96,1,1,"")))</f>
        <v>0</v>
      </c>
      <c r="CD96" s="14">
        <f>IF(OR(BT96="N",REPLACE('Strategy Dashboard'!T96,1,1,"")=""),0,INT(REPLACE('Strategy Dashboard'!T96,1,1,"")))</f>
        <v>0</v>
      </c>
      <c r="CE96" s="14">
        <f>IF(OR(BU96="N",REPLACE('Strategy Dashboard'!AC96,1,1,"")=""),0,INT(REPLACE('Strategy Dashboard'!AC96,1,1,"")))</f>
        <v>0</v>
      </c>
      <c r="CF96" s="14">
        <f>IF(OR(BV96="N",REPLACE('Strategy Dashboard'!AL96,1,1,"")=""),0,INT(REPLACE('Strategy Dashboard'!AL96,1,1,"")))</f>
        <v>0</v>
      </c>
      <c r="CG96" s="14">
        <f>IF(OR(BW96="N",REPLACE('Strategy Dashboard'!BE96,1,1,"")=""),0,INT(REPLACE('Strategy Dashboard'!BE96,1,1,"")))</f>
        <v>0</v>
      </c>
      <c r="CH96" s="14">
        <f>IF(OR(BX96="N",REPLACE('Strategy Dashboard'!BN96,1,1,"")=""),0,INT(REPLACE('Strategy Dashboard'!BN96,1,1,"")))</f>
        <v>0</v>
      </c>
      <c r="CI96" s="14">
        <f>IF(OR(BY96="N",REPLACE('Strategy Dashboard'!BW96,1,1,"")=""),0,INT(REPLACE('Strategy Dashboard'!BW96,1,1,"")))</f>
        <v>0</v>
      </c>
      <c r="CJ96" s="14">
        <f>IF(OR(BZ96="N",REPLACE('Strategy Dashboard'!CF96,1,1,"")=""),0,INT(REPLACE('Strategy Dashboard'!CF96,1,1,"")))</f>
        <v>0</v>
      </c>
      <c r="CK96" s="14">
        <f>IF(OR(CA96="N",REPLACE('Strategy Dashboard'!CO96,1,1,"")=""),0,INT(REPLACE('Strategy Dashboard'!CO96,1,1,"")))</f>
        <v>0</v>
      </c>
      <c r="CL96" s="14" t="e">
        <f>IF(C96="",0,IFERROR(VLOOKUP(C91&amp;C92&amp;C93&amp;C94&amp;C95&amp;C96,General!I:J,2,FALSE),0))+D95</f>
        <v>#VALUE!</v>
      </c>
      <c r="CM96" s="14" t="e">
        <f>IF(I96="",0,IFERROR(VLOOKUP(I91&amp;I92&amp;I93&amp;I94&amp;I95&amp;I96,General!I:J,2,FALSE),0))+J95</f>
        <v>#VALUE!</v>
      </c>
      <c r="CN96" s="14" t="e">
        <f>IF(O96="",0,IFERROR(VLOOKUP(O91&amp;O92&amp;O93&amp;O94&amp;O95&amp;O96,General!I:J,2,FALSE),0))+P95</f>
        <v>#VALUE!</v>
      </c>
      <c r="CO96" s="14" t="e">
        <f>IF(U96="",0,IFERROR(VLOOKUP(U91&amp;U92&amp;U93&amp;U94&amp;U95&amp;U96,General!I:J,2,FALSE),0))+V95</f>
        <v>#VALUE!</v>
      </c>
      <c r="CP96" s="14" t="e">
        <f>IF(AA96="",0,IFERROR(VLOOKUP(AA91&amp;AA92&amp;AA93&amp;AA94&amp;AA95&amp;AA96,General!I:J,2,FALSE),0))+AB95</f>
        <v>#VALUE!</v>
      </c>
      <c r="CQ96" s="14" t="e">
        <f>IF(AP96="",0,IFERROR(VLOOKUP(AP91&amp;AP92&amp;AP93&amp;AP94&amp;AP95&amp;AP96,General!I:J,2,FALSE),0))+AQ95</f>
        <v>#VALUE!</v>
      </c>
      <c r="CR96" s="14" t="e">
        <f>IF(AV96="",0,IFERROR(VLOOKUP(AV91&amp;AV92&amp;AV93&amp;AV94&amp;AV95&amp;AV96,General!I:J,2,FALSE),0))+AW95</f>
        <v>#VALUE!</v>
      </c>
      <c r="CS96" s="14" t="e">
        <f>IF(BB96="",0,IFERROR(VLOOKUP(BB91&amp;BB92&amp;BB93&amp;BB94&amp;BB95&amp;BB96,General!I:J,2,FALSE),0))+BC95</f>
        <v>#VALUE!</v>
      </c>
      <c r="CT96" s="14" t="e">
        <f>IF(BH96="",0,IFERROR(VLOOKUP(BH91&amp;BH92&amp;BH93&amp;BH94&amp;BH95&amp;BH96,General!I:J,2,FALSE),0))+BI95</f>
        <v>#VALUE!</v>
      </c>
      <c r="CU96" s="14" t="e">
        <f>IF(BN96="",0,IFERROR(VLOOKUP(BN91&amp;BN92&amp;BN93&amp;BN94&amp;BN95&amp;BN96,General!I:J,2,FALSE),0))+BO95</f>
        <v>#VALUE!</v>
      </c>
      <c r="CV96" s="14" t="e">
        <f>IF(AJ96="",0,IFERROR(VLOOKUP(AJ91&amp;AJ92&amp;AJ93&amp;AJ94&amp;AJ95&amp;AJ96,General!I:J,2,FALSE),0))+AK95</f>
        <v>#VALUE!</v>
      </c>
      <c r="DG96" s="14" t="str">
        <f>DG99</f>
        <v/>
      </c>
      <c r="DH96" s="14">
        <v>96</v>
      </c>
      <c r="DI96" s="14" t="str">
        <f t="shared" ref="DI96:DI99" si="207">$DG$99</f>
        <v/>
      </c>
      <c r="DN96" s="14">
        <f ca="1">RANDBETWEEN(1,DN97)</f>
        <v>1</v>
      </c>
      <c r="DS96" s="14" t="str">
        <f t="shared" ref="DS96:DS98" ca="1" si="208">$DN$94</f>
        <v/>
      </c>
      <c r="DT96" s="14">
        <f t="shared" ref="DT96" si="209">IF(DT91=4,1,DT91+1)</f>
        <v>2</v>
      </c>
      <c r="DU96" s="68" t="str">
        <f t="shared" si="177"/>
        <v/>
      </c>
      <c r="DV96" s="24" t="str">
        <f t="shared" si="178"/>
        <v/>
      </c>
      <c r="DW96" s="24" t="str">
        <f t="shared" si="179"/>
        <v/>
      </c>
      <c r="DX96" s="24" t="str">
        <f t="shared" si="180"/>
        <v/>
      </c>
      <c r="DY96" s="24" t="str">
        <f t="shared" si="181"/>
        <v/>
      </c>
      <c r="DZ96" s="24" t="str">
        <f t="shared" si="182"/>
        <v/>
      </c>
      <c r="EA96" s="24" t="str">
        <f t="shared" si="183"/>
        <v/>
      </c>
      <c r="EB96" s="24" t="str">
        <f t="shared" si="184"/>
        <v/>
      </c>
      <c r="EC96" s="24" t="str">
        <f t="shared" si="185"/>
        <v/>
      </c>
      <c r="ED96" s="67" t="str">
        <f t="shared" si="186"/>
        <v/>
      </c>
    </row>
    <row r="97" spans="1:134" ht="26.25" customHeight="1" thickBot="1">
      <c r="A97" s="14">
        <v>88</v>
      </c>
      <c r="B97" s="104" t="str">
        <f t="shared" si="201"/>
        <v/>
      </c>
      <c r="C97" s="91" t="str">
        <f t="shared" si="155"/>
        <v/>
      </c>
      <c r="D97" s="91" t="str">
        <f t="shared" si="156"/>
        <v/>
      </c>
      <c r="E97" s="105" t="str">
        <f t="shared" si="157"/>
        <v/>
      </c>
      <c r="F97" s="137"/>
      <c r="G97" s="137"/>
      <c r="H97" s="104" t="str">
        <f t="shared" si="136"/>
        <v/>
      </c>
      <c r="I97" s="91" t="str">
        <f t="shared" si="158"/>
        <v/>
      </c>
      <c r="J97" s="91" t="str">
        <f t="shared" si="159"/>
        <v/>
      </c>
      <c r="K97" s="105" t="str">
        <f t="shared" si="160"/>
        <v/>
      </c>
      <c r="L97" s="137"/>
      <c r="M97" s="137"/>
      <c r="N97" s="104" t="str">
        <f t="shared" si="137"/>
        <v/>
      </c>
      <c r="O97" s="91" t="str">
        <f t="shared" si="161"/>
        <v/>
      </c>
      <c r="P97" s="91" t="str">
        <f t="shared" si="162"/>
        <v/>
      </c>
      <c r="Q97" s="105" t="str">
        <f t="shared" si="163"/>
        <v/>
      </c>
      <c r="R97" s="137"/>
      <c r="S97" s="137"/>
      <c r="T97" s="104" t="str">
        <f t="shared" si="138"/>
        <v/>
      </c>
      <c r="U97" s="91" t="str">
        <f t="shared" si="164"/>
        <v/>
      </c>
      <c r="V97" s="91" t="str">
        <f t="shared" si="165"/>
        <v/>
      </c>
      <c r="W97" s="105" t="str">
        <f t="shared" si="166"/>
        <v/>
      </c>
      <c r="X97" s="137"/>
      <c r="Y97" s="137"/>
      <c r="Z97" s="104" t="str">
        <f t="shared" si="139"/>
        <v/>
      </c>
      <c r="AA97" s="91" t="str">
        <f t="shared" si="167"/>
        <v/>
      </c>
      <c r="AB97" s="91" t="str">
        <f t="shared" si="168"/>
        <v/>
      </c>
      <c r="AC97" s="105" t="str">
        <f t="shared" si="169"/>
        <v/>
      </c>
      <c r="AD97" s="137"/>
      <c r="AE97" s="137"/>
      <c r="AF97" s="169" t="str">
        <f>IF('Main Dashboard'!I97="","",'Main Dashboard'!I97)</f>
        <v/>
      </c>
      <c r="AG97" s="171"/>
      <c r="AH97" s="190"/>
      <c r="AI97" s="178" t="str" cm="1">
        <f t="array" aca="1" ref="AI97" ca="1">IF(AF96="","",INDIRECT(DS96&amp;DH97))</f>
        <v/>
      </c>
      <c r="AJ97" s="91" t="str">
        <f t="shared" si="187"/>
        <v/>
      </c>
      <c r="AK97" s="91" t="str">
        <f t="shared" si="192"/>
        <v/>
      </c>
      <c r="AL97" s="105" t="str">
        <f t="shared" si="193"/>
        <v/>
      </c>
      <c r="AM97" s="166"/>
      <c r="AN97" s="137"/>
      <c r="AO97" s="104" t="str">
        <f t="shared" si="140"/>
        <v/>
      </c>
      <c r="AP97" s="91" t="str">
        <f t="shared" si="141"/>
        <v/>
      </c>
      <c r="AQ97" s="91" t="str">
        <f t="shared" si="171"/>
        <v/>
      </c>
      <c r="AR97" s="105" t="str">
        <f t="shared" si="142"/>
        <v/>
      </c>
      <c r="AS97" s="137"/>
      <c r="AT97" s="137"/>
      <c r="AU97" s="104" t="str">
        <f t="shared" si="143"/>
        <v/>
      </c>
      <c r="AV97" s="91" t="str">
        <f t="shared" si="144"/>
        <v/>
      </c>
      <c r="AW97" s="91" t="str">
        <f t="shared" si="172"/>
        <v/>
      </c>
      <c r="AX97" s="105" t="str">
        <f t="shared" si="145"/>
        <v/>
      </c>
      <c r="AY97" s="137"/>
      <c r="AZ97" s="137"/>
      <c r="BA97" s="104" t="str">
        <f t="shared" si="146"/>
        <v/>
      </c>
      <c r="BB97" s="91" t="str">
        <f t="shared" si="147"/>
        <v/>
      </c>
      <c r="BC97" s="91" t="str">
        <f t="shared" si="173"/>
        <v/>
      </c>
      <c r="BD97" s="105" t="str">
        <f t="shared" si="148"/>
        <v/>
      </c>
      <c r="BE97" s="137"/>
      <c r="BF97" s="137"/>
      <c r="BG97" s="104" t="str">
        <f t="shared" si="149"/>
        <v/>
      </c>
      <c r="BH97" s="91" t="str">
        <f t="shared" si="150"/>
        <v/>
      </c>
      <c r="BI97" s="91" t="str">
        <f t="shared" si="174"/>
        <v/>
      </c>
      <c r="BJ97" s="105" t="str">
        <f t="shared" si="151"/>
        <v/>
      </c>
      <c r="BK97" s="137"/>
      <c r="BL97" s="137"/>
      <c r="BM97" s="104" t="str">
        <f t="shared" si="152"/>
        <v/>
      </c>
      <c r="BN97" s="91" t="str">
        <f t="shared" si="153"/>
        <v/>
      </c>
      <c r="BO97" s="91" t="str">
        <f t="shared" si="175"/>
        <v/>
      </c>
      <c r="BP97" s="105" t="str">
        <f t="shared" si="154"/>
        <v/>
      </c>
      <c r="BQ97" s="14" t="str">
        <f t="shared" si="176"/>
        <v>B88</v>
      </c>
      <c r="BR97" s="14" t="str">
        <f>LEFT('Strategy Dashboard'!B97)</f>
        <v/>
      </c>
      <c r="BS97" s="14" t="str">
        <f>LEFT('Strategy Dashboard'!K97)</f>
        <v/>
      </c>
      <c r="BT97" s="14" t="str">
        <f>LEFT('Strategy Dashboard'!T97)</f>
        <v/>
      </c>
      <c r="BU97" s="14" t="str">
        <f>LEFT('Strategy Dashboard'!AC97)</f>
        <v/>
      </c>
      <c r="BV97" s="14" t="str">
        <f>LEFT('Strategy Dashboard'!AL97)</f>
        <v/>
      </c>
      <c r="BW97" s="14" t="str">
        <f>LEFT('Strategy Dashboard'!BE97)</f>
        <v/>
      </c>
      <c r="BX97" s="14" t="str">
        <f>LEFT('Strategy Dashboard'!BN97)</f>
        <v/>
      </c>
      <c r="BY97" s="14" t="str">
        <f>LEFT('Strategy Dashboard'!BW97)</f>
        <v/>
      </c>
      <c r="BZ97" s="14" t="str">
        <f>LEFT('Strategy Dashboard'!CF97)</f>
        <v/>
      </c>
      <c r="CA97" s="14" t="str">
        <f>LEFT('Strategy Dashboard'!CO97)</f>
        <v/>
      </c>
      <c r="CB97" s="14">
        <f>IF(OR(BR97="N",REPLACE('Strategy Dashboard'!B97,1,1,"")=""),0,INT(REPLACE('Strategy Dashboard'!B97,1,1,"")))</f>
        <v>0</v>
      </c>
      <c r="CC97" s="14">
        <f>IF(OR(BS97="N",REPLACE('Strategy Dashboard'!K97,1,1,"")=""),0,INT(REPLACE('Strategy Dashboard'!K97,1,1,"")))</f>
        <v>0</v>
      </c>
      <c r="CD97" s="14">
        <f>IF(OR(BT97="N",REPLACE('Strategy Dashboard'!T97,1,1,"")=""),0,INT(REPLACE('Strategy Dashboard'!T97,1,1,"")))</f>
        <v>0</v>
      </c>
      <c r="CE97" s="14">
        <f>IF(OR(BU97="N",REPLACE('Strategy Dashboard'!AC97,1,1,"")=""),0,INT(REPLACE('Strategy Dashboard'!AC97,1,1,"")))</f>
        <v>0</v>
      </c>
      <c r="CF97" s="14">
        <f>IF(OR(BV97="N",REPLACE('Strategy Dashboard'!AL97,1,1,"")=""),0,INT(REPLACE('Strategy Dashboard'!AL97,1,1,"")))</f>
        <v>0</v>
      </c>
      <c r="CG97" s="14">
        <f>IF(OR(BW97="N",REPLACE('Strategy Dashboard'!BE97,1,1,"")=""),0,INT(REPLACE('Strategy Dashboard'!BE97,1,1,"")))</f>
        <v>0</v>
      </c>
      <c r="CH97" s="14">
        <f>IF(OR(BX97="N",REPLACE('Strategy Dashboard'!BN97,1,1,"")=""),0,INT(REPLACE('Strategy Dashboard'!BN97,1,1,"")))</f>
        <v>0</v>
      </c>
      <c r="CI97" s="14">
        <f>IF(OR(BY97="N",REPLACE('Strategy Dashboard'!BW97,1,1,"")=""),0,INT(REPLACE('Strategy Dashboard'!BW97,1,1,"")))</f>
        <v>0</v>
      </c>
      <c r="CJ97" s="14">
        <f>IF(OR(BZ97="N",REPLACE('Strategy Dashboard'!CF97,1,1,"")=""),0,INT(REPLACE('Strategy Dashboard'!CF97,1,1,"")))</f>
        <v>0</v>
      </c>
      <c r="CK97" s="14">
        <f>IF(OR(CA97="N",REPLACE('Strategy Dashboard'!CO97,1,1,"")=""),0,INT(REPLACE('Strategy Dashboard'!CO97,1,1,"")))</f>
        <v>0</v>
      </c>
      <c r="CL97" s="14" t="e">
        <f>IF(C97="",0,IFERROR(VLOOKUP(C92&amp;C93&amp;C94&amp;C95&amp;C96&amp;C97,General!I:J,2,FALSE),0))+D96</f>
        <v>#VALUE!</v>
      </c>
      <c r="CM97" s="14" t="e">
        <f>IF(I97="",0,IFERROR(VLOOKUP(I92&amp;I93&amp;I94&amp;I95&amp;I96&amp;I97,General!I:J,2,FALSE),0))+J96</f>
        <v>#VALUE!</v>
      </c>
      <c r="CN97" s="14" t="e">
        <f>IF(O97="",0,IFERROR(VLOOKUP(O92&amp;O93&amp;O94&amp;O95&amp;O96&amp;O97,General!I:J,2,FALSE),0))+P96</f>
        <v>#VALUE!</v>
      </c>
      <c r="CO97" s="14" t="e">
        <f>IF(U97="",0,IFERROR(VLOOKUP(U92&amp;U93&amp;U94&amp;U95&amp;U96&amp;U97,General!I:J,2,FALSE),0))+V96</f>
        <v>#VALUE!</v>
      </c>
      <c r="CP97" s="14" t="e">
        <f>IF(AA97="",0,IFERROR(VLOOKUP(AA92&amp;AA93&amp;AA94&amp;AA95&amp;AA96&amp;AA97,General!I:J,2,FALSE),0))+AB96</f>
        <v>#VALUE!</v>
      </c>
      <c r="CQ97" s="14" t="e">
        <f>IF(AP97="",0,IFERROR(VLOOKUP(AP92&amp;AP93&amp;AP94&amp;AP95&amp;AP96&amp;AP97,General!I:J,2,FALSE),0))+AQ96</f>
        <v>#VALUE!</v>
      </c>
      <c r="CR97" s="14" t="e">
        <f>IF(AV97="",0,IFERROR(VLOOKUP(AV92&amp;AV93&amp;AV94&amp;AV95&amp;AV96&amp;AV97,General!I:J,2,FALSE),0))+AW96</f>
        <v>#VALUE!</v>
      </c>
      <c r="CS97" s="14" t="e">
        <f>IF(BB97="",0,IFERROR(VLOOKUP(BB92&amp;BB93&amp;BB94&amp;BB95&amp;BB96&amp;BB97,General!I:J,2,FALSE),0))+BC96</f>
        <v>#VALUE!</v>
      </c>
      <c r="CT97" s="14" t="e">
        <f>IF(BH97="",0,IFERROR(VLOOKUP(BH92&amp;BH93&amp;BH94&amp;BH95&amp;BH96&amp;BH97,General!I:J,2,FALSE),0))+BI96</f>
        <v>#VALUE!</v>
      </c>
      <c r="CU97" s="14" t="e">
        <f>IF(BN97="",0,IFERROR(VLOOKUP(BN92&amp;BN93&amp;BN94&amp;BN95&amp;BN96&amp;BN97,General!I:J,2,FALSE),0))+BO96</f>
        <v>#VALUE!</v>
      </c>
      <c r="CV97" s="14" t="e">
        <f>IF(AJ97="",0,IFERROR(VLOOKUP(AJ92&amp;AJ93&amp;AJ94&amp;AJ95&amp;AJ96&amp;AJ97,General!I:J,2,FALSE),0))+AK96</f>
        <v>#VALUE!</v>
      </c>
      <c r="DG97" s="14" t="str">
        <f>DG99</f>
        <v/>
      </c>
      <c r="DH97" s="14">
        <v>97</v>
      </c>
      <c r="DI97" s="14" t="str">
        <f t="shared" si="207"/>
        <v/>
      </c>
      <c r="DJ97" s="14" t="str">
        <f>IFERROR(VLOOKUP(DJ99,General!L:M,2,FALSE),"")</f>
        <v/>
      </c>
      <c r="DK97" s="14" t="str">
        <f>IFERROR(VLOOKUP(DK99,General!L:M,2,FALSE),"")</f>
        <v/>
      </c>
      <c r="DL97" s="14" t="str">
        <f>IFERROR(VLOOKUP(DL99,General!L:M,2,FALSE),"")</f>
        <v/>
      </c>
      <c r="DM97" s="14" t="str">
        <f>IFERROR(VLOOKUP(DM99,General!L:M,2,FALSE),"")</f>
        <v/>
      </c>
      <c r="DN97" s="14">
        <f ca="1">COUNTIF(DJ98:DM98,MAX(DJ98:DM98))</f>
        <v>4</v>
      </c>
      <c r="DS97" s="14" t="str">
        <f t="shared" ca="1" si="208"/>
        <v/>
      </c>
      <c r="DU97" s="68" t="str">
        <f t="shared" si="177"/>
        <v/>
      </c>
      <c r="DV97" s="24" t="str">
        <f t="shared" si="178"/>
        <v/>
      </c>
      <c r="DW97" s="24" t="str">
        <f t="shared" si="179"/>
        <v/>
      </c>
      <c r="DX97" s="24" t="str">
        <f t="shared" si="180"/>
        <v/>
      </c>
      <c r="DY97" s="24" t="str">
        <f t="shared" si="181"/>
        <v/>
      </c>
      <c r="DZ97" s="24" t="str">
        <f t="shared" si="182"/>
        <v/>
      </c>
      <c r="EA97" s="24" t="str">
        <f t="shared" si="183"/>
        <v/>
      </c>
      <c r="EB97" s="24" t="str">
        <f t="shared" si="184"/>
        <v/>
      </c>
      <c r="EC97" s="24" t="str">
        <f t="shared" si="185"/>
        <v/>
      </c>
      <c r="ED97" s="67" t="str">
        <f t="shared" si="186"/>
        <v/>
      </c>
    </row>
    <row r="98" spans="1:134" ht="26.25" customHeight="1" thickBot="1">
      <c r="A98" s="14">
        <v>89</v>
      </c>
      <c r="B98" s="104" t="str">
        <f t="shared" si="201"/>
        <v/>
      </c>
      <c r="C98" s="91" t="str">
        <f t="shared" si="155"/>
        <v/>
      </c>
      <c r="D98" s="91" t="str">
        <f t="shared" si="156"/>
        <v/>
      </c>
      <c r="E98" s="105" t="str">
        <f t="shared" si="157"/>
        <v/>
      </c>
      <c r="F98" s="137"/>
      <c r="G98" s="137"/>
      <c r="H98" s="104" t="str">
        <f t="shared" si="136"/>
        <v/>
      </c>
      <c r="I98" s="91" t="str">
        <f t="shared" si="158"/>
        <v/>
      </c>
      <c r="J98" s="91" t="str">
        <f t="shared" si="159"/>
        <v/>
      </c>
      <c r="K98" s="105" t="str">
        <f t="shared" si="160"/>
        <v/>
      </c>
      <c r="L98" s="137"/>
      <c r="M98" s="137"/>
      <c r="N98" s="104" t="str">
        <f t="shared" si="137"/>
        <v/>
      </c>
      <c r="O98" s="91" t="str">
        <f t="shared" si="161"/>
        <v/>
      </c>
      <c r="P98" s="91" t="str">
        <f t="shared" si="162"/>
        <v/>
      </c>
      <c r="Q98" s="105" t="str">
        <f t="shared" si="163"/>
        <v/>
      </c>
      <c r="R98" s="137"/>
      <c r="S98" s="137"/>
      <c r="T98" s="104" t="str">
        <f t="shared" si="138"/>
        <v/>
      </c>
      <c r="U98" s="91" t="str">
        <f t="shared" si="164"/>
        <v/>
      </c>
      <c r="V98" s="91" t="str">
        <f t="shared" si="165"/>
        <v/>
      </c>
      <c r="W98" s="105" t="str">
        <f t="shared" si="166"/>
        <v/>
      </c>
      <c r="X98" s="137"/>
      <c r="Y98" s="137"/>
      <c r="Z98" s="104" t="str">
        <f t="shared" si="139"/>
        <v/>
      </c>
      <c r="AA98" s="91" t="str">
        <f t="shared" si="167"/>
        <v/>
      </c>
      <c r="AB98" s="91" t="str">
        <f t="shared" si="168"/>
        <v/>
      </c>
      <c r="AC98" s="105" t="str">
        <f t="shared" si="169"/>
        <v/>
      </c>
      <c r="AD98" s="137"/>
      <c r="AE98" s="137"/>
      <c r="AF98" s="169" t="str">
        <f>IF('Main Dashboard'!I98="","",'Main Dashboard'!I98)</f>
        <v/>
      </c>
      <c r="AG98" s="171"/>
      <c r="AH98" s="190"/>
      <c r="AI98" s="178" t="str" cm="1">
        <f t="array" aca="1" ref="AI98" ca="1">IF(AF97="","",INDIRECT(DS97&amp;DH98))</f>
        <v/>
      </c>
      <c r="AJ98" s="91" t="str">
        <f t="shared" si="187"/>
        <v/>
      </c>
      <c r="AK98" s="91" t="str">
        <f t="shared" si="192"/>
        <v/>
      </c>
      <c r="AL98" s="105" t="str">
        <f t="shared" si="193"/>
        <v/>
      </c>
      <c r="AM98" s="166"/>
      <c r="AN98" s="137"/>
      <c r="AO98" s="104" t="str">
        <f t="shared" si="140"/>
        <v/>
      </c>
      <c r="AP98" s="91" t="str">
        <f t="shared" si="141"/>
        <v/>
      </c>
      <c r="AQ98" s="91" t="str">
        <f t="shared" si="171"/>
        <v/>
      </c>
      <c r="AR98" s="105" t="str">
        <f t="shared" si="142"/>
        <v/>
      </c>
      <c r="AS98" s="137"/>
      <c r="AT98" s="137"/>
      <c r="AU98" s="104" t="str">
        <f t="shared" si="143"/>
        <v/>
      </c>
      <c r="AV98" s="91" t="str">
        <f t="shared" si="144"/>
        <v/>
      </c>
      <c r="AW98" s="91" t="str">
        <f t="shared" si="172"/>
        <v/>
      </c>
      <c r="AX98" s="105" t="str">
        <f t="shared" si="145"/>
        <v/>
      </c>
      <c r="AY98" s="137"/>
      <c r="AZ98" s="137"/>
      <c r="BA98" s="104" t="str">
        <f t="shared" si="146"/>
        <v/>
      </c>
      <c r="BB98" s="91" t="str">
        <f t="shared" si="147"/>
        <v/>
      </c>
      <c r="BC98" s="91" t="str">
        <f t="shared" si="173"/>
        <v/>
      </c>
      <c r="BD98" s="105" t="str">
        <f t="shared" si="148"/>
        <v/>
      </c>
      <c r="BE98" s="137"/>
      <c r="BF98" s="137"/>
      <c r="BG98" s="104" t="str">
        <f t="shared" si="149"/>
        <v/>
      </c>
      <c r="BH98" s="91" t="str">
        <f t="shared" si="150"/>
        <v/>
      </c>
      <c r="BI98" s="91" t="str">
        <f t="shared" si="174"/>
        <v/>
      </c>
      <c r="BJ98" s="105" t="str">
        <f t="shared" si="151"/>
        <v/>
      </c>
      <c r="BK98" s="137"/>
      <c r="BL98" s="137"/>
      <c r="BM98" s="104" t="str">
        <f t="shared" si="152"/>
        <v/>
      </c>
      <c r="BN98" s="91" t="str">
        <f t="shared" si="153"/>
        <v/>
      </c>
      <c r="BO98" s="91" t="str">
        <f t="shared" si="175"/>
        <v/>
      </c>
      <c r="BP98" s="105" t="str">
        <f t="shared" si="154"/>
        <v/>
      </c>
      <c r="BQ98" s="14" t="str">
        <f t="shared" si="176"/>
        <v>B89</v>
      </c>
      <c r="BR98" s="14" t="str">
        <f>LEFT('Strategy Dashboard'!B98)</f>
        <v/>
      </c>
      <c r="BS98" s="14" t="str">
        <f>LEFT('Strategy Dashboard'!K98)</f>
        <v/>
      </c>
      <c r="BT98" s="14" t="str">
        <f>LEFT('Strategy Dashboard'!T98)</f>
        <v/>
      </c>
      <c r="BU98" s="14" t="str">
        <f>LEFT('Strategy Dashboard'!AC98)</f>
        <v/>
      </c>
      <c r="BV98" s="14" t="str">
        <f>LEFT('Strategy Dashboard'!AL98)</f>
        <v/>
      </c>
      <c r="BW98" s="14" t="str">
        <f>LEFT('Strategy Dashboard'!BE98)</f>
        <v/>
      </c>
      <c r="BX98" s="14" t="str">
        <f>LEFT('Strategy Dashboard'!BN98)</f>
        <v/>
      </c>
      <c r="BY98" s="14" t="str">
        <f>LEFT('Strategy Dashboard'!BW98)</f>
        <v/>
      </c>
      <c r="BZ98" s="14" t="str">
        <f>LEFT('Strategy Dashboard'!CF98)</f>
        <v/>
      </c>
      <c r="CA98" s="14" t="str">
        <f>LEFT('Strategy Dashboard'!CO98)</f>
        <v/>
      </c>
      <c r="CB98" s="14">
        <f>IF(OR(BR98="N",REPLACE('Strategy Dashboard'!B98,1,1,"")=""),0,INT(REPLACE('Strategy Dashboard'!B98,1,1,"")))</f>
        <v>0</v>
      </c>
      <c r="CC98" s="14">
        <f>IF(OR(BS98="N",REPLACE('Strategy Dashboard'!K98,1,1,"")=""),0,INT(REPLACE('Strategy Dashboard'!K98,1,1,"")))</f>
        <v>0</v>
      </c>
      <c r="CD98" s="14">
        <f>IF(OR(BT98="N",REPLACE('Strategy Dashboard'!T98,1,1,"")=""),0,INT(REPLACE('Strategy Dashboard'!T98,1,1,"")))</f>
        <v>0</v>
      </c>
      <c r="CE98" s="14">
        <f>IF(OR(BU98="N",REPLACE('Strategy Dashboard'!AC98,1,1,"")=""),0,INT(REPLACE('Strategy Dashboard'!AC98,1,1,"")))</f>
        <v>0</v>
      </c>
      <c r="CF98" s="14">
        <f>IF(OR(BV98="N",REPLACE('Strategy Dashboard'!AL98,1,1,"")=""),0,INT(REPLACE('Strategy Dashboard'!AL98,1,1,"")))</f>
        <v>0</v>
      </c>
      <c r="CG98" s="14">
        <f>IF(OR(BW98="N",REPLACE('Strategy Dashboard'!BE98,1,1,"")=""),0,INT(REPLACE('Strategy Dashboard'!BE98,1,1,"")))</f>
        <v>0</v>
      </c>
      <c r="CH98" s="14">
        <f>IF(OR(BX98="N",REPLACE('Strategy Dashboard'!BN98,1,1,"")=""),0,INT(REPLACE('Strategy Dashboard'!BN98,1,1,"")))</f>
        <v>0</v>
      </c>
      <c r="CI98" s="14">
        <f>IF(OR(BY98="N",REPLACE('Strategy Dashboard'!BW98,1,1,"")=""),0,INT(REPLACE('Strategy Dashboard'!BW98,1,1,"")))</f>
        <v>0</v>
      </c>
      <c r="CJ98" s="14">
        <f>IF(OR(BZ98="N",REPLACE('Strategy Dashboard'!CF98,1,1,"")=""),0,INT(REPLACE('Strategy Dashboard'!CF98,1,1,"")))</f>
        <v>0</v>
      </c>
      <c r="CK98" s="14">
        <f>IF(OR(CA98="N",REPLACE('Strategy Dashboard'!CO98,1,1,"")=""),0,INT(REPLACE('Strategy Dashboard'!CO98,1,1,"")))</f>
        <v>0</v>
      </c>
      <c r="CL98" s="14" t="e">
        <f>IF(C98="",0,IFERROR(VLOOKUP(C93&amp;C94&amp;C95&amp;C96&amp;C97&amp;C98,General!I:J,2,FALSE),0))+D97</f>
        <v>#VALUE!</v>
      </c>
      <c r="CM98" s="14" t="e">
        <f>IF(I98="",0,IFERROR(VLOOKUP(I93&amp;I94&amp;I95&amp;I96&amp;I97&amp;I98,General!I:J,2,FALSE),0))+J97</f>
        <v>#VALUE!</v>
      </c>
      <c r="CN98" s="14" t="e">
        <f>IF(O98="",0,IFERROR(VLOOKUP(O93&amp;O94&amp;O95&amp;O96&amp;O97&amp;O98,General!I:J,2,FALSE),0))+P97</f>
        <v>#VALUE!</v>
      </c>
      <c r="CO98" s="14" t="e">
        <f>IF(U98="",0,IFERROR(VLOOKUP(U93&amp;U94&amp;U95&amp;U96&amp;U97&amp;U98,General!I:J,2,FALSE),0))+V97</f>
        <v>#VALUE!</v>
      </c>
      <c r="CP98" s="14" t="e">
        <f>IF(AA98="",0,IFERROR(VLOOKUP(AA93&amp;AA94&amp;AA95&amp;AA96&amp;AA97&amp;AA98,General!I:J,2,FALSE),0))+AB97</f>
        <v>#VALUE!</v>
      </c>
      <c r="CQ98" s="14" t="e">
        <f>IF(AP98="",0,IFERROR(VLOOKUP(AP93&amp;AP94&amp;AP95&amp;AP96&amp;AP97&amp;AP98,General!I:J,2,FALSE),0))+AQ97</f>
        <v>#VALUE!</v>
      </c>
      <c r="CR98" s="14" t="e">
        <f>IF(AV98="",0,IFERROR(VLOOKUP(AV93&amp;AV94&amp;AV95&amp;AV96&amp;AV97&amp;AV98,General!I:J,2,FALSE),0))+AW97</f>
        <v>#VALUE!</v>
      </c>
      <c r="CS98" s="14" t="e">
        <f>IF(BB98="",0,IFERROR(VLOOKUP(BB93&amp;BB94&amp;BB95&amp;BB96&amp;BB97&amp;BB98,General!I:J,2,FALSE),0))+BC97</f>
        <v>#VALUE!</v>
      </c>
      <c r="CT98" s="14" t="e">
        <f>IF(BH98="",0,IFERROR(VLOOKUP(BH93&amp;BH94&amp;BH95&amp;BH96&amp;BH97&amp;BH98,General!I:J,2,FALSE),0))+BI97</f>
        <v>#VALUE!</v>
      </c>
      <c r="CU98" s="14" t="e">
        <f>IF(BN98="",0,IFERROR(VLOOKUP(BN93&amp;BN94&amp;BN95&amp;BN96&amp;BN97&amp;BN98,General!I:J,2,FALSE),0))+BO97</f>
        <v>#VALUE!</v>
      </c>
      <c r="CV98" s="14" t="e">
        <f>IF(AJ98="",0,IFERROR(VLOOKUP(AJ93&amp;AJ94&amp;AJ95&amp;AJ96&amp;AJ97&amp;AJ98,General!I:J,2,FALSE),0))+AK97</f>
        <v>#VALUE!</v>
      </c>
      <c r="DG98" s="14" t="str">
        <f>DG99</f>
        <v/>
      </c>
      <c r="DH98" s="14">
        <v>98</v>
      </c>
      <c r="DI98" s="14" t="str">
        <f t="shared" si="207"/>
        <v/>
      </c>
      <c r="DJ98" s="14">
        <f ca="1">IF(DJ99="",0,COUNTIF(INDIRECT(DJ97&amp;DH95):INDIRECT(DJ97&amp;DH99),"Y"))</f>
        <v>0</v>
      </c>
      <c r="DK98" s="14">
        <f ca="1">IF(DK99="",0,COUNTIF(INDIRECT(DK97&amp;DH95):INDIRECT(DK97&amp;DH99),"Y"))</f>
        <v>0</v>
      </c>
      <c r="DL98" s="14">
        <f ca="1">IF(DL99="",0,COUNTIF(INDIRECT(DL97&amp;DH95):INDIRECT(DL97&amp;DH99),"Y"))</f>
        <v>0</v>
      </c>
      <c r="DM98" s="14">
        <f ca="1">IF(DM99="",0,COUNTIF(INDIRECT(DM97&amp;DH95):INDIRECT(DM97&amp;DH99),"Y"))</f>
        <v>0</v>
      </c>
      <c r="DN98" s="14" t="str" cm="1">
        <f t="array" aca="1" ref="DN98" ca="1">IFERROR(INDEX($DJ$99:$DM$99,_xlfn.AGGREGATE(15,6,COLUMN($DJ$99:$DM$99)-COLUMN($DI$99)/($DJ$98:$DM$98=MAX($DJ$98:$DM$98)),COLUMNS($DJ$99:DJ99))),"")</f>
        <v/>
      </c>
      <c r="DO98" s="14" t="str" cm="1">
        <f t="array" aca="1" ref="DO98" ca="1">IFERROR(INDEX($DJ$99:$DM$99,_xlfn.AGGREGATE(15,6,COLUMN($DJ$99:$DM$99)-COLUMN($DI$99)/($DJ$98:$DM$98=MAX($DJ$98:$DM$98)),COLUMNS($DJ$99:DK99))),"")</f>
        <v/>
      </c>
      <c r="DP98" s="14" t="str" cm="1">
        <f t="array" aca="1" ref="DP98" ca="1">IFERROR(INDEX($DJ$99:$DM$99,_xlfn.AGGREGATE(15,6,COLUMN($DJ$99:$DM$99)-COLUMN($DI$99)/($DJ$98:$DM$98=MAX($DJ$98:$DM$98)),COLUMNS($DJ$99:DL99))),"")</f>
        <v/>
      </c>
      <c r="DQ98" s="14" t="str" cm="1">
        <f t="array" aca="1" ref="DQ98" ca="1">IFERROR(INDEX($DJ$99:$DM$99,_xlfn.AGGREGATE(15,6,COLUMN($DJ$99:$DM$99)-COLUMN($DI$99)/($DJ$98:$DM$98=MAX($DJ$98:$DM$98)),COLUMNS($DJ$99:DM99))),"")</f>
        <v/>
      </c>
      <c r="DS98" s="14" t="str">
        <f t="shared" ca="1" si="208"/>
        <v/>
      </c>
      <c r="DU98" s="68" t="str">
        <f t="shared" si="177"/>
        <v/>
      </c>
      <c r="DV98" s="24" t="str">
        <f t="shared" si="178"/>
        <v/>
      </c>
      <c r="DW98" s="24" t="str">
        <f t="shared" si="179"/>
        <v/>
      </c>
      <c r="DX98" s="24" t="str">
        <f t="shared" si="180"/>
        <v/>
      </c>
      <c r="DY98" s="24" t="str">
        <f t="shared" si="181"/>
        <v/>
      </c>
      <c r="DZ98" s="24" t="str">
        <f t="shared" si="182"/>
        <v/>
      </c>
      <c r="EA98" s="24" t="str">
        <f t="shared" si="183"/>
        <v/>
      </c>
      <c r="EB98" s="24" t="str">
        <f t="shared" si="184"/>
        <v/>
      </c>
      <c r="EC98" s="24" t="str">
        <f t="shared" si="185"/>
        <v/>
      </c>
      <c r="ED98" s="67" t="str">
        <f t="shared" si="186"/>
        <v/>
      </c>
    </row>
    <row r="99" spans="1:134" ht="26.25" customHeight="1" thickBot="1">
      <c r="A99" s="14">
        <v>90</v>
      </c>
      <c r="B99" s="106" t="str">
        <f t="shared" si="201"/>
        <v/>
      </c>
      <c r="C99" s="107" t="str">
        <f t="shared" si="155"/>
        <v/>
      </c>
      <c r="D99" s="107" t="str">
        <f t="shared" si="156"/>
        <v/>
      </c>
      <c r="E99" s="108" t="str">
        <f t="shared" si="157"/>
        <v/>
      </c>
      <c r="F99" s="137"/>
      <c r="G99" s="137"/>
      <c r="H99" s="106" t="str">
        <f t="shared" si="136"/>
        <v/>
      </c>
      <c r="I99" s="107" t="str">
        <f t="shared" si="158"/>
        <v/>
      </c>
      <c r="J99" s="107" t="str">
        <f t="shared" si="159"/>
        <v/>
      </c>
      <c r="K99" s="108" t="str">
        <f t="shared" si="160"/>
        <v/>
      </c>
      <c r="L99" s="137"/>
      <c r="M99" s="137"/>
      <c r="N99" s="106" t="str">
        <f t="shared" si="137"/>
        <v/>
      </c>
      <c r="O99" s="107" t="str">
        <f t="shared" si="161"/>
        <v/>
      </c>
      <c r="P99" s="107" t="str">
        <f t="shared" si="162"/>
        <v/>
      </c>
      <c r="Q99" s="108" t="str">
        <f t="shared" si="163"/>
        <v/>
      </c>
      <c r="R99" s="137"/>
      <c r="S99" s="137"/>
      <c r="T99" s="106" t="str">
        <f t="shared" si="138"/>
        <v/>
      </c>
      <c r="U99" s="107" t="str">
        <f t="shared" si="164"/>
        <v/>
      </c>
      <c r="V99" s="107" t="str">
        <f t="shared" si="165"/>
        <v/>
      </c>
      <c r="W99" s="108" t="str">
        <f t="shared" si="166"/>
        <v/>
      </c>
      <c r="X99" s="137"/>
      <c r="Y99" s="137"/>
      <c r="Z99" s="106" t="str">
        <f t="shared" si="139"/>
        <v/>
      </c>
      <c r="AA99" s="107" t="str">
        <f t="shared" si="167"/>
        <v/>
      </c>
      <c r="AB99" s="107" t="str">
        <f t="shared" si="168"/>
        <v/>
      </c>
      <c r="AC99" s="108" t="str">
        <f t="shared" si="169"/>
        <v/>
      </c>
      <c r="AD99" s="137"/>
      <c r="AE99" s="137"/>
      <c r="AF99" s="169" t="str">
        <f>IF('Main Dashboard'!I99="","",'Main Dashboard'!I99)</f>
        <v/>
      </c>
      <c r="AG99" s="172"/>
      <c r="AH99" s="191"/>
      <c r="AI99" s="182" t="str" cm="1">
        <f t="array" aca="1" ref="AI99" ca="1">IF(AF98="","",INDIRECT(DS98&amp;DH99))</f>
        <v/>
      </c>
      <c r="AJ99" s="107" t="str">
        <f t="shared" si="187"/>
        <v/>
      </c>
      <c r="AK99" s="107" t="str">
        <f t="shared" si="192"/>
        <v/>
      </c>
      <c r="AL99" s="108" t="str">
        <f t="shared" si="193"/>
        <v/>
      </c>
      <c r="AM99" s="166"/>
      <c r="AN99" s="137"/>
      <c r="AO99" s="106" t="str">
        <f t="shared" si="140"/>
        <v/>
      </c>
      <c r="AP99" s="107" t="str">
        <f t="shared" si="141"/>
        <v/>
      </c>
      <c r="AQ99" s="107" t="str">
        <f t="shared" si="171"/>
        <v/>
      </c>
      <c r="AR99" s="108" t="str">
        <f t="shared" si="142"/>
        <v/>
      </c>
      <c r="AS99" s="137"/>
      <c r="AT99" s="137"/>
      <c r="AU99" s="106" t="str">
        <f t="shared" si="143"/>
        <v/>
      </c>
      <c r="AV99" s="107" t="str">
        <f t="shared" si="144"/>
        <v/>
      </c>
      <c r="AW99" s="107" t="str">
        <f t="shared" si="172"/>
        <v/>
      </c>
      <c r="AX99" s="108" t="str">
        <f t="shared" si="145"/>
        <v/>
      </c>
      <c r="AY99" s="137"/>
      <c r="AZ99" s="137"/>
      <c r="BA99" s="106" t="str">
        <f t="shared" si="146"/>
        <v/>
      </c>
      <c r="BB99" s="107" t="str">
        <f t="shared" si="147"/>
        <v/>
      </c>
      <c r="BC99" s="107" t="str">
        <f t="shared" si="173"/>
        <v/>
      </c>
      <c r="BD99" s="108" t="str">
        <f t="shared" si="148"/>
        <v/>
      </c>
      <c r="BE99" s="137"/>
      <c r="BF99" s="137"/>
      <c r="BG99" s="106" t="str">
        <f t="shared" si="149"/>
        <v/>
      </c>
      <c r="BH99" s="107" t="str">
        <f t="shared" si="150"/>
        <v/>
      </c>
      <c r="BI99" s="107" t="str">
        <f t="shared" si="174"/>
        <v/>
      </c>
      <c r="BJ99" s="108" t="str">
        <f t="shared" si="151"/>
        <v/>
      </c>
      <c r="BK99" s="137"/>
      <c r="BL99" s="137"/>
      <c r="BM99" s="106" t="str">
        <f t="shared" si="152"/>
        <v/>
      </c>
      <c r="BN99" s="107" t="str">
        <f t="shared" si="153"/>
        <v/>
      </c>
      <c r="BO99" s="107" t="str">
        <f t="shared" si="175"/>
        <v/>
      </c>
      <c r="BP99" s="108" t="str">
        <f t="shared" si="154"/>
        <v/>
      </c>
      <c r="BQ99" s="14" t="str">
        <f t="shared" si="176"/>
        <v>B90</v>
      </c>
      <c r="BR99" s="14" t="str">
        <f>LEFT('Strategy Dashboard'!B99)</f>
        <v/>
      </c>
      <c r="BS99" s="14" t="str">
        <f>LEFT('Strategy Dashboard'!K99)</f>
        <v/>
      </c>
      <c r="BT99" s="14" t="str">
        <f>LEFT('Strategy Dashboard'!T99)</f>
        <v/>
      </c>
      <c r="BU99" s="14" t="str">
        <f>LEFT('Strategy Dashboard'!AC99)</f>
        <v/>
      </c>
      <c r="BV99" s="14" t="str">
        <f>LEFT('Strategy Dashboard'!AL99)</f>
        <v/>
      </c>
      <c r="BW99" s="14" t="str">
        <f>LEFT('Strategy Dashboard'!BE99)</f>
        <v/>
      </c>
      <c r="BX99" s="14" t="str">
        <f>LEFT('Strategy Dashboard'!BN99)</f>
        <v/>
      </c>
      <c r="BY99" s="14" t="str">
        <f>LEFT('Strategy Dashboard'!BW99)</f>
        <v/>
      </c>
      <c r="BZ99" s="14" t="str">
        <f>LEFT('Strategy Dashboard'!CF99)</f>
        <v/>
      </c>
      <c r="CA99" s="14" t="str">
        <f>LEFT('Strategy Dashboard'!CO99)</f>
        <v/>
      </c>
      <c r="CB99" s="14">
        <f>IF(OR(BR99="N",REPLACE('Strategy Dashboard'!B99,1,1,"")=""),0,INT(REPLACE('Strategy Dashboard'!B99,1,1,"")))</f>
        <v>0</v>
      </c>
      <c r="CC99" s="14">
        <f>IF(OR(BS99="N",REPLACE('Strategy Dashboard'!K99,1,1,"")=""),0,INT(REPLACE('Strategy Dashboard'!K99,1,1,"")))</f>
        <v>0</v>
      </c>
      <c r="CD99" s="14">
        <f>IF(OR(BT99="N",REPLACE('Strategy Dashboard'!T99,1,1,"")=""),0,INT(REPLACE('Strategy Dashboard'!T99,1,1,"")))</f>
        <v>0</v>
      </c>
      <c r="CE99" s="14">
        <f>IF(OR(BU99="N",REPLACE('Strategy Dashboard'!AC99,1,1,"")=""),0,INT(REPLACE('Strategy Dashboard'!AC99,1,1,"")))</f>
        <v>0</v>
      </c>
      <c r="CF99" s="14">
        <f>IF(OR(BV99="N",REPLACE('Strategy Dashboard'!AL99,1,1,"")=""),0,INT(REPLACE('Strategy Dashboard'!AL99,1,1,"")))</f>
        <v>0</v>
      </c>
      <c r="CG99" s="14">
        <f>IF(OR(BW99="N",REPLACE('Strategy Dashboard'!BE99,1,1,"")=""),0,INT(REPLACE('Strategy Dashboard'!BE99,1,1,"")))</f>
        <v>0</v>
      </c>
      <c r="CH99" s="14">
        <f>IF(OR(BX99="N",REPLACE('Strategy Dashboard'!BN99,1,1,"")=""),0,INT(REPLACE('Strategy Dashboard'!BN99,1,1,"")))</f>
        <v>0</v>
      </c>
      <c r="CI99" s="14">
        <f>IF(OR(BY99="N",REPLACE('Strategy Dashboard'!BW99,1,1,"")=""),0,INT(REPLACE('Strategy Dashboard'!BW99,1,1,"")))</f>
        <v>0</v>
      </c>
      <c r="CJ99" s="14">
        <f>IF(OR(BZ99="N",REPLACE('Strategy Dashboard'!CF99,1,1,"")=""),0,INT(REPLACE('Strategy Dashboard'!CF99,1,1,"")))</f>
        <v>0</v>
      </c>
      <c r="CK99" s="14">
        <f>IF(OR(CA99="N",REPLACE('Strategy Dashboard'!CO99,1,1,"")=""),0,INT(REPLACE('Strategy Dashboard'!CO99,1,1,"")))</f>
        <v>0</v>
      </c>
      <c r="CL99" s="14" t="e">
        <f>IF(C99="",0,IFERROR(VLOOKUP(C94&amp;C95&amp;C96&amp;C97&amp;C98&amp;C99,General!I:J,2,FALSE),0))+D98</f>
        <v>#VALUE!</v>
      </c>
      <c r="CM99" s="14" t="e">
        <f>IF(I99="",0,IFERROR(VLOOKUP(I94&amp;I95&amp;I96&amp;I97&amp;I98&amp;I99,General!I:J,2,FALSE),0))+J98</f>
        <v>#VALUE!</v>
      </c>
      <c r="CN99" s="14" t="e">
        <f>IF(O99="",0,IFERROR(VLOOKUP(O94&amp;O95&amp;O96&amp;O97&amp;O98&amp;O99,General!I:J,2,FALSE),0))+P98</f>
        <v>#VALUE!</v>
      </c>
      <c r="CO99" s="14" t="e">
        <f>IF(U99="",0,IFERROR(VLOOKUP(U94&amp;U95&amp;U96&amp;U97&amp;U98&amp;U99,General!I:J,2,FALSE),0))+V98</f>
        <v>#VALUE!</v>
      </c>
      <c r="CP99" s="14" t="e">
        <f>IF(AA99="",0,IFERROR(VLOOKUP(AA94&amp;AA95&amp;AA96&amp;AA97&amp;AA98&amp;AA99,General!I:J,2,FALSE),0))+AB98</f>
        <v>#VALUE!</v>
      </c>
      <c r="CQ99" s="14" t="e">
        <f>IF(AP99="",0,IFERROR(VLOOKUP(AP94&amp;AP95&amp;AP96&amp;AP97&amp;AP98&amp;AP99,General!I:J,2,FALSE),0))+AQ98</f>
        <v>#VALUE!</v>
      </c>
      <c r="CR99" s="14" t="e">
        <f>IF(AV99="",0,IFERROR(VLOOKUP(AV94&amp;AV95&amp;AV96&amp;AV97&amp;AV98&amp;AV99,General!I:J,2,FALSE),0))+AW98</f>
        <v>#VALUE!</v>
      </c>
      <c r="CS99" s="14" t="e">
        <f>IF(BB99="",0,IFERROR(VLOOKUP(BB94&amp;BB95&amp;BB96&amp;BB97&amp;BB98&amp;BB99,General!I:J,2,FALSE),0))+BC98</f>
        <v>#VALUE!</v>
      </c>
      <c r="CT99" s="14" t="e">
        <f>IF(BH99="",0,IFERROR(VLOOKUP(BH94&amp;BH95&amp;BH96&amp;BH97&amp;BH98&amp;BH99,General!I:J,2,FALSE),0))+BI98</f>
        <v>#VALUE!</v>
      </c>
      <c r="CU99" s="14" t="e">
        <f>IF(BN99="",0,IFERROR(VLOOKUP(BN94&amp;BN95&amp;BN96&amp;BN97&amp;BN98&amp;BN99,General!I:J,2,FALSE),0))+BO98</f>
        <v>#VALUE!</v>
      </c>
      <c r="CV99" s="14" t="e">
        <f>IF(AJ99="",0,IFERROR(VLOOKUP(AJ94&amp;AJ95&amp;AJ96&amp;AJ97&amp;AJ98&amp;AJ99,General!I:J,2,FALSE),0))+AK98</f>
        <v>#VALUE!</v>
      </c>
      <c r="CW99" s="14" t="str">
        <f>E99</f>
        <v/>
      </c>
      <c r="CX99" s="14" t="str">
        <f>K99</f>
        <v/>
      </c>
      <c r="CY99" s="14" t="str">
        <f>Q99</f>
        <v/>
      </c>
      <c r="CZ99" s="14" t="str">
        <f>W99</f>
        <v/>
      </c>
      <c r="DA99" s="14" t="str">
        <f>AC99</f>
        <v/>
      </c>
      <c r="DB99" s="14" t="str">
        <f>AR99</f>
        <v/>
      </c>
      <c r="DC99" s="14" t="str">
        <f>AX99</f>
        <v/>
      </c>
      <c r="DD99" s="14" t="str">
        <f>BD99</f>
        <v/>
      </c>
      <c r="DE99" s="14" t="str">
        <f>BJ99</f>
        <v/>
      </c>
      <c r="DF99" s="14" t="str">
        <f>BP99</f>
        <v/>
      </c>
      <c r="DG99" s="14" t="str">
        <f>IF(AF99="","",INDEX($CW$4:$DF$4,MATCH(MAX(CW99:DF99),CW99:DF99,0)))</f>
        <v/>
      </c>
      <c r="DH99" s="14">
        <v>99</v>
      </c>
      <c r="DI99" s="14" t="str">
        <f t="shared" si="207"/>
        <v/>
      </c>
      <c r="DJ99" s="14" t="str" cm="1">
        <f t="array" ref="DJ99">IFERROR(INDEX($CW$4:$DF$4,_xlfn.AGGREGATE(15,6,COLUMN($CW$4:$DF$4)-COLUMN($CV$1)/($CW$99:$DF$99=MAX($CW$99:$DF$99)),COLUMNS($CW$4:CW4))),"")</f>
        <v/>
      </c>
      <c r="DK99" s="14" t="str" cm="1">
        <f t="array" ref="DK99">IFERROR(INDEX($CW$4:$DF$4,_xlfn.AGGREGATE(15,6,COLUMN($CW$4:$DF$4)-COLUMN($CV$1)/($CW$99:$DF$99=MAX($CW$99:$DF$99)),COLUMNS($CW$4:CX4))),"")</f>
        <v/>
      </c>
      <c r="DL99" s="14" t="str" cm="1">
        <f t="array" ref="DL99">IFERROR(INDEX($CW$4:$DF$4,_xlfn.AGGREGATE(15,6,COLUMN($CW$4:$DF$4)-COLUMN($CV$1)/($CW$99:$DF$99=MAX($CW$99:$DF$99)),COLUMNS($CW$4:CY4))),"")</f>
        <v/>
      </c>
      <c r="DM99" s="14" t="str" cm="1">
        <f t="array" ref="DM99">IFERROR(INDEX($CW$4:$DF$4,_xlfn.AGGREGATE(15,6,COLUMN($CW$4:$DF$4)-COLUMN($CV$1)/($CW$99:$DF$99=MAX($CW$99:$DF$99)),COLUMNS($CW$4:CZ4))),"")</f>
        <v/>
      </c>
      <c r="DN99" s="168" t="str">
        <f ca="1">IF(DO98="",DN98,DN95)</f>
        <v/>
      </c>
      <c r="DR99" s="14" t="str">
        <f ca="1">IF(DN96&gt;1,"R","N")</f>
        <v>N</v>
      </c>
      <c r="DS99" s="14" t="str">
        <f ca="1">DN99</f>
        <v/>
      </c>
      <c r="DU99" s="68" t="str">
        <f t="shared" si="177"/>
        <v/>
      </c>
      <c r="DV99" s="24" t="str">
        <f t="shared" si="178"/>
        <v/>
      </c>
      <c r="DW99" s="24" t="str">
        <f t="shared" si="179"/>
        <v/>
      </c>
      <c r="DX99" s="24" t="str">
        <f t="shared" si="180"/>
        <v/>
      </c>
      <c r="DY99" s="24" t="str">
        <f t="shared" si="181"/>
        <v/>
      </c>
      <c r="DZ99" s="24" t="str">
        <f t="shared" si="182"/>
        <v/>
      </c>
      <c r="EA99" s="24" t="str">
        <f t="shared" si="183"/>
        <v/>
      </c>
      <c r="EB99" s="24" t="str">
        <f t="shared" si="184"/>
        <v/>
      </c>
      <c r="EC99" s="24" t="str">
        <f t="shared" si="185"/>
        <v/>
      </c>
      <c r="ED99" s="67" t="str">
        <f t="shared" si="186"/>
        <v/>
      </c>
    </row>
    <row r="100" spans="1:134" ht="26.25" customHeight="1" thickBot="1">
      <c r="A100" s="14">
        <v>91</v>
      </c>
      <c r="B100" s="101" t="str">
        <f t="shared" si="201"/>
        <v/>
      </c>
      <c r="C100" s="102" t="str">
        <f t="shared" si="155"/>
        <v/>
      </c>
      <c r="D100" s="102" t="str">
        <f t="shared" si="156"/>
        <v/>
      </c>
      <c r="E100" s="103" t="str">
        <f t="shared" si="157"/>
        <v/>
      </c>
      <c r="F100" s="137"/>
      <c r="G100" s="137"/>
      <c r="H100" s="101" t="str">
        <f t="shared" si="136"/>
        <v/>
      </c>
      <c r="I100" s="102" t="str">
        <f t="shared" si="158"/>
        <v/>
      </c>
      <c r="J100" s="102" t="str">
        <f t="shared" si="159"/>
        <v/>
      </c>
      <c r="K100" s="103" t="str">
        <f t="shared" si="160"/>
        <v/>
      </c>
      <c r="L100" s="137"/>
      <c r="M100" s="137"/>
      <c r="N100" s="101" t="str">
        <f t="shared" si="137"/>
        <v/>
      </c>
      <c r="O100" s="102" t="str">
        <f t="shared" si="161"/>
        <v/>
      </c>
      <c r="P100" s="102" t="str">
        <f t="shared" si="162"/>
        <v/>
      </c>
      <c r="Q100" s="103" t="str">
        <f t="shared" si="163"/>
        <v/>
      </c>
      <c r="R100" s="137"/>
      <c r="S100" s="137"/>
      <c r="T100" s="101" t="str">
        <f t="shared" si="138"/>
        <v/>
      </c>
      <c r="U100" s="102" t="str">
        <f t="shared" si="164"/>
        <v/>
      </c>
      <c r="V100" s="102" t="str">
        <f t="shared" si="165"/>
        <v/>
      </c>
      <c r="W100" s="103" t="str">
        <f t="shared" si="166"/>
        <v/>
      </c>
      <c r="X100" s="137"/>
      <c r="Y100" s="137"/>
      <c r="Z100" s="101" t="str">
        <f t="shared" si="139"/>
        <v/>
      </c>
      <c r="AA100" s="102" t="str">
        <f t="shared" si="167"/>
        <v/>
      </c>
      <c r="AB100" s="102" t="str">
        <f t="shared" si="168"/>
        <v/>
      </c>
      <c r="AC100" s="103" t="str">
        <f t="shared" si="169"/>
        <v/>
      </c>
      <c r="AD100" s="137"/>
      <c r="AE100" s="137"/>
      <c r="AF100" s="169" t="str">
        <f>IF('Main Dashboard'!I100="","",'Main Dashboard'!I100)</f>
        <v/>
      </c>
      <c r="AG100" s="179" t="str">
        <f t="shared" ref="AG100" si="210">IF(AF99="","",IF(DR99="R","R",""))</f>
        <v/>
      </c>
      <c r="AH100" s="180" t="str">
        <f>IF(AF99="","",VLOOKUP(DS100,General!O:P,2,FALSE))</f>
        <v/>
      </c>
      <c r="AI100" s="181" t="str" cm="1">
        <f t="array" aca="1" ref="AI100" ca="1">IF(AF99="","",INDIRECT(DS99&amp;DH100))</f>
        <v/>
      </c>
      <c r="AJ100" s="102" t="str">
        <f t="shared" si="187"/>
        <v/>
      </c>
      <c r="AK100" s="102" t="str">
        <f t="shared" si="192"/>
        <v/>
      </c>
      <c r="AL100" s="103" t="str">
        <f t="shared" si="193"/>
        <v/>
      </c>
      <c r="AM100" s="166"/>
      <c r="AN100" s="137"/>
      <c r="AO100" s="101" t="str">
        <f t="shared" si="140"/>
        <v/>
      </c>
      <c r="AP100" s="102" t="str">
        <f t="shared" si="141"/>
        <v/>
      </c>
      <c r="AQ100" s="102" t="str">
        <f t="shared" si="171"/>
        <v/>
      </c>
      <c r="AR100" s="103" t="str">
        <f t="shared" si="142"/>
        <v/>
      </c>
      <c r="AS100" s="137"/>
      <c r="AT100" s="137"/>
      <c r="AU100" s="101" t="str">
        <f t="shared" si="143"/>
        <v/>
      </c>
      <c r="AV100" s="102" t="str">
        <f t="shared" si="144"/>
        <v/>
      </c>
      <c r="AW100" s="102" t="str">
        <f t="shared" si="172"/>
        <v/>
      </c>
      <c r="AX100" s="103" t="str">
        <f t="shared" si="145"/>
        <v/>
      </c>
      <c r="AY100" s="137"/>
      <c r="AZ100" s="137"/>
      <c r="BA100" s="101" t="str">
        <f t="shared" si="146"/>
        <v/>
      </c>
      <c r="BB100" s="102" t="str">
        <f t="shared" si="147"/>
        <v/>
      </c>
      <c r="BC100" s="102" t="str">
        <f t="shared" si="173"/>
        <v/>
      </c>
      <c r="BD100" s="103" t="str">
        <f t="shared" si="148"/>
        <v/>
      </c>
      <c r="BE100" s="137"/>
      <c r="BF100" s="137"/>
      <c r="BG100" s="101" t="str">
        <f t="shared" si="149"/>
        <v/>
      </c>
      <c r="BH100" s="102" t="str">
        <f t="shared" si="150"/>
        <v/>
      </c>
      <c r="BI100" s="102" t="str">
        <f t="shared" si="174"/>
        <v/>
      </c>
      <c r="BJ100" s="103" t="str">
        <f t="shared" si="151"/>
        <v/>
      </c>
      <c r="BK100" s="137"/>
      <c r="BL100" s="137"/>
      <c r="BM100" s="101" t="str">
        <f t="shared" si="152"/>
        <v/>
      </c>
      <c r="BN100" s="102" t="str">
        <f t="shared" si="153"/>
        <v/>
      </c>
      <c r="BO100" s="102" t="str">
        <f t="shared" si="175"/>
        <v/>
      </c>
      <c r="BP100" s="103" t="str">
        <f t="shared" si="154"/>
        <v/>
      </c>
      <c r="BQ100" s="14" t="str">
        <f t="shared" si="176"/>
        <v>B91</v>
      </c>
      <c r="BR100" s="14" t="str">
        <f>LEFT('Strategy Dashboard'!B100)</f>
        <v/>
      </c>
      <c r="BS100" s="14" t="str">
        <f>LEFT('Strategy Dashboard'!K100)</f>
        <v/>
      </c>
      <c r="BT100" s="14" t="str">
        <f>LEFT('Strategy Dashboard'!T100)</f>
        <v/>
      </c>
      <c r="BU100" s="14" t="str">
        <f>LEFT('Strategy Dashboard'!AC100)</f>
        <v/>
      </c>
      <c r="BV100" s="14" t="str">
        <f>LEFT('Strategy Dashboard'!AL100)</f>
        <v/>
      </c>
      <c r="BW100" s="14" t="str">
        <f>LEFT('Strategy Dashboard'!BE100)</f>
        <v/>
      </c>
      <c r="BX100" s="14" t="str">
        <f>LEFT('Strategy Dashboard'!BN100)</f>
        <v/>
      </c>
      <c r="BY100" s="14" t="str">
        <f>LEFT('Strategy Dashboard'!BW100)</f>
        <v/>
      </c>
      <c r="BZ100" s="14" t="str">
        <f>LEFT('Strategy Dashboard'!CF100)</f>
        <v/>
      </c>
      <c r="CA100" s="14" t="str">
        <f>LEFT('Strategy Dashboard'!CO100)</f>
        <v/>
      </c>
      <c r="CB100" s="14">
        <f>IF(OR(BR100="N",REPLACE('Strategy Dashboard'!B100,1,1,"")=""),0,INT(REPLACE('Strategy Dashboard'!B100,1,1,"")))</f>
        <v>0</v>
      </c>
      <c r="CC100" s="14">
        <f>IF(OR(BS100="N",REPLACE('Strategy Dashboard'!K100,1,1,"")=""),0,INT(REPLACE('Strategy Dashboard'!K100,1,1,"")))</f>
        <v>0</v>
      </c>
      <c r="CD100" s="14">
        <f>IF(OR(BT100="N",REPLACE('Strategy Dashboard'!T100,1,1,"")=""),0,INT(REPLACE('Strategy Dashboard'!T100,1,1,"")))</f>
        <v>0</v>
      </c>
      <c r="CE100" s="14">
        <f>IF(OR(BU100="N",REPLACE('Strategy Dashboard'!AC100,1,1,"")=""),0,INT(REPLACE('Strategy Dashboard'!AC100,1,1,"")))</f>
        <v>0</v>
      </c>
      <c r="CF100" s="14">
        <f>IF(OR(BV100="N",REPLACE('Strategy Dashboard'!AL100,1,1,"")=""),0,INT(REPLACE('Strategy Dashboard'!AL100,1,1,"")))</f>
        <v>0</v>
      </c>
      <c r="CG100" s="14">
        <f>IF(OR(BW100="N",REPLACE('Strategy Dashboard'!BE100,1,1,"")=""),0,INT(REPLACE('Strategy Dashboard'!BE100,1,1,"")))</f>
        <v>0</v>
      </c>
      <c r="CH100" s="14">
        <f>IF(OR(BX100="N",REPLACE('Strategy Dashboard'!BN100,1,1,"")=""),0,INT(REPLACE('Strategy Dashboard'!BN100,1,1,"")))</f>
        <v>0</v>
      </c>
      <c r="CI100" s="14">
        <f>IF(OR(BY100="N",REPLACE('Strategy Dashboard'!BW100,1,1,"")=""),0,INT(REPLACE('Strategy Dashboard'!BW100,1,1,"")))</f>
        <v>0</v>
      </c>
      <c r="CJ100" s="14">
        <f>IF(OR(BZ100="N",REPLACE('Strategy Dashboard'!CF100,1,1,"")=""),0,INT(REPLACE('Strategy Dashboard'!CF100,1,1,"")))</f>
        <v>0</v>
      </c>
      <c r="CK100" s="14">
        <f>IF(OR(CA100="N",REPLACE('Strategy Dashboard'!CO100,1,1,"")=""),0,INT(REPLACE('Strategy Dashboard'!CO100,1,1,"")))</f>
        <v>0</v>
      </c>
      <c r="CL100" s="14" t="e">
        <f>IF(C100="",0,IFERROR(VLOOKUP(C95&amp;C96&amp;C97&amp;C98&amp;C99&amp;C100,General!I:J,2,FALSE),0))+D99</f>
        <v>#VALUE!</v>
      </c>
      <c r="CM100" s="14" t="e">
        <f>IF(I100="",0,IFERROR(VLOOKUP(I95&amp;I96&amp;I97&amp;I98&amp;I99&amp;I100,General!I:J,2,FALSE),0))+J99</f>
        <v>#VALUE!</v>
      </c>
      <c r="CN100" s="14" t="e">
        <f>IF(O100="",0,IFERROR(VLOOKUP(O95&amp;O96&amp;O97&amp;O98&amp;O99&amp;O100,General!I:J,2,FALSE),0))+P99</f>
        <v>#VALUE!</v>
      </c>
      <c r="CO100" s="14" t="e">
        <f>IF(U100="",0,IFERROR(VLOOKUP(U95&amp;U96&amp;U97&amp;U98&amp;U99&amp;U100,General!I:J,2,FALSE),0))+V99</f>
        <v>#VALUE!</v>
      </c>
      <c r="CP100" s="14" t="e">
        <f>IF(AA100="",0,IFERROR(VLOOKUP(AA95&amp;AA96&amp;AA97&amp;AA98&amp;AA99&amp;AA100,General!I:J,2,FALSE),0))+AB99</f>
        <v>#VALUE!</v>
      </c>
      <c r="CQ100" s="14" t="e">
        <f>IF(AP100="",0,IFERROR(VLOOKUP(AP95&amp;AP96&amp;AP97&amp;AP98&amp;AP99&amp;AP100,General!I:J,2,FALSE),0))+AQ99</f>
        <v>#VALUE!</v>
      </c>
      <c r="CR100" s="14" t="e">
        <f>IF(AV100="",0,IFERROR(VLOOKUP(AV95&amp;AV96&amp;AV97&amp;AV98&amp;AV99&amp;AV100,General!I:J,2,FALSE),0))+AW99</f>
        <v>#VALUE!</v>
      </c>
      <c r="CS100" s="14" t="e">
        <f>IF(BB100="",0,IFERROR(VLOOKUP(BB95&amp;BB96&amp;BB97&amp;BB98&amp;BB99&amp;BB100,General!I:J,2,FALSE),0))+BC99</f>
        <v>#VALUE!</v>
      </c>
      <c r="CT100" s="14" t="e">
        <f>IF(BH100="",0,IFERROR(VLOOKUP(BH95&amp;BH96&amp;BH97&amp;BH98&amp;BH99&amp;BH100,General!I:J,2,FALSE),0))+BI99</f>
        <v>#VALUE!</v>
      </c>
      <c r="CU100" s="14" t="e">
        <f>IF(BN100="",0,IFERROR(VLOOKUP(BN95&amp;BN96&amp;BN97&amp;BN98&amp;BN99&amp;BN100,General!I:J,2,FALSE),0))+BO99</f>
        <v>#VALUE!</v>
      </c>
      <c r="CV100" s="14" t="e">
        <f>IF(AJ100="",0,IFERROR(VLOOKUP(AJ95&amp;AJ96&amp;AJ97&amp;AJ98&amp;AJ99&amp;AJ100,General!I:J,2,FALSE),0))+AK99</f>
        <v>#VALUE!</v>
      </c>
      <c r="DG100" s="14" t="str">
        <f>DG104</f>
        <v/>
      </c>
      <c r="DH100" s="14">
        <v>100</v>
      </c>
      <c r="DN100" s="14" t="str">
        <f ca="1">IF(DN101=1,DN103,IF(DN101=2,DO103,IF(DN101=3,DP103,DQ103)))</f>
        <v/>
      </c>
      <c r="DS100" s="14" t="str">
        <f ca="1">$DN$99</f>
        <v/>
      </c>
      <c r="DU100" s="68" t="str">
        <f t="shared" si="177"/>
        <v/>
      </c>
      <c r="DV100" s="24" t="str">
        <f t="shared" si="178"/>
        <v/>
      </c>
      <c r="DW100" s="24" t="str">
        <f t="shared" si="179"/>
        <v/>
      </c>
      <c r="DX100" s="24" t="str">
        <f t="shared" si="180"/>
        <v/>
      </c>
      <c r="DY100" s="24" t="str">
        <f t="shared" si="181"/>
        <v/>
      </c>
      <c r="DZ100" s="24" t="str">
        <f t="shared" si="182"/>
        <v/>
      </c>
      <c r="EA100" s="24" t="str">
        <f t="shared" si="183"/>
        <v/>
      </c>
      <c r="EB100" s="24" t="str">
        <f t="shared" si="184"/>
        <v/>
      </c>
      <c r="EC100" s="24" t="str">
        <f t="shared" si="185"/>
        <v/>
      </c>
      <c r="ED100" s="67" t="str">
        <f t="shared" si="186"/>
        <v/>
      </c>
    </row>
    <row r="101" spans="1:134" ht="26.25" customHeight="1" thickBot="1">
      <c r="A101" s="14">
        <v>92</v>
      </c>
      <c r="B101" s="104" t="str">
        <f t="shared" si="201"/>
        <v/>
      </c>
      <c r="C101" s="91" t="str">
        <f t="shared" si="155"/>
        <v/>
      </c>
      <c r="D101" s="91" t="str">
        <f t="shared" si="156"/>
        <v/>
      </c>
      <c r="E101" s="105" t="str">
        <f t="shared" si="157"/>
        <v/>
      </c>
      <c r="F101" s="137"/>
      <c r="G101" s="137"/>
      <c r="H101" s="104" t="str">
        <f t="shared" si="136"/>
        <v/>
      </c>
      <c r="I101" s="91" t="str">
        <f t="shared" si="158"/>
        <v/>
      </c>
      <c r="J101" s="91" t="str">
        <f t="shared" si="159"/>
        <v/>
      </c>
      <c r="K101" s="105" t="str">
        <f t="shared" si="160"/>
        <v/>
      </c>
      <c r="L101" s="137"/>
      <c r="M101" s="137"/>
      <c r="N101" s="104" t="str">
        <f t="shared" si="137"/>
        <v/>
      </c>
      <c r="O101" s="91" t="str">
        <f t="shared" si="161"/>
        <v/>
      </c>
      <c r="P101" s="91" t="str">
        <f t="shared" si="162"/>
        <v/>
      </c>
      <c r="Q101" s="105" t="str">
        <f t="shared" si="163"/>
        <v/>
      </c>
      <c r="R101" s="137"/>
      <c r="S101" s="137"/>
      <c r="T101" s="104" t="str">
        <f t="shared" si="138"/>
        <v/>
      </c>
      <c r="U101" s="91" t="str">
        <f t="shared" si="164"/>
        <v/>
      </c>
      <c r="V101" s="91" t="str">
        <f t="shared" si="165"/>
        <v/>
      </c>
      <c r="W101" s="105" t="str">
        <f t="shared" si="166"/>
        <v/>
      </c>
      <c r="X101" s="137"/>
      <c r="Y101" s="137"/>
      <c r="Z101" s="104" t="str">
        <f t="shared" si="139"/>
        <v/>
      </c>
      <c r="AA101" s="91" t="str">
        <f t="shared" si="167"/>
        <v/>
      </c>
      <c r="AB101" s="91" t="str">
        <f t="shared" si="168"/>
        <v/>
      </c>
      <c r="AC101" s="105" t="str">
        <f t="shared" si="169"/>
        <v/>
      </c>
      <c r="AD101" s="137"/>
      <c r="AE101" s="137"/>
      <c r="AF101" s="169" t="str">
        <f>IF('Main Dashboard'!I101="","",'Main Dashboard'!I101)</f>
        <v/>
      </c>
      <c r="AG101" s="171"/>
      <c r="AH101" s="190"/>
      <c r="AI101" s="178" t="str" cm="1">
        <f t="array" aca="1" ref="AI101" ca="1">IF(AF100="","",INDIRECT(DS100&amp;DH101))</f>
        <v/>
      </c>
      <c r="AJ101" s="91" t="str">
        <f t="shared" si="187"/>
        <v/>
      </c>
      <c r="AK101" s="91" t="str">
        <f t="shared" si="192"/>
        <v/>
      </c>
      <c r="AL101" s="105" t="str">
        <f t="shared" si="193"/>
        <v/>
      </c>
      <c r="AM101" s="166"/>
      <c r="AN101" s="137"/>
      <c r="AO101" s="104" t="str">
        <f t="shared" si="140"/>
        <v/>
      </c>
      <c r="AP101" s="91" t="str">
        <f t="shared" si="141"/>
        <v/>
      </c>
      <c r="AQ101" s="91" t="str">
        <f t="shared" si="171"/>
        <v/>
      </c>
      <c r="AR101" s="105" t="str">
        <f t="shared" si="142"/>
        <v/>
      </c>
      <c r="AS101" s="137"/>
      <c r="AT101" s="137"/>
      <c r="AU101" s="104" t="str">
        <f t="shared" si="143"/>
        <v/>
      </c>
      <c r="AV101" s="91" t="str">
        <f t="shared" si="144"/>
        <v/>
      </c>
      <c r="AW101" s="91" t="str">
        <f t="shared" si="172"/>
        <v/>
      </c>
      <c r="AX101" s="105" t="str">
        <f t="shared" si="145"/>
        <v/>
      </c>
      <c r="AY101" s="137"/>
      <c r="AZ101" s="137"/>
      <c r="BA101" s="104" t="str">
        <f t="shared" si="146"/>
        <v/>
      </c>
      <c r="BB101" s="91" t="str">
        <f t="shared" si="147"/>
        <v/>
      </c>
      <c r="BC101" s="91" t="str">
        <f t="shared" si="173"/>
        <v/>
      </c>
      <c r="BD101" s="105" t="str">
        <f t="shared" si="148"/>
        <v/>
      </c>
      <c r="BE101" s="137"/>
      <c r="BF101" s="137"/>
      <c r="BG101" s="104" t="str">
        <f t="shared" si="149"/>
        <v/>
      </c>
      <c r="BH101" s="91" t="str">
        <f t="shared" si="150"/>
        <v/>
      </c>
      <c r="BI101" s="91" t="str">
        <f t="shared" si="174"/>
        <v/>
      </c>
      <c r="BJ101" s="105" t="str">
        <f t="shared" si="151"/>
        <v/>
      </c>
      <c r="BK101" s="137"/>
      <c r="BL101" s="137"/>
      <c r="BM101" s="104" t="str">
        <f t="shared" si="152"/>
        <v/>
      </c>
      <c r="BN101" s="91" t="str">
        <f t="shared" si="153"/>
        <v/>
      </c>
      <c r="BO101" s="91" t="str">
        <f t="shared" si="175"/>
        <v/>
      </c>
      <c r="BP101" s="105" t="str">
        <f t="shared" si="154"/>
        <v/>
      </c>
      <c r="BQ101" s="14" t="str">
        <f t="shared" si="176"/>
        <v>B92</v>
      </c>
      <c r="BR101" s="14" t="str">
        <f>LEFT('Strategy Dashboard'!B101)</f>
        <v/>
      </c>
      <c r="BS101" s="14" t="str">
        <f>LEFT('Strategy Dashboard'!K101)</f>
        <v/>
      </c>
      <c r="BT101" s="14" t="str">
        <f>LEFT('Strategy Dashboard'!T101)</f>
        <v/>
      </c>
      <c r="BU101" s="14" t="str">
        <f>LEFT('Strategy Dashboard'!AC101)</f>
        <v/>
      </c>
      <c r="BV101" s="14" t="str">
        <f>LEFT('Strategy Dashboard'!AL101)</f>
        <v/>
      </c>
      <c r="BW101" s="14" t="str">
        <f>LEFT('Strategy Dashboard'!BE101)</f>
        <v/>
      </c>
      <c r="BX101" s="14" t="str">
        <f>LEFT('Strategy Dashboard'!BN101)</f>
        <v/>
      </c>
      <c r="BY101" s="14" t="str">
        <f>LEFT('Strategy Dashboard'!BW101)</f>
        <v/>
      </c>
      <c r="BZ101" s="14" t="str">
        <f>LEFT('Strategy Dashboard'!CF101)</f>
        <v/>
      </c>
      <c r="CA101" s="14" t="str">
        <f>LEFT('Strategy Dashboard'!CO101)</f>
        <v/>
      </c>
      <c r="CB101" s="14">
        <f>IF(OR(BR101="N",REPLACE('Strategy Dashboard'!B101,1,1,"")=""),0,INT(REPLACE('Strategy Dashboard'!B101,1,1,"")))</f>
        <v>0</v>
      </c>
      <c r="CC101" s="14">
        <f>IF(OR(BS101="N",REPLACE('Strategy Dashboard'!K101,1,1,"")=""),0,INT(REPLACE('Strategy Dashboard'!K101,1,1,"")))</f>
        <v>0</v>
      </c>
      <c r="CD101" s="14">
        <f>IF(OR(BT101="N",REPLACE('Strategy Dashboard'!T101,1,1,"")=""),0,INT(REPLACE('Strategy Dashboard'!T101,1,1,"")))</f>
        <v>0</v>
      </c>
      <c r="CE101" s="14">
        <f>IF(OR(BU101="N",REPLACE('Strategy Dashboard'!AC101,1,1,"")=""),0,INT(REPLACE('Strategy Dashboard'!AC101,1,1,"")))</f>
        <v>0</v>
      </c>
      <c r="CF101" s="14">
        <f>IF(OR(BV101="N",REPLACE('Strategy Dashboard'!AL101,1,1,"")=""),0,INT(REPLACE('Strategy Dashboard'!AL101,1,1,"")))</f>
        <v>0</v>
      </c>
      <c r="CG101" s="14">
        <f>IF(OR(BW101="N",REPLACE('Strategy Dashboard'!BE101,1,1,"")=""),0,INT(REPLACE('Strategy Dashboard'!BE101,1,1,"")))</f>
        <v>0</v>
      </c>
      <c r="CH101" s="14">
        <f>IF(OR(BX101="N",REPLACE('Strategy Dashboard'!BN101,1,1,"")=""),0,INT(REPLACE('Strategy Dashboard'!BN101,1,1,"")))</f>
        <v>0</v>
      </c>
      <c r="CI101" s="14">
        <f>IF(OR(BY101="N",REPLACE('Strategy Dashboard'!BW101,1,1,"")=""),0,INT(REPLACE('Strategy Dashboard'!BW101,1,1,"")))</f>
        <v>0</v>
      </c>
      <c r="CJ101" s="14">
        <f>IF(OR(BZ101="N",REPLACE('Strategy Dashboard'!CF101,1,1,"")=""),0,INT(REPLACE('Strategy Dashboard'!CF101,1,1,"")))</f>
        <v>0</v>
      </c>
      <c r="CK101" s="14">
        <f>IF(OR(CA101="N",REPLACE('Strategy Dashboard'!CO101,1,1,"")=""),0,INT(REPLACE('Strategy Dashboard'!CO101,1,1,"")))</f>
        <v>0</v>
      </c>
      <c r="CL101" s="14" t="e">
        <f>IF(C101="",0,IFERROR(VLOOKUP(C96&amp;C97&amp;C98&amp;C99&amp;C100&amp;C101,General!I:J,2,FALSE),0))+D100</f>
        <v>#VALUE!</v>
      </c>
      <c r="CM101" s="14" t="e">
        <f>IF(I101="",0,IFERROR(VLOOKUP(I96&amp;I97&amp;I98&amp;I99&amp;I100&amp;I101,General!I:J,2,FALSE),0))+J100</f>
        <v>#VALUE!</v>
      </c>
      <c r="CN101" s="14" t="e">
        <f>IF(O101="",0,IFERROR(VLOOKUP(O96&amp;O97&amp;O98&amp;O99&amp;O100&amp;O101,General!I:J,2,FALSE),0))+P100</f>
        <v>#VALUE!</v>
      </c>
      <c r="CO101" s="14" t="e">
        <f>IF(U101="",0,IFERROR(VLOOKUP(U96&amp;U97&amp;U98&amp;U99&amp;U100&amp;U101,General!I:J,2,FALSE),0))+V100</f>
        <v>#VALUE!</v>
      </c>
      <c r="CP101" s="14" t="e">
        <f>IF(AA101="",0,IFERROR(VLOOKUP(AA96&amp;AA97&amp;AA98&amp;AA99&amp;AA100&amp;AA101,General!I:J,2,FALSE),0))+AB100</f>
        <v>#VALUE!</v>
      </c>
      <c r="CQ101" s="14" t="e">
        <f>IF(AP101="",0,IFERROR(VLOOKUP(AP96&amp;AP97&amp;AP98&amp;AP99&amp;AP100&amp;AP101,General!I:J,2,FALSE),0))+AQ100</f>
        <v>#VALUE!</v>
      </c>
      <c r="CR101" s="14" t="e">
        <f>IF(AV101="",0,IFERROR(VLOOKUP(AV96&amp;AV97&amp;AV98&amp;AV99&amp;AV100&amp;AV101,General!I:J,2,FALSE),0))+AW100</f>
        <v>#VALUE!</v>
      </c>
      <c r="CS101" s="14" t="e">
        <f>IF(BB101="",0,IFERROR(VLOOKUP(BB96&amp;BB97&amp;BB98&amp;BB99&amp;BB100&amp;BB101,General!I:J,2,FALSE),0))+BC100</f>
        <v>#VALUE!</v>
      </c>
      <c r="CT101" s="14" t="e">
        <f>IF(BH101="",0,IFERROR(VLOOKUP(BH96&amp;BH97&amp;BH98&amp;BH99&amp;BH100&amp;BH101,General!I:J,2,FALSE),0))+BI100</f>
        <v>#VALUE!</v>
      </c>
      <c r="CU101" s="14" t="e">
        <f>IF(BN101="",0,IFERROR(VLOOKUP(BN96&amp;BN97&amp;BN98&amp;BN99&amp;BN100&amp;BN101,General!I:J,2,FALSE),0))+BO100</f>
        <v>#VALUE!</v>
      </c>
      <c r="CV101" s="14" t="e">
        <f>IF(AJ101="",0,IFERROR(VLOOKUP(AJ96&amp;AJ97&amp;AJ98&amp;AJ99&amp;AJ100&amp;AJ101,General!I:J,2,FALSE),0))+AK100</f>
        <v>#VALUE!</v>
      </c>
      <c r="DG101" s="14" t="str">
        <f>DG104</f>
        <v/>
      </c>
      <c r="DH101" s="14">
        <v>101</v>
      </c>
      <c r="DN101" s="14">
        <f ca="1">RANDBETWEEN(1,DN102)</f>
        <v>3</v>
      </c>
      <c r="DS101" s="14" t="str">
        <f t="shared" ref="DS101:DS103" ca="1" si="211">$DN$99</f>
        <v/>
      </c>
      <c r="DT101" s="14">
        <f t="shared" ref="DT101" si="212">IF(DT96=4,1,DT96+1)</f>
        <v>3</v>
      </c>
      <c r="DU101" s="68" t="str">
        <f t="shared" si="177"/>
        <v/>
      </c>
      <c r="DV101" s="24" t="str">
        <f t="shared" si="178"/>
        <v/>
      </c>
      <c r="DW101" s="24" t="str">
        <f t="shared" si="179"/>
        <v/>
      </c>
      <c r="DX101" s="24" t="str">
        <f t="shared" si="180"/>
        <v/>
      </c>
      <c r="DY101" s="24" t="str">
        <f t="shared" si="181"/>
        <v/>
      </c>
      <c r="DZ101" s="24" t="str">
        <f t="shared" si="182"/>
        <v/>
      </c>
      <c r="EA101" s="24" t="str">
        <f t="shared" si="183"/>
        <v/>
      </c>
      <c r="EB101" s="24" t="str">
        <f t="shared" si="184"/>
        <v/>
      </c>
      <c r="EC101" s="24" t="str">
        <f t="shared" si="185"/>
        <v/>
      </c>
      <c r="ED101" s="67" t="str">
        <f t="shared" si="186"/>
        <v/>
      </c>
    </row>
    <row r="102" spans="1:134" ht="26.25" customHeight="1" thickBot="1">
      <c r="A102" s="14">
        <v>93</v>
      </c>
      <c r="B102" s="104" t="str">
        <f t="shared" si="201"/>
        <v/>
      </c>
      <c r="C102" s="91" t="str">
        <f t="shared" si="155"/>
        <v/>
      </c>
      <c r="D102" s="91" t="str">
        <f t="shared" si="156"/>
        <v/>
      </c>
      <c r="E102" s="105" t="str">
        <f t="shared" si="157"/>
        <v/>
      </c>
      <c r="F102" s="137"/>
      <c r="G102" s="137"/>
      <c r="H102" s="104" t="str">
        <f t="shared" si="136"/>
        <v/>
      </c>
      <c r="I102" s="91" t="str">
        <f t="shared" si="158"/>
        <v/>
      </c>
      <c r="J102" s="91" t="str">
        <f t="shared" si="159"/>
        <v/>
      </c>
      <c r="K102" s="105" t="str">
        <f t="shared" si="160"/>
        <v/>
      </c>
      <c r="L102" s="137"/>
      <c r="M102" s="137"/>
      <c r="N102" s="104" t="str">
        <f t="shared" si="137"/>
        <v/>
      </c>
      <c r="O102" s="91" t="str">
        <f t="shared" si="161"/>
        <v/>
      </c>
      <c r="P102" s="91" t="str">
        <f t="shared" si="162"/>
        <v/>
      </c>
      <c r="Q102" s="105" t="str">
        <f t="shared" si="163"/>
        <v/>
      </c>
      <c r="R102" s="137"/>
      <c r="S102" s="137"/>
      <c r="T102" s="104" t="str">
        <f t="shared" si="138"/>
        <v/>
      </c>
      <c r="U102" s="91" t="str">
        <f t="shared" si="164"/>
        <v/>
      </c>
      <c r="V102" s="91" t="str">
        <f t="shared" si="165"/>
        <v/>
      </c>
      <c r="W102" s="105" t="str">
        <f t="shared" si="166"/>
        <v/>
      </c>
      <c r="X102" s="137"/>
      <c r="Y102" s="137"/>
      <c r="Z102" s="104" t="str">
        <f t="shared" si="139"/>
        <v/>
      </c>
      <c r="AA102" s="91" t="str">
        <f t="shared" si="167"/>
        <v/>
      </c>
      <c r="AB102" s="91" t="str">
        <f t="shared" si="168"/>
        <v/>
      </c>
      <c r="AC102" s="105" t="str">
        <f t="shared" si="169"/>
        <v/>
      </c>
      <c r="AD102" s="137"/>
      <c r="AE102" s="137"/>
      <c r="AF102" s="169" t="str">
        <f>IF('Main Dashboard'!I102="","",'Main Dashboard'!I102)</f>
        <v/>
      </c>
      <c r="AG102" s="171"/>
      <c r="AH102" s="190"/>
      <c r="AI102" s="178" t="str" cm="1">
        <f t="array" aca="1" ref="AI102" ca="1">IF(AF101="","",INDIRECT(DS101&amp;DH102))</f>
        <v/>
      </c>
      <c r="AJ102" s="91" t="str">
        <f t="shared" si="187"/>
        <v/>
      </c>
      <c r="AK102" s="91" t="str">
        <f t="shared" si="192"/>
        <v/>
      </c>
      <c r="AL102" s="105" t="str">
        <f t="shared" si="193"/>
        <v/>
      </c>
      <c r="AM102" s="166"/>
      <c r="AN102" s="137"/>
      <c r="AO102" s="104" t="str">
        <f t="shared" si="140"/>
        <v/>
      </c>
      <c r="AP102" s="91" t="str">
        <f t="shared" si="141"/>
        <v/>
      </c>
      <c r="AQ102" s="91" t="str">
        <f t="shared" si="171"/>
        <v/>
      </c>
      <c r="AR102" s="105" t="str">
        <f t="shared" si="142"/>
        <v/>
      </c>
      <c r="AS102" s="137"/>
      <c r="AT102" s="137"/>
      <c r="AU102" s="104" t="str">
        <f t="shared" si="143"/>
        <v/>
      </c>
      <c r="AV102" s="91" t="str">
        <f t="shared" si="144"/>
        <v/>
      </c>
      <c r="AW102" s="91" t="str">
        <f t="shared" si="172"/>
        <v/>
      </c>
      <c r="AX102" s="105" t="str">
        <f t="shared" si="145"/>
        <v/>
      </c>
      <c r="AY102" s="137"/>
      <c r="AZ102" s="137"/>
      <c r="BA102" s="104" t="str">
        <f t="shared" si="146"/>
        <v/>
      </c>
      <c r="BB102" s="91" t="str">
        <f t="shared" si="147"/>
        <v/>
      </c>
      <c r="BC102" s="91" t="str">
        <f t="shared" si="173"/>
        <v/>
      </c>
      <c r="BD102" s="105" t="str">
        <f t="shared" si="148"/>
        <v/>
      </c>
      <c r="BE102" s="137"/>
      <c r="BF102" s="137"/>
      <c r="BG102" s="104" t="str">
        <f t="shared" si="149"/>
        <v/>
      </c>
      <c r="BH102" s="91" t="str">
        <f t="shared" si="150"/>
        <v/>
      </c>
      <c r="BI102" s="91" t="str">
        <f t="shared" si="174"/>
        <v/>
      </c>
      <c r="BJ102" s="105" t="str">
        <f t="shared" si="151"/>
        <v/>
      </c>
      <c r="BK102" s="137"/>
      <c r="BL102" s="137"/>
      <c r="BM102" s="104" t="str">
        <f t="shared" si="152"/>
        <v/>
      </c>
      <c r="BN102" s="91" t="str">
        <f t="shared" si="153"/>
        <v/>
      </c>
      <c r="BO102" s="91" t="str">
        <f t="shared" si="175"/>
        <v/>
      </c>
      <c r="BP102" s="105" t="str">
        <f t="shared" si="154"/>
        <v/>
      </c>
      <c r="BQ102" s="14" t="str">
        <f t="shared" si="176"/>
        <v>B93</v>
      </c>
      <c r="BR102" s="14" t="str">
        <f>LEFT('Strategy Dashboard'!B102)</f>
        <v/>
      </c>
      <c r="BS102" s="14" t="str">
        <f>LEFT('Strategy Dashboard'!K102)</f>
        <v/>
      </c>
      <c r="BT102" s="14" t="str">
        <f>LEFT('Strategy Dashboard'!T102)</f>
        <v/>
      </c>
      <c r="BU102" s="14" t="str">
        <f>LEFT('Strategy Dashboard'!AC102)</f>
        <v/>
      </c>
      <c r="BV102" s="14" t="str">
        <f>LEFT('Strategy Dashboard'!AL102)</f>
        <v/>
      </c>
      <c r="BW102" s="14" t="str">
        <f>LEFT('Strategy Dashboard'!BE102)</f>
        <v/>
      </c>
      <c r="BX102" s="14" t="str">
        <f>LEFT('Strategy Dashboard'!BN102)</f>
        <v/>
      </c>
      <c r="BY102" s="14" t="str">
        <f>LEFT('Strategy Dashboard'!BW102)</f>
        <v/>
      </c>
      <c r="BZ102" s="14" t="str">
        <f>LEFT('Strategy Dashboard'!CF102)</f>
        <v/>
      </c>
      <c r="CA102" s="14" t="str">
        <f>LEFT('Strategy Dashboard'!CO102)</f>
        <v/>
      </c>
      <c r="CB102" s="14">
        <f>IF(OR(BR102="N",REPLACE('Strategy Dashboard'!B102,1,1,"")=""),0,INT(REPLACE('Strategy Dashboard'!B102,1,1,"")))</f>
        <v>0</v>
      </c>
      <c r="CC102" s="14">
        <f>IF(OR(BS102="N",REPLACE('Strategy Dashboard'!K102,1,1,"")=""),0,INT(REPLACE('Strategy Dashboard'!K102,1,1,"")))</f>
        <v>0</v>
      </c>
      <c r="CD102" s="14">
        <f>IF(OR(BT102="N",REPLACE('Strategy Dashboard'!T102,1,1,"")=""),0,INT(REPLACE('Strategy Dashboard'!T102,1,1,"")))</f>
        <v>0</v>
      </c>
      <c r="CE102" s="14">
        <f>IF(OR(BU102="N",REPLACE('Strategy Dashboard'!AC102,1,1,"")=""),0,INT(REPLACE('Strategy Dashboard'!AC102,1,1,"")))</f>
        <v>0</v>
      </c>
      <c r="CF102" s="14">
        <f>IF(OR(BV102="N",REPLACE('Strategy Dashboard'!AL102,1,1,"")=""),0,INT(REPLACE('Strategy Dashboard'!AL102,1,1,"")))</f>
        <v>0</v>
      </c>
      <c r="CG102" s="14">
        <f>IF(OR(BW102="N",REPLACE('Strategy Dashboard'!BE102,1,1,"")=""),0,INT(REPLACE('Strategy Dashboard'!BE102,1,1,"")))</f>
        <v>0</v>
      </c>
      <c r="CH102" s="14">
        <f>IF(OR(BX102="N",REPLACE('Strategy Dashboard'!BN102,1,1,"")=""),0,INT(REPLACE('Strategy Dashboard'!BN102,1,1,"")))</f>
        <v>0</v>
      </c>
      <c r="CI102" s="14">
        <f>IF(OR(BY102="N",REPLACE('Strategy Dashboard'!BW102,1,1,"")=""),0,INT(REPLACE('Strategy Dashboard'!BW102,1,1,"")))</f>
        <v>0</v>
      </c>
      <c r="CJ102" s="14">
        <f>IF(OR(BZ102="N",REPLACE('Strategy Dashboard'!CF102,1,1,"")=""),0,INT(REPLACE('Strategy Dashboard'!CF102,1,1,"")))</f>
        <v>0</v>
      </c>
      <c r="CK102" s="14">
        <f>IF(OR(CA102="N",REPLACE('Strategy Dashboard'!CO102,1,1,"")=""),0,INT(REPLACE('Strategy Dashboard'!CO102,1,1,"")))</f>
        <v>0</v>
      </c>
      <c r="CL102" s="14" t="e">
        <f>IF(C102="",0,IFERROR(VLOOKUP(C97&amp;C98&amp;C99&amp;C100&amp;C101&amp;C102,General!I:J,2,FALSE),0))+D101</f>
        <v>#VALUE!</v>
      </c>
      <c r="CM102" s="14" t="e">
        <f>IF(I102="",0,IFERROR(VLOOKUP(I97&amp;I98&amp;I99&amp;I100&amp;I101&amp;I102,General!I:J,2,FALSE),0))+J101</f>
        <v>#VALUE!</v>
      </c>
      <c r="CN102" s="14" t="e">
        <f>IF(O102="",0,IFERROR(VLOOKUP(O97&amp;O98&amp;O99&amp;O100&amp;O101&amp;O102,General!I:J,2,FALSE),0))+P101</f>
        <v>#VALUE!</v>
      </c>
      <c r="CO102" s="14" t="e">
        <f>IF(U102="",0,IFERROR(VLOOKUP(U97&amp;U98&amp;U99&amp;U100&amp;U101&amp;U102,General!I:J,2,FALSE),0))+V101</f>
        <v>#VALUE!</v>
      </c>
      <c r="CP102" s="14" t="e">
        <f>IF(AA102="",0,IFERROR(VLOOKUP(AA97&amp;AA98&amp;AA99&amp;AA100&amp;AA101&amp;AA102,General!I:J,2,FALSE),0))+AB101</f>
        <v>#VALUE!</v>
      </c>
      <c r="CQ102" s="14" t="e">
        <f>IF(AP102="",0,IFERROR(VLOOKUP(AP97&amp;AP98&amp;AP99&amp;AP100&amp;AP101&amp;AP102,General!I:J,2,FALSE),0))+AQ101</f>
        <v>#VALUE!</v>
      </c>
      <c r="CR102" s="14" t="e">
        <f>IF(AV102="",0,IFERROR(VLOOKUP(AV97&amp;AV98&amp;AV99&amp;AV100&amp;AV101&amp;AV102,General!I:J,2,FALSE),0))+AW101</f>
        <v>#VALUE!</v>
      </c>
      <c r="CS102" s="14" t="e">
        <f>IF(BB102="",0,IFERROR(VLOOKUP(BB97&amp;BB98&amp;BB99&amp;BB100&amp;BB101&amp;BB102,General!I:J,2,FALSE),0))+BC101</f>
        <v>#VALUE!</v>
      </c>
      <c r="CT102" s="14" t="e">
        <f>IF(BH102="",0,IFERROR(VLOOKUP(BH97&amp;BH98&amp;BH99&amp;BH100&amp;BH101&amp;BH102,General!I:J,2,FALSE),0))+BI101</f>
        <v>#VALUE!</v>
      </c>
      <c r="CU102" s="14" t="e">
        <f>IF(BN102="",0,IFERROR(VLOOKUP(BN97&amp;BN98&amp;BN99&amp;BN100&amp;BN101&amp;BN102,General!I:J,2,FALSE),0))+BO101</f>
        <v>#VALUE!</v>
      </c>
      <c r="CV102" s="14" t="e">
        <f>IF(AJ102="",0,IFERROR(VLOOKUP(AJ97&amp;AJ98&amp;AJ99&amp;AJ100&amp;AJ101&amp;AJ102,General!I:J,2,FALSE),0))+AK101</f>
        <v>#VALUE!</v>
      </c>
      <c r="DG102" s="14" t="str">
        <f>DG104</f>
        <v/>
      </c>
      <c r="DH102" s="14">
        <v>102</v>
      </c>
      <c r="DJ102" s="14" t="str">
        <f>IFERROR(VLOOKUP(DJ104,General!L:M,2,FALSE),"")</f>
        <v/>
      </c>
      <c r="DK102" s="14" t="str">
        <f>IFERROR(VLOOKUP(DK104,General!L:M,2,FALSE),"")</f>
        <v/>
      </c>
      <c r="DL102" s="14" t="str">
        <f>IFERROR(VLOOKUP(DL104,General!L:M,2,FALSE),"")</f>
        <v/>
      </c>
      <c r="DM102" s="14" t="str">
        <f>IFERROR(VLOOKUP(DM104,General!L:M,2,FALSE),"")</f>
        <v/>
      </c>
      <c r="DN102" s="14">
        <f ca="1">COUNTIF(DJ103:DM103,MAX(DJ103:DM103))</f>
        <v>4</v>
      </c>
      <c r="DS102" s="14" t="str">
        <f t="shared" ca="1" si="211"/>
        <v/>
      </c>
      <c r="DU102" s="68" t="str">
        <f t="shared" si="177"/>
        <v/>
      </c>
      <c r="DV102" s="24" t="str">
        <f t="shared" si="178"/>
        <v/>
      </c>
      <c r="DW102" s="24" t="str">
        <f t="shared" si="179"/>
        <v/>
      </c>
      <c r="DX102" s="24" t="str">
        <f t="shared" si="180"/>
        <v/>
      </c>
      <c r="DY102" s="24" t="str">
        <f t="shared" si="181"/>
        <v/>
      </c>
      <c r="DZ102" s="24" t="str">
        <f t="shared" si="182"/>
        <v/>
      </c>
      <c r="EA102" s="24" t="str">
        <f t="shared" si="183"/>
        <v/>
      </c>
      <c r="EB102" s="24" t="str">
        <f t="shared" si="184"/>
        <v/>
      </c>
      <c r="EC102" s="24" t="str">
        <f t="shared" si="185"/>
        <v/>
      </c>
      <c r="ED102" s="67" t="str">
        <f t="shared" si="186"/>
        <v/>
      </c>
    </row>
    <row r="103" spans="1:134" ht="26.25" customHeight="1" thickBot="1">
      <c r="A103" s="14">
        <v>94</v>
      </c>
      <c r="B103" s="104" t="str">
        <f t="shared" si="201"/>
        <v/>
      </c>
      <c r="C103" s="91" t="str">
        <f t="shared" si="155"/>
        <v/>
      </c>
      <c r="D103" s="91" t="str">
        <f t="shared" si="156"/>
        <v/>
      </c>
      <c r="E103" s="105" t="str">
        <f t="shared" si="157"/>
        <v/>
      </c>
      <c r="F103" s="137"/>
      <c r="G103" s="137"/>
      <c r="H103" s="104" t="str">
        <f t="shared" si="136"/>
        <v/>
      </c>
      <c r="I103" s="91" t="str">
        <f t="shared" si="158"/>
        <v/>
      </c>
      <c r="J103" s="91" t="str">
        <f t="shared" si="159"/>
        <v/>
      </c>
      <c r="K103" s="105" t="str">
        <f t="shared" si="160"/>
        <v/>
      </c>
      <c r="L103" s="137"/>
      <c r="M103" s="137"/>
      <c r="N103" s="104" t="str">
        <f t="shared" si="137"/>
        <v/>
      </c>
      <c r="O103" s="91" t="str">
        <f t="shared" si="161"/>
        <v/>
      </c>
      <c r="P103" s="91" t="str">
        <f t="shared" si="162"/>
        <v/>
      </c>
      <c r="Q103" s="105" t="str">
        <f t="shared" si="163"/>
        <v/>
      </c>
      <c r="R103" s="137"/>
      <c r="S103" s="137"/>
      <c r="T103" s="104" t="str">
        <f t="shared" si="138"/>
        <v/>
      </c>
      <c r="U103" s="91" t="str">
        <f t="shared" si="164"/>
        <v/>
      </c>
      <c r="V103" s="91" t="str">
        <f t="shared" si="165"/>
        <v/>
      </c>
      <c r="W103" s="105" t="str">
        <f t="shared" si="166"/>
        <v/>
      </c>
      <c r="X103" s="137"/>
      <c r="Y103" s="137"/>
      <c r="Z103" s="104" t="str">
        <f t="shared" si="139"/>
        <v/>
      </c>
      <c r="AA103" s="91" t="str">
        <f t="shared" si="167"/>
        <v/>
      </c>
      <c r="AB103" s="91" t="str">
        <f t="shared" si="168"/>
        <v/>
      </c>
      <c r="AC103" s="105" t="str">
        <f t="shared" si="169"/>
        <v/>
      </c>
      <c r="AD103" s="137"/>
      <c r="AE103" s="137"/>
      <c r="AF103" s="169" t="str">
        <f>IF('Main Dashboard'!I103="","",'Main Dashboard'!I103)</f>
        <v/>
      </c>
      <c r="AG103" s="171"/>
      <c r="AH103" s="190"/>
      <c r="AI103" s="178" t="str" cm="1">
        <f t="array" aca="1" ref="AI103" ca="1">IF(AF102="","",INDIRECT(DS102&amp;DH103))</f>
        <v/>
      </c>
      <c r="AJ103" s="91" t="str">
        <f t="shared" si="187"/>
        <v/>
      </c>
      <c r="AK103" s="91" t="str">
        <f t="shared" si="192"/>
        <v/>
      </c>
      <c r="AL103" s="105" t="str">
        <f t="shared" si="193"/>
        <v/>
      </c>
      <c r="AM103" s="166"/>
      <c r="AN103" s="137"/>
      <c r="AO103" s="104" t="str">
        <f t="shared" si="140"/>
        <v/>
      </c>
      <c r="AP103" s="91" t="str">
        <f t="shared" si="141"/>
        <v/>
      </c>
      <c r="AQ103" s="91" t="str">
        <f t="shared" si="171"/>
        <v/>
      </c>
      <c r="AR103" s="105" t="str">
        <f t="shared" si="142"/>
        <v/>
      </c>
      <c r="AS103" s="137"/>
      <c r="AT103" s="137"/>
      <c r="AU103" s="104" t="str">
        <f t="shared" si="143"/>
        <v/>
      </c>
      <c r="AV103" s="91" t="str">
        <f t="shared" si="144"/>
        <v/>
      </c>
      <c r="AW103" s="91" t="str">
        <f t="shared" si="172"/>
        <v/>
      </c>
      <c r="AX103" s="105" t="str">
        <f t="shared" si="145"/>
        <v/>
      </c>
      <c r="AY103" s="137"/>
      <c r="AZ103" s="137"/>
      <c r="BA103" s="104" t="str">
        <f t="shared" si="146"/>
        <v/>
      </c>
      <c r="BB103" s="91" t="str">
        <f t="shared" si="147"/>
        <v/>
      </c>
      <c r="BC103" s="91" t="str">
        <f t="shared" si="173"/>
        <v/>
      </c>
      <c r="BD103" s="105" t="str">
        <f t="shared" si="148"/>
        <v/>
      </c>
      <c r="BE103" s="137"/>
      <c r="BF103" s="137"/>
      <c r="BG103" s="104" t="str">
        <f t="shared" si="149"/>
        <v/>
      </c>
      <c r="BH103" s="91" t="str">
        <f t="shared" si="150"/>
        <v/>
      </c>
      <c r="BI103" s="91" t="str">
        <f t="shared" si="174"/>
        <v/>
      </c>
      <c r="BJ103" s="105" t="str">
        <f t="shared" si="151"/>
        <v/>
      </c>
      <c r="BK103" s="137"/>
      <c r="BL103" s="137"/>
      <c r="BM103" s="104" t="str">
        <f t="shared" si="152"/>
        <v/>
      </c>
      <c r="BN103" s="91" t="str">
        <f t="shared" si="153"/>
        <v/>
      </c>
      <c r="BO103" s="91" t="str">
        <f t="shared" si="175"/>
        <v/>
      </c>
      <c r="BP103" s="105" t="str">
        <f t="shared" si="154"/>
        <v/>
      </c>
      <c r="BQ103" s="14" t="str">
        <f t="shared" si="176"/>
        <v>B94</v>
      </c>
      <c r="BR103" s="14" t="str">
        <f>LEFT('Strategy Dashboard'!B103)</f>
        <v/>
      </c>
      <c r="BS103" s="14" t="str">
        <f>LEFT('Strategy Dashboard'!K103)</f>
        <v/>
      </c>
      <c r="BT103" s="14" t="str">
        <f>LEFT('Strategy Dashboard'!T103)</f>
        <v/>
      </c>
      <c r="BU103" s="14" t="str">
        <f>LEFT('Strategy Dashboard'!AC103)</f>
        <v/>
      </c>
      <c r="BV103" s="14" t="str">
        <f>LEFT('Strategy Dashboard'!AL103)</f>
        <v/>
      </c>
      <c r="BW103" s="14" t="str">
        <f>LEFT('Strategy Dashboard'!BE103)</f>
        <v/>
      </c>
      <c r="BX103" s="14" t="str">
        <f>LEFT('Strategy Dashboard'!BN103)</f>
        <v/>
      </c>
      <c r="BY103" s="14" t="str">
        <f>LEFT('Strategy Dashboard'!BW103)</f>
        <v/>
      </c>
      <c r="BZ103" s="14" t="str">
        <f>LEFT('Strategy Dashboard'!CF103)</f>
        <v/>
      </c>
      <c r="CA103" s="14" t="str">
        <f>LEFT('Strategy Dashboard'!CO103)</f>
        <v/>
      </c>
      <c r="CB103" s="14">
        <f>IF(OR(BR103="N",REPLACE('Strategy Dashboard'!B103,1,1,"")=""),0,INT(REPLACE('Strategy Dashboard'!B103,1,1,"")))</f>
        <v>0</v>
      </c>
      <c r="CC103" s="14">
        <f>IF(OR(BS103="N",REPLACE('Strategy Dashboard'!K103,1,1,"")=""),0,INT(REPLACE('Strategy Dashboard'!K103,1,1,"")))</f>
        <v>0</v>
      </c>
      <c r="CD103" s="14">
        <f>IF(OR(BT103="N",REPLACE('Strategy Dashboard'!T103,1,1,"")=""),0,INT(REPLACE('Strategy Dashboard'!T103,1,1,"")))</f>
        <v>0</v>
      </c>
      <c r="CE103" s="14">
        <f>IF(OR(BU103="N",REPLACE('Strategy Dashboard'!AC103,1,1,"")=""),0,INT(REPLACE('Strategy Dashboard'!AC103,1,1,"")))</f>
        <v>0</v>
      </c>
      <c r="CF103" s="14">
        <f>IF(OR(BV103="N",REPLACE('Strategy Dashboard'!AL103,1,1,"")=""),0,INT(REPLACE('Strategy Dashboard'!AL103,1,1,"")))</f>
        <v>0</v>
      </c>
      <c r="CG103" s="14">
        <f>IF(OR(BW103="N",REPLACE('Strategy Dashboard'!BE103,1,1,"")=""),0,INT(REPLACE('Strategy Dashboard'!BE103,1,1,"")))</f>
        <v>0</v>
      </c>
      <c r="CH103" s="14">
        <f>IF(OR(BX103="N",REPLACE('Strategy Dashboard'!BN103,1,1,"")=""),0,INT(REPLACE('Strategy Dashboard'!BN103,1,1,"")))</f>
        <v>0</v>
      </c>
      <c r="CI103" s="14">
        <f>IF(OR(BY103="N",REPLACE('Strategy Dashboard'!BW103,1,1,"")=""),0,INT(REPLACE('Strategy Dashboard'!BW103,1,1,"")))</f>
        <v>0</v>
      </c>
      <c r="CJ103" s="14">
        <f>IF(OR(BZ103="N",REPLACE('Strategy Dashboard'!CF103,1,1,"")=""),0,INT(REPLACE('Strategy Dashboard'!CF103,1,1,"")))</f>
        <v>0</v>
      </c>
      <c r="CK103" s="14">
        <f>IF(OR(CA103="N",REPLACE('Strategy Dashboard'!CO103,1,1,"")=""),0,INT(REPLACE('Strategy Dashboard'!CO103,1,1,"")))</f>
        <v>0</v>
      </c>
      <c r="CL103" s="14" t="e">
        <f>IF(C103="",0,IFERROR(VLOOKUP(C98&amp;C99&amp;C100&amp;C101&amp;C102&amp;C103,General!I:J,2,FALSE),0))+D102</f>
        <v>#VALUE!</v>
      </c>
      <c r="CM103" s="14" t="e">
        <f>IF(I103="",0,IFERROR(VLOOKUP(I98&amp;I99&amp;I100&amp;I101&amp;I102&amp;I103,General!I:J,2,FALSE),0))+J102</f>
        <v>#VALUE!</v>
      </c>
      <c r="CN103" s="14" t="e">
        <f>IF(O103="",0,IFERROR(VLOOKUP(O98&amp;O99&amp;O100&amp;O101&amp;O102&amp;O103,General!I:J,2,FALSE),0))+P102</f>
        <v>#VALUE!</v>
      </c>
      <c r="CO103" s="14" t="e">
        <f>IF(U103="",0,IFERROR(VLOOKUP(U98&amp;U99&amp;U100&amp;U101&amp;U102&amp;U103,General!I:J,2,FALSE),0))+V102</f>
        <v>#VALUE!</v>
      </c>
      <c r="CP103" s="14" t="e">
        <f>IF(AA103="",0,IFERROR(VLOOKUP(AA98&amp;AA99&amp;AA100&amp;AA101&amp;AA102&amp;AA103,General!I:J,2,FALSE),0))+AB102</f>
        <v>#VALUE!</v>
      </c>
      <c r="CQ103" s="14" t="e">
        <f>IF(AP103="",0,IFERROR(VLOOKUP(AP98&amp;AP99&amp;AP100&amp;AP101&amp;AP102&amp;AP103,General!I:J,2,FALSE),0))+AQ102</f>
        <v>#VALUE!</v>
      </c>
      <c r="CR103" s="14" t="e">
        <f>IF(AV103="",0,IFERROR(VLOOKUP(AV98&amp;AV99&amp;AV100&amp;AV101&amp;AV102&amp;AV103,General!I:J,2,FALSE),0))+AW102</f>
        <v>#VALUE!</v>
      </c>
      <c r="CS103" s="14" t="e">
        <f>IF(BB103="",0,IFERROR(VLOOKUP(BB98&amp;BB99&amp;BB100&amp;BB101&amp;BB102&amp;BB103,General!I:J,2,FALSE),0))+BC102</f>
        <v>#VALUE!</v>
      </c>
      <c r="CT103" s="14" t="e">
        <f>IF(BH103="",0,IFERROR(VLOOKUP(BH98&amp;BH99&amp;BH100&amp;BH101&amp;BH102&amp;BH103,General!I:J,2,FALSE),0))+BI102</f>
        <v>#VALUE!</v>
      </c>
      <c r="CU103" s="14" t="e">
        <f>IF(BN103="",0,IFERROR(VLOOKUP(BN98&amp;BN99&amp;BN100&amp;BN101&amp;BN102&amp;BN103,General!I:J,2,FALSE),0))+BO102</f>
        <v>#VALUE!</v>
      </c>
      <c r="CV103" s="14" t="e">
        <f>IF(AJ103="",0,IFERROR(VLOOKUP(AJ98&amp;AJ99&amp;AJ100&amp;AJ101&amp;AJ102&amp;AJ103,General!I:J,2,FALSE),0))+AK102</f>
        <v>#VALUE!</v>
      </c>
      <c r="DG103" s="14" t="str">
        <f>DG104</f>
        <v/>
      </c>
      <c r="DH103" s="14">
        <v>103</v>
      </c>
      <c r="DJ103" s="14">
        <f ca="1">IF(DJ104="",0,COUNTIF(INDIRECT(DJ102&amp;DH100):INDIRECT(DJ102&amp;DH104),"Y"))</f>
        <v>0</v>
      </c>
      <c r="DK103" s="14">
        <f ca="1">IF(DK104="",0,COUNTIF(INDIRECT(DK102&amp;DH100):INDIRECT(DK102&amp;DH104),"Y"))</f>
        <v>0</v>
      </c>
      <c r="DL103" s="14">
        <f ca="1">IF(DL104="",0,COUNTIF(INDIRECT(DL102&amp;DH100):INDIRECT(DL102&amp;DH104),"Y"))</f>
        <v>0</v>
      </c>
      <c r="DM103" s="14">
        <f ca="1">IF(DM104="",0,COUNTIF(INDIRECT(DM102&amp;DH100):INDIRECT(DM102&amp;DH104),"Y"))</f>
        <v>0</v>
      </c>
      <c r="DN103" s="14" t="str" cm="1">
        <f t="array" aca="1" ref="DN103" ca="1">IFERROR(INDEX($DJ$104:$DM$104,_xlfn.AGGREGATE(15,6,COLUMN($DJ$104:$DM$104)-COLUMN($DI$104)/($DJ$103:$DM$103=MAX($DJ$103:$DM$103)),COLUMNS($DJ$104:DJ104))),"")</f>
        <v/>
      </c>
      <c r="DO103" s="14" t="str" cm="1">
        <f t="array" aca="1" ref="DO103" ca="1">IFERROR(INDEX($DJ$104:$DM$104,_xlfn.AGGREGATE(15,6,COLUMN($DJ$104:$DM$104)-COLUMN($DI$104)/($DJ$103:$DM$103=MAX($DJ$103:$DM$103)),COLUMNS($DJ$104:DK104))),"")</f>
        <v/>
      </c>
      <c r="DP103" s="14" t="str" cm="1">
        <f t="array" aca="1" ref="DP103" ca="1">IFERROR(INDEX($DJ$104:$DM$104,_xlfn.AGGREGATE(15,6,COLUMN($DJ$104:$DM$104)-COLUMN($DI$104)/($DJ$103:$DM$103=MAX($DJ$103:$DM$103)),COLUMNS($DJ$104:DL104))),"")</f>
        <v/>
      </c>
      <c r="DQ103" s="14" t="str" cm="1">
        <f t="array" aca="1" ref="DQ103" ca="1">IFERROR(INDEX($DJ$104:$DM$104,_xlfn.AGGREGATE(15,6,COLUMN($DJ$104:$DM$104)-COLUMN($DI$104)/($DJ$103:$DM$103=MAX($DJ$103:$DM$103)),COLUMNS($DJ$104:DM104))),"")</f>
        <v/>
      </c>
      <c r="DS103" s="14" t="str">
        <f t="shared" ca="1" si="211"/>
        <v/>
      </c>
      <c r="DU103" s="68" t="str">
        <f t="shared" si="177"/>
        <v/>
      </c>
      <c r="DV103" s="24" t="str">
        <f t="shared" si="178"/>
        <v/>
      </c>
      <c r="DW103" s="24" t="str">
        <f t="shared" si="179"/>
        <v/>
      </c>
      <c r="DX103" s="24" t="str">
        <f t="shared" si="180"/>
        <v/>
      </c>
      <c r="DY103" s="24" t="str">
        <f t="shared" si="181"/>
        <v/>
      </c>
      <c r="DZ103" s="24" t="str">
        <f t="shared" si="182"/>
        <v/>
      </c>
      <c r="EA103" s="24" t="str">
        <f t="shared" si="183"/>
        <v/>
      </c>
      <c r="EB103" s="24" t="str">
        <f t="shared" si="184"/>
        <v/>
      </c>
      <c r="EC103" s="24" t="str">
        <f t="shared" si="185"/>
        <v/>
      </c>
      <c r="ED103" s="67" t="str">
        <f t="shared" si="186"/>
        <v/>
      </c>
    </row>
    <row r="104" spans="1:134" ht="26.25" customHeight="1" thickBot="1">
      <c r="A104" s="14">
        <v>95</v>
      </c>
      <c r="B104" s="106" t="str">
        <f t="shared" si="201"/>
        <v/>
      </c>
      <c r="C104" s="107" t="str">
        <f t="shared" si="155"/>
        <v/>
      </c>
      <c r="D104" s="107" t="str">
        <f t="shared" si="156"/>
        <v/>
      </c>
      <c r="E104" s="108" t="str">
        <f t="shared" si="157"/>
        <v/>
      </c>
      <c r="F104" s="137"/>
      <c r="G104" s="137"/>
      <c r="H104" s="106" t="str">
        <f t="shared" si="136"/>
        <v/>
      </c>
      <c r="I104" s="107" t="str">
        <f t="shared" si="158"/>
        <v/>
      </c>
      <c r="J104" s="107" t="str">
        <f t="shared" si="159"/>
        <v/>
      </c>
      <c r="K104" s="108" t="str">
        <f t="shared" si="160"/>
        <v/>
      </c>
      <c r="L104" s="137"/>
      <c r="M104" s="137"/>
      <c r="N104" s="106" t="str">
        <f t="shared" si="137"/>
        <v/>
      </c>
      <c r="O104" s="107" t="str">
        <f t="shared" si="161"/>
        <v/>
      </c>
      <c r="P104" s="107" t="str">
        <f t="shared" si="162"/>
        <v/>
      </c>
      <c r="Q104" s="108" t="str">
        <f t="shared" si="163"/>
        <v/>
      </c>
      <c r="R104" s="137"/>
      <c r="S104" s="137"/>
      <c r="T104" s="106" t="str">
        <f t="shared" si="138"/>
        <v/>
      </c>
      <c r="U104" s="107" t="str">
        <f t="shared" si="164"/>
        <v/>
      </c>
      <c r="V104" s="107" t="str">
        <f t="shared" si="165"/>
        <v/>
      </c>
      <c r="W104" s="108" t="str">
        <f t="shared" si="166"/>
        <v/>
      </c>
      <c r="X104" s="137"/>
      <c r="Y104" s="137"/>
      <c r="Z104" s="106" t="str">
        <f t="shared" si="139"/>
        <v/>
      </c>
      <c r="AA104" s="107" t="str">
        <f t="shared" si="167"/>
        <v/>
      </c>
      <c r="AB104" s="107" t="str">
        <f t="shared" si="168"/>
        <v/>
      </c>
      <c r="AC104" s="108" t="str">
        <f t="shared" si="169"/>
        <v/>
      </c>
      <c r="AD104" s="137"/>
      <c r="AE104" s="137"/>
      <c r="AF104" s="169" t="str">
        <f>IF('Main Dashboard'!I104="","",'Main Dashboard'!I104)</f>
        <v/>
      </c>
      <c r="AG104" s="172"/>
      <c r="AH104" s="191"/>
      <c r="AI104" s="182" t="str" cm="1">
        <f t="array" aca="1" ref="AI104" ca="1">IF(AF103="","",INDIRECT(DS103&amp;DH104))</f>
        <v/>
      </c>
      <c r="AJ104" s="107" t="str">
        <f t="shared" si="187"/>
        <v/>
      </c>
      <c r="AK104" s="107" t="str">
        <f t="shared" si="192"/>
        <v/>
      </c>
      <c r="AL104" s="108" t="str">
        <f t="shared" si="193"/>
        <v/>
      </c>
      <c r="AM104" s="166"/>
      <c r="AN104" s="137"/>
      <c r="AO104" s="106" t="str">
        <f t="shared" si="140"/>
        <v/>
      </c>
      <c r="AP104" s="107" t="str">
        <f t="shared" si="141"/>
        <v/>
      </c>
      <c r="AQ104" s="107" t="str">
        <f t="shared" si="171"/>
        <v/>
      </c>
      <c r="AR104" s="108" t="str">
        <f t="shared" si="142"/>
        <v/>
      </c>
      <c r="AS104" s="137"/>
      <c r="AT104" s="137"/>
      <c r="AU104" s="106" t="str">
        <f t="shared" si="143"/>
        <v/>
      </c>
      <c r="AV104" s="107" t="str">
        <f t="shared" si="144"/>
        <v/>
      </c>
      <c r="AW104" s="107" t="str">
        <f t="shared" si="172"/>
        <v/>
      </c>
      <c r="AX104" s="108" t="str">
        <f t="shared" si="145"/>
        <v/>
      </c>
      <c r="AY104" s="137"/>
      <c r="AZ104" s="137"/>
      <c r="BA104" s="106" t="str">
        <f t="shared" si="146"/>
        <v/>
      </c>
      <c r="BB104" s="107" t="str">
        <f t="shared" si="147"/>
        <v/>
      </c>
      <c r="BC104" s="107" t="str">
        <f t="shared" si="173"/>
        <v/>
      </c>
      <c r="BD104" s="108" t="str">
        <f t="shared" si="148"/>
        <v/>
      </c>
      <c r="BE104" s="137"/>
      <c r="BF104" s="137"/>
      <c r="BG104" s="106" t="str">
        <f t="shared" si="149"/>
        <v/>
      </c>
      <c r="BH104" s="107" t="str">
        <f t="shared" si="150"/>
        <v/>
      </c>
      <c r="BI104" s="107" t="str">
        <f t="shared" si="174"/>
        <v/>
      </c>
      <c r="BJ104" s="108" t="str">
        <f t="shared" si="151"/>
        <v/>
      </c>
      <c r="BK104" s="137"/>
      <c r="BL104" s="137"/>
      <c r="BM104" s="106" t="str">
        <f t="shared" si="152"/>
        <v/>
      </c>
      <c r="BN104" s="107" t="str">
        <f t="shared" si="153"/>
        <v/>
      </c>
      <c r="BO104" s="107" t="str">
        <f t="shared" si="175"/>
        <v/>
      </c>
      <c r="BP104" s="108" t="str">
        <f t="shared" si="154"/>
        <v/>
      </c>
      <c r="BQ104" s="14" t="str">
        <f t="shared" si="176"/>
        <v>B95</v>
      </c>
      <c r="BR104" s="14" t="str">
        <f>LEFT('Strategy Dashboard'!B104)</f>
        <v/>
      </c>
      <c r="BS104" s="14" t="str">
        <f>LEFT('Strategy Dashboard'!K104)</f>
        <v/>
      </c>
      <c r="BT104" s="14" t="str">
        <f>LEFT('Strategy Dashboard'!T104)</f>
        <v/>
      </c>
      <c r="BU104" s="14" t="str">
        <f>LEFT('Strategy Dashboard'!AC104)</f>
        <v/>
      </c>
      <c r="BV104" s="14" t="str">
        <f>LEFT('Strategy Dashboard'!AL104)</f>
        <v/>
      </c>
      <c r="BW104" s="14" t="str">
        <f>LEFT('Strategy Dashboard'!BE104)</f>
        <v/>
      </c>
      <c r="BX104" s="14" t="str">
        <f>LEFT('Strategy Dashboard'!BN104)</f>
        <v/>
      </c>
      <c r="BY104" s="14" t="str">
        <f>LEFT('Strategy Dashboard'!BW104)</f>
        <v/>
      </c>
      <c r="BZ104" s="14" t="str">
        <f>LEFT('Strategy Dashboard'!CF104)</f>
        <v/>
      </c>
      <c r="CA104" s="14" t="str">
        <f>LEFT('Strategy Dashboard'!CO104)</f>
        <v/>
      </c>
      <c r="CB104" s="14">
        <f>IF(OR(BR104="N",REPLACE('Strategy Dashboard'!B104,1,1,"")=""),0,INT(REPLACE('Strategy Dashboard'!B104,1,1,"")))</f>
        <v>0</v>
      </c>
      <c r="CC104" s="14">
        <f>IF(OR(BS104="N",REPLACE('Strategy Dashboard'!K104,1,1,"")=""),0,INT(REPLACE('Strategy Dashboard'!K104,1,1,"")))</f>
        <v>0</v>
      </c>
      <c r="CD104" s="14">
        <f>IF(OR(BT104="N",REPLACE('Strategy Dashboard'!T104,1,1,"")=""),0,INT(REPLACE('Strategy Dashboard'!T104,1,1,"")))</f>
        <v>0</v>
      </c>
      <c r="CE104" s="14">
        <f>IF(OR(BU104="N",REPLACE('Strategy Dashboard'!AC104,1,1,"")=""),0,INT(REPLACE('Strategy Dashboard'!AC104,1,1,"")))</f>
        <v>0</v>
      </c>
      <c r="CF104" s="14">
        <f>IF(OR(BV104="N",REPLACE('Strategy Dashboard'!AL104,1,1,"")=""),0,INT(REPLACE('Strategy Dashboard'!AL104,1,1,"")))</f>
        <v>0</v>
      </c>
      <c r="CG104" s="14">
        <f>IF(OR(BW104="N",REPLACE('Strategy Dashboard'!BE104,1,1,"")=""),0,INT(REPLACE('Strategy Dashboard'!BE104,1,1,"")))</f>
        <v>0</v>
      </c>
      <c r="CH104" s="14">
        <f>IF(OR(BX104="N",REPLACE('Strategy Dashboard'!BN104,1,1,"")=""),0,INT(REPLACE('Strategy Dashboard'!BN104,1,1,"")))</f>
        <v>0</v>
      </c>
      <c r="CI104" s="14">
        <f>IF(OR(BY104="N",REPLACE('Strategy Dashboard'!BW104,1,1,"")=""),0,INT(REPLACE('Strategy Dashboard'!BW104,1,1,"")))</f>
        <v>0</v>
      </c>
      <c r="CJ104" s="14">
        <f>IF(OR(BZ104="N",REPLACE('Strategy Dashboard'!CF104,1,1,"")=""),0,INT(REPLACE('Strategy Dashboard'!CF104,1,1,"")))</f>
        <v>0</v>
      </c>
      <c r="CK104" s="14">
        <f>IF(OR(CA104="N",REPLACE('Strategy Dashboard'!CO104,1,1,"")=""),0,INT(REPLACE('Strategy Dashboard'!CO104,1,1,"")))</f>
        <v>0</v>
      </c>
      <c r="CL104" s="14" t="e">
        <f>IF(C104="",0,IFERROR(VLOOKUP(C99&amp;C100&amp;C101&amp;C102&amp;C103&amp;C104,General!I:J,2,FALSE),0))+D103</f>
        <v>#VALUE!</v>
      </c>
      <c r="CM104" s="14" t="e">
        <f>IF(I104="",0,IFERROR(VLOOKUP(I99&amp;I100&amp;I101&amp;I102&amp;I103&amp;I104,General!I:J,2,FALSE),0))+J103</f>
        <v>#VALUE!</v>
      </c>
      <c r="CN104" s="14" t="e">
        <f>IF(O104="",0,IFERROR(VLOOKUP(O99&amp;O100&amp;O101&amp;O102&amp;O103&amp;O104,General!I:J,2,FALSE),0))+P103</f>
        <v>#VALUE!</v>
      </c>
      <c r="CO104" s="14" t="e">
        <f>IF(U104="",0,IFERROR(VLOOKUP(U99&amp;U100&amp;U101&amp;U102&amp;U103&amp;U104,General!I:J,2,FALSE),0))+V103</f>
        <v>#VALUE!</v>
      </c>
      <c r="CP104" s="14" t="e">
        <f>IF(AA104="",0,IFERROR(VLOOKUP(AA99&amp;AA100&amp;AA101&amp;AA102&amp;AA103&amp;AA104,General!I:J,2,FALSE),0))+AB103</f>
        <v>#VALUE!</v>
      </c>
      <c r="CQ104" s="14" t="e">
        <f>IF(AP104="",0,IFERROR(VLOOKUP(AP99&amp;AP100&amp;AP101&amp;AP102&amp;AP103&amp;AP104,General!I:J,2,FALSE),0))+AQ103</f>
        <v>#VALUE!</v>
      </c>
      <c r="CR104" s="14" t="e">
        <f>IF(AV104="",0,IFERROR(VLOOKUP(AV99&amp;AV100&amp;AV101&amp;AV102&amp;AV103&amp;AV104,General!I:J,2,FALSE),0))+AW103</f>
        <v>#VALUE!</v>
      </c>
      <c r="CS104" s="14" t="e">
        <f>IF(BB104="",0,IFERROR(VLOOKUP(BB99&amp;BB100&amp;BB101&amp;BB102&amp;BB103&amp;BB104,General!I:J,2,FALSE),0))+BC103</f>
        <v>#VALUE!</v>
      </c>
      <c r="CT104" s="14" t="e">
        <f>IF(BH104="",0,IFERROR(VLOOKUP(BH99&amp;BH100&amp;BH101&amp;BH102&amp;BH103&amp;BH104,General!I:J,2,FALSE),0))+BI103</f>
        <v>#VALUE!</v>
      </c>
      <c r="CU104" s="14" t="e">
        <f>IF(BN104="",0,IFERROR(VLOOKUP(BN99&amp;BN100&amp;BN101&amp;BN102&amp;BN103&amp;BN104,General!I:J,2,FALSE),0))+BO103</f>
        <v>#VALUE!</v>
      </c>
      <c r="CV104" s="14" t="e">
        <f>IF(AJ104="",0,IFERROR(VLOOKUP(AJ99&amp;AJ100&amp;AJ101&amp;AJ102&amp;AJ103&amp;AJ104,General!I:J,2,FALSE),0))+AK103</f>
        <v>#VALUE!</v>
      </c>
      <c r="CW104" s="14" t="str">
        <f>'Strategy Dashboard'!H104</f>
        <v/>
      </c>
      <c r="CX104" s="14" t="str">
        <f>'Strategy Dashboard'!Q104</f>
        <v/>
      </c>
      <c r="CY104" s="14" t="str">
        <f>'Strategy Dashboard'!Z104</f>
        <v/>
      </c>
      <c r="CZ104" s="14" t="str">
        <f>'Strategy Dashboard'!AI104</f>
        <v/>
      </c>
      <c r="DA104" s="14" t="str">
        <f>'Strategy Dashboard'!AR104</f>
        <v/>
      </c>
      <c r="DB104" s="14" t="str">
        <f>'Strategy Dashboard'!BK104</f>
        <v/>
      </c>
      <c r="DC104" s="14" t="str">
        <f>'Strategy Dashboard'!BT104</f>
        <v/>
      </c>
      <c r="DD104" s="14" t="str">
        <f>'Strategy Dashboard'!CC104</f>
        <v/>
      </c>
      <c r="DE104" s="14" t="str">
        <f>'Strategy Dashboard'!CL104</f>
        <v/>
      </c>
      <c r="DF104" s="14" t="str">
        <f>'Strategy Dashboard'!CU104</f>
        <v/>
      </c>
      <c r="DG104" s="14" t="str">
        <f>IF(AF104="","",INDEX($CW$4:$DF$4,MATCH(MAX(CW104:DF104),CW104:DF104,0)))</f>
        <v/>
      </c>
      <c r="DH104" s="14">
        <v>104</v>
      </c>
      <c r="DJ104" s="14" t="str" cm="1">
        <f t="array" ref="DJ104">IFERROR(INDEX($CW$4:$DF$4,_xlfn.AGGREGATE(15,6,COLUMN($CW$4:$DF$4)-COLUMN($CV$1)/($CW$104:$DF$104=MAX($CW$104:$DF$104)),COLUMNS($CW$4:CW4))),"")</f>
        <v/>
      </c>
      <c r="DK104" s="14" t="str" cm="1">
        <f t="array" ref="DK104">IFERROR(INDEX($CW$4:$DF$4,_xlfn.AGGREGATE(15,6,COLUMN($CW$4:$DF$4)-COLUMN($CV$1)/($CW$104:$DF$104=MAX($CW$104:$DF$104)),COLUMNS($CW$4:CX4))),"")</f>
        <v/>
      </c>
      <c r="DL104" s="14" t="str" cm="1">
        <f t="array" ref="DL104">IFERROR(INDEX($CW$4:$DF$4,_xlfn.AGGREGATE(15,6,COLUMN($CW$4:$DF$4)-COLUMN($CV$1)/($CW$104:$DF$104=MAX($CW$104:$DF$104)),COLUMNS($CW$4:CY4))),"")</f>
        <v/>
      </c>
      <c r="DM104" s="14" t="str" cm="1">
        <f t="array" ref="DM104">IFERROR(INDEX($CW$4:$DF$4,_xlfn.AGGREGATE(15,6,COLUMN($CW$4:$DF$4)-COLUMN($CV$1)/($CW$104:$DF$104=MAX($CW$104:$DF$104)),COLUMNS($CW$4:CZ4))),"")</f>
        <v/>
      </c>
      <c r="DN104" s="168" t="str">
        <f ca="1">IF(DO103="",DN103,DN100)</f>
        <v/>
      </c>
      <c r="DR104" s="14" t="str">
        <f ca="1">IF(DN101&gt;1,"R","N")</f>
        <v>R</v>
      </c>
      <c r="DS104" s="14" t="str">
        <f ca="1">DN104</f>
        <v/>
      </c>
      <c r="DU104" s="68" t="str">
        <f t="shared" si="177"/>
        <v/>
      </c>
      <c r="DV104" s="24" t="str">
        <f t="shared" si="178"/>
        <v/>
      </c>
      <c r="DW104" s="24" t="str">
        <f t="shared" si="179"/>
        <v/>
      </c>
      <c r="DX104" s="24" t="str">
        <f t="shared" si="180"/>
        <v/>
      </c>
      <c r="DY104" s="24" t="str">
        <f t="shared" si="181"/>
        <v/>
      </c>
      <c r="DZ104" s="24" t="str">
        <f t="shared" si="182"/>
        <v/>
      </c>
      <c r="EA104" s="24" t="str">
        <f t="shared" si="183"/>
        <v/>
      </c>
      <c r="EB104" s="24" t="str">
        <f t="shared" si="184"/>
        <v/>
      </c>
      <c r="EC104" s="24" t="str">
        <f t="shared" si="185"/>
        <v/>
      </c>
      <c r="ED104" s="67" t="str">
        <f t="shared" si="186"/>
        <v/>
      </c>
    </row>
    <row r="105" spans="1:134" ht="26.25" customHeight="1" thickBot="1">
      <c r="A105" s="14">
        <v>96</v>
      </c>
      <c r="B105" s="101" t="str">
        <f t="shared" si="201"/>
        <v/>
      </c>
      <c r="C105" s="102" t="str">
        <f t="shared" si="155"/>
        <v/>
      </c>
      <c r="D105" s="102" t="str">
        <f t="shared" si="156"/>
        <v/>
      </c>
      <c r="E105" s="103" t="str">
        <f t="shared" si="157"/>
        <v/>
      </c>
      <c r="F105" s="137"/>
      <c r="G105" s="137"/>
      <c r="H105" s="101" t="str">
        <f t="shared" si="136"/>
        <v/>
      </c>
      <c r="I105" s="102" t="str">
        <f t="shared" si="158"/>
        <v/>
      </c>
      <c r="J105" s="102" t="str">
        <f t="shared" si="159"/>
        <v/>
      </c>
      <c r="K105" s="103" t="str">
        <f t="shared" si="160"/>
        <v/>
      </c>
      <c r="L105" s="137"/>
      <c r="M105" s="137"/>
      <c r="N105" s="101" t="str">
        <f t="shared" si="137"/>
        <v/>
      </c>
      <c r="O105" s="102" t="str">
        <f t="shared" si="161"/>
        <v/>
      </c>
      <c r="P105" s="102" t="str">
        <f t="shared" si="162"/>
        <v/>
      </c>
      <c r="Q105" s="103" t="str">
        <f t="shared" si="163"/>
        <v/>
      </c>
      <c r="R105" s="137"/>
      <c r="S105" s="137"/>
      <c r="T105" s="101" t="str">
        <f t="shared" si="138"/>
        <v/>
      </c>
      <c r="U105" s="102" t="str">
        <f t="shared" si="164"/>
        <v/>
      </c>
      <c r="V105" s="102" t="str">
        <f t="shared" si="165"/>
        <v/>
      </c>
      <c r="W105" s="103" t="str">
        <f t="shared" si="166"/>
        <v/>
      </c>
      <c r="X105" s="137"/>
      <c r="Y105" s="137"/>
      <c r="Z105" s="101" t="str">
        <f t="shared" si="139"/>
        <v/>
      </c>
      <c r="AA105" s="102" t="str">
        <f t="shared" si="167"/>
        <v/>
      </c>
      <c r="AB105" s="102" t="str">
        <f t="shared" si="168"/>
        <v/>
      </c>
      <c r="AC105" s="103" t="str">
        <f t="shared" si="169"/>
        <v/>
      </c>
      <c r="AD105" s="137"/>
      <c r="AE105" s="137"/>
      <c r="AF105" s="169" t="str">
        <f>IF('Main Dashboard'!I105="","",'Main Dashboard'!I105)</f>
        <v/>
      </c>
      <c r="AG105" s="179" t="str">
        <f t="shared" ref="AG105" si="213">IF(AF104="","",IF(DR104="R","R",""))</f>
        <v/>
      </c>
      <c r="AH105" s="180" t="str">
        <f>IF(AF104="","",VLOOKUP(DS105,General!O:P,2,FALSE))</f>
        <v/>
      </c>
      <c r="AI105" s="181" t="str" cm="1">
        <f t="array" aca="1" ref="AI105" ca="1">IF(AF104="","",INDIRECT(DS104&amp;DH105))</f>
        <v/>
      </c>
      <c r="AJ105" s="102" t="str">
        <f t="shared" si="187"/>
        <v/>
      </c>
      <c r="AK105" s="102" t="str">
        <f t="shared" si="192"/>
        <v/>
      </c>
      <c r="AL105" s="103" t="str">
        <f t="shared" si="193"/>
        <v/>
      </c>
      <c r="AM105" s="166"/>
      <c r="AN105" s="137"/>
      <c r="AO105" s="101" t="str">
        <f t="shared" si="140"/>
        <v/>
      </c>
      <c r="AP105" s="102" t="str">
        <f t="shared" si="141"/>
        <v/>
      </c>
      <c r="AQ105" s="102" t="str">
        <f t="shared" si="171"/>
        <v/>
      </c>
      <c r="AR105" s="103" t="str">
        <f t="shared" si="142"/>
        <v/>
      </c>
      <c r="AS105" s="137"/>
      <c r="AT105" s="137"/>
      <c r="AU105" s="101" t="str">
        <f t="shared" si="143"/>
        <v/>
      </c>
      <c r="AV105" s="102" t="str">
        <f t="shared" si="144"/>
        <v/>
      </c>
      <c r="AW105" s="102" t="str">
        <f t="shared" si="172"/>
        <v/>
      </c>
      <c r="AX105" s="103" t="str">
        <f t="shared" si="145"/>
        <v/>
      </c>
      <c r="AY105" s="137"/>
      <c r="AZ105" s="137"/>
      <c r="BA105" s="101" t="str">
        <f t="shared" si="146"/>
        <v/>
      </c>
      <c r="BB105" s="102" t="str">
        <f t="shared" si="147"/>
        <v/>
      </c>
      <c r="BC105" s="102" t="str">
        <f t="shared" si="173"/>
        <v/>
      </c>
      <c r="BD105" s="103" t="str">
        <f t="shared" si="148"/>
        <v/>
      </c>
      <c r="BE105" s="137"/>
      <c r="BF105" s="137"/>
      <c r="BG105" s="101" t="str">
        <f t="shared" si="149"/>
        <v/>
      </c>
      <c r="BH105" s="102" t="str">
        <f t="shared" si="150"/>
        <v/>
      </c>
      <c r="BI105" s="102" t="str">
        <f t="shared" si="174"/>
        <v/>
      </c>
      <c r="BJ105" s="103" t="str">
        <f t="shared" si="151"/>
        <v/>
      </c>
      <c r="BK105" s="137"/>
      <c r="BL105" s="137"/>
      <c r="BM105" s="101" t="str">
        <f t="shared" si="152"/>
        <v/>
      </c>
      <c r="BN105" s="102" t="str">
        <f t="shared" si="153"/>
        <v/>
      </c>
      <c r="BO105" s="102" t="str">
        <f t="shared" si="175"/>
        <v/>
      </c>
      <c r="BP105" s="103" t="str">
        <f t="shared" si="154"/>
        <v/>
      </c>
      <c r="BQ105" s="14" t="str">
        <f t="shared" si="176"/>
        <v>B96</v>
      </c>
      <c r="BR105" s="14" t="str">
        <f>LEFT('Strategy Dashboard'!B105)</f>
        <v/>
      </c>
      <c r="BS105" s="14" t="str">
        <f>LEFT('Strategy Dashboard'!K105)</f>
        <v/>
      </c>
      <c r="BT105" s="14" t="str">
        <f>LEFT('Strategy Dashboard'!T105)</f>
        <v/>
      </c>
      <c r="BU105" s="14" t="str">
        <f>LEFT('Strategy Dashboard'!AC105)</f>
        <v/>
      </c>
      <c r="BV105" s="14" t="str">
        <f>LEFT('Strategy Dashboard'!AL105)</f>
        <v/>
      </c>
      <c r="BW105" s="14" t="str">
        <f>LEFT('Strategy Dashboard'!BE105)</f>
        <v/>
      </c>
      <c r="BX105" s="14" t="str">
        <f>LEFT('Strategy Dashboard'!BN105)</f>
        <v/>
      </c>
      <c r="BY105" s="14" t="str">
        <f>LEFT('Strategy Dashboard'!BW105)</f>
        <v/>
      </c>
      <c r="BZ105" s="14" t="str">
        <f>LEFT('Strategy Dashboard'!CF105)</f>
        <v/>
      </c>
      <c r="CA105" s="14" t="str">
        <f>LEFT('Strategy Dashboard'!CO105)</f>
        <v/>
      </c>
      <c r="CB105" s="14">
        <f>IF(OR(BR105="N",REPLACE('Strategy Dashboard'!B105,1,1,"")=""),0,INT(REPLACE('Strategy Dashboard'!B105,1,1,"")))</f>
        <v>0</v>
      </c>
      <c r="CC105" s="14">
        <f>IF(OR(BS105="N",REPLACE('Strategy Dashboard'!K105,1,1,"")=""),0,INT(REPLACE('Strategy Dashboard'!K105,1,1,"")))</f>
        <v>0</v>
      </c>
      <c r="CD105" s="14">
        <f>IF(OR(BT105="N",REPLACE('Strategy Dashboard'!T105,1,1,"")=""),0,INT(REPLACE('Strategy Dashboard'!T105,1,1,"")))</f>
        <v>0</v>
      </c>
      <c r="CE105" s="14">
        <f>IF(OR(BU105="N",REPLACE('Strategy Dashboard'!AC105,1,1,"")=""),0,INT(REPLACE('Strategy Dashboard'!AC105,1,1,"")))</f>
        <v>0</v>
      </c>
      <c r="CF105" s="14">
        <f>IF(OR(BV105="N",REPLACE('Strategy Dashboard'!AL105,1,1,"")=""),0,INT(REPLACE('Strategy Dashboard'!AL105,1,1,"")))</f>
        <v>0</v>
      </c>
      <c r="CG105" s="14">
        <f>IF(OR(BW105="N",REPLACE('Strategy Dashboard'!BE105,1,1,"")=""),0,INT(REPLACE('Strategy Dashboard'!BE105,1,1,"")))</f>
        <v>0</v>
      </c>
      <c r="CH105" s="14">
        <f>IF(OR(BX105="N",REPLACE('Strategy Dashboard'!BN105,1,1,"")=""),0,INT(REPLACE('Strategy Dashboard'!BN105,1,1,"")))</f>
        <v>0</v>
      </c>
      <c r="CI105" s="14">
        <f>IF(OR(BY105="N",REPLACE('Strategy Dashboard'!BW105,1,1,"")=""),0,INT(REPLACE('Strategy Dashboard'!BW105,1,1,"")))</f>
        <v>0</v>
      </c>
      <c r="CJ105" s="14">
        <f>IF(OR(BZ105="N",REPLACE('Strategy Dashboard'!CF105,1,1,"")=""),0,INT(REPLACE('Strategy Dashboard'!CF105,1,1,"")))</f>
        <v>0</v>
      </c>
      <c r="CK105" s="14">
        <f>IF(OR(CA105="N",REPLACE('Strategy Dashboard'!CO105,1,1,"")=""),0,INT(REPLACE('Strategy Dashboard'!CO105,1,1,"")))</f>
        <v>0</v>
      </c>
      <c r="CL105" s="14" t="e">
        <f>IF(C105="",0,IFERROR(VLOOKUP(C100&amp;C101&amp;C102&amp;C103&amp;C104&amp;C105,General!I:J,2,FALSE),0))+D104</f>
        <v>#VALUE!</v>
      </c>
      <c r="CM105" s="14" t="e">
        <f>IF(I105="",0,IFERROR(VLOOKUP(I100&amp;I101&amp;I102&amp;I103&amp;I104&amp;I105,General!I:J,2,FALSE),0))+J104</f>
        <v>#VALUE!</v>
      </c>
      <c r="CN105" s="14" t="e">
        <f>IF(O105="",0,IFERROR(VLOOKUP(O100&amp;O101&amp;O102&amp;O103&amp;O104&amp;O105,General!I:J,2,FALSE),0))+P104</f>
        <v>#VALUE!</v>
      </c>
      <c r="CO105" s="14" t="e">
        <f>IF(U105="",0,IFERROR(VLOOKUP(U100&amp;U101&amp;U102&amp;U103&amp;U104&amp;U105,General!I:J,2,FALSE),0))+V104</f>
        <v>#VALUE!</v>
      </c>
      <c r="CP105" s="14" t="e">
        <f>IF(AA105="",0,IFERROR(VLOOKUP(AA100&amp;AA101&amp;AA102&amp;AA103&amp;AA104&amp;AA105,General!I:J,2,FALSE),0))+AB104</f>
        <v>#VALUE!</v>
      </c>
      <c r="CQ105" s="14" t="e">
        <f>IF(AP105="",0,IFERROR(VLOOKUP(AP100&amp;AP101&amp;AP102&amp;AP103&amp;AP104&amp;AP105,General!I:J,2,FALSE),0))+AQ104</f>
        <v>#VALUE!</v>
      </c>
      <c r="CR105" s="14" t="e">
        <f>IF(AV105="",0,IFERROR(VLOOKUP(AV100&amp;AV101&amp;AV102&amp;AV103&amp;AV104&amp;AV105,General!I:J,2,FALSE),0))+AW104</f>
        <v>#VALUE!</v>
      </c>
      <c r="CS105" s="14" t="e">
        <f>IF(BB105="",0,IFERROR(VLOOKUP(BB100&amp;BB101&amp;BB102&amp;BB103&amp;BB104&amp;BB105,General!I:J,2,FALSE),0))+BC104</f>
        <v>#VALUE!</v>
      </c>
      <c r="CT105" s="14" t="e">
        <f>IF(BH105="",0,IFERROR(VLOOKUP(BH100&amp;BH101&amp;BH102&amp;BH103&amp;BH104&amp;BH105,General!I:J,2,FALSE),0))+BI104</f>
        <v>#VALUE!</v>
      </c>
      <c r="CU105" s="14" t="e">
        <f>IF(BN105="",0,IFERROR(VLOOKUP(BN100&amp;BN101&amp;BN102&amp;BN103&amp;BN104&amp;BN105,General!I:J,2,FALSE),0))+BO104</f>
        <v>#VALUE!</v>
      </c>
      <c r="CV105" s="14" t="e">
        <f>IF(AJ105="",0,IFERROR(VLOOKUP(AJ100&amp;AJ101&amp;AJ102&amp;AJ103&amp;AJ104&amp;AJ105,General!I:J,2,FALSE),0))+AK104</f>
        <v>#VALUE!</v>
      </c>
      <c r="DG105" s="14" t="str">
        <f>DG109</f>
        <v/>
      </c>
      <c r="DH105" s="14">
        <v>105</v>
      </c>
      <c r="DN105" s="14" t="str">
        <f ca="1">IF(DN106=1,DN108,IF(DN106=2,DO108,IF(DN106=3,DP108,DQ108)))</f>
        <v/>
      </c>
      <c r="DS105" s="14" t="str">
        <f ca="1">$DN$104</f>
        <v/>
      </c>
      <c r="DU105" s="68" t="str">
        <f t="shared" si="177"/>
        <v/>
      </c>
      <c r="DV105" s="24" t="str">
        <f t="shared" si="178"/>
        <v/>
      </c>
      <c r="DW105" s="24" t="str">
        <f t="shared" si="179"/>
        <v/>
      </c>
      <c r="DX105" s="24" t="str">
        <f t="shared" si="180"/>
        <v/>
      </c>
      <c r="DY105" s="24" t="str">
        <f t="shared" si="181"/>
        <v/>
      </c>
      <c r="DZ105" s="24" t="str">
        <f t="shared" si="182"/>
        <v/>
      </c>
      <c r="EA105" s="24" t="str">
        <f t="shared" si="183"/>
        <v/>
      </c>
      <c r="EB105" s="24" t="str">
        <f t="shared" si="184"/>
        <v/>
      </c>
      <c r="EC105" s="24" t="str">
        <f t="shared" si="185"/>
        <v/>
      </c>
      <c r="ED105" s="67" t="str">
        <f t="shared" si="186"/>
        <v/>
      </c>
    </row>
    <row r="106" spans="1:134" ht="26.25" customHeight="1" thickBot="1">
      <c r="A106" s="14">
        <v>97</v>
      </c>
      <c r="B106" s="104" t="str">
        <f t="shared" si="201"/>
        <v/>
      </c>
      <c r="C106" s="91" t="str">
        <f t="shared" si="155"/>
        <v/>
      </c>
      <c r="D106" s="91" t="str">
        <f t="shared" si="156"/>
        <v/>
      </c>
      <c r="E106" s="105" t="str">
        <f t="shared" si="157"/>
        <v/>
      </c>
      <c r="F106" s="137"/>
      <c r="G106" s="137"/>
      <c r="H106" s="104" t="str">
        <f t="shared" si="136"/>
        <v/>
      </c>
      <c r="I106" s="91" t="str">
        <f t="shared" si="158"/>
        <v/>
      </c>
      <c r="J106" s="91" t="str">
        <f t="shared" si="159"/>
        <v/>
      </c>
      <c r="K106" s="105" t="str">
        <f t="shared" si="160"/>
        <v/>
      </c>
      <c r="L106" s="137"/>
      <c r="M106" s="137"/>
      <c r="N106" s="104" t="str">
        <f t="shared" si="137"/>
        <v/>
      </c>
      <c r="O106" s="91" t="str">
        <f t="shared" si="161"/>
        <v/>
      </c>
      <c r="P106" s="91" t="str">
        <f t="shared" si="162"/>
        <v/>
      </c>
      <c r="Q106" s="105" t="str">
        <f t="shared" si="163"/>
        <v/>
      </c>
      <c r="R106" s="137"/>
      <c r="S106" s="137"/>
      <c r="T106" s="104" t="str">
        <f t="shared" si="138"/>
        <v/>
      </c>
      <c r="U106" s="91" t="str">
        <f t="shared" si="164"/>
        <v/>
      </c>
      <c r="V106" s="91" t="str">
        <f t="shared" si="165"/>
        <v/>
      </c>
      <c r="W106" s="105" t="str">
        <f t="shared" si="166"/>
        <v/>
      </c>
      <c r="X106" s="137"/>
      <c r="Y106" s="137"/>
      <c r="Z106" s="104" t="str">
        <f t="shared" si="139"/>
        <v/>
      </c>
      <c r="AA106" s="91" t="str">
        <f t="shared" si="167"/>
        <v/>
      </c>
      <c r="AB106" s="91" t="str">
        <f t="shared" si="168"/>
        <v/>
      </c>
      <c r="AC106" s="105" t="str">
        <f t="shared" si="169"/>
        <v/>
      </c>
      <c r="AD106" s="137"/>
      <c r="AE106" s="137"/>
      <c r="AF106" s="169" t="str">
        <f>IF('Main Dashboard'!I106="","",'Main Dashboard'!I106)</f>
        <v/>
      </c>
      <c r="AG106" s="171"/>
      <c r="AH106" s="190"/>
      <c r="AI106" s="178" t="str" cm="1">
        <f t="array" aca="1" ref="AI106" ca="1">IF(AF105="","",INDIRECT(DS105&amp;DH106))</f>
        <v/>
      </c>
      <c r="AJ106" s="91" t="str">
        <f t="shared" si="187"/>
        <v/>
      </c>
      <c r="AK106" s="91" t="str">
        <f t="shared" si="192"/>
        <v/>
      </c>
      <c r="AL106" s="105" t="str">
        <f t="shared" si="193"/>
        <v/>
      </c>
      <c r="AM106" s="166"/>
      <c r="AN106" s="137"/>
      <c r="AO106" s="104" t="str">
        <f t="shared" si="140"/>
        <v/>
      </c>
      <c r="AP106" s="91" t="str">
        <f t="shared" ref="AP106:AP109" si="214">IF(AF106="","",IF(AO106="NB","",IF(LEFT(AO106)=AF106,"Y","N")))</f>
        <v/>
      </c>
      <c r="AQ106" s="91" t="str">
        <f t="shared" si="171"/>
        <v/>
      </c>
      <c r="AR106" s="105" t="str">
        <f t="shared" si="142"/>
        <v/>
      </c>
      <c r="AS106" s="137"/>
      <c r="AT106" s="137"/>
      <c r="AU106" s="104" t="str">
        <f t="shared" si="143"/>
        <v/>
      </c>
      <c r="AV106" s="91" t="str">
        <f t="shared" ref="AV106:AV109" si="215">IF(AF106="","",IF(AU106="NB","",IF(LEFT(AU106)=AF106,"Y","N")))</f>
        <v/>
      </c>
      <c r="AW106" s="91" t="str">
        <f t="shared" si="172"/>
        <v/>
      </c>
      <c r="AX106" s="105" t="str">
        <f t="shared" si="145"/>
        <v/>
      </c>
      <c r="AY106" s="137"/>
      <c r="AZ106" s="137"/>
      <c r="BA106" s="104" t="str">
        <f t="shared" si="146"/>
        <v/>
      </c>
      <c r="BB106" s="91" t="str">
        <f t="shared" ref="BB106:BB109" si="216">IF(AF106="","",IF(BA106="NB","",IF(LEFT(BA106)=AF106,"Y","N")))</f>
        <v/>
      </c>
      <c r="BC106" s="91" t="str">
        <f t="shared" si="173"/>
        <v/>
      </c>
      <c r="BD106" s="105" t="str">
        <f t="shared" si="148"/>
        <v/>
      </c>
      <c r="BE106" s="137"/>
      <c r="BF106" s="137"/>
      <c r="BG106" s="104" t="str">
        <f t="shared" si="149"/>
        <v/>
      </c>
      <c r="BH106" s="91" t="str">
        <f t="shared" ref="BH106:BH109" si="217">IF(AF106="","",IF(BG106="NB","",IF(LEFT(BG106)=AF106,"Y","N")))</f>
        <v/>
      </c>
      <c r="BI106" s="91" t="str">
        <f t="shared" si="174"/>
        <v/>
      </c>
      <c r="BJ106" s="105" t="str">
        <f t="shared" si="151"/>
        <v/>
      </c>
      <c r="BK106" s="137"/>
      <c r="BL106" s="137"/>
      <c r="BM106" s="104" t="str">
        <f t="shared" si="152"/>
        <v/>
      </c>
      <c r="BN106" s="91" t="str">
        <f t="shared" ref="BN106:BN109" si="218">IF(AF106="","",IF(BM106="NB","",IF(LEFT(BM106)=AF106,"Y","N")))</f>
        <v/>
      </c>
      <c r="BO106" s="91" t="str">
        <f t="shared" si="175"/>
        <v/>
      </c>
      <c r="BP106" s="105" t="str">
        <f t="shared" si="154"/>
        <v/>
      </c>
      <c r="BQ106" s="14" t="str">
        <f t="shared" si="176"/>
        <v>B97</v>
      </c>
      <c r="BR106" s="14" t="str">
        <f>LEFT('Strategy Dashboard'!B106)</f>
        <v/>
      </c>
      <c r="BS106" s="14" t="str">
        <f>LEFT('Strategy Dashboard'!K106)</f>
        <v/>
      </c>
      <c r="BT106" s="14" t="str">
        <f>LEFT('Strategy Dashboard'!T106)</f>
        <v/>
      </c>
      <c r="BU106" s="14" t="str">
        <f>LEFT('Strategy Dashboard'!AC106)</f>
        <v/>
      </c>
      <c r="BV106" s="14" t="str">
        <f>LEFT('Strategy Dashboard'!AL106)</f>
        <v/>
      </c>
      <c r="BW106" s="14" t="str">
        <f>LEFT('Strategy Dashboard'!BE106)</f>
        <v/>
      </c>
      <c r="BX106" s="14" t="str">
        <f>LEFT('Strategy Dashboard'!BN106)</f>
        <v/>
      </c>
      <c r="BY106" s="14" t="str">
        <f>LEFT('Strategy Dashboard'!BW106)</f>
        <v/>
      </c>
      <c r="BZ106" s="14" t="str">
        <f>LEFT('Strategy Dashboard'!CF106)</f>
        <v/>
      </c>
      <c r="CA106" s="14" t="str">
        <f>LEFT('Strategy Dashboard'!CO106)</f>
        <v/>
      </c>
      <c r="CB106" s="14">
        <f>IF(OR(BR106="N",REPLACE('Strategy Dashboard'!B106,1,1,"")=""),0,INT(REPLACE('Strategy Dashboard'!B106,1,1,"")))</f>
        <v>0</v>
      </c>
      <c r="CC106" s="14">
        <f>IF(OR(BS106="N",REPLACE('Strategy Dashboard'!K106,1,1,"")=""),0,INT(REPLACE('Strategy Dashboard'!K106,1,1,"")))</f>
        <v>0</v>
      </c>
      <c r="CD106" s="14">
        <f>IF(OR(BT106="N",REPLACE('Strategy Dashboard'!T106,1,1,"")=""),0,INT(REPLACE('Strategy Dashboard'!T106,1,1,"")))</f>
        <v>0</v>
      </c>
      <c r="CE106" s="14">
        <f>IF(OR(BU106="N",REPLACE('Strategy Dashboard'!AC106,1,1,"")=""),0,INT(REPLACE('Strategy Dashboard'!AC106,1,1,"")))</f>
        <v>0</v>
      </c>
      <c r="CF106" s="14">
        <f>IF(OR(BV106="N",REPLACE('Strategy Dashboard'!AL106,1,1,"")=""),0,INT(REPLACE('Strategy Dashboard'!AL106,1,1,"")))</f>
        <v>0</v>
      </c>
      <c r="CG106" s="14">
        <f>IF(OR(BW106="N",REPLACE('Strategy Dashboard'!BE106,1,1,"")=""),0,INT(REPLACE('Strategy Dashboard'!BE106,1,1,"")))</f>
        <v>0</v>
      </c>
      <c r="CH106" s="14">
        <f>IF(OR(BX106="N",REPLACE('Strategy Dashboard'!BN106,1,1,"")=""),0,INT(REPLACE('Strategy Dashboard'!BN106,1,1,"")))</f>
        <v>0</v>
      </c>
      <c r="CI106" s="14">
        <f>IF(OR(BY106="N",REPLACE('Strategy Dashboard'!BW106,1,1,"")=""),0,INT(REPLACE('Strategy Dashboard'!BW106,1,1,"")))</f>
        <v>0</v>
      </c>
      <c r="CJ106" s="14">
        <f>IF(OR(BZ106="N",REPLACE('Strategy Dashboard'!CF106,1,1,"")=""),0,INT(REPLACE('Strategy Dashboard'!CF106,1,1,"")))</f>
        <v>0</v>
      </c>
      <c r="CK106" s="14">
        <f>IF(OR(CA106="N",REPLACE('Strategy Dashboard'!CO106,1,1,"")=""),0,INT(REPLACE('Strategy Dashboard'!CO106,1,1,"")))</f>
        <v>0</v>
      </c>
      <c r="CL106" s="14" t="e">
        <f>IF(C106="",0,IFERROR(VLOOKUP(C101&amp;C102&amp;C103&amp;C104&amp;C105&amp;C106,General!I:J,2,FALSE),0))+D105</f>
        <v>#VALUE!</v>
      </c>
      <c r="CM106" s="14" t="e">
        <f>IF(I106="",0,IFERROR(VLOOKUP(I101&amp;I102&amp;I103&amp;I104&amp;I105&amp;I106,General!I:J,2,FALSE),0))+J105</f>
        <v>#VALUE!</v>
      </c>
      <c r="CN106" s="14" t="e">
        <f>IF(O106="",0,IFERROR(VLOOKUP(O101&amp;O102&amp;O103&amp;O104&amp;O105&amp;O106,General!I:J,2,FALSE),0))+P105</f>
        <v>#VALUE!</v>
      </c>
      <c r="CO106" s="14" t="e">
        <f>IF(U106="",0,IFERROR(VLOOKUP(U101&amp;U102&amp;U103&amp;U104&amp;U105&amp;U106,General!I:J,2,FALSE),0))+V105</f>
        <v>#VALUE!</v>
      </c>
      <c r="CP106" s="14" t="e">
        <f>IF(AA106="",0,IFERROR(VLOOKUP(AA101&amp;AA102&amp;AA103&amp;AA104&amp;AA105&amp;AA106,General!I:J,2,FALSE),0))+AB105</f>
        <v>#VALUE!</v>
      </c>
      <c r="CQ106" s="14" t="e">
        <f>IF(AP106="",0,IFERROR(VLOOKUP(AP101&amp;AP102&amp;AP103&amp;AP104&amp;AP105&amp;AP106,General!I:J,2,FALSE),0))+AQ105</f>
        <v>#VALUE!</v>
      </c>
      <c r="CR106" s="14" t="e">
        <f>IF(AV106="",0,IFERROR(VLOOKUP(AV101&amp;AV102&amp;AV103&amp;AV104&amp;AV105&amp;AV106,General!I:J,2,FALSE),0))+AW105</f>
        <v>#VALUE!</v>
      </c>
      <c r="CS106" s="14" t="e">
        <f>IF(BB106="",0,IFERROR(VLOOKUP(BB101&amp;BB102&amp;BB103&amp;BB104&amp;BB105&amp;BB106,General!I:J,2,FALSE),0))+BC105</f>
        <v>#VALUE!</v>
      </c>
      <c r="CT106" s="14" t="e">
        <f>IF(BH106="",0,IFERROR(VLOOKUP(BH101&amp;BH102&amp;BH103&amp;BH104&amp;BH105&amp;BH106,General!I:J,2,FALSE),0))+BI105</f>
        <v>#VALUE!</v>
      </c>
      <c r="CU106" s="14" t="e">
        <f>IF(BN106="",0,IFERROR(VLOOKUP(BN101&amp;BN102&amp;BN103&amp;BN104&amp;BN105&amp;BN106,General!I:J,2,FALSE),0))+BO105</f>
        <v>#VALUE!</v>
      </c>
      <c r="CV106" s="14" t="e">
        <f>IF(AJ106="",0,IFERROR(VLOOKUP(AJ101&amp;AJ102&amp;AJ103&amp;AJ104&amp;AJ105&amp;AJ106,General!I:J,2,FALSE),0))+AK105</f>
        <v>#VALUE!</v>
      </c>
      <c r="DG106" s="14" t="str">
        <f>DG109</f>
        <v/>
      </c>
      <c r="DH106" s="14">
        <v>106</v>
      </c>
      <c r="DN106" s="14">
        <f ca="1">RANDBETWEEN(1,DN107)</f>
        <v>3</v>
      </c>
      <c r="DS106" s="14" t="str">
        <f t="shared" ref="DS106:DS108" ca="1" si="219">$DN$104</f>
        <v/>
      </c>
      <c r="DT106" s="14">
        <f t="shared" ref="DT106" si="220">IF(DT101=4,1,DT101+1)</f>
        <v>4</v>
      </c>
      <c r="DU106" s="68" t="str">
        <f t="shared" si="177"/>
        <v/>
      </c>
      <c r="DV106" s="24" t="str">
        <f t="shared" si="178"/>
        <v/>
      </c>
      <c r="DW106" s="24" t="str">
        <f t="shared" si="179"/>
        <v/>
      </c>
      <c r="DX106" s="24" t="str">
        <f t="shared" si="180"/>
        <v/>
      </c>
      <c r="DY106" s="24" t="str">
        <f t="shared" si="181"/>
        <v/>
      </c>
      <c r="DZ106" s="24" t="str">
        <f t="shared" si="182"/>
        <v/>
      </c>
      <c r="EA106" s="24" t="str">
        <f t="shared" si="183"/>
        <v/>
      </c>
      <c r="EB106" s="24" t="str">
        <f t="shared" si="184"/>
        <v/>
      </c>
      <c r="EC106" s="24" t="str">
        <f t="shared" si="185"/>
        <v/>
      </c>
      <c r="ED106" s="67" t="str">
        <f t="shared" si="186"/>
        <v/>
      </c>
    </row>
    <row r="107" spans="1:134" ht="26.25" customHeight="1" thickBot="1">
      <c r="A107" s="14">
        <v>98</v>
      </c>
      <c r="B107" s="104" t="str">
        <f t="shared" si="201"/>
        <v/>
      </c>
      <c r="C107" s="91" t="str">
        <f t="shared" si="155"/>
        <v/>
      </c>
      <c r="D107" s="91" t="str">
        <f t="shared" si="156"/>
        <v/>
      </c>
      <c r="E107" s="105" t="str">
        <f t="shared" si="157"/>
        <v/>
      </c>
      <c r="F107" s="137"/>
      <c r="G107" s="137"/>
      <c r="H107" s="104" t="str">
        <f t="shared" si="136"/>
        <v/>
      </c>
      <c r="I107" s="91" t="str">
        <f t="shared" si="158"/>
        <v/>
      </c>
      <c r="J107" s="91" t="str">
        <f t="shared" si="159"/>
        <v/>
      </c>
      <c r="K107" s="105" t="str">
        <f t="shared" si="160"/>
        <v/>
      </c>
      <c r="L107" s="137"/>
      <c r="M107" s="137"/>
      <c r="N107" s="104" t="str">
        <f t="shared" si="137"/>
        <v/>
      </c>
      <c r="O107" s="91" t="str">
        <f t="shared" si="161"/>
        <v/>
      </c>
      <c r="P107" s="91" t="str">
        <f t="shared" si="162"/>
        <v/>
      </c>
      <c r="Q107" s="105" t="str">
        <f t="shared" si="163"/>
        <v/>
      </c>
      <c r="R107" s="137"/>
      <c r="S107" s="137"/>
      <c r="T107" s="104" t="str">
        <f t="shared" si="138"/>
        <v/>
      </c>
      <c r="U107" s="91" t="str">
        <f t="shared" si="164"/>
        <v/>
      </c>
      <c r="V107" s="91" t="str">
        <f t="shared" si="165"/>
        <v/>
      </c>
      <c r="W107" s="105" t="str">
        <f t="shared" si="166"/>
        <v/>
      </c>
      <c r="X107" s="137"/>
      <c r="Y107" s="137"/>
      <c r="Z107" s="104" t="str">
        <f t="shared" si="139"/>
        <v/>
      </c>
      <c r="AA107" s="91" t="str">
        <f t="shared" si="167"/>
        <v/>
      </c>
      <c r="AB107" s="91" t="str">
        <f t="shared" si="168"/>
        <v/>
      </c>
      <c r="AC107" s="105" t="str">
        <f t="shared" si="169"/>
        <v/>
      </c>
      <c r="AD107" s="137"/>
      <c r="AE107" s="137"/>
      <c r="AF107" s="169" t="str">
        <f>IF('Main Dashboard'!I107="","",'Main Dashboard'!I107)</f>
        <v/>
      </c>
      <c r="AG107" s="171"/>
      <c r="AH107" s="190"/>
      <c r="AI107" s="178" t="str" cm="1">
        <f t="array" aca="1" ref="AI107" ca="1">IF(AF106="","",INDIRECT(DS106&amp;DH107))</f>
        <v/>
      </c>
      <c r="AJ107" s="91" t="str">
        <f t="shared" si="187"/>
        <v/>
      </c>
      <c r="AK107" s="91" t="str">
        <f t="shared" si="192"/>
        <v/>
      </c>
      <c r="AL107" s="105" t="str">
        <f t="shared" si="193"/>
        <v/>
      </c>
      <c r="AM107" s="166"/>
      <c r="AN107" s="137"/>
      <c r="AO107" s="104" t="str">
        <f t="shared" si="140"/>
        <v/>
      </c>
      <c r="AP107" s="91" t="str">
        <f t="shared" si="214"/>
        <v/>
      </c>
      <c r="AQ107" s="91" t="str">
        <f t="shared" si="171"/>
        <v/>
      </c>
      <c r="AR107" s="105" t="str">
        <f t="shared" si="142"/>
        <v/>
      </c>
      <c r="AS107" s="137"/>
      <c r="AT107" s="137"/>
      <c r="AU107" s="104" t="str">
        <f t="shared" si="143"/>
        <v/>
      </c>
      <c r="AV107" s="91" t="str">
        <f t="shared" si="215"/>
        <v/>
      </c>
      <c r="AW107" s="91" t="str">
        <f t="shared" si="172"/>
        <v/>
      </c>
      <c r="AX107" s="105" t="str">
        <f t="shared" si="145"/>
        <v/>
      </c>
      <c r="AY107" s="137"/>
      <c r="AZ107" s="137"/>
      <c r="BA107" s="104" t="str">
        <f t="shared" si="146"/>
        <v/>
      </c>
      <c r="BB107" s="91" t="str">
        <f t="shared" si="216"/>
        <v/>
      </c>
      <c r="BC107" s="91" t="str">
        <f t="shared" si="173"/>
        <v/>
      </c>
      <c r="BD107" s="105" t="str">
        <f t="shared" si="148"/>
        <v/>
      </c>
      <c r="BE107" s="137"/>
      <c r="BF107" s="137"/>
      <c r="BG107" s="104" t="str">
        <f t="shared" si="149"/>
        <v/>
      </c>
      <c r="BH107" s="91" t="str">
        <f t="shared" si="217"/>
        <v/>
      </c>
      <c r="BI107" s="91" t="str">
        <f t="shared" si="174"/>
        <v/>
      </c>
      <c r="BJ107" s="105" t="str">
        <f t="shared" si="151"/>
        <v/>
      </c>
      <c r="BK107" s="137"/>
      <c r="BL107" s="137"/>
      <c r="BM107" s="104" t="str">
        <f t="shared" si="152"/>
        <v/>
      </c>
      <c r="BN107" s="91" t="str">
        <f t="shared" si="218"/>
        <v/>
      </c>
      <c r="BO107" s="91" t="str">
        <f t="shared" si="175"/>
        <v/>
      </c>
      <c r="BP107" s="105" t="str">
        <f t="shared" si="154"/>
        <v/>
      </c>
      <c r="BQ107" s="14" t="str">
        <f t="shared" si="176"/>
        <v>B98</v>
      </c>
      <c r="BR107" s="14" t="str">
        <f>LEFT('Strategy Dashboard'!B107)</f>
        <v/>
      </c>
      <c r="BS107" s="14" t="str">
        <f>LEFT('Strategy Dashboard'!K107)</f>
        <v/>
      </c>
      <c r="BT107" s="14" t="str">
        <f>LEFT('Strategy Dashboard'!T107)</f>
        <v/>
      </c>
      <c r="BU107" s="14" t="str">
        <f>LEFT('Strategy Dashboard'!AC107)</f>
        <v/>
      </c>
      <c r="BV107" s="14" t="str">
        <f>LEFT('Strategy Dashboard'!AL107)</f>
        <v/>
      </c>
      <c r="BW107" s="14" t="str">
        <f>LEFT('Strategy Dashboard'!BE107)</f>
        <v/>
      </c>
      <c r="BX107" s="14" t="str">
        <f>LEFT('Strategy Dashboard'!BN107)</f>
        <v/>
      </c>
      <c r="BY107" s="14" t="str">
        <f>LEFT('Strategy Dashboard'!BW107)</f>
        <v/>
      </c>
      <c r="BZ107" s="14" t="str">
        <f>LEFT('Strategy Dashboard'!CF107)</f>
        <v/>
      </c>
      <c r="CA107" s="14" t="str">
        <f>LEFT('Strategy Dashboard'!CO107)</f>
        <v/>
      </c>
      <c r="CB107" s="14">
        <f>IF(OR(BR107="N",REPLACE('Strategy Dashboard'!B107,1,1,"")=""),0,INT(REPLACE('Strategy Dashboard'!B107,1,1,"")))</f>
        <v>0</v>
      </c>
      <c r="CC107" s="14">
        <f>IF(OR(BS107="N",REPLACE('Strategy Dashboard'!K107,1,1,"")=""),0,INT(REPLACE('Strategy Dashboard'!K107,1,1,"")))</f>
        <v>0</v>
      </c>
      <c r="CD107" s="14">
        <f>IF(OR(BT107="N",REPLACE('Strategy Dashboard'!T107,1,1,"")=""),0,INT(REPLACE('Strategy Dashboard'!T107,1,1,"")))</f>
        <v>0</v>
      </c>
      <c r="CE107" s="14">
        <f>IF(OR(BU107="N",REPLACE('Strategy Dashboard'!AC107,1,1,"")=""),0,INT(REPLACE('Strategy Dashboard'!AC107,1,1,"")))</f>
        <v>0</v>
      </c>
      <c r="CF107" s="14">
        <f>IF(OR(BV107="N",REPLACE('Strategy Dashboard'!AL107,1,1,"")=""),0,INT(REPLACE('Strategy Dashboard'!AL107,1,1,"")))</f>
        <v>0</v>
      </c>
      <c r="CG107" s="14">
        <f>IF(OR(BW107="N",REPLACE('Strategy Dashboard'!BE107,1,1,"")=""),0,INT(REPLACE('Strategy Dashboard'!BE107,1,1,"")))</f>
        <v>0</v>
      </c>
      <c r="CH107" s="14">
        <f>IF(OR(BX107="N",REPLACE('Strategy Dashboard'!BN107,1,1,"")=""),0,INT(REPLACE('Strategy Dashboard'!BN107,1,1,"")))</f>
        <v>0</v>
      </c>
      <c r="CI107" s="14">
        <f>IF(OR(BY107="N",REPLACE('Strategy Dashboard'!BW107,1,1,"")=""),0,INT(REPLACE('Strategy Dashboard'!BW107,1,1,"")))</f>
        <v>0</v>
      </c>
      <c r="CJ107" s="14">
        <f>IF(OR(BZ107="N",REPLACE('Strategy Dashboard'!CF107,1,1,"")=""),0,INT(REPLACE('Strategy Dashboard'!CF107,1,1,"")))</f>
        <v>0</v>
      </c>
      <c r="CK107" s="14">
        <f>IF(OR(CA107="N",REPLACE('Strategy Dashboard'!CO107,1,1,"")=""),0,INT(REPLACE('Strategy Dashboard'!CO107,1,1,"")))</f>
        <v>0</v>
      </c>
      <c r="CL107" s="14" t="e">
        <f>IF(C107="",0,IFERROR(VLOOKUP(C102&amp;C103&amp;C104&amp;C105&amp;C106&amp;C107,General!I:J,2,FALSE),0))+D106</f>
        <v>#VALUE!</v>
      </c>
      <c r="CM107" s="14" t="e">
        <f>IF(I107="",0,IFERROR(VLOOKUP(I102&amp;I103&amp;I104&amp;I105&amp;I106&amp;I107,General!I:J,2,FALSE),0))+J106</f>
        <v>#VALUE!</v>
      </c>
      <c r="CN107" s="14" t="e">
        <f>IF(O107="",0,IFERROR(VLOOKUP(O102&amp;O103&amp;O104&amp;O105&amp;O106&amp;O107,General!I:J,2,FALSE),0))+P106</f>
        <v>#VALUE!</v>
      </c>
      <c r="CO107" s="14" t="e">
        <f>IF(U107="",0,IFERROR(VLOOKUP(U102&amp;U103&amp;U104&amp;U105&amp;U106&amp;U107,General!I:J,2,FALSE),0))+V106</f>
        <v>#VALUE!</v>
      </c>
      <c r="CP107" s="14" t="e">
        <f>IF(AA107="",0,IFERROR(VLOOKUP(AA102&amp;AA103&amp;AA104&amp;AA105&amp;AA106&amp;AA107,General!I:J,2,FALSE),0))+AB106</f>
        <v>#VALUE!</v>
      </c>
      <c r="CQ107" s="14" t="e">
        <f>IF(AP107="",0,IFERROR(VLOOKUP(AP102&amp;AP103&amp;AP104&amp;AP105&amp;AP106&amp;AP107,General!I:J,2,FALSE),0))+AQ106</f>
        <v>#VALUE!</v>
      </c>
      <c r="CR107" s="14" t="e">
        <f>IF(AV107="",0,IFERROR(VLOOKUP(AV102&amp;AV103&amp;AV104&amp;AV105&amp;AV106&amp;AV107,General!I:J,2,FALSE),0))+AW106</f>
        <v>#VALUE!</v>
      </c>
      <c r="CS107" s="14" t="e">
        <f>IF(BB107="",0,IFERROR(VLOOKUP(BB102&amp;BB103&amp;BB104&amp;BB105&amp;BB106&amp;BB107,General!I:J,2,FALSE),0))+BC106</f>
        <v>#VALUE!</v>
      </c>
      <c r="CT107" s="14" t="e">
        <f>IF(BH107="",0,IFERROR(VLOOKUP(BH102&amp;BH103&amp;BH104&amp;BH105&amp;BH106&amp;BH107,General!I:J,2,FALSE),0))+BI106</f>
        <v>#VALUE!</v>
      </c>
      <c r="CU107" s="14" t="e">
        <f>IF(BN107="",0,IFERROR(VLOOKUP(BN102&amp;BN103&amp;BN104&amp;BN105&amp;BN106&amp;BN107,General!I:J,2,FALSE),0))+BO106</f>
        <v>#VALUE!</v>
      </c>
      <c r="CV107" s="14" t="e">
        <f>IF(AJ107="",0,IFERROR(VLOOKUP(AJ102&amp;AJ103&amp;AJ104&amp;AJ105&amp;AJ106&amp;AJ107,General!I:J,2,FALSE),0))+AK106</f>
        <v>#VALUE!</v>
      </c>
      <c r="DG107" s="14" t="str">
        <f>DG109</f>
        <v/>
      </c>
      <c r="DH107" s="14">
        <v>107</v>
      </c>
      <c r="DJ107" s="14" t="str">
        <f>IFERROR(VLOOKUP(DJ109,General!L:M,2,FALSE),"")</f>
        <v/>
      </c>
      <c r="DK107" s="14" t="str">
        <f>IFERROR(VLOOKUP(DK109,General!L:M,2,FALSE),"")</f>
        <v/>
      </c>
      <c r="DL107" s="14" t="str">
        <f>IFERROR(VLOOKUP(DL109,General!L:M,2,FALSE),"")</f>
        <v/>
      </c>
      <c r="DM107" s="14" t="str">
        <f>IFERROR(VLOOKUP(DM109,General!L:M,2,FALSE),"")</f>
        <v/>
      </c>
      <c r="DN107" s="14">
        <f ca="1">COUNTIF(DJ108:DM108,MAX(DJ108:DM108))</f>
        <v>4</v>
      </c>
      <c r="DS107" s="14" t="str">
        <f t="shared" ca="1" si="219"/>
        <v/>
      </c>
      <c r="DU107" s="68" t="str">
        <f t="shared" si="177"/>
        <v/>
      </c>
      <c r="DV107" s="24" t="str">
        <f t="shared" si="178"/>
        <v/>
      </c>
      <c r="DW107" s="24" t="str">
        <f t="shared" si="179"/>
        <v/>
      </c>
      <c r="DX107" s="24" t="str">
        <f t="shared" si="180"/>
        <v/>
      </c>
      <c r="DY107" s="24" t="str">
        <f t="shared" si="181"/>
        <v/>
      </c>
      <c r="DZ107" s="24" t="str">
        <f t="shared" si="182"/>
        <v/>
      </c>
      <c r="EA107" s="24" t="str">
        <f t="shared" si="183"/>
        <v/>
      </c>
      <c r="EB107" s="24" t="str">
        <f t="shared" si="184"/>
        <v/>
      </c>
      <c r="EC107" s="24" t="str">
        <f t="shared" si="185"/>
        <v/>
      </c>
      <c r="ED107" s="67" t="str">
        <f t="shared" si="186"/>
        <v/>
      </c>
    </row>
    <row r="108" spans="1:134" ht="26.25" customHeight="1" thickBot="1">
      <c r="A108" s="14">
        <v>99</v>
      </c>
      <c r="B108" s="104" t="str">
        <f t="shared" si="201"/>
        <v/>
      </c>
      <c r="C108" s="91" t="str">
        <f t="shared" si="155"/>
        <v/>
      </c>
      <c r="D108" s="91" t="str">
        <f t="shared" si="156"/>
        <v/>
      </c>
      <c r="E108" s="105" t="str">
        <f t="shared" si="157"/>
        <v/>
      </c>
      <c r="F108" s="137"/>
      <c r="G108" s="137"/>
      <c r="H108" s="104" t="str">
        <f t="shared" si="136"/>
        <v/>
      </c>
      <c r="I108" s="91" t="str">
        <f t="shared" si="158"/>
        <v/>
      </c>
      <c r="J108" s="91" t="str">
        <f t="shared" si="159"/>
        <v/>
      </c>
      <c r="K108" s="105" t="str">
        <f t="shared" si="160"/>
        <v/>
      </c>
      <c r="L108" s="137"/>
      <c r="M108" s="137"/>
      <c r="N108" s="104" t="str">
        <f t="shared" si="137"/>
        <v/>
      </c>
      <c r="O108" s="91" t="str">
        <f t="shared" si="161"/>
        <v/>
      </c>
      <c r="P108" s="91" t="str">
        <f t="shared" si="162"/>
        <v/>
      </c>
      <c r="Q108" s="105" t="str">
        <f t="shared" si="163"/>
        <v/>
      </c>
      <c r="R108" s="137"/>
      <c r="S108" s="137"/>
      <c r="T108" s="104" t="str">
        <f t="shared" si="138"/>
        <v/>
      </c>
      <c r="U108" s="91" t="str">
        <f t="shared" si="164"/>
        <v/>
      </c>
      <c r="V108" s="91" t="str">
        <f t="shared" si="165"/>
        <v/>
      </c>
      <c r="W108" s="105" t="str">
        <f t="shared" si="166"/>
        <v/>
      </c>
      <c r="X108" s="137"/>
      <c r="Y108" s="137"/>
      <c r="Z108" s="104" t="str">
        <f t="shared" si="139"/>
        <v/>
      </c>
      <c r="AA108" s="91" t="str">
        <f t="shared" si="167"/>
        <v/>
      </c>
      <c r="AB108" s="91" t="str">
        <f t="shared" si="168"/>
        <v/>
      </c>
      <c r="AC108" s="105" t="str">
        <f t="shared" si="169"/>
        <v/>
      </c>
      <c r="AD108" s="137"/>
      <c r="AE108" s="137"/>
      <c r="AF108" s="169" t="str">
        <f>IF('Main Dashboard'!I108="","",'Main Dashboard'!I108)</f>
        <v/>
      </c>
      <c r="AG108" s="171"/>
      <c r="AH108" s="190"/>
      <c r="AI108" s="178" t="str" cm="1">
        <f t="array" aca="1" ref="AI108" ca="1">IF(AF107="","",INDIRECT(DS107&amp;DH108))</f>
        <v/>
      </c>
      <c r="AJ108" s="91" t="str">
        <f t="shared" si="187"/>
        <v/>
      </c>
      <c r="AK108" s="91" t="str">
        <f t="shared" si="192"/>
        <v/>
      </c>
      <c r="AL108" s="105" t="str">
        <f t="shared" si="193"/>
        <v/>
      </c>
      <c r="AM108" s="166"/>
      <c r="AN108" s="137"/>
      <c r="AO108" s="104" t="str">
        <f t="shared" si="140"/>
        <v/>
      </c>
      <c r="AP108" s="91" t="str">
        <f t="shared" si="214"/>
        <v/>
      </c>
      <c r="AQ108" s="91" t="str">
        <f t="shared" si="171"/>
        <v/>
      </c>
      <c r="AR108" s="105" t="str">
        <f t="shared" si="142"/>
        <v/>
      </c>
      <c r="AS108" s="137"/>
      <c r="AT108" s="137"/>
      <c r="AU108" s="104" t="str">
        <f t="shared" si="143"/>
        <v/>
      </c>
      <c r="AV108" s="91" t="str">
        <f t="shared" si="215"/>
        <v/>
      </c>
      <c r="AW108" s="91" t="str">
        <f t="shared" si="172"/>
        <v/>
      </c>
      <c r="AX108" s="105" t="str">
        <f t="shared" si="145"/>
        <v/>
      </c>
      <c r="AY108" s="137"/>
      <c r="AZ108" s="137"/>
      <c r="BA108" s="104" t="str">
        <f t="shared" si="146"/>
        <v/>
      </c>
      <c r="BB108" s="91" t="str">
        <f t="shared" si="216"/>
        <v/>
      </c>
      <c r="BC108" s="91" t="str">
        <f t="shared" si="173"/>
        <v/>
      </c>
      <c r="BD108" s="105" t="str">
        <f t="shared" si="148"/>
        <v/>
      </c>
      <c r="BE108" s="137"/>
      <c r="BF108" s="137"/>
      <c r="BG108" s="104" t="str">
        <f t="shared" si="149"/>
        <v/>
      </c>
      <c r="BH108" s="91" t="str">
        <f t="shared" si="217"/>
        <v/>
      </c>
      <c r="BI108" s="91" t="str">
        <f t="shared" si="174"/>
        <v/>
      </c>
      <c r="BJ108" s="105" t="str">
        <f t="shared" si="151"/>
        <v/>
      </c>
      <c r="BK108" s="137"/>
      <c r="BL108" s="137"/>
      <c r="BM108" s="104" t="str">
        <f t="shared" si="152"/>
        <v/>
      </c>
      <c r="BN108" s="91" t="str">
        <f t="shared" si="218"/>
        <v/>
      </c>
      <c r="BO108" s="91" t="str">
        <f t="shared" si="175"/>
        <v/>
      </c>
      <c r="BP108" s="105" t="str">
        <f t="shared" si="154"/>
        <v/>
      </c>
      <c r="BQ108" s="14" t="str">
        <f t="shared" si="176"/>
        <v>B99</v>
      </c>
      <c r="BR108" s="14" t="str">
        <f>LEFT('Strategy Dashboard'!B108)</f>
        <v/>
      </c>
      <c r="BS108" s="14" t="str">
        <f>LEFT('Strategy Dashboard'!K108)</f>
        <v/>
      </c>
      <c r="BT108" s="14" t="str">
        <f>LEFT('Strategy Dashboard'!T108)</f>
        <v/>
      </c>
      <c r="BU108" s="14" t="str">
        <f>LEFT('Strategy Dashboard'!AC108)</f>
        <v/>
      </c>
      <c r="BV108" s="14" t="str">
        <f>LEFT('Strategy Dashboard'!AL108)</f>
        <v/>
      </c>
      <c r="BW108" s="14" t="str">
        <f>LEFT('Strategy Dashboard'!BE108)</f>
        <v/>
      </c>
      <c r="BX108" s="14" t="str">
        <f>LEFT('Strategy Dashboard'!BN108)</f>
        <v/>
      </c>
      <c r="BY108" s="14" t="str">
        <f>LEFT('Strategy Dashboard'!BW108)</f>
        <v/>
      </c>
      <c r="BZ108" s="14" t="str">
        <f>LEFT('Strategy Dashboard'!CF108)</f>
        <v/>
      </c>
      <c r="CA108" s="14" t="str">
        <f>LEFT('Strategy Dashboard'!CO108)</f>
        <v/>
      </c>
      <c r="CB108" s="14">
        <f>IF(OR(BR108="N",REPLACE('Strategy Dashboard'!B108,1,1,"")=""),0,INT(REPLACE('Strategy Dashboard'!B108,1,1,"")))</f>
        <v>0</v>
      </c>
      <c r="CC108" s="14">
        <f>IF(OR(BS108="N",REPLACE('Strategy Dashboard'!K108,1,1,"")=""),0,INT(REPLACE('Strategy Dashboard'!K108,1,1,"")))</f>
        <v>0</v>
      </c>
      <c r="CD108" s="14">
        <f>IF(OR(BT108="N",REPLACE('Strategy Dashboard'!T108,1,1,"")=""),0,INT(REPLACE('Strategy Dashboard'!T108,1,1,"")))</f>
        <v>0</v>
      </c>
      <c r="CE108" s="14">
        <f>IF(OR(BU108="N",REPLACE('Strategy Dashboard'!AC108,1,1,"")=""),0,INT(REPLACE('Strategy Dashboard'!AC108,1,1,"")))</f>
        <v>0</v>
      </c>
      <c r="CF108" s="14">
        <f>IF(OR(BV108="N",REPLACE('Strategy Dashboard'!AL108,1,1,"")=""),0,INT(REPLACE('Strategy Dashboard'!AL108,1,1,"")))</f>
        <v>0</v>
      </c>
      <c r="CG108" s="14">
        <f>IF(OR(BW108="N",REPLACE('Strategy Dashboard'!BE108,1,1,"")=""),0,INT(REPLACE('Strategy Dashboard'!BE108,1,1,"")))</f>
        <v>0</v>
      </c>
      <c r="CH108" s="14">
        <f>IF(OR(BX108="N",REPLACE('Strategy Dashboard'!BN108,1,1,"")=""),0,INT(REPLACE('Strategy Dashboard'!BN108,1,1,"")))</f>
        <v>0</v>
      </c>
      <c r="CI108" s="14">
        <f>IF(OR(BY108="N",REPLACE('Strategy Dashboard'!BW108,1,1,"")=""),0,INT(REPLACE('Strategy Dashboard'!BW108,1,1,"")))</f>
        <v>0</v>
      </c>
      <c r="CJ108" s="14">
        <f>IF(OR(BZ108="N",REPLACE('Strategy Dashboard'!CF108,1,1,"")=""),0,INT(REPLACE('Strategy Dashboard'!CF108,1,1,"")))</f>
        <v>0</v>
      </c>
      <c r="CK108" s="14">
        <f>IF(OR(CA108="N",REPLACE('Strategy Dashboard'!CO108,1,1,"")=""),0,INT(REPLACE('Strategy Dashboard'!CO108,1,1,"")))</f>
        <v>0</v>
      </c>
      <c r="CL108" s="14" t="e">
        <f>IF(C108="",0,IFERROR(VLOOKUP(C103&amp;C104&amp;C105&amp;C106&amp;C107&amp;C108,General!I:J,2,FALSE),0))+D107</f>
        <v>#VALUE!</v>
      </c>
      <c r="CM108" s="14" t="e">
        <f>IF(I108="",0,IFERROR(VLOOKUP(I103&amp;I104&amp;I105&amp;I106&amp;I107&amp;I108,General!I:J,2,FALSE),0))+J107</f>
        <v>#VALUE!</v>
      </c>
      <c r="CN108" s="14" t="e">
        <f>IF(O108="",0,IFERROR(VLOOKUP(O103&amp;O104&amp;O105&amp;O106&amp;O107&amp;O108,General!I:J,2,FALSE),0))+P107</f>
        <v>#VALUE!</v>
      </c>
      <c r="CO108" s="14" t="e">
        <f>IF(U108="",0,IFERROR(VLOOKUP(U103&amp;U104&amp;U105&amp;U106&amp;U107&amp;U108,General!I:J,2,FALSE),0))+V107</f>
        <v>#VALUE!</v>
      </c>
      <c r="CP108" s="14" t="e">
        <f>IF(AA108="",0,IFERROR(VLOOKUP(AA103&amp;AA104&amp;AA105&amp;AA106&amp;AA107&amp;AA108,General!I:J,2,FALSE),0))+AB107</f>
        <v>#VALUE!</v>
      </c>
      <c r="CQ108" s="14" t="e">
        <f>IF(AP108="",0,IFERROR(VLOOKUP(AP103&amp;AP104&amp;AP105&amp;AP106&amp;AP107&amp;AP108,General!I:J,2,FALSE),0))+AQ107</f>
        <v>#VALUE!</v>
      </c>
      <c r="CR108" s="14" t="e">
        <f>IF(AV108="",0,IFERROR(VLOOKUP(AV103&amp;AV104&amp;AV105&amp;AV106&amp;AV107&amp;AV108,General!I:J,2,FALSE),0))+AW107</f>
        <v>#VALUE!</v>
      </c>
      <c r="CS108" s="14" t="e">
        <f>IF(BB108="",0,IFERROR(VLOOKUP(BB103&amp;BB104&amp;BB105&amp;BB106&amp;BB107&amp;BB108,General!I:J,2,FALSE),0))+BC107</f>
        <v>#VALUE!</v>
      </c>
      <c r="CT108" s="14" t="e">
        <f>IF(BH108="",0,IFERROR(VLOOKUP(BH103&amp;BH104&amp;BH105&amp;BH106&amp;BH107&amp;BH108,General!I:J,2,FALSE),0))+BI107</f>
        <v>#VALUE!</v>
      </c>
      <c r="CU108" s="14" t="e">
        <f>IF(BN108="",0,IFERROR(VLOOKUP(BN103&amp;BN104&amp;BN105&amp;BN106&amp;BN107&amp;BN108,General!I:J,2,FALSE),0))+BO107</f>
        <v>#VALUE!</v>
      </c>
      <c r="CV108" s="14" t="e">
        <f>IF(AJ108="",0,IFERROR(VLOOKUP(AJ103&amp;AJ104&amp;AJ105&amp;AJ106&amp;AJ107&amp;AJ108,General!I:J,2,FALSE),0))+AK107</f>
        <v>#VALUE!</v>
      </c>
      <c r="DG108" s="14" t="str">
        <f>DG109</f>
        <v/>
      </c>
      <c r="DH108" s="14">
        <v>108</v>
      </c>
      <c r="DJ108" s="14">
        <f ca="1">IF(DJ109="",0,COUNTIF(INDIRECT(DJ107&amp;DH105):INDIRECT(DJ107&amp;DH109),"Y"))</f>
        <v>0</v>
      </c>
      <c r="DK108" s="14">
        <f ca="1">IF(DK109="",0,COUNTIF(INDIRECT(DK107&amp;DH105):INDIRECT(DK107&amp;DH109),"Y"))</f>
        <v>0</v>
      </c>
      <c r="DL108" s="14">
        <f ca="1">IF(DL109="",0,COUNTIF(INDIRECT(DL107&amp;DH105):INDIRECT(DL107&amp;DH109),"Y"))</f>
        <v>0</v>
      </c>
      <c r="DM108" s="14">
        <f ca="1">IF(DM109="",0,COUNTIF(INDIRECT(DM107&amp;DH105):INDIRECT(DM107&amp;DH109),"Y"))</f>
        <v>0</v>
      </c>
      <c r="DN108" s="14" t="str" cm="1">
        <f t="array" aca="1" ref="DN108" ca="1">IFERROR(INDEX($DJ$109:$DM$109,_xlfn.AGGREGATE(15,6,COLUMN($DJ$109:$DM$109)-COLUMN($DI$109)/($DJ$103:$DM$103=MAX($DJ$103:$DM$103)),COLUMNS($DJ$109:DJ109))),"")</f>
        <v/>
      </c>
      <c r="DO108" s="14" t="str" cm="1">
        <f t="array" aca="1" ref="DO108" ca="1">IFERROR(INDEX($DJ$109:$DM$109,_xlfn.AGGREGATE(15,6,COLUMN($DJ$109:$DM$109)-COLUMN($DI$109)/($DJ$103:$DM$103=MAX($DJ$103:$DM$103)),COLUMNS($DJ$109:DK109))),"")</f>
        <v/>
      </c>
      <c r="DP108" s="14" t="str" cm="1">
        <f t="array" aca="1" ref="DP108" ca="1">IFERROR(INDEX($DJ$109:$DM$109,_xlfn.AGGREGATE(15,6,COLUMN($DJ$109:$DM$109)-COLUMN($DI$109)/($DJ$103:$DM$103=MAX($DJ$103:$DM$103)),COLUMNS($DJ$109:DL109))),"")</f>
        <v/>
      </c>
      <c r="DQ108" s="14" t="str" cm="1">
        <f t="array" aca="1" ref="DQ108" ca="1">IFERROR(INDEX($DJ$109:$DM$109,_xlfn.AGGREGATE(15,6,COLUMN($DJ$109:$DM$109)-COLUMN($DI$109)/($DJ$103:$DM$103=MAX($DJ$103:$DM$103)),COLUMNS($DJ$109:DM109))),"")</f>
        <v/>
      </c>
      <c r="DS108" s="14" t="str">
        <f t="shared" ca="1" si="219"/>
        <v/>
      </c>
      <c r="DU108" s="68" t="str">
        <f t="shared" si="177"/>
        <v/>
      </c>
      <c r="DV108" s="24" t="str">
        <f t="shared" si="178"/>
        <v/>
      </c>
      <c r="DW108" s="24" t="str">
        <f t="shared" si="179"/>
        <v/>
      </c>
      <c r="DX108" s="24" t="str">
        <f t="shared" si="180"/>
        <v/>
      </c>
      <c r="DY108" s="24" t="str">
        <f t="shared" si="181"/>
        <v/>
      </c>
      <c r="DZ108" s="24" t="str">
        <f t="shared" si="182"/>
        <v/>
      </c>
      <c r="EA108" s="24" t="str">
        <f t="shared" si="183"/>
        <v/>
      </c>
      <c r="EB108" s="24" t="str">
        <f t="shared" si="184"/>
        <v/>
      </c>
      <c r="EC108" s="24" t="str">
        <f t="shared" si="185"/>
        <v/>
      </c>
      <c r="ED108" s="67" t="str">
        <f t="shared" si="186"/>
        <v/>
      </c>
    </row>
    <row r="109" spans="1:134" ht="26.25" customHeight="1" thickBot="1">
      <c r="A109" s="14">
        <v>100</v>
      </c>
      <c r="B109" s="106" t="str">
        <f t="shared" si="201"/>
        <v/>
      </c>
      <c r="C109" s="107" t="str">
        <f t="shared" si="155"/>
        <v/>
      </c>
      <c r="D109" s="107" t="str">
        <f t="shared" si="156"/>
        <v/>
      </c>
      <c r="E109" s="108" t="str">
        <f t="shared" si="157"/>
        <v/>
      </c>
      <c r="F109" s="137"/>
      <c r="G109" s="137"/>
      <c r="H109" s="106" t="str">
        <f t="shared" si="136"/>
        <v/>
      </c>
      <c r="I109" s="107" t="str">
        <f t="shared" si="158"/>
        <v/>
      </c>
      <c r="J109" s="107" t="str">
        <f t="shared" si="159"/>
        <v/>
      </c>
      <c r="K109" s="108" t="str">
        <f t="shared" si="160"/>
        <v/>
      </c>
      <c r="L109" s="137"/>
      <c r="M109" s="137"/>
      <c r="N109" s="106" t="str">
        <f t="shared" si="137"/>
        <v/>
      </c>
      <c r="O109" s="107" t="str">
        <f t="shared" si="161"/>
        <v/>
      </c>
      <c r="P109" s="107" t="str">
        <f t="shared" si="162"/>
        <v/>
      </c>
      <c r="Q109" s="108" t="str">
        <f t="shared" si="163"/>
        <v/>
      </c>
      <c r="R109" s="137"/>
      <c r="S109" s="137"/>
      <c r="T109" s="106" t="str">
        <f t="shared" si="138"/>
        <v/>
      </c>
      <c r="U109" s="107" t="str">
        <f t="shared" si="164"/>
        <v/>
      </c>
      <c r="V109" s="107" t="str">
        <f t="shared" si="165"/>
        <v/>
      </c>
      <c r="W109" s="108" t="str">
        <f t="shared" si="166"/>
        <v/>
      </c>
      <c r="X109" s="137"/>
      <c r="Y109" s="137"/>
      <c r="Z109" s="106" t="str">
        <f t="shared" si="139"/>
        <v/>
      </c>
      <c r="AA109" s="107" t="str">
        <f t="shared" si="167"/>
        <v/>
      </c>
      <c r="AB109" s="107" t="str">
        <f t="shared" si="168"/>
        <v/>
      </c>
      <c r="AC109" s="108" t="str">
        <f t="shared" si="169"/>
        <v/>
      </c>
      <c r="AD109" s="137"/>
      <c r="AE109" s="137"/>
      <c r="AF109" s="169" t="str">
        <f>IF('Main Dashboard'!I109="","",'Main Dashboard'!I109)</f>
        <v/>
      </c>
      <c r="AG109" s="172"/>
      <c r="AH109" s="191"/>
      <c r="AI109" s="182" t="str" cm="1">
        <f t="array" aca="1" ref="AI109" ca="1">IF(AF108="","",INDIRECT(DS108&amp;DH109))</f>
        <v/>
      </c>
      <c r="AJ109" s="107" t="str">
        <f t="shared" si="187"/>
        <v/>
      </c>
      <c r="AK109" s="107" t="str">
        <f t="shared" si="192"/>
        <v/>
      </c>
      <c r="AL109" s="108" t="str">
        <f t="shared" si="193"/>
        <v/>
      </c>
      <c r="AM109" s="166"/>
      <c r="AN109" s="137"/>
      <c r="AO109" s="106" t="str">
        <f t="shared" si="140"/>
        <v/>
      </c>
      <c r="AP109" s="107" t="str">
        <f t="shared" si="214"/>
        <v/>
      </c>
      <c r="AQ109" s="107" t="str">
        <f t="shared" si="171"/>
        <v/>
      </c>
      <c r="AR109" s="108" t="str">
        <f t="shared" si="142"/>
        <v/>
      </c>
      <c r="AS109" s="137"/>
      <c r="AT109" s="137"/>
      <c r="AU109" s="106" t="str">
        <f t="shared" si="143"/>
        <v/>
      </c>
      <c r="AV109" s="107" t="str">
        <f t="shared" si="215"/>
        <v/>
      </c>
      <c r="AW109" s="107" t="str">
        <f t="shared" si="172"/>
        <v/>
      </c>
      <c r="AX109" s="108" t="str">
        <f t="shared" si="145"/>
        <v/>
      </c>
      <c r="AY109" s="137"/>
      <c r="AZ109" s="137"/>
      <c r="BA109" s="106" t="str">
        <f t="shared" si="146"/>
        <v/>
      </c>
      <c r="BB109" s="107" t="str">
        <f t="shared" si="216"/>
        <v/>
      </c>
      <c r="BC109" s="107" t="str">
        <f t="shared" si="173"/>
        <v/>
      </c>
      <c r="BD109" s="108" t="str">
        <f t="shared" si="148"/>
        <v/>
      </c>
      <c r="BE109" s="137"/>
      <c r="BF109" s="137"/>
      <c r="BG109" s="106" t="str">
        <f t="shared" si="149"/>
        <v/>
      </c>
      <c r="BH109" s="107" t="str">
        <f t="shared" si="217"/>
        <v/>
      </c>
      <c r="BI109" s="107" t="str">
        <f t="shared" si="174"/>
        <v/>
      </c>
      <c r="BJ109" s="108" t="str">
        <f t="shared" si="151"/>
        <v/>
      </c>
      <c r="BK109" s="137"/>
      <c r="BL109" s="137"/>
      <c r="BM109" s="106" t="str">
        <f t="shared" si="152"/>
        <v/>
      </c>
      <c r="BN109" s="107" t="str">
        <f t="shared" si="218"/>
        <v/>
      </c>
      <c r="BO109" s="107" t="str">
        <f t="shared" si="175"/>
        <v/>
      </c>
      <c r="BP109" s="108" t="str">
        <f t="shared" si="154"/>
        <v/>
      </c>
      <c r="BQ109" s="14" t="str">
        <f t="shared" si="176"/>
        <v>B100</v>
      </c>
      <c r="BR109" s="14" t="str">
        <f>LEFT('Strategy Dashboard'!B109)</f>
        <v/>
      </c>
      <c r="BS109" s="14" t="str">
        <f>LEFT('Strategy Dashboard'!K109)</f>
        <v/>
      </c>
      <c r="BT109" s="14" t="str">
        <f>LEFT('Strategy Dashboard'!T109)</f>
        <v/>
      </c>
      <c r="BU109" s="14" t="str">
        <f>LEFT('Strategy Dashboard'!AC109)</f>
        <v/>
      </c>
      <c r="BV109" s="14" t="str">
        <f>LEFT('Strategy Dashboard'!AL109)</f>
        <v/>
      </c>
      <c r="BW109" s="14" t="str">
        <f>LEFT('Strategy Dashboard'!BE109)</f>
        <v/>
      </c>
      <c r="BX109" s="14" t="str">
        <f>LEFT('Strategy Dashboard'!BN109)</f>
        <v/>
      </c>
      <c r="BY109" s="14" t="str">
        <f>LEFT('Strategy Dashboard'!BW109)</f>
        <v/>
      </c>
      <c r="BZ109" s="14" t="str">
        <f>LEFT('Strategy Dashboard'!CF109)</f>
        <v/>
      </c>
      <c r="CA109" s="14" t="str">
        <f>LEFT('Strategy Dashboard'!CO109)</f>
        <v/>
      </c>
      <c r="CB109" s="14">
        <f>IF(OR(BR109="N",REPLACE('Strategy Dashboard'!B109,1,1,"")=""),0,INT(REPLACE('Strategy Dashboard'!B109,1,1,"")))</f>
        <v>0</v>
      </c>
      <c r="CC109" s="14">
        <f>IF(OR(BS109="N",REPLACE('Strategy Dashboard'!K109,1,1,"")=""),0,INT(REPLACE('Strategy Dashboard'!K109,1,1,"")))</f>
        <v>0</v>
      </c>
      <c r="CD109" s="14">
        <f>IF(OR(BT109="N",REPLACE('Strategy Dashboard'!T109,1,1,"")=""),0,INT(REPLACE('Strategy Dashboard'!T109,1,1,"")))</f>
        <v>0</v>
      </c>
      <c r="CE109" s="14">
        <f>IF(OR(BU109="N",REPLACE('Strategy Dashboard'!AC109,1,1,"")=""),0,INT(REPLACE('Strategy Dashboard'!AC109,1,1,"")))</f>
        <v>0</v>
      </c>
      <c r="CF109" s="14">
        <f>IF(OR(BV109="N",REPLACE('Strategy Dashboard'!AL109,1,1,"")=""),0,INT(REPLACE('Strategy Dashboard'!AL109,1,1,"")))</f>
        <v>0</v>
      </c>
      <c r="CG109" s="14">
        <f>IF(OR(BW109="N",REPLACE('Strategy Dashboard'!BE109,1,1,"")=""),0,INT(REPLACE('Strategy Dashboard'!BE109,1,1,"")))</f>
        <v>0</v>
      </c>
      <c r="CH109" s="14">
        <f>IF(OR(BX109="N",REPLACE('Strategy Dashboard'!BN109,1,1,"")=""),0,INT(REPLACE('Strategy Dashboard'!BN109,1,1,"")))</f>
        <v>0</v>
      </c>
      <c r="CI109" s="14">
        <f>IF(OR(BY109="N",REPLACE('Strategy Dashboard'!BW109,1,1,"")=""),0,INT(REPLACE('Strategy Dashboard'!BW109,1,1,"")))</f>
        <v>0</v>
      </c>
      <c r="CJ109" s="14">
        <f>IF(OR(BZ109="N",REPLACE('Strategy Dashboard'!CF109,1,1,"")=""),0,INT(REPLACE('Strategy Dashboard'!CF109,1,1,"")))</f>
        <v>0</v>
      </c>
      <c r="CK109" s="14">
        <f>IF(OR(CA109="N",REPLACE('Strategy Dashboard'!CO109,1,1,"")=""),0,INT(REPLACE('Strategy Dashboard'!CO109,1,1,"")))</f>
        <v>0</v>
      </c>
      <c r="CL109" s="14" t="e">
        <f>IF(C109="",0,IFERROR(VLOOKUP(C104&amp;C105&amp;C106&amp;C107&amp;C108&amp;C109,General!I:J,2,FALSE),0))+D108</f>
        <v>#VALUE!</v>
      </c>
      <c r="CM109" s="14" t="e">
        <f>IF(I109="",0,IFERROR(VLOOKUP(I104&amp;I105&amp;I106&amp;I107&amp;I108&amp;I109,General!I:J,2,FALSE),0))+J108</f>
        <v>#VALUE!</v>
      </c>
      <c r="CN109" s="14" t="e">
        <f>IF(O109="",0,IFERROR(VLOOKUP(O104&amp;O105&amp;O106&amp;O107&amp;O108&amp;O109,General!I:J,2,FALSE),0))+P108</f>
        <v>#VALUE!</v>
      </c>
      <c r="CO109" s="14" t="e">
        <f>IF(U109="",0,IFERROR(VLOOKUP(U104&amp;U105&amp;U106&amp;U107&amp;U108&amp;U109,General!I:J,2,FALSE),0))+V108</f>
        <v>#VALUE!</v>
      </c>
      <c r="CP109" s="14" t="e">
        <f>IF(AA109="",0,IFERROR(VLOOKUP(AA104&amp;AA105&amp;AA106&amp;AA107&amp;AA108&amp;AA109,General!I:J,2,FALSE),0))+AB108</f>
        <v>#VALUE!</v>
      </c>
      <c r="CQ109" s="14" t="e">
        <f>IF(AP109="",0,IFERROR(VLOOKUP(AP104&amp;AP105&amp;AP106&amp;AP107&amp;AP108&amp;AP109,General!I:J,2,FALSE),0))+AQ108</f>
        <v>#VALUE!</v>
      </c>
      <c r="CR109" s="14" t="e">
        <f>IF(AV109="",0,IFERROR(VLOOKUP(AV104&amp;AV105&amp;AV106&amp;AV107&amp;AV108&amp;AV109,General!I:J,2,FALSE),0))+AW108</f>
        <v>#VALUE!</v>
      </c>
      <c r="CS109" s="14" t="e">
        <f>IF(BB109="",0,IFERROR(VLOOKUP(BB104&amp;BB105&amp;BB106&amp;BB107&amp;BB108&amp;BB109,General!I:J,2,FALSE),0))+BC108</f>
        <v>#VALUE!</v>
      </c>
      <c r="CT109" s="14" t="e">
        <f>IF(BH109="",0,IFERROR(VLOOKUP(BH104&amp;BH105&amp;BH106&amp;BH107&amp;BH108&amp;BH109,General!I:J,2,FALSE),0))+BI108</f>
        <v>#VALUE!</v>
      </c>
      <c r="CU109" s="14" t="e">
        <f>IF(BN109="",0,IFERROR(VLOOKUP(BN104&amp;BN105&amp;BN106&amp;BN107&amp;BN108&amp;BN109,General!I:J,2,FALSE),0))+BO108</f>
        <v>#VALUE!</v>
      </c>
      <c r="CV109" s="14" t="e">
        <f>IF(AJ109="",0,IFERROR(VLOOKUP(AJ104&amp;AJ105&amp;AJ106&amp;AJ107&amp;AJ108&amp;AJ109,General!I:J,2,FALSE),0))+AK108</f>
        <v>#VALUE!</v>
      </c>
      <c r="CW109" s="14" t="str">
        <f>'Strategy Dashboard'!H109</f>
        <v/>
      </c>
      <c r="CX109" s="14" t="str">
        <f>'Strategy Dashboard'!Q109</f>
        <v/>
      </c>
      <c r="CY109" s="14" t="str">
        <f>'Strategy Dashboard'!Z109</f>
        <v/>
      </c>
      <c r="CZ109" s="14" t="str">
        <f>'Strategy Dashboard'!AI109</f>
        <v/>
      </c>
      <c r="DA109" s="14" t="str">
        <f>'Strategy Dashboard'!AR109</f>
        <v/>
      </c>
      <c r="DB109" s="14" t="str">
        <f>'Strategy Dashboard'!BK109</f>
        <v/>
      </c>
      <c r="DC109" s="14" t="str">
        <f>'Strategy Dashboard'!BT109</f>
        <v/>
      </c>
      <c r="DD109" s="14" t="str">
        <f>'Strategy Dashboard'!CC109</f>
        <v/>
      </c>
      <c r="DE109" s="14" t="str">
        <f>'Strategy Dashboard'!CL109</f>
        <v/>
      </c>
      <c r="DF109" s="14" t="str">
        <f>'Strategy Dashboard'!CU109</f>
        <v/>
      </c>
      <c r="DG109" s="14" t="str">
        <f>IF(AF109="","",INDEX($CW$4:$DF$4,MATCH(MAX(CW109:DF109),CW109:DF109,0)))</f>
        <v/>
      </c>
      <c r="DH109" s="14">
        <v>109</v>
      </c>
      <c r="DJ109" s="14" t="str" cm="1">
        <f t="array" ref="DJ109">IFERROR(INDEX($CW$4:$DF$4,_xlfn.AGGREGATE(15,6,COLUMN($CW$4:$DF$4)-COLUMN($CV$1)/($CW$109:$DF$109=MAX($CW$109:$DF$109)),COLUMNS($CW$4:CW109))),"")</f>
        <v/>
      </c>
      <c r="DK109" s="14" t="str" cm="1">
        <f t="array" ref="DK109">IFERROR(INDEX($CW$4:$DF$4,_xlfn.AGGREGATE(15,6,COLUMN($CW$4:$DF$4)-COLUMN($CV$1)/($CW$109:$DF$109=MAX($CW$109:$DF$109)),COLUMNS($CW$4:CX109))),"")</f>
        <v/>
      </c>
      <c r="DL109" s="14" t="str" cm="1">
        <f t="array" ref="DL109">IFERROR(INDEX($CW$4:$DF$4,_xlfn.AGGREGATE(15,6,COLUMN($CW$4:$DF$4)-COLUMN($CV$1)/($CW$109:$DF$109=MAX($CW$109:$DF$109)),COLUMNS($CW$4:CY109))),"")</f>
        <v/>
      </c>
      <c r="DM109" s="14" t="str" cm="1">
        <f t="array" ref="DM109">IFERROR(INDEX($CW$4:$DF$4,_xlfn.AGGREGATE(15,6,COLUMN($CW$4:$DF$4)-COLUMN($CV$1)/($CW$109:$DF$109=MAX($CW$109:$DF$109)),COLUMNS($CW$4:CZ109))),"")</f>
        <v/>
      </c>
      <c r="DN109" s="168" t="str">
        <f ca="1">IF(DO108="",DN108,DN105)</f>
        <v/>
      </c>
      <c r="DR109" s="14" t="str">
        <f ca="1">IF(DN106&gt;1,"R","N")</f>
        <v>R</v>
      </c>
      <c r="DS109" s="14" t="str">
        <f ca="1">DN109</f>
        <v/>
      </c>
      <c r="DU109" s="69" t="str">
        <f t="shared" si="177"/>
        <v/>
      </c>
      <c r="DV109" s="25" t="str">
        <f t="shared" si="178"/>
        <v/>
      </c>
      <c r="DW109" s="25" t="str">
        <f t="shared" si="179"/>
        <v/>
      </c>
      <c r="DX109" s="25" t="str">
        <f t="shared" si="180"/>
        <v/>
      </c>
      <c r="DY109" s="25" t="str">
        <f t="shared" si="181"/>
        <v/>
      </c>
      <c r="DZ109" s="25" t="str">
        <f t="shared" si="182"/>
        <v/>
      </c>
      <c r="EA109" s="25" t="str">
        <f t="shared" si="183"/>
        <v/>
      </c>
      <c r="EB109" s="25" t="str">
        <f t="shared" si="184"/>
        <v/>
      </c>
      <c r="EC109" s="25" t="str">
        <f t="shared" si="185"/>
        <v/>
      </c>
      <c r="ED109" s="70" t="str">
        <f t="shared" si="186"/>
        <v/>
      </c>
    </row>
    <row r="110" spans="1:134" ht="26.25">
      <c r="A110" s="256" t="s">
        <v>247</v>
      </c>
      <c r="B110" s="256"/>
      <c r="C110" s="256"/>
      <c r="D110" s="256"/>
      <c r="E110" s="256"/>
      <c r="F110" s="256"/>
      <c r="G110" s="256"/>
      <c r="H110" s="256"/>
      <c r="I110" s="256"/>
      <c r="J110" s="256"/>
      <c r="K110" s="256"/>
      <c r="L110" s="256"/>
      <c r="M110" s="256"/>
      <c r="N110" s="256"/>
      <c r="O110" s="256"/>
      <c r="P110" s="256"/>
      <c r="Q110" s="256"/>
      <c r="R110" s="256"/>
      <c r="S110" s="256"/>
      <c r="T110" s="256"/>
      <c r="U110" s="256"/>
      <c r="V110" s="256"/>
      <c r="W110" s="256"/>
      <c r="X110" s="256"/>
      <c r="Y110" s="256"/>
      <c r="Z110" s="256"/>
      <c r="AA110" s="256"/>
      <c r="AB110" s="256"/>
      <c r="AC110" s="256"/>
      <c r="AD110" s="256"/>
      <c r="AE110" s="256"/>
      <c r="AF110" s="256"/>
      <c r="AG110" s="256"/>
      <c r="AH110" s="256"/>
      <c r="AI110" s="256"/>
      <c r="AJ110" s="256"/>
      <c r="AK110" s="256"/>
      <c r="AL110" s="256"/>
      <c r="AM110" s="256"/>
      <c r="AN110" s="256"/>
      <c r="AO110" s="256"/>
      <c r="AP110" s="256"/>
      <c r="AQ110" s="256"/>
      <c r="AR110" s="256"/>
      <c r="AS110" s="256"/>
      <c r="AT110" s="256"/>
      <c r="AU110" s="256"/>
      <c r="AV110" s="256"/>
      <c r="AW110" s="256"/>
      <c r="AX110" s="256"/>
      <c r="AY110" s="256"/>
      <c r="AZ110" s="256"/>
      <c r="BA110" s="256"/>
      <c r="BB110" s="256"/>
      <c r="BC110" s="256"/>
      <c r="BD110" s="256"/>
      <c r="BE110" s="256"/>
      <c r="BF110" s="256"/>
      <c r="BG110" s="256"/>
      <c r="BH110" s="256"/>
      <c r="BI110" s="256"/>
      <c r="BJ110" s="256"/>
      <c r="BK110" s="256"/>
      <c r="BL110" s="256"/>
      <c r="BM110" s="256"/>
      <c r="BN110" s="256"/>
      <c r="BO110" s="256"/>
      <c r="BP110" s="256"/>
      <c r="BQ110" s="14" t="str">
        <f t="shared" si="176"/>
        <v>BEND OF SHEET</v>
      </c>
      <c r="CV110" s="14" t="e">
        <f>IF(AJ110="",0,IFERROR(VLOOKUP(AJ105&amp;AJ106&amp;AJ107&amp;AJ108&amp;AJ109&amp;AJ110,General!I:J,2,FALSE),0))+AK109</f>
        <v>#VALUE!</v>
      </c>
      <c r="DG110" s="14">
        <f>DG114</f>
        <v>0</v>
      </c>
    </row>
    <row r="111" spans="1:134" ht="27.75" customHeight="1">
      <c r="C111" s="207" t="s">
        <v>461</v>
      </c>
      <c r="D111" s="207" t="s">
        <v>462</v>
      </c>
      <c r="E111" s="207" t="s">
        <v>463</v>
      </c>
      <c r="F111" s="207" t="s">
        <v>464</v>
      </c>
      <c r="G111" s="207" t="s">
        <v>465</v>
      </c>
      <c r="H111" s="207" t="s">
        <v>466</v>
      </c>
      <c r="I111" s="207" t="s">
        <v>467</v>
      </c>
      <c r="J111" s="207" t="s">
        <v>468</v>
      </c>
      <c r="K111" s="207" t="s">
        <v>469</v>
      </c>
      <c r="L111" s="207" t="s">
        <v>470</v>
      </c>
      <c r="BQ111" s="14" t="str">
        <f t="shared" si="176"/>
        <v>B</v>
      </c>
      <c r="CV111" s="14">
        <f>IF(AJ111="",0,IFERROR(VLOOKUP(AJ106&amp;AJ107&amp;AJ108&amp;AJ109&amp;AJ110&amp;AJ111,General!I:J,2,FALSE),0))+AK110</f>
        <v>0</v>
      </c>
      <c r="DG111" s="14">
        <f>DG114</f>
        <v>0</v>
      </c>
    </row>
    <row r="112" spans="1:134" ht="42.75" customHeight="1">
      <c r="C112" s="14">
        <f>E10</f>
        <v>1</v>
      </c>
      <c r="D112" s="14">
        <f>K10</f>
        <v>0</v>
      </c>
      <c r="E112" s="14">
        <f>Q10</f>
        <v>2</v>
      </c>
      <c r="F112" s="14">
        <f>W10</f>
        <v>0</v>
      </c>
      <c r="G112" s="14">
        <f>AC10</f>
        <v>0</v>
      </c>
      <c r="H112" s="14">
        <f>AR10</f>
        <v>0</v>
      </c>
      <c r="I112" s="14">
        <f>AX10</f>
        <v>0</v>
      </c>
      <c r="J112" s="14">
        <f>BD10</f>
        <v>0</v>
      </c>
      <c r="K112" s="14">
        <f>BJ10</f>
        <v>0</v>
      </c>
      <c r="L112" s="14">
        <f>BP10</f>
        <v>1</v>
      </c>
      <c r="BQ112" s="14" t="str">
        <f t="shared" si="176"/>
        <v>B</v>
      </c>
      <c r="CV112" s="14">
        <f>IF(AJ112="",0,IFERROR(VLOOKUP(AJ107&amp;AJ108&amp;AJ109&amp;AJ110&amp;AJ111&amp;AJ112,General!I:J,2,FALSE),0))+AK111</f>
        <v>0</v>
      </c>
      <c r="DG112" s="14">
        <f>DG114</f>
        <v>0</v>
      </c>
    </row>
    <row r="113" spans="69:111" ht="42.75" customHeight="1">
      <c r="BQ113" s="14" t="str">
        <f t="shared" si="176"/>
        <v>B</v>
      </c>
      <c r="CV113" s="14">
        <f>IF(AJ113="",0,IFERROR(VLOOKUP(AJ108&amp;AJ109&amp;AJ110&amp;AJ111&amp;AJ112&amp;AJ113,General!I:J,2,FALSE),0))+AK112</f>
        <v>0</v>
      </c>
      <c r="DG113" s="14">
        <f>DG114</f>
        <v>0</v>
      </c>
    </row>
    <row r="114" spans="69:111" ht="42.75" customHeight="1"/>
    <row r="115" spans="69:111" ht="42.75" customHeight="1"/>
    <row r="116" spans="69:111" ht="42.75" customHeight="1"/>
    <row r="117" spans="69:111" ht="42.75" customHeight="1"/>
    <row r="118" spans="69:111" ht="42.75" customHeight="1"/>
    <row r="119" spans="69:111" ht="42.75" customHeight="1"/>
    <row r="120" spans="69:111" ht="42.75" customHeight="1"/>
    <row r="121" spans="69:111" ht="42.75" customHeight="1"/>
    <row r="122" spans="69:111" ht="42.75" customHeight="1"/>
    <row r="123" spans="69:111" ht="42.75" customHeight="1"/>
    <row r="124" spans="69:111" ht="42.75" customHeight="1"/>
    <row r="125" spans="69:111" ht="42.75" customHeight="1"/>
    <row r="126" spans="69:111" ht="42.75" customHeight="1"/>
    <row r="127" spans="69:111" ht="42.75" customHeight="1"/>
    <row r="128" spans="69:111" ht="42.75" customHeight="1"/>
    <row r="129" ht="42.75" customHeight="1"/>
    <row r="130" ht="42.75" customHeight="1"/>
    <row r="131" ht="42.75" customHeight="1"/>
    <row r="132" ht="42.75" customHeight="1"/>
    <row r="133" ht="42.75" customHeight="1"/>
    <row r="134" ht="42.75" customHeight="1"/>
    <row r="135" ht="42.75" customHeight="1"/>
    <row r="136" ht="42.75" customHeight="1"/>
    <row r="137" ht="42.75" customHeight="1"/>
    <row r="138" ht="42.75" customHeight="1"/>
    <row r="139" ht="42.75" customHeight="1"/>
    <row r="140" ht="42.75" customHeight="1"/>
    <row r="141" ht="42.75" customHeight="1"/>
    <row r="142" ht="42.75" customHeight="1"/>
    <row r="143" ht="42.75" customHeight="1"/>
    <row r="144" ht="42.75" customHeight="1"/>
    <row r="145" ht="42.75" customHeight="1"/>
    <row r="146" ht="42.75" customHeight="1"/>
    <row r="147" ht="42.75" customHeight="1"/>
    <row r="148" ht="42.75" customHeight="1"/>
    <row r="149" ht="42.75" customHeight="1"/>
    <row r="150" ht="42.75" customHeight="1"/>
    <row r="151" ht="42.75" customHeight="1"/>
    <row r="152" ht="42.75" customHeight="1"/>
    <row r="1048532" spans="2:65">
      <c r="B1048532" s="72"/>
      <c r="H1048532" s="72"/>
      <c r="N1048532" s="72"/>
      <c r="T1048532" s="72"/>
      <c r="Z1048532" s="72"/>
      <c r="AI1048532" s="72"/>
      <c r="AO1048532" s="72"/>
      <c r="AU1048532" s="72"/>
      <c r="BA1048532" s="72"/>
      <c r="BG1048532" s="72"/>
      <c r="BM1048532" s="72"/>
    </row>
  </sheetData>
  <mergeCells count="21">
    <mergeCell ref="CL2:CU3"/>
    <mergeCell ref="CW2:DL2"/>
    <mergeCell ref="DJ4:DM4"/>
    <mergeCell ref="DN4:DQ4"/>
    <mergeCell ref="AG3:AL3"/>
    <mergeCell ref="A110:BP110"/>
    <mergeCell ref="BR3:CA3"/>
    <mergeCell ref="CB3:CK3"/>
    <mergeCell ref="BR2:CK2"/>
    <mergeCell ref="AO3:AR3"/>
    <mergeCell ref="AU3:AX3"/>
    <mergeCell ref="BA3:BD3"/>
    <mergeCell ref="BG3:BJ3"/>
    <mergeCell ref="BM3:BP3"/>
    <mergeCell ref="B3:E3"/>
    <mergeCell ref="H3:K3"/>
    <mergeCell ref="N3:Q3"/>
    <mergeCell ref="T3:W3"/>
    <mergeCell ref="Z3:AC3"/>
    <mergeCell ref="AF3:AF4"/>
    <mergeCell ref="B1:BP2"/>
  </mergeCells>
  <phoneticPr fontId="2" type="noConversion"/>
  <conditionalFormatting sqref="AF5:AF109">
    <cfRule type="cellIs" dxfId="199" priority="99" operator="equal">
      <formula>"P"</formula>
    </cfRule>
  </conditionalFormatting>
  <conditionalFormatting sqref="AF5:AF109">
    <cfRule type="cellIs" dxfId="198" priority="97" operator="equal">
      <formula>"B"</formula>
    </cfRule>
    <cfRule type="cellIs" dxfId="197" priority="98" operator="equal">
      <formula>"P"</formula>
    </cfRule>
  </conditionalFormatting>
  <conditionalFormatting sqref="C10:C109">
    <cfRule type="cellIs" dxfId="196" priority="89" operator="equal">
      <formula>"Y"</formula>
    </cfRule>
    <cfRule type="cellIs" dxfId="195" priority="90" operator="equal">
      <formula>"N"</formula>
    </cfRule>
  </conditionalFormatting>
  <conditionalFormatting sqref="D10:D109">
    <cfRule type="containsBlanks" dxfId="194" priority="91">
      <formula>LEN(TRIM(D10))=0</formula>
    </cfRule>
    <cfRule type="containsBlanks" priority="92">
      <formula>LEN(TRIM(D10))=0</formula>
    </cfRule>
    <cfRule type="cellIs" dxfId="193" priority="93" operator="equal">
      <formula>""""""</formula>
    </cfRule>
    <cfRule type="cellIs" dxfId="192" priority="94" operator="greaterThan">
      <formula>2</formula>
    </cfRule>
    <cfRule type="cellIs" dxfId="191" priority="95" operator="lessThan">
      <formula>-2</formula>
    </cfRule>
    <cfRule type="cellIs" dxfId="190" priority="96" operator="between">
      <formula>-2</formula>
      <formula>2</formula>
    </cfRule>
  </conditionalFormatting>
  <conditionalFormatting sqref="I10:I109">
    <cfRule type="cellIs" dxfId="189" priority="81" operator="equal">
      <formula>"Y"</formula>
    </cfRule>
    <cfRule type="cellIs" dxfId="188" priority="82" operator="equal">
      <formula>"N"</formula>
    </cfRule>
  </conditionalFormatting>
  <conditionalFormatting sqref="J10:J109">
    <cfRule type="containsBlanks" dxfId="187" priority="83">
      <formula>LEN(TRIM(J10))=0</formula>
    </cfRule>
    <cfRule type="containsBlanks" priority="84">
      <formula>LEN(TRIM(J10))=0</formula>
    </cfRule>
    <cfRule type="cellIs" dxfId="186" priority="85" operator="equal">
      <formula>""""""</formula>
    </cfRule>
    <cfRule type="cellIs" dxfId="185" priority="86" operator="greaterThan">
      <formula>2</formula>
    </cfRule>
    <cfRule type="cellIs" dxfId="184" priority="87" operator="lessThan">
      <formula>-2</formula>
    </cfRule>
    <cfRule type="cellIs" dxfId="183" priority="88" operator="between">
      <formula>-2</formula>
      <formula>2</formula>
    </cfRule>
  </conditionalFormatting>
  <conditionalFormatting sqref="O10:O109">
    <cfRule type="cellIs" dxfId="182" priority="73" operator="equal">
      <formula>"Y"</formula>
    </cfRule>
    <cfRule type="cellIs" dxfId="181" priority="74" operator="equal">
      <formula>"N"</formula>
    </cfRule>
  </conditionalFormatting>
  <conditionalFormatting sqref="P10:P109">
    <cfRule type="containsBlanks" dxfId="180" priority="75">
      <formula>LEN(TRIM(P10))=0</formula>
    </cfRule>
    <cfRule type="containsBlanks" priority="76">
      <formula>LEN(TRIM(P10))=0</formula>
    </cfRule>
    <cfRule type="cellIs" dxfId="179" priority="77" operator="equal">
      <formula>""""""</formula>
    </cfRule>
    <cfRule type="cellIs" dxfId="178" priority="78" operator="greaterThan">
      <formula>2</formula>
    </cfRule>
    <cfRule type="cellIs" dxfId="177" priority="79" operator="lessThan">
      <formula>-2</formula>
    </cfRule>
    <cfRule type="cellIs" dxfId="176" priority="80" operator="between">
      <formula>-2</formula>
      <formula>2</formula>
    </cfRule>
  </conditionalFormatting>
  <conditionalFormatting sqref="U10:U109">
    <cfRule type="cellIs" dxfId="175" priority="65" operator="equal">
      <formula>"Y"</formula>
    </cfRule>
    <cfRule type="cellIs" dxfId="174" priority="66" operator="equal">
      <formula>"N"</formula>
    </cfRule>
  </conditionalFormatting>
  <conditionalFormatting sqref="V10:V109">
    <cfRule type="containsBlanks" dxfId="173" priority="67">
      <formula>LEN(TRIM(V10))=0</formula>
    </cfRule>
    <cfRule type="containsBlanks" priority="68">
      <formula>LEN(TRIM(V10))=0</formula>
    </cfRule>
    <cfRule type="cellIs" dxfId="172" priority="69" operator="equal">
      <formula>""""""</formula>
    </cfRule>
    <cfRule type="cellIs" dxfId="171" priority="70" operator="greaterThan">
      <formula>2</formula>
    </cfRule>
    <cfRule type="cellIs" dxfId="170" priority="71" operator="lessThan">
      <formula>-2</formula>
    </cfRule>
    <cfRule type="cellIs" dxfId="169" priority="72" operator="between">
      <formula>-2</formula>
      <formula>2</formula>
    </cfRule>
  </conditionalFormatting>
  <conditionalFormatting sqref="AA10:AA109">
    <cfRule type="cellIs" dxfId="168" priority="57" operator="equal">
      <formula>"Y"</formula>
    </cfRule>
    <cfRule type="cellIs" dxfId="167" priority="58" operator="equal">
      <formula>"N"</formula>
    </cfRule>
  </conditionalFormatting>
  <conditionalFormatting sqref="AB10:AB109">
    <cfRule type="containsBlanks" dxfId="166" priority="59">
      <formula>LEN(TRIM(AB10))=0</formula>
    </cfRule>
    <cfRule type="containsBlanks" priority="60">
      <formula>LEN(TRIM(AB10))=0</formula>
    </cfRule>
    <cfRule type="cellIs" dxfId="165" priority="61" operator="equal">
      <formula>""""""</formula>
    </cfRule>
    <cfRule type="cellIs" dxfId="164" priority="62" operator="greaterThan">
      <formula>2</formula>
    </cfRule>
    <cfRule type="cellIs" dxfId="163" priority="63" operator="lessThan">
      <formula>-2</formula>
    </cfRule>
    <cfRule type="cellIs" dxfId="162" priority="64" operator="between">
      <formula>-2</formula>
      <formula>2</formula>
    </cfRule>
  </conditionalFormatting>
  <conditionalFormatting sqref="AP10:AP109">
    <cfRule type="cellIs" dxfId="161" priority="49" operator="equal">
      <formula>"Y"</formula>
    </cfRule>
    <cfRule type="cellIs" dxfId="160" priority="50" operator="equal">
      <formula>"N"</formula>
    </cfRule>
  </conditionalFormatting>
  <conditionalFormatting sqref="AQ10:AQ109">
    <cfRule type="containsBlanks" dxfId="159" priority="51">
      <formula>LEN(TRIM(AQ10))=0</formula>
    </cfRule>
    <cfRule type="containsBlanks" priority="52">
      <formula>LEN(TRIM(AQ10))=0</formula>
    </cfRule>
    <cfRule type="cellIs" dxfId="158" priority="53" operator="equal">
      <formula>""""""</formula>
    </cfRule>
    <cfRule type="cellIs" dxfId="157" priority="54" operator="greaterThan">
      <formula>2</formula>
    </cfRule>
    <cfRule type="cellIs" dxfId="156" priority="55" operator="lessThan">
      <formula>-2</formula>
    </cfRule>
    <cfRule type="cellIs" dxfId="155" priority="56" operator="between">
      <formula>-2</formula>
      <formula>2</formula>
    </cfRule>
  </conditionalFormatting>
  <conditionalFormatting sqref="AV10:AV109">
    <cfRule type="cellIs" dxfId="154" priority="41" operator="equal">
      <formula>"Y"</formula>
    </cfRule>
    <cfRule type="cellIs" dxfId="153" priority="42" operator="equal">
      <formula>"N"</formula>
    </cfRule>
  </conditionalFormatting>
  <conditionalFormatting sqref="AW10:AW109">
    <cfRule type="containsBlanks" dxfId="152" priority="43">
      <formula>LEN(TRIM(AW10))=0</formula>
    </cfRule>
    <cfRule type="containsBlanks" priority="44">
      <formula>LEN(TRIM(AW10))=0</formula>
    </cfRule>
    <cfRule type="cellIs" dxfId="151" priority="45" operator="equal">
      <formula>""""""</formula>
    </cfRule>
    <cfRule type="cellIs" dxfId="150" priority="46" operator="greaterThan">
      <formula>2</formula>
    </cfRule>
    <cfRule type="cellIs" dxfId="149" priority="47" operator="lessThan">
      <formula>-2</formula>
    </cfRule>
    <cfRule type="cellIs" dxfId="148" priority="48" operator="between">
      <formula>-2</formula>
      <formula>2</formula>
    </cfRule>
  </conditionalFormatting>
  <conditionalFormatting sqref="BB10:BB109">
    <cfRule type="cellIs" dxfId="147" priority="33" operator="equal">
      <formula>"Y"</formula>
    </cfRule>
    <cfRule type="cellIs" dxfId="146" priority="34" operator="equal">
      <formula>"N"</formula>
    </cfRule>
  </conditionalFormatting>
  <conditionalFormatting sqref="BC10:BC109">
    <cfRule type="containsBlanks" dxfId="145" priority="35">
      <formula>LEN(TRIM(BC10))=0</formula>
    </cfRule>
    <cfRule type="containsBlanks" priority="36">
      <formula>LEN(TRIM(BC10))=0</formula>
    </cfRule>
    <cfRule type="cellIs" dxfId="144" priority="37" operator="equal">
      <formula>""""""</formula>
    </cfRule>
    <cfRule type="cellIs" dxfId="143" priority="38" operator="greaterThan">
      <formula>2</formula>
    </cfRule>
    <cfRule type="cellIs" dxfId="142" priority="39" operator="lessThan">
      <formula>-2</formula>
    </cfRule>
    <cfRule type="cellIs" dxfId="141" priority="40" operator="between">
      <formula>-2</formula>
      <formula>2</formula>
    </cfRule>
  </conditionalFormatting>
  <conditionalFormatting sqref="BH10:BH109">
    <cfRule type="cellIs" dxfId="140" priority="25" operator="equal">
      <formula>"Y"</formula>
    </cfRule>
    <cfRule type="cellIs" dxfId="139" priority="26" operator="equal">
      <formula>"N"</formula>
    </cfRule>
  </conditionalFormatting>
  <conditionalFormatting sqref="BI10:BI109">
    <cfRule type="containsBlanks" dxfId="138" priority="27">
      <formula>LEN(TRIM(BI10))=0</formula>
    </cfRule>
    <cfRule type="containsBlanks" priority="28">
      <formula>LEN(TRIM(BI10))=0</formula>
    </cfRule>
    <cfRule type="cellIs" dxfId="137" priority="29" operator="equal">
      <formula>""""""</formula>
    </cfRule>
    <cfRule type="cellIs" dxfId="136" priority="30" operator="greaterThan">
      <formula>2</formula>
    </cfRule>
    <cfRule type="cellIs" dxfId="135" priority="31" operator="lessThan">
      <formula>-2</formula>
    </cfRule>
    <cfRule type="cellIs" dxfId="134" priority="32" operator="between">
      <formula>-2</formula>
      <formula>2</formula>
    </cfRule>
  </conditionalFormatting>
  <conditionalFormatting sqref="BN10:BN109">
    <cfRule type="cellIs" dxfId="133" priority="17" operator="equal">
      <formula>"Y"</formula>
    </cfRule>
    <cfRule type="cellIs" dxfId="132" priority="18" operator="equal">
      <formula>"N"</formula>
    </cfRule>
  </conditionalFormatting>
  <conditionalFormatting sqref="BO10:BO109">
    <cfRule type="containsBlanks" dxfId="131" priority="19">
      <formula>LEN(TRIM(BO10))=0</formula>
    </cfRule>
    <cfRule type="containsBlanks" priority="20">
      <formula>LEN(TRIM(BO10))=0</formula>
    </cfRule>
    <cfRule type="cellIs" dxfId="130" priority="21" operator="equal">
      <formula>""""""</formula>
    </cfRule>
    <cfRule type="cellIs" dxfId="129" priority="22" operator="greaterThan">
      <formula>2</formula>
    </cfRule>
    <cfRule type="cellIs" dxfId="128" priority="23" operator="lessThan">
      <formula>-2</formula>
    </cfRule>
    <cfRule type="cellIs" dxfId="127" priority="24" operator="between">
      <formula>-2</formula>
      <formula>2</formula>
    </cfRule>
  </conditionalFormatting>
  <conditionalFormatting sqref="AJ10:AJ109">
    <cfRule type="cellIs" dxfId="126" priority="1" operator="equal">
      <formula>"Y"</formula>
    </cfRule>
    <cfRule type="cellIs" dxfId="125" priority="2" operator="equal">
      <formula>"N"</formula>
    </cfRule>
  </conditionalFormatting>
  <conditionalFormatting sqref="AK10:AK109">
    <cfRule type="containsBlanks" dxfId="124" priority="3">
      <formula>LEN(TRIM(AK10))=0</formula>
    </cfRule>
    <cfRule type="containsBlanks" priority="4">
      <formula>LEN(TRIM(AK10))=0</formula>
    </cfRule>
    <cfRule type="cellIs" dxfId="123" priority="5" operator="equal">
      <formula>""""""</formula>
    </cfRule>
    <cfRule type="cellIs" dxfId="122" priority="6" operator="greaterThan">
      <formula>2</formula>
    </cfRule>
    <cfRule type="cellIs" dxfId="121" priority="7" operator="lessThan">
      <formula>-2</formula>
    </cfRule>
    <cfRule type="cellIs" dxfId="120" priority="8" operator="between">
      <formula>-2</formula>
      <formula>2</formula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FA604-A568-4CC3-9493-B1734A3598B5}">
  <dimension ref="A1:FC1048532"/>
  <sheetViews>
    <sheetView zoomScale="66" zoomScaleNormal="66" workbookViewId="0">
      <pane xSplit="1" ySplit="4" topLeftCell="CU5" activePane="bottomRight" state="frozen"/>
      <selection pane="topRight" activeCell="B1" sqref="B1"/>
      <selection pane="bottomLeft" activeCell="A5" sqref="A5"/>
      <selection pane="bottomRight" activeCell="FN3" sqref="FN3"/>
    </sheetView>
  </sheetViews>
  <sheetFormatPr defaultRowHeight="15"/>
  <cols>
    <col min="1" max="1" width="8.7109375" style="14" customWidth="1"/>
    <col min="2" max="2" width="7.28515625" style="14" customWidth="1"/>
    <col min="3" max="8" width="5.7109375" style="14" customWidth="1"/>
    <col min="9" max="10" width="2.7109375" style="14" customWidth="1"/>
    <col min="11" max="11" width="6.42578125" style="14" customWidth="1"/>
    <col min="12" max="17" width="5.7109375" style="14" customWidth="1"/>
    <col min="18" max="19" width="2.7109375" style="14" customWidth="1"/>
    <col min="20" max="20" width="7.85546875" style="14" customWidth="1"/>
    <col min="21" max="26" width="5.7109375" style="14" customWidth="1"/>
    <col min="27" max="28" width="2.7109375" style="14" customWidth="1"/>
    <col min="29" max="29" width="7" style="14" customWidth="1"/>
    <col min="30" max="35" width="5.7109375" style="14" customWidth="1"/>
    <col min="36" max="37" width="2.7109375" style="14" customWidth="1"/>
    <col min="38" max="38" width="6.85546875" style="14" customWidth="1"/>
    <col min="39" max="44" width="5.7109375" style="14" customWidth="1"/>
    <col min="45" max="46" width="2.7109375" style="14" customWidth="1"/>
    <col min="47" max="53" width="7.5703125" style="14" customWidth="1"/>
    <col min="54" max="56" width="2.7109375" style="14" customWidth="1"/>
    <col min="57" max="57" width="6.85546875" style="14" customWidth="1"/>
    <col min="58" max="63" width="5.7109375" style="14" customWidth="1"/>
    <col min="64" max="65" width="2.7109375" style="14" customWidth="1"/>
    <col min="66" max="66" width="6.5703125" style="14" customWidth="1"/>
    <col min="67" max="72" width="5.7109375" style="14" customWidth="1"/>
    <col min="73" max="74" width="2.7109375" style="14" customWidth="1"/>
    <col min="75" max="81" width="5.7109375" style="14" customWidth="1"/>
    <col min="82" max="83" width="2.7109375" style="14" customWidth="1"/>
    <col min="84" max="90" width="5.7109375" style="14" customWidth="1"/>
    <col min="91" max="92" width="2.7109375" style="14" customWidth="1"/>
    <col min="93" max="93" width="6.5703125" style="14" customWidth="1"/>
    <col min="94" max="99" width="5.7109375" style="14" customWidth="1"/>
    <col min="100" max="123" width="9.140625" style="14" hidden="1" customWidth="1"/>
    <col min="124" max="147" width="0" style="14" hidden="1" customWidth="1"/>
    <col min="148" max="16384" width="9.140625" style="14"/>
  </cols>
  <sheetData>
    <row r="1" spans="1:159" ht="15" customHeight="1">
      <c r="B1" s="288" t="s">
        <v>27</v>
      </c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  <c r="Q1" s="288"/>
      <c r="R1" s="288"/>
      <c r="S1" s="288"/>
      <c r="T1" s="288"/>
      <c r="U1" s="288"/>
      <c r="V1" s="288"/>
      <c r="W1" s="288"/>
      <c r="X1" s="288"/>
      <c r="Y1" s="288"/>
      <c r="Z1" s="288"/>
      <c r="AA1" s="288"/>
      <c r="AB1" s="288"/>
      <c r="AC1" s="288"/>
      <c r="AD1" s="288"/>
      <c r="AE1" s="288"/>
      <c r="AF1" s="288"/>
      <c r="AG1" s="288"/>
      <c r="AH1" s="288"/>
      <c r="AI1" s="288"/>
      <c r="AJ1" s="288"/>
      <c r="AK1" s="288"/>
      <c r="AL1" s="288"/>
      <c r="AM1" s="288"/>
      <c r="AN1" s="288"/>
      <c r="AO1" s="288"/>
      <c r="AP1" s="288"/>
      <c r="AQ1" s="288"/>
      <c r="AR1" s="288"/>
      <c r="AS1" s="288"/>
      <c r="AT1" s="288"/>
      <c r="AU1" s="288"/>
      <c r="AV1" s="157"/>
      <c r="AW1" s="157"/>
      <c r="AX1" s="157"/>
      <c r="AY1" s="157"/>
      <c r="AZ1" s="157"/>
      <c r="BA1" s="157"/>
      <c r="BB1" s="157"/>
      <c r="BC1" s="157"/>
      <c r="BD1" s="157"/>
      <c r="BE1" s="157"/>
      <c r="BF1" s="157"/>
      <c r="BG1" s="157"/>
      <c r="BH1" s="157"/>
      <c r="BI1" s="157"/>
      <c r="BJ1" s="157"/>
      <c r="BK1" s="157"/>
      <c r="BL1" s="157"/>
      <c r="BM1" s="157"/>
      <c r="BN1" s="157"/>
      <c r="BO1" s="157"/>
      <c r="BP1" s="157"/>
      <c r="BQ1" s="157"/>
      <c r="BR1" s="157"/>
      <c r="BS1" s="157"/>
      <c r="BT1" s="157"/>
      <c r="BU1" s="157"/>
      <c r="BV1" s="157"/>
      <c r="BW1" s="157"/>
      <c r="BX1" s="157"/>
      <c r="BY1" s="157"/>
      <c r="BZ1" s="157"/>
      <c r="CA1" s="157"/>
      <c r="CB1" s="157"/>
      <c r="CC1" s="157"/>
      <c r="CD1" s="157"/>
      <c r="CE1" s="157"/>
      <c r="CF1" s="157"/>
      <c r="CG1" s="157"/>
      <c r="CH1" s="157"/>
      <c r="CI1" s="157"/>
      <c r="CJ1" s="157"/>
      <c r="CK1" s="157"/>
      <c r="CL1" s="157"/>
      <c r="CM1" s="157"/>
      <c r="CN1" s="157"/>
      <c r="CO1" s="157"/>
      <c r="CP1" s="157"/>
      <c r="CQ1" s="157"/>
      <c r="CR1" s="157"/>
      <c r="CS1" s="157"/>
      <c r="CT1" s="157"/>
      <c r="CU1" s="157"/>
    </row>
    <row r="2" spans="1:159" ht="15.75" customHeight="1" thickBot="1"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  <c r="Y2" s="288"/>
      <c r="Z2" s="288"/>
      <c r="AA2" s="288"/>
      <c r="AB2" s="288"/>
      <c r="AC2" s="288"/>
      <c r="AD2" s="288"/>
      <c r="AE2" s="288"/>
      <c r="AF2" s="288"/>
      <c r="AG2" s="288"/>
      <c r="AH2" s="288"/>
      <c r="AI2" s="288"/>
      <c r="AJ2" s="288"/>
      <c r="AK2" s="288"/>
      <c r="AL2" s="288"/>
      <c r="AM2" s="288"/>
      <c r="AN2" s="288"/>
      <c r="AO2" s="288"/>
      <c r="AP2" s="288"/>
      <c r="AQ2" s="288"/>
      <c r="AR2" s="288"/>
      <c r="AS2" s="288"/>
      <c r="AT2" s="288"/>
      <c r="AU2" s="289"/>
      <c r="AV2" s="157"/>
      <c r="AW2" s="157"/>
      <c r="AX2" s="157"/>
      <c r="AY2" s="157"/>
      <c r="AZ2" s="157"/>
      <c r="BA2" s="157"/>
      <c r="BB2" s="157"/>
      <c r="BC2" s="157"/>
      <c r="BD2" s="157"/>
      <c r="BE2" s="157"/>
      <c r="BF2" s="157"/>
      <c r="BG2" s="157"/>
      <c r="BH2" s="157"/>
      <c r="BI2" s="157"/>
      <c r="BJ2" s="157"/>
      <c r="BK2" s="157"/>
      <c r="BL2" s="157"/>
      <c r="BM2" s="157"/>
      <c r="BN2" s="157"/>
      <c r="BO2" s="157"/>
      <c r="BP2" s="157"/>
      <c r="BQ2" s="157"/>
      <c r="BR2" s="157"/>
      <c r="BS2" s="157"/>
      <c r="BT2" s="157"/>
      <c r="BU2" s="157"/>
      <c r="BV2" s="157"/>
      <c r="BW2" s="157"/>
      <c r="BX2" s="157"/>
      <c r="BY2" s="157"/>
      <c r="BZ2" s="157"/>
      <c r="CA2" s="157"/>
      <c r="CB2" s="157"/>
      <c r="CC2" s="157"/>
      <c r="CD2" s="157"/>
      <c r="CE2" s="157"/>
      <c r="CF2" s="157"/>
      <c r="CG2" s="157"/>
      <c r="CH2" s="157"/>
      <c r="CI2" s="157"/>
      <c r="CJ2" s="157"/>
      <c r="CK2" s="157"/>
      <c r="CL2" s="157"/>
      <c r="CM2" s="157"/>
      <c r="CN2" s="157"/>
      <c r="CO2" s="157"/>
      <c r="CP2" s="157"/>
      <c r="CQ2" s="157"/>
      <c r="CR2" s="157"/>
      <c r="CS2" s="157"/>
      <c r="CT2" s="157"/>
      <c r="CU2" s="157"/>
      <c r="CV2" s="164"/>
      <c r="CW2" s="283" t="s">
        <v>427</v>
      </c>
      <c r="CX2" s="283"/>
      <c r="CY2" s="283"/>
      <c r="CZ2" s="283"/>
      <c r="DA2" s="283"/>
      <c r="DB2" s="283"/>
      <c r="DC2" s="283"/>
      <c r="DD2" s="283"/>
      <c r="DE2" s="283"/>
      <c r="DF2" s="283"/>
      <c r="DG2" s="283"/>
      <c r="DH2" s="283"/>
      <c r="DI2" s="283"/>
      <c r="DJ2" s="283"/>
      <c r="DK2" s="283"/>
      <c r="DL2" s="283"/>
      <c r="DM2" s="183"/>
      <c r="DN2" s="183"/>
      <c r="DO2" s="183"/>
      <c r="DP2" s="183"/>
      <c r="DQ2" s="183"/>
      <c r="DR2" s="183"/>
    </row>
    <row r="3" spans="1:159" ht="30.75" customHeight="1" thickBot="1">
      <c r="B3" s="232" t="s">
        <v>3</v>
      </c>
      <c r="C3" s="233"/>
      <c r="D3" s="233"/>
      <c r="E3" s="233"/>
      <c r="F3" s="233"/>
      <c r="G3" s="233"/>
      <c r="H3" s="234"/>
      <c r="I3" s="138"/>
      <c r="J3" s="138"/>
      <c r="K3" s="290" t="s">
        <v>256</v>
      </c>
      <c r="L3" s="270"/>
      <c r="M3" s="270"/>
      <c r="N3" s="270"/>
      <c r="O3" s="270"/>
      <c r="P3" s="270"/>
      <c r="Q3" s="291"/>
      <c r="R3" s="138"/>
      <c r="S3" s="138"/>
      <c r="T3" s="292" t="s">
        <v>258</v>
      </c>
      <c r="U3" s="272"/>
      <c r="V3" s="272"/>
      <c r="W3" s="272"/>
      <c r="X3" s="272"/>
      <c r="Y3" s="272"/>
      <c r="Z3" s="293"/>
      <c r="AA3" s="138"/>
      <c r="AB3" s="138"/>
      <c r="AC3" s="294" t="s">
        <v>260</v>
      </c>
      <c r="AD3" s="274"/>
      <c r="AE3" s="274"/>
      <c r="AF3" s="274"/>
      <c r="AG3" s="274"/>
      <c r="AH3" s="274"/>
      <c r="AI3" s="295"/>
      <c r="AJ3" s="138"/>
      <c r="AK3" s="138"/>
      <c r="AL3" s="296" t="s">
        <v>262</v>
      </c>
      <c r="AM3" s="276"/>
      <c r="AN3" s="276"/>
      <c r="AO3" s="276"/>
      <c r="AP3" s="276"/>
      <c r="AQ3" s="276"/>
      <c r="AR3" s="297"/>
      <c r="AS3" s="138"/>
      <c r="AT3" s="138"/>
      <c r="AU3" s="244" t="s">
        <v>0</v>
      </c>
      <c r="AV3" s="285" t="s">
        <v>495</v>
      </c>
      <c r="AW3" s="286"/>
      <c r="AX3" s="286"/>
      <c r="AY3" s="286"/>
      <c r="AZ3" s="286"/>
      <c r="BA3" s="287"/>
      <c r="BB3" s="137"/>
      <c r="BC3" s="137"/>
      <c r="BD3" s="137"/>
      <c r="BE3" s="298" t="s">
        <v>263</v>
      </c>
      <c r="BF3" s="259"/>
      <c r="BG3" s="259"/>
      <c r="BH3" s="259"/>
      <c r="BI3" s="259"/>
      <c r="BJ3" s="259"/>
      <c r="BK3" s="299"/>
      <c r="BL3" s="138"/>
      <c r="BM3" s="138"/>
      <c r="BN3" s="300" t="s">
        <v>264</v>
      </c>
      <c r="BO3" s="261"/>
      <c r="BP3" s="261"/>
      <c r="BQ3" s="261"/>
      <c r="BR3" s="261"/>
      <c r="BS3" s="261"/>
      <c r="BT3" s="301"/>
      <c r="BU3" s="138"/>
      <c r="BV3" s="138"/>
      <c r="BW3" s="302" t="s">
        <v>265</v>
      </c>
      <c r="BX3" s="263"/>
      <c r="BY3" s="263"/>
      <c r="BZ3" s="263"/>
      <c r="CA3" s="263"/>
      <c r="CB3" s="263"/>
      <c r="CC3" s="303"/>
      <c r="CD3" s="138"/>
      <c r="CE3" s="138"/>
      <c r="CF3" s="304" t="s">
        <v>267</v>
      </c>
      <c r="CG3" s="265"/>
      <c r="CH3" s="265"/>
      <c r="CI3" s="265"/>
      <c r="CJ3" s="265"/>
      <c r="CK3" s="265"/>
      <c r="CL3" s="305"/>
      <c r="CM3" s="138"/>
      <c r="CN3" s="138"/>
      <c r="CO3" s="306" t="s">
        <v>268</v>
      </c>
      <c r="CP3" s="267"/>
      <c r="CQ3" s="267"/>
      <c r="CR3" s="267"/>
      <c r="CS3" s="267"/>
      <c r="CT3" s="267"/>
      <c r="CU3" s="307"/>
      <c r="CV3" s="164"/>
      <c r="CW3" s="184" t="s">
        <v>299</v>
      </c>
      <c r="CX3" s="184" t="s">
        <v>300</v>
      </c>
      <c r="CY3" s="184" t="s">
        <v>301</v>
      </c>
      <c r="CZ3" s="184" t="s">
        <v>302</v>
      </c>
      <c r="DA3" s="184" t="s">
        <v>303</v>
      </c>
      <c r="DB3" s="184" t="s">
        <v>304</v>
      </c>
      <c r="DC3" s="184" t="s">
        <v>305</v>
      </c>
      <c r="DD3" s="184" t="s">
        <v>306</v>
      </c>
      <c r="DE3" s="184" t="s">
        <v>307</v>
      </c>
      <c r="DF3" s="184" t="s">
        <v>308</v>
      </c>
      <c r="DG3" s="183"/>
      <c r="DH3" s="183"/>
      <c r="DI3" s="183"/>
      <c r="DJ3" s="183"/>
      <c r="DK3" s="184"/>
      <c r="DL3" s="184"/>
      <c r="DM3" s="184"/>
      <c r="DN3" s="184"/>
      <c r="DO3" s="184"/>
      <c r="DP3" s="184"/>
      <c r="DQ3" s="184"/>
      <c r="DR3" s="184"/>
    </row>
    <row r="4" spans="1:159" s="84" customFormat="1" ht="25.5" customHeight="1" thickBot="1">
      <c r="B4" s="92" t="s">
        <v>73</v>
      </c>
      <c r="C4" s="93" t="s">
        <v>119</v>
      </c>
      <c r="D4" s="93" t="s">
        <v>118</v>
      </c>
      <c r="E4" s="93" t="s">
        <v>255</v>
      </c>
      <c r="F4" s="93" t="s">
        <v>24</v>
      </c>
      <c r="G4" s="93" t="s">
        <v>76</v>
      </c>
      <c r="H4" s="94" t="s">
        <v>77</v>
      </c>
      <c r="I4" s="139"/>
      <c r="J4" s="139"/>
      <c r="K4" s="92" t="s">
        <v>73</v>
      </c>
      <c r="L4" s="93" t="s">
        <v>119</v>
      </c>
      <c r="M4" s="93" t="s">
        <v>118</v>
      </c>
      <c r="N4" s="93" t="s">
        <v>255</v>
      </c>
      <c r="O4" s="93" t="s">
        <v>24</v>
      </c>
      <c r="P4" s="93" t="s">
        <v>76</v>
      </c>
      <c r="Q4" s="94" t="s">
        <v>77</v>
      </c>
      <c r="R4" s="139"/>
      <c r="S4" s="139"/>
      <c r="T4" s="92" t="s">
        <v>73</v>
      </c>
      <c r="U4" s="93" t="s">
        <v>119</v>
      </c>
      <c r="V4" s="93" t="s">
        <v>118</v>
      </c>
      <c r="W4" s="93" t="s">
        <v>255</v>
      </c>
      <c r="X4" s="93" t="s">
        <v>24</v>
      </c>
      <c r="Y4" s="93" t="s">
        <v>76</v>
      </c>
      <c r="Z4" s="94" t="s">
        <v>77</v>
      </c>
      <c r="AA4" s="139"/>
      <c r="AB4" s="139"/>
      <c r="AC4" s="92" t="s">
        <v>73</v>
      </c>
      <c r="AD4" s="93" t="s">
        <v>119</v>
      </c>
      <c r="AE4" s="93" t="s">
        <v>118</v>
      </c>
      <c r="AF4" s="93" t="s">
        <v>255</v>
      </c>
      <c r="AG4" s="93" t="s">
        <v>24</v>
      </c>
      <c r="AH4" s="93" t="s">
        <v>76</v>
      </c>
      <c r="AI4" s="94" t="s">
        <v>77</v>
      </c>
      <c r="AJ4" s="139"/>
      <c r="AK4" s="139"/>
      <c r="AL4" s="92" t="s">
        <v>73</v>
      </c>
      <c r="AM4" s="93" t="s">
        <v>119</v>
      </c>
      <c r="AN4" s="93" t="s">
        <v>118</v>
      </c>
      <c r="AO4" s="93" t="s">
        <v>255</v>
      </c>
      <c r="AP4" s="93" t="s">
        <v>24</v>
      </c>
      <c r="AQ4" s="93" t="s">
        <v>76</v>
      </c>
      <c r="AR4" s="94" t="s">
        <v>77</v>
      </c>
      <c r="AS4" s="139"/>
      <c r="AT4" s="139"/>
      <c r="AU4" s="245"/>
      <c r="AV4" s="173" t="s">
        <v>493</v>
      </c>
      <c r="AW4" s="174" t="s">
        <v>448</v>
      </c>
      <c r="AX4" s="170" t="s">
        <v>73</v>
      </c>
      <c r="AY4" s="93" t="s">
        <v>255</v>
      </c>
      <c r="AZ4" s="93" t="s">
        <v>24</v>
      </c>
      <c r="BA4" s="93" t="s">
        <v>76</v>
      </c>
      <c r="BB4" s="137"/>
      <c r="BC4" s="137"/>
      <c r="BD4" s="137"/>
      <c r="BE4" s="92" t="s">
        <v>73</v>
      </c>
      <c r="BF4" s="93" t="s">
        <v>119</v>
      </c>
      <c r="BG4" s="93" t="s">
        <v>118</v>
      </c>
      <c r="BH4" s="93" t="s">
        <v>255</v>
      </c>
      <c r="BI4" s="93" t="s">
        <v>24</v>
      </c>
      <c r="BJ4" s="93" t="s">
        <v>76</v>
      </c>
      <c r="BK4" s="94" t="s">
        <v>77</v>
      </c>
      <c r="BL4" s="139"/>
      <c r="BM4" s="139"/>
      <c r="BN4" s="92" t="s">
        <v>73</v>
      </c>
      <c r="BO4" s="93" t="s">
        <v>119</v>
      </c>
      <c r="BP4" s="93" t="s">
        <v>118</v>
      </c>
      <c r="BQ4" s="93" t="s">
        <v>255</v>
      </c>
      <c r="BR4" s="93" t="s">
        <v>24</v>
      </c>
      <c r="BS4" s="93" t="s">
        <v>76</v>
      </c>
      <c r="BT4" s="94" t="s">
        <v>77</v>
      </c>
      <c r="BU4" s="139"/>
      <c r="BV4" s="139"/>
      <c r="BW4" s="92" t="s">
        <v>73</v>
      </c>
      <c r="BX4" s="93" t="s">
        <v>119</v>
      </c>
      <c r="BY4" s="93" t="s">
        <v>118</v>
      </c>
      <c r="BZ4" s="93" t="s">
        <v>255</v>
      </c>
      <c r="CA4" s="93" t="s">
        <v>24</v>
      </c>
      <c r="CB4" s="93" t="s">
        <v>76</v>
      </c>
      <c r="CC4" s="94" t="s">
        <v>77</v>
      </c>
      <c r="CD4" s="139"/>
      <c r="CE4" s="139"/>
      <c r="CF4" s="92" t="s">
        <v>73</v>
      </c>
      <c r="CG4" s="93" t="s">
        <v>119</v>
      </c>
      <c r="CH4" s="93" t="s">
        <v>118</v>
      </c>
      <c r="CI4" s="93" t="s">
        <v>255</v>
      </c>
      <c r="CJ4" s="93" t="s">
        <v>24</v>
      </c>
      <c r="CK4" s="93" t="s">
        <v>76</v>
      </c>
      <c r="CL4" s="94" t="s">
        <v>77</v>
      </c>
      <c r="CM4" s="139"/>
      <c r="CN4" s="139"/>
      <c r="CO4" s="92" t="s">
        <v>73</v>
      </c>
      <c r="CP4" s="93" t="s">
        <v>119</v>
      </c>
      <c r="CQ4" s="93" t="s">
        <v>118</v>
      </c>
      <c r="CR4" s="93" t="s">
        <v>255</v>
      </c>
      <c r="CS4" s="93" t="s">
        <v>24</v>
      </c>
      <c r="CT4" s="93" t="s">
        <v>76</v>
      </c>
      <c r="CU4" s="94" t="s">
        <v>77</v>
      </c>
      <c r="CV4" s="167" t="s">
        <v>430</v>
      </c>
      <c r="CW4" s="184" t="s">
        <v>25</v>
      </c>
      <c r="CX4" s="184" t="s">
        <v>481</v>
      </c>
      <c r="CY4" s="184" t="s">
        <v>428</v>
      </c>
      <c r="CZ4" s="184" t="s">
        <v>482</v>
      </c>
      <c r="DA4" s="184" t="s">
        <v>483</v>
      </c>
      <c r="DB4" s="184" t="s">
        <v>484</v>
      </c>
      <c r="DC4" s="184" t="s">
        <v>457</v>
      </c>
      <c r="DD4" s="184" t="s">
        <v>485</v>
      </c>
      <c r="DE4" s="184" t="s">
        <v>486</v>
      </c>
      <c r="DF4" s="184" t="s">
        <v>487</v>
      </c>
      <c r="DG4" s="184"/>
      <c r="DH4" s="184"/>
      <c r="DI4" s="184"/>
      <c r="DJ4" s="284" t="s">
        <v>447</v>
      </c>
      <c r="DK4" s="284"/>
      <c r="DL4" s="284"/>
      <c r="DM4" s="284"/>
      <c r="DN4" s="284" t="s">
        <v>447</v>
      </c>
      <c r="DO4" s="284"/>
      <c r="DP4" s="284"/>
      <c r="DQ4" s="284"/>
      <c r="DR4" s="184" t="s">
        <v>458</v>
      </c>
    </row>
    <row r="5" spans="1:159" ht="26.25" customHeight="1">
      <c r="B5" s="95"/>
      <c r="C5" s="96"/>
      <c r="D5" s="96"/>
      <c r="E5" s="96"/>
      <c r="F5" s="96"/>
      <c r="G5" s="96"/>
      <c r="H5" s="97"/>
      <c r="I5" s="137"/>
      <c r="J5" s="137"/>
      <c r="K5" s="95"/>
      <c r="L5" s="96"/>
      <c r="M5" s="96"/>
      <c r="N5" s="96"/>
      <c r="O5" s="96"/>
      <c r="P5" s="96"/>
      <c r="Q5" s="97"/>
      <c r="R5" s="137"/>
      <c r="S5" s="137"/>
      <c r="T5" s="95"/>
      <c r="U5" s="96"/>
      <c r="V5" s="96"/>
      <c r="W5" s="96"/>
      <c r="X5" s="96"/>
      <c r="Y5" s="96"/>
      <c r="Z5" s="97"/>
      <c r="AA5" s="137"/>
      <c r="AB5" s="137"/>
      <c r="AC5" s="95"/>
      <c r="AD5" s="96"/>
      <c r="AE5" s="96"/>
      <c r="AF5" s="96"/>
      <c r="AG5" s="96"/>
      <c r="AH5" s="96"/>
      <c r="AI5" s="97"/>
      <c r="AJ5" s="137"/>
      <c r="AK5" s="137"/>
      <c r="AL5" s="95"/>
      <c r="AM5" s="96"/>
      <c r="AN5" s="96"/>
      <c r="AO5" s="96"/>
      <c r="AP5" s="96"/>
      <c r="AQ5" s="96"/>
      <c r="AR5" s="97"/>
      <c r="AS5" s="137"/>
      <c r="AT5" s="137"/>
      <c r="AU5" s="186" t="str">
        <f>IF('Combo Dashboard'!AF5="","",'Combo Dashboard'!AF5)</f>
        <v>P</v>
      </c>
      <c r="AV5" s="96"/>
      <c r="AW5" s="96"/>
      <c r="AX5" s="96"/>
      <c r="AY5" s="96"/>
      <c r="AZ5" s="96"/>
      <c r="BA5" s="97"/>
      <c r="BB5" s="137"/>
      <c r="BC5" s="137"/>
      <c r="BD5" s="137"/>
      <c r="BE5" s="95"/>
      <c r="BF5" s="96"/>
      <c r="BG5" s="96"/>
      <c r="BH5" s="96"/>
      <c r="BI5" s="96"/>
      <c r="BJ5" s="96"/>
      <c r="BK5" s="97"/>
      <c r="BL5" s="137"/>
      <c r="BM5" s="137"/>
      <c r="BN5" s="95"/>
      <c r="BO5" s="96"/>
      <c r="BP5" s="96"/>
      <c r="BQ5" s="96"/>
      <c r="BR5" s="96"/>
      <c r="BS5" s="96"/>
      <c r="BT5" s="97"/>
      <c r="BU5" s="137"/>
      <c r="BV5" s="137"/>
      <c r="BW5" s="95"/>
      <c r="BX5" s="96"/>
      <c r="BY5" s="96"/>
      <c r="BZ5" s="96"/>
      <c r="CA5" s="96"/>
      <c r="CB5" s="96"/>
      <c r="CC5" s="97"/>
      <c r="CD5" s="137"/>
      <c r="CE5" s="137"/>
      <c r="CF5" s="95"/>
      <c r="CG5" s="96"/>
      <c r="CH5" s="96"/>
      <c r="CI5" s="96"/>
      <c r="CJ5" s="96"/>
      <c r="CK5" s="96"/>
      <c r="CL5" s="97"/>
      <c r="CM5" s="137"/>
      <c r="CN5" s="137"/>
      <c r="CO5" s="95"/>
      <c r="CP5" s="96"/>
      <c r="CQ5" s="96"/>
      <c r="CR5" s="96"/>
      <c r="CS5" s="96"/>
      <c r="CT5" s="96"/>
      <c r="CU5" s="97"/>
    </row>
    <row r="6" spans="1:159" ht="26.25" customHeight="1">
      <c r="B6" s="98"/>
      <c r="C6" s="99"/>
      <c r="D6" s="99"/>
      <c r="E6" s="99"/>
      <c r="F6" s="99"/>
      <c r="G6" s="99"/>
      <c r="H6" s="100"/>
      <c r="I6" s="137"/>
      <c r="J6" s="137"/>
      <c r="K6" s="98"/>
      <c r="L6" s="99"/>
      <c r="M6" s="99"/>
      <c r="N6" s="99"/>
      <c r="O6" s="99"/>
      <c r="P6" s="99"/>
      <c r="Q6" s="100"/>
      <c r="R6" s="137"/>
      <c r="S6" s="137"/>
      <c r="T6" s="98"/>
      <c r="U6" s="99"/>
      <c r="V6" s="99"/>
      <c r="W6" s="99"/>
      <c r="X6" s="99"/>
      <c r="Y6" s="99"/>
      <c r="Z6" s="100"/>
      <c r="AA6" s="137"/>
      <c r="AB6" s="137"/>
      <c r="AC6" s="98"/>
      <c r="AD6" s="99"/>
      <c r="AE6" s="99"/>
      <c r="AF6" s="99"/>
      <c r="AG6" s="99"/>
      <c r="AH6" s="99"/>
      <c r="AI6" s="100"/>
      <c r="AJ6" s="137"/>
      <c r="AK6" s="137"/>
      <c r="AL6" s="98"/>
      <c r="AM6" s="99"/>
      <c r="AN6" s="99"/>
      <c r="AO6" s="99"/>
      <c r="AP6" s="99"/>
      <c r="AQ6" s="99"/>
      <c r="AR6" s="100"/>
      <c r="AS6" s="137"/>
      <c r="AT6" s="137"/>
      <c r="AU6" s="187" t="str">
        <f>IF('Combo Dashboard'!AF6="","",'Combo Dashboard'!AF6)</f>
        <v>P</v>
      </c>
      <c r="AV6" s="99"/>
      <c r="AW6" s="99"/>
      <c r="AX6" s="99"/>
      <c r="AY6" s="99"/>
      <c r="AZ6" s="99"/>
      <c r="BA6" s="100"/>
      <c r="BB6" s="137"/>
      <c r="BC6" s="137"/>
      <c r="BD6" s="137"/>
      <c r="BE6" s="98"/>
      <c r="BF6" s="99"/>
      <c r="BG6" s="99"/>
      <c r="BH6" s="99"/>
      <c r="BI6" s="99"/>
      <c r="BJ6" s="99"/>
      <c r="BK6" s="100"/>
      <c r="BL6" s="137"/>
      <c r="BM6" s="137"/>
      <c r="BN6" s="98"/>
      <c r="BO6" s="99"/>
      <c r="BP6" s="99"/>
      <c r="BQ6" s="99"/>
      <c r="BR6" s="99"/>
      <c r="BS6" s="99"/>
      <c r="BT6" s="100"/>
      <c r="BU6" s="137"/>
      <c r="BV6" s="137"/>
      <c r="BW6" s="98"/>
      <c r="BX6" s="99"/>
      <c r="BY6" s="99"/>
      <c r="BZ6" s="99"/>
      <c r="CA6" s="99"/>
      <c r="CB6" s="99"/>
      <c r="CC6" s="100"/>
      <c r="CD6" s="137"/>
      <c r="CE6" s="137"/>
      <c r="CF6" s="98"/>
      <c r="CG6" s="99"/>
      <c r="CH6" s="99"/>
      <c r="CI6" s="99"/>
      <c r="CJ6" s="99"/>
      <c r="CK6" s="99"/>
      <c r="CL6" s="100"/>
      <c r="CM6" s="137"/>
      <c r="CN6" s="137"/>
      <c r="CO6" s="98"/>
      <c r="CP6" s="99"/>
      <c r="CQ6" s="99"/>
      <c r="CR6" s="99"/>
      <c r="CS6" s="99"/>
      <c r="CT6" s="99"/>
      <c r="CU6" s="100"/>
    </row>
    <row r="7" spans="1:159" ht="26.25" customHeight="1">
      <c r="B7" s="98"/>
      <c r="C7" s="99"/>
      <c r="D7" s="99"/>
      <c r="E7" s="99"/>
      <c r="F7" s="99"/>
      <c r="G7" s="99"/>
      <c r="H7" s="100"/>
      <c r="I7" s="137"/>
      <c r="J7" s="137"/>
      <c r="K7" s="98"/>
      <c r="L7" s="99"/>
      <c r="M7" s="99"/>
      <c r="N7" s="99"/>
      <c r="O7" s="99"/>
      <c r="P7" s="99"/>
      <c r="Q7" s="100"/>
      <c r="R7" s="137"/>
      <c r="S7" s="137"/>
      <c r="T7" s="98"/>
      <c r="U7" s="99"/>
      <c r="V7" s="99"/>
      <c r="W7" s="99"/>
      <c r="X7" s="99"/>
      <c r="Y7" s="99"/>
      <c r="Z7" s="100"/>
      <c r="AA7" s="137"/>
      <c r="AB7" s="137"/>
      <c r="AC7" s="98"/>
      <c r="AD7" s="99"/>
      <c r="AE7" s="99"/>
      <c r="AF7" s="99"/>
      <c r="AG7" s="99"/>
      <c r="AH7" s="99"/>
      <c r="AI7" s="100"/>
      <c r="AJ7" s="137"/>
      <c r="AK7" s="137"/>
      <c r="AL7" s="98"/>
      <c r="AM7" s="99"/>
      <c r="AN7" s="99"/>
      <c r="AO7" s="99"/>
      <c r="AP7" s="99"/>
      <c r="AQ7" s="99"/>
      <c r="AR7" s="100"/>
      <c r="AS7" s="137"/>
      <c r="AT7" s="137"/>
      <c r="AU7" s="187" t="str">
        <f>IF('Combo Dashboard'!AF7="","",'Combo Dashboard'!AF7)</f>
        <v>B</v>
      </c>
      <c r="AV7" s="99"/>
      <c r="AW7" s="99"/>
      <c r="AX7" s="99"/>
      <c r="AY7" s="99"/>
      <c r="AZ7" s="99"/>
      <c r="BA7" s="100"/>
      <c r="BB7" s="137"/>
      <c r="BC7" s="137"/>
      <c r="BD7" s="137"/>
      <c r="BE7" s="98"/>
      <c r="BF7" s="99"/>
      <c r="BG7" s="99"/>
      <c r="BH7" s="99"/>
      <c r="BI7" s="99"/>
      <c r="BJ7" s="99"/>
      <c r="BK7" s="100"/>
      <c r="BL7" s="137"/>
      <c r="BM7" s="137"/>
      <c r="BN7" s="98"/>
      <c r="BO7" s="99"/>
      <c r="BP7" s="99"/>
      <c r="BQ7" s="99"/>
      <c r="BR7" s="99"/>
      <c r="BS7" s="99"/>
      <c r="BT7" s="100"/>
      <c r="BU7" s="137"/>
      <c r="BV7" s="137"/>
      <c r="BW7" s="98"/>
      <c r="BX7" s="99"/>
      <c r="BY7" s="99"/>
      <c r="BZ7" s="99"/>
      <c r="CA7" s="99"/>
      <c r="CB7" s="99"/>
      <c r="CC7" s="100"/>
      <c r="CD7" s="137"/>
      <c r="CE7" s="137"/>
      <c r="CF7" s="98"/>
      <c r="CG7" s="99"/>
      <c r="CH7" s="99"/>
      <c r="CI7" s="99"/>
      <c r="CJ7" s="99"/>
      <c r="CK7" s="99"/>
      <c r="CL7" s="100"/>
      <c r="CM7" s="137"/>
      <c r="CN7" s="137"/>
      <c r="CO7" s="98"/>
      <c r="CP7" s="99"/>
      <c r="CQ7" s="99"/>
      <c r="CR7" s="99"/>
      <c r="CS7" s="99"/>
      <c r="CT7" s="99"/>
      <c r="CU7" s="100"/>
    </row>
    <row r="8" spans="1:159" ht="26.25" customHeight="1" thickBot="1">
      <c r="B8" s="98"/>
      <c r="C8" s="99"/>
      <c r="D8" s="99"/>
      <c r="E8" s="99"/>
      <c r="F8" s="99"/>
      <c r="G8" s="99"/>
      <c r="H8" s="100"/>
      <c r="I8" s="137"/>
      <c r="J8" s="137"/>
      <c r="K8" s="98"/>
      <c r="L8" s="99"/>
      <c r="M8" s="99"/>
      <c r="N8" s="99"/>
      <c r="O8" s="99"/>
      <c r="P8" s="99"/>
      <c r="Q8" s="100"/>
      <c r="R8" s="137"/>
      <c r="S8" s="137"/>
      <c r="T8" s="98"/>
      <c r="U8" s="99"/>
      <c r="V8" s="99"/>
      <c r="W8" s="99"/>
      <c r="X8" s="99"/>
      <c r="Y8" s="99"/>
      <c r="Z8" s="100"/>
      <c r="AA8" s="137"/>
      <c r="AB8" s="137"/>
      <c r="AC8" s="98"/>
      <c r="AD8" s="99"/>
      <c r="AE8" s="99"/>
      <c r="AF8" s="99"/>
      <c r="AG8" s="99"/>
      <c r="AH8" s="99"/>
      <c r="AI8" s="100"/>
      <c r="AJ8" s="137"/>
      <c r="AK8" s="137"/>
      <c r="AL8" s="98"/>
      <c r="AM8" s="99"/>
      <c r="AN8" s="99"/>
      <c r="AO8" s="99"/>
      <c r="AP8" s="99"/>
      <c r="AQ8" s="99"/>
      <c r="AR8" s="100"/>
      <c r="AS8" s="137"/>
      <c r="AT8" s="137"/>
      <c r="AU8" s="187" t="str">
        <f>IF('Combo Dashboard'!AF8="","",'Combo Dashboard'!AF8)</f>
        <v>B</v>
      </c>
      <c r="AV8" s="99"/>
      <c r="AW8" s="99"/>
      <c r="AX8" s="99"/>
      <c r="AY8" s="99"/>
      <c r="AZ8" s="99"/>
      <c r="BA8" s="100"/>
      <c r="BB8" s="137"/>
      <c r="BC8" s="137"/>
      <c r="BD8" s="137"/>
      <c r="BE8" s="98"/>
      <c r="BF8" s="99"/>
      <c r="BG8" s="99"/>
      <c r="BH8" s="99"/>
      <c r="BI8" s="99"/>
      <c r="BJ8" s="99"/>
      <c r="BK8" s="100"/>
      <c r="BL8" s="137"/>
      <c r="BM8" s="137"/>
      <c r="BN8" s="98"/>
      <c r="BO8" s="99"/>
      <c r="BP8" s="99"/>
      <c r="BQ8" s="99"/>
      <c r="BR8" s="99"/>
      <c r="BS8" s="99"/>
      <c r="BT8" s="100"/>
      <c r="BU8" s="137"/>
      <c r="BV8" s="137"/>
      <c r="BW8" s="98"/>
      <c r="BX8" s="99"/>
      <c r="BY8" s="99"/>
      <c r="BZ8" s="99"/>
      <c r="CA8" s="99"/>
      <c r="CB8" s="99"/>
      <c r="CC8" s="100"/>
      <c r="CD8" s="137"/>
      <c r="CE8" s="137"/>
      <c r="CF8" s="98"/>
      <c r="CG8" s="99"/>
      <c r="CH8" s="99"/>
      <c r="CI8" s="99"/>
      <c r="CJ8" s="99"/>
      <c r="CK8" s="99"/>
      <c r="CL8" s="100"/>
      <c r="CM8" s="137"/>
      <c r="CN8" s="137"/>
      <c r="CO8" s="98"/>
      <c r="CP8" s="99"/>
      <c r="CQ8" s="99"/>
      <c r="CR8" s="99"/>
      <c r="CS8" s="99"/>
      <c r="CT8" s="99"/>
      <c r="CU8" s="100"/>
      <c r="ET8" s="14" t="s">
        <v>431</v>
      </c>
      <c r="EU8" s="14" t="s">
        <v>499</v>
      </c>
      <c r="EV8" s="14" t="s">
        <v>432</v>
      </c>
      <c r="EW8" s="14" t="s">
        <v>506</v>
      </c>
      <c r="EX8" s="14" t="s">
        <v>500</v>
      </c>
      <c r="EY8" s="14" t="s">
        <v>507</v>
      </c>
      <c r="EZ8" s="14" t="s">
        <v>6</v>
      </c>
      <c r="FA8" s="14" t="s">
        <v>508</v>
      </c>
      <c r="FB8" s="14" t="s">
        <v>509</v>
      </c>
      <c r="FC8" s="14" t="s">
        <v>510</v>
      </c>
    </row>
    <row r="9" spans="1:159" ht="26.25" customHeight="1" thickBot="1">
      <c r="B9" s="140"/>
      <c r="C9" s="141"/>
      <c r="D9" s="141"/>
      <c r="E9" s="141"/>
      <c r="F9" s="141"/>
      <c r="G9" s="141"/>
      <c r="H9" s="142"/>
      <c r="I9" s="137"/>
      <c r="J9" s="137"/>
      <c r="K9" s="140"/>
      <c r="L9" s="141"/>
      <c r="M9" s="141"/>
      <c r="N9" s="141"/>
      <c r="O9" s="141"/>
      <c r="P9" s="141"/>
      <c r="Q9" s="142"/>
      <c r="R9" s="137"/>
      <c r="S9" s="137"/>
      <c r="T9" s="140"/>
      <c r="U9" s="141"/>
      <c r="V9" s="141"/>
      <c r="W9" s="141"/>
      <c r="X9" s="141"/>
      <c r="Y9" s="141"/>
      <c r="Z9" s="142"/>
      <c r="AA9" s="137"/>
      <c r="AB9" s="137"/>
      <c r="AC9" s="140"/>
      <c r="AD9" s="141"/>
      <c r="AE9" s="141"/>
      <c r="AF9" s="141"/>
      <c r="AG9" s="141"/>
      <c r="AH9" s="141"/>
      <c r="AI9" s="142"/>
      <c r="AJ9" s="137"/>
      <c r="AK9" s="137"/>
      <c r="AL9" s="140"/>
      <c r="AM9" s="141"/>
      <c r="AN9" s="141"/>
      <c r="AO9" s="141"/>
      <c r="AP9" s="141"/>
      <c r="AQ9" s="141"/>
      <c r="AR9" s="142"/>
      <c r="AS9" s="137"/>
      <c r="AT9" s="137"/>
      <c r="AU9" s="189" t="str">
        <f>IF('Combo Dashboard'!AF9="","",'Combo Dashboard'!AF9)</f>
        <v>P</v>
      </c>
      <c r="AV9" s="141"/>
      <c r="AW9" s="141"/>
      <c r="AX9" s="141"/>
      <c r="AY9" s="141"/>
      <c r="AZ9" s="141"/>
      <c r="BA9" s="142"/>
      <c r="BB9" s="137"/>
      <c r="BC9" s="137"/>
      <c r="BD9" s="137"/>
      <c r="BE9" s="140"/>
      <c r="BF9" s="141"/>
      <c r="BG9" s="141"/>
      <c r="BH9" s="141"/>
      <c r="BI9" s="141"/>
      <c r="BJ9" s="141"/>
      <c r="BK9" s="142"/>
      <c r="BL9" s="137"/>
      <c r="BM9" s="137"/>
      <c r="BN9" s="140"/>
      <c r="BO9" s="141"/>
      <c r="BP9" s="141"/>
      <c r="BQ9" s="141"/>
      <c r="BR9" s="141"/>
      <c r="BS9" s="141"/>
      <c r="BT9" s="142"/>
      <c r="BU9" s="137"/>
      <c r="BV9" s="137"/>
      <c r="BW9" s="140"/>
      <c r="BX9" s="141"/>
      <c r="BY9" s="141"/>
      <c r="BZ9" s="141"/>
      <c r="CA9" s="141"/>
      <c r="CB9" s="141"/>
      <c r="CC9" s="142"/>
      <c r="CD9" s="137"/>
      <c r="CE9" s="137"/>
      <c r="CF9" s="140"/>
      <c r="CG9" s="141"/>
      <c r="CH9" s="141"/>
      <c r="CI9" s="141"/>
      <c r="CJ9" s="141"/>
      <c r="CK9" s="141"/>
      <c r="CL9" s="142"/>
      <c r="CM9" s="137"/>
      <c r="CN9" s="137"/>
      <c r="CO9" s="140"/>
      <c r="CP9" s="141"/>
      <c r="CQ9" s="141"/>
      <c r="CR9" s="141"/>
      <c r="CS9" s="141"/>
      <c r="CT9" s="141"/>
      <c r="CU9" s="142"/>
      <c r="ET9" s="224" t="s">
        <v>299</v>
      </c>
      <c r="EU9" s="225" t="s">
        <v>300</v>
      </c>
      <c r="EV9" s="225" t="s">
        <v>301</v>
      </c>
      <c r="EW9" s="225" t="s">
        <v>302</v>
      </c>
      <c r="EX9" s="225" t="s">
        <v>303</v>
      </c>
      <c r="EY9" s="225" t="s">
        <v>304</v>
      </c>
      <c r="EZ9" s="225" t="s">
        <v>305</v>
      </c>
      <c r="FA9" s="225" t="s">
        <v>306</v>
      </c>
      <c r="FB9" s="225" t="s">
        <v>307</v>
      </c>
      <c r="FC9" s="226" t="s">
        <v>308</v>
      </c>
    </row>
    <row r="10" spans="1:159" ht="26.25" customHeight="1">
      <c r="A10" s="14">
        <v>1</v>
      </c>
      <c r="B10" s="101" t="str">
        <f>'Strategy 1 | PD-TG'!B10</f>
        <v>P2</v>
      </c>
      <c r="C10" s="102" t="str">
        <f>'Strategy 1 | PD-TG'!C10</f>
        <v>PD</v>
      </c>
      <c r="D10" s="102" t="str">
        <f>'Strategy 1 | PD-TG'!J10</f>
        <v>TG</v>
      </c>
      <c r="E10" s="102" t="str">
        <f>IF(AU10="","",IF('Strategy 1 | PD-TG'!S10="W","Y",IF('Strategy 1 | PD-TG'!S10="L","N","")))</f>
        <v>Y</v>
      </c>
      <c r="F10" s="102">
        <f>'Strategy 1 | PD-TG'!T10</f>
        <v>1</v>
      </c>
      <c r="G10" s="102">
        <f>'Strategy 1 | PD-TG'!N10</f>
        <v>2</v>
      </c>
      <c r="H10" s="103">
        <f>'Strategy 1 | PD-TG'!P10</f>
        <v>2</v>
      </c>
      <c r="I10" s="137"/>
      <c r="J10" s="137"/>
      <c r="K10" s="101" t="str">
        <f>'Strategy 2 | PD-FE'!B10</f>
        <v>NB</v>
      </c>
      <c r="L10" s="102" t="str">
        <f>'Strategy 2 | PD-FE'!C10</f>
        <v/>
      </c>
      <c r="M10" s="102" t="str">
        <f>'Strategy 2 | PD-FE'!J10</f>
        <v/>
      </c>
      <c r="N10" s="102" t="str">
        <f>IF(AU10="","",IF('Strategy 2 | PD-FE'!S10="W","Y",IF('Strategy 2 | PD-FE'!S10="L","N","")))</f>
        <v/>
      </c>
      <c r="O10" s="102">
        <f>'Strategy 2 | PD-FE'!T10</f>
        <v>0</v>
      </c>
      <c r="P10" s="102">
        <f>'Strategy 2 | PD-FE'!N10</f>
        <v>0</v>
      </c>
      <c r="Q10" s="103">
        <f>'Strategy 2 | PD-FE'!P10</f>
        <v>0</v>
      </c>
      <c r="R10" s="137"/>
      <c r="S10" s="137"/>
      <c r="T10" s="101" t="str">
        <f>'Strategy 3 | M1-TG'!B10</f>
        <v>NB</v>
      </c>
      <c r="U10" s="102" t="str">
        <f>'Strategy 3 | M1-TG'!C10</f>
        <v/>
      </c>
      <c r="V10" s="102" t="str">
        <f>'Strategy 3 | M1-TG'!J10</f>
        <v/>
      </c>
      <c r="W10" s="102" t="str">
        <f>IF(AU10="","",IF('Strategy 3 | M1-TG'!S10="W","Y",IF('Strategy 3 | M1-TG'!S10="L","N","")))</f>
        <v/>
      </c>
      <c r="X10" s="102">
        <f>'Strategy 3 | M1-TG'!T10</f>
        <v>0</v>
      </c>
      <c r="Y10" s="102">
        <f>'Strategy 3 | M1-TG'!N10</f>
        <v>0</v>
      </c>
      <c r="Z10" s="103">
        <f>'Strategy 3 | M1-TG'!P10</f>
        <v>0</v>
      </c>
      <c r="AA10" s="137"/>
      <c r="AB10" s="137"/>
      <c r="AC10" s="101" t="str">
        <f>'Strategy 4 | HP-FE'!B10</f>
        <v>NB</v>
      </c>
      <c r="AD10" s="102" t="str">
        <f>'Strategy 4 | HP-FE'!C10</f>
        <v/>
      </c>
      <c r="AE10" s="102" t="str">
        <f>'Strategy 4 | HP-FE'!J10</f>
        <v/>
      </c>
      <c r="AF10" s="102" t="str">
        <f>IF(AU10="","",IF('Strategy 4 | HP-FE'!S10="W","Y",IF('Strategy 4 | HP-FE'!S10="L","N","")))</f>
        <v/>
      </c>
      <c r="AG10" s="102">
        <f>'Strategy 4 | HP-FE'!T10</f>
        <v>0</v>
      </c>
      <c r="AH10" s="102">
        <f>'Strategy 4 | HP-FE'!N10</f>
        <v>0</v>
      </c>
      <c r="AI10" s="103">
        <f>'Strategy 4 | HP-FE'!P10</f>
        <v>0</v>
      </c>
      <c r="AJ10" s="137"/>
      <c r="AK10" s="137"/>
      <c r="AL10" s="101" t="str">
        <f>'Strategy 5 | M1-FE'!B10</f>
        <v>B1</v>
      </c>
      <c r="AM10" s="102" t="str">
        <f>'Strategy 5 | M1-FE'!C10</f>
        <v/>
      </c>
      <c r="AN10" s="102" t="str">
        <f>'Strategy 5 | M1-FE'!J10</f>
        <v/>
      </c>
      <c r="AO10" s="102" t="str">
        <f>IF(AU10="","",IF('Strategy 5 | M1-FE'!S10="W","Y",IF('Strategy 5 | M1-FE'!S10="L","N","")))</f>
        <v>N</v>
      </c>
      <c r="AP10" s="102">
        <f>'Strategy 5 | M1-FE'!T10</f>
        <v>-1</v>
      </c>
      <c r="AQ10" s="102">
        <f>'Strategy 5 | M1-FE'!N10</f>
        <v>-1</v>
      </c>
      <c r="AR10" s="103">
        <f>'Strategy 5 | M1-FE'!P10</f>
        <v>-1</v>
      </c>
      <c r="AS10" s="137"/>
      <c r="AT10" s="137"/>
      <c r="AU10" s="186" t="str">
        <f>IF('Combo Dashboard'!AF10="","",'Combo Dashboard'!AF10)</f>
        <v>P</v>
      </c>
      <c r="AV10" s="180" t="str">
        <f>IF('Combo Dashboard'!AG10="","",'Combo Dashboard'!AG10)</f>
        <v/>
      </c>
      <c r="AW10" s="180" t="str">
        <f>IF(AU9="","","S10")</f>
        <v>S10</v>
      </c>
      <c r="AX10" s="181" t="str">
        <f>CO10</f>
        <v>NB</v>
      </c>
      <c r="AY10" s="102" t="str">
        <f>IF(AU10="","",IF(AX10="NB","",IF(LEFT(AX10)=AU10,"Y","N")))</f>
        <v/>
      </c>
      <c r="AZ10" s="102">
        <f>IF(AU10="","",IF(AY10="Y",1,IF(AY10="N",-1,0)))</f>
        <v>0</v>
      </c>
      <c r="BA10" s="103">
        <f>IF(AU10="","",IF(AX10="NB",BA9,IF(AY10="Y",BA9+INT(REPLACE(AX10,1,1,"")),BA9-INT(REPLACE(AX10,1,1,"")))))</f>
        <v>0</v>
      </c>
      <c r="BB10" s="137"/>
      <c r="BC10" s="137"/>
      <c r="BD10" s="137"/>
      <c r="BE10" s="101" t="str">
        <f>'Strategy 6 | PD-M1'!B10</f>
        <v>NB</v>
      </c>
      <c r="BF10" s="102" t="str">
        <f>'Strategy 6 | PD-M1'!C10</f>
        <v/>
      </c>
      <c r="BG10" s="102" t="str">
        <f>'Strategy 6 | PD-M1'!J10</f>
        <v/>
      </c>
      <c r="BH10" s="102" t="str">
        <f>IF(AU10="","",IF('Strategy 6 | PD-M1'!S10="W","Y",IF('Strategy 6 | PD-M1'!S10="L","N","")))</f>
        <v/>
      </c>
      <c r="BI10" s="102">
        <f>'Strategy 6 | PD-M1'!T10</f>
        <v>0</v>
      </c>
      <c r="BJ10" s="102">
        <f>'Strategy 6 | PD-M1'!N10</f>
        <v>0</v>
      </c>
      <c r="BK10" s="103">
        <f>'Strategy 6 | PD-M1'!P10</f>
        <v>0</v>
      </c>
      <c r="BL10" s="137"/>
      <c r="BM10" s="137"/>
      <c r="BN10" s="101" t="str">
        <f>'Strategy 7 | TG-FE'!B10</f>
        <v>NB</v>
      </c>
      <c r="BO10" s="102" t="str">
        <f>'Strategy 7 | TG-FE'!C10</f>
        <v/>
      </c>
      <c r="BP10" s="102" t="str">
        <f>'Strategy 7 | TG-FE'!J10</f>
        <v/>
      </c>
      <c r="BQ10" s="102" t="str">
        <f>IF(AU10="","",IF('Strategy 7 | TG-FE'!S10="W","Y",IF('Strategy 7 | TG-FE'!S10="L","N","")))</f>
        <v/>
      </c>
      <c r="BR10" s="102">
        <f>'Strategy 7 | TG-FE'!T10</f>
        <v>0</v>
      </c>
      <c r="BS10" s="102">
        <f>'Strategy 7 | TG-FE'!N10</f>
        <v>0</v>
      </c>
      <c r="BT10" s="103">
        <f>'Strategy 7 | TG-FE'!P10</f>
        <v>0</v>
      </c>
      <c r="BU10" s="137"/>
      <c r="BV10" s="137"/>
      <c r="BW10" s="101" t="str">
        <f>'Strategy 8 | M1-WB'!B10</f>
        <v>B1</v>
      </c>
      <c r="BX10" s="102" t="str">
        <f>'Strategy 8 | M1-WB'!C10</f>
        <v/>
      </c>
      <c r="BY10" s="102" t="str">
        <f>'Strategy 8 | M1-WB'!J10</f>
        <v/>
      </c>
      <c r="BZ10" s="102" t="str">
        <f>IF(AU10="","",IF('Strategy 8 | M1-WB'!S10="W","Y",IF('Strategy 8 | M1-WB'!S10="L","N","")))</f>
        <v>N</v>
      </c>
      <c r="CA10" s="102">
        <f>'Strategy 8 | M1-WB'!T10</f>
        <v>-1</v>
      </c>
      <c r="CB10" s="102">
        <f>'Strategy 8 | M1-WB'!N10</f>
        <v>-1</v>
      </c>
      <c r="CC10" s="103">
        <f>'Strategy 8 | M1-WB'!P10</f>
        <v>-1</v>
      </c>
      <c r="CD10" s="137"/>
      <c r="CE10" s="137"/>
      <c r="CF10" s="101" t="str">
        <f>'Strategy 9 | HP-M1'!B10</f>
        <v>NB</v>
      </c>
      <c r="CG10" s="102" t="str">
        <f>'Strategy 9 | HP-M1'!C10</f>
        <v/>
      </c>
      <c r="CH10" s="102" t="str">
        <f>'Strategy 9 | HP-M1'!J10</f>
        <v/>
      </c>
      <c r="CI10" s="102" t="str">
        <f>IF(AU10="","",IF('Strategy 9 | HP-M1'!S10="W","Y",IF('Strategy 9 | HP-M1'!S10="L","N","")))</f>
        <v/>
      </c>
      <c r="CJ10" s="102">
        <f>'Strategy 9 | HP-M1'!T10</f>
        <v>0</v>
      </c>
      <c r="CK10" s="102">
        <f>'Strategy 9 | HP-M1'!N10</f>
        <v>0</v>
      </c>
      <c r="CL10" s="103">
        <f>'Strategy 9 | HP-M1'!P10</f>
        <v>0</v>
      </c>
      <c r="CM10" s="137"/>
      <c r="CN10" s="137"/>
      <c r="CO10" s="101" t="str">
        <f>'Strategy 10 | OP-OB'!B10</f>
        <v>NB</v>
      </c>
      <c r="CP10" s="102" t="str">
        <f>'Strategy 10 | OP-OB'!C10</f>
        <v/>
      </c>
      <c r="CQ10" s="102" t="str">
        <f>'Strategy 10 | OP-OB'!J10</f>
        <v/>
      </c>
      <c r="CR10" s="102" t="str">
        <f>IF(AU10="","",IF('Strategy 10 | OP-OB'!S10="W","Y",IF('Strategy 10 | OP-OB'!S10="L","N","")))</f>
        <v/>
      </c>
      <c r="CS10" s="102">
        <f>'Strategy 10 | OP-OB'!T10</f>
        <v>0</v>
      </c>
      <c r="CT10" s="102">
        <f>'Strategy 10 | OP-OB'!N10</f>
        <v>0</v>
      </c>
      <c r="CU10" s="103">
        <f>'Strategy 10 | OP-OB'!P10</f>
        <v>0</v>
      </c>
      <c r="CV10" s="14">
        <f>AZ10</f>
        <v>0</v>
      </c>
      <c r="DH10" s="14">
        <v>10</v>
      </c>
      <c r="DN10" s="14" t="str">
        <f ca="1">IF(DN11=1,DN13,IF(DN11=2,DO13,IF(DN11=3,DP13,DQ13)))</f>
        <v>AL</v>
      </c>
      <c r="ES10" s="80" t="str">
        <f>"B"&amp;A10</f>
        <v>B1</v>
      </c>
      <c r="ET10" s="221">
        <f>H10</f>
        <v>2</v>
      </c>
      <c r="EU10" s="222">
        <f>Q10</f>
        <v>0</v>
      </c>
      <c r="EV10" s="222">
        <f>Z10</f>
        <v>0</v>
      </c>
      <c r="EW10" s="222">
        <f>AI10</f>
        <v>0</v>
      </c>
      <c r="EX10" s="222">
        <f>AR10</f>
        <v>-1</v>
      </c>
      <c r="EY10" s="222">
        <f>BK10</f>
        <v>0</v>
      </c>
      <c r="EZ10" s="222">
        <f>BT10</f>
        <v>0</v>
      </c>
      <c r="FA10" s="222">
        <f>CC10</f>
        <v>-1</v>
      </c>
      <c r="FB10" s="222">
        <f>CL10</f>
        <v>0</v>
      </c>
      <c r="FC10" s="223">
        <f>CU10</f>
        <v>0</v>
      </c>
    </row>
    <row r="11" spans="1:159" ht="26.25" customHeight="1">
      <c r="A11" s="14">
        <v>2</v>
      </c>
      <c r="B11" s="104" t="str">
        <f>'Strategy 1 | PD-TG'!B11</f>
        <v>B7</v>
      </c>
      <c r="C11" s="91" t="str">
        <f>'Strategy 1 | PD-TG'!C11</f>
        <v>T-T</v>
      </c>
      <c r="D11" s="91" t="str">
        <f>'Strategy 1 | PD-TG'!J11</f>
        <v>T-T</v>
      </c>
      <c r="E11" s="91" t="str">
        <f>IF(AU11="","",IF('Strategy 1 | PD-TG'!S11="W","Y",IF('Strategy 1 | PD-TG'!S11="L","N","")))</f>
        <v>N</v>
      </c>
      <c r="F11" s="91">
        <f>'Strategy 1 | PD-TG'!T11</f>
        <v>0</v>
      </c>
      <c r="G11" s="91">
        <f>'Strategy 1 | PD-TG'!N11</f>
        <v>-5</v>
      </c>
      <c r="H11" s="105">
        <f>'Strategy 1 | PD-TG'!P11</f>
        <v>-5</v>
      </c>
      <c r="I11" s="137"/>
      <c r="J11" s="137"/>
      <c r="K11" s="104" t="str">
        <f>'Strategy 2 | PD-FE'!B11</f>
        <v>B7</v>
      </c>
      <c r="L11" s="91" t="str">
        <f>'Strategy 2 | PD-FE'!C11</f>
        <v>T-T</v>
      </c>
      <c r="M11" s="91" t="str">
        <f>'Strategy 2 | PD-FE'!J11</f>
        <v>T-T</v>
      </c>
      <c r="N11" s="91" t="str">
        <f>IF(AU11="","",IF('Strategy 2 | PD-FE'!S11="W","Y",IF('Strategy 2 | PD-FE'!S11="L","N","")))</f>
        <v>N</v>
      </c>
      <c r="O11" s="91">
        <f>'Strategy 2 | PD-FE'!T11</f>
        <v>-1</v>
      </c>
      <c r="P11" s="91">
        <f>'Strategy 2 | PD-FE'!N11</f>
        <v>-7</v>
      </c>
      <c r="Q11" s="105">
        <f>'Strategy 2 | PD-FE'!P11</f>
        <v>-7</v>
      </c>
      <c r="R11" s="137"/>
      <c r="S11" s="137"/>
      <c r="T11" s="104" t="str">
        <f>'Strategy 3 | M1-TG'!B11</f>
        <v>B7</v>
      </c>
      <c r="U11" s="91" t="str">
        <f>'Strategy 3 | M1-TG'!C11</f>
        <v>T-T</v>
      </c>
      <c r="V11" s="91" t="str">
        <f>'Strategy 3 | M1-TG'!J11</f>
        <v>T-T</v>
      </c>
      <c r="W11" s="91" t="str">
        <f>IF(AU11="","",IF('Strategy 3 | M1-TG'!S11="W","Y",IF('Strategy 3 | M1-TG'!S11="L","N","")))</f>
        <v>N</v>
      </c>
      <c r="X11" s="91">
        <f>'Strategy 3 | M1-TG'!T11</f>
        <v>-1</v>
      </c>
      <c r="Y11" s="91">
        <f>'Strategy 3 | M1-TG'!N11</f>
        <v>-7</v>
      </c>
      <c r="Z11" s="105">
        <f>'Strategy 3 | M1-TG'!P11</f>
        <v>-7</v>
      </c>
      <c r="AA11" s="137"/>
      <c r="AB11" s="137"/>
      <c r="AC11" s="104" t="str">
        <f>'Strategy 4 | HP-FE'!B11</f>
        <v>B7</v>
      </c>
      <c r="AD11" s="91" t="str">
        <f>'Strategy 4 | HP-FE'!C11</f>
        <v>T-T</v>
      </c>
      <c r="AE11" s="91" t="str">
        <f>'Strategy 4 | HP-FE'!J11</f>
        <v>T-T</v>
      </c>
      <c r="AF11" s="91" t="str">
        <f>IF(AU11="","",IF('Strategy 4 | HP-FE'!S11="W","Y",IF('Strategy 4 | HP-FE'!S11="L","N","")))</f>
        <v>N</v>
      </c>
      <c r="AG11" s="91">
        <f>'Strategy 4 | HP-FE'!T11</f>
        <v>-1</v>
      </c>
      <c r="AH11" s="91">
        <f>'Strategy 4 | HP-FE'!N11</f>
        <v>-7</v>
      </c>
      <c r="AI11" s="105">
        <f>'Strategy 4 | HP-FE'!P11</f>
        <v>-7</v>
      </c>
      <c r="AJ11" s="137"/>
      <c r="AK11" s="137"/>
      <c r="AL11" s="104" t="str">
        <f>'Strategy 5 | M1-FE'!B11</f>
        <v>B2</v>
      </c>
      <c r="AM11" s="91" t="str">
        <f>'Strategy 5 | M1-FE'!C11</f>
        <v>T-T</v>
      </c>
      <c r="AN11" s="91" t="str">
        <f>'Strategy 5 | M1-FE'!J11</f>
        <v>T-T</v>
      </c>
      <c r="AO11" s="91" t="str">
        <f>IF(AU11="","",IF('Strategy 5 | M1-FE'!S11="W","Y",IF('Strategy 5 | M1-FE'!S11="L","N","")))</f>
        <v>N</v>
      </c>
      <c r="AP11" s="91">
        <f>'Strategy 5 | M1-FE'!T11</f>
        <v>-4</v>
      </c>
      <c r="AQ11" s="91">
        <f>'Strategy 5 | M1-FE'!N11</f>
        <v>-3</v>
      </c>
      <c r="AR11" s="105">
        <f>'Strategy 5 | M1-FE'!P11</f>
        <v>-3</v>
      </c>
      <c r="AS11" s="137"/>
      <c r="AT11" s="137"/>
      <c r="AU11" s="187" t="str">
        <f>IF('Combo Dashboard'!AF11="","",'Combo Dashboard'!AF11)</f>
        <v>P</v>
      </c>
      <c r="AV11" s="190" t="str">
        <f>IF('Combo Dashboard'!AG11="","",'Combo Dashboard'!AG11)</f>
        <v/>
      </c>
      <c r="AW11" s="190" t="str">
        <f>IF('Combo Dashboard'!AH11="","",'Combo Dashboard'!AH11)</f>
        <v/>
      </c>
      <c r="AX11" s="178" t="str">
        <f t="shared" ref="AX11:AX14" si="0">CO11</f>
        <v>B7</v>
      </c>
      <c r="AY11" s="91" t="str">
        <f t="shared" ref="AY11:AY74" si="1">IF(AU11="","",IF(AX11="NB","",IF(LEFT(AX11)=AU11,"Y","N")))</f>
        <v>N</v>
      </c>
      <c r="AZ11" s="91">
        <f>IF(AU11="","",IF(CV11&gt;10,10,IF(CV11&lt;-10,-10,CV11)))</f>
        <v>-1</v>
      </c>
      <c r="BA11" s="105">
        <f t="shared" ref="BA11:BA74" si="2">IF(AU11="","",IF(AX11="NB",BA10,IF(AY11="Y",BA10+INT(REPLACE(AX11,1,1,"")),BA10-INT(REPLACE(AX11,1,1,"")))))</f>
        <v>-7</v>
      </c>
      <c r="BB11" s="137"/>
      <c r="BC11" s="137"/>
      <c r="BD11" s="137"/>
      <c r="BE11" s="104" t="str">
        <f>'Strategy 6 | PD-M1'!B11</f>
        <v>B7</v>
      </c>
      <c r="BF11" s="91" t="str">
        <f>'Strategy 6 | PD-M1'!C11</f>
        <v>T-T</v>
      </c>
      <c r="BG11" s="91" t="str">
        <f>'Strategy 6 | PD-M1'!J11</f>
        <v>T-T</v>
      </c>
      <c r="BH11" s="91" t="str">
        <f>IF(AU11="","",IF('Strategy 6 | PD-M1'!R11&gt;0,"Y",IF('Strategy 6 | PD-M1'!R11=0,"","N")))</f>
        <v>N</v>
      </c>
      <c r="BI11" s="91">
        <f>'Strategy 6 | PD-M1'!T11</f>
        <v>-1</v>
      </c>
      <c r="BJ11" s="91">
        <f>'Strategy 6 | PD-M1'!N11</f>
        <v>-7</v>
      </c>
      <c r="BK11" s="105">
        <f>'Strategy 6 | PD-M1'!P11</f>
        <v>-7</v>
      </c>
      <c r="BL11" s="137"/>
      <c r="BM11" s="137"/>
      <c r="BN11" s="104" t="str">
        <f>'Strategy 7 | TG-FE'!B11</f>
        <v>B7</v>
      </c>
      <c r="BO11" s="91" t="str">
        <f>'Strategy 7 | TG-FE'!C11</f>
        <v>T-T</v>
      </c>
      <c r="BP11" s="91" t="str">
        <f>'Strategy 7 | TG-FE'!J11</f>
        <v>T-T</v>
      </c>
      <c r="BQ11" s="91" t="str">
        <f>IF(AU11="","",IF('Strategy 7 | TG-FE'!S11="W","Y",IF('Strategy 7 | TG-FE'!S11="L","N","")))</f>
        <v>N</v>
      </c>
      <c r="BR11" s="91">
        <f>'Strategy 7 | TG-FE'!T11</f>
        <v>-1</v>
      </c>
      <c r="BS11" s="91">
        <f>'Strategy 7 | TG-FE'!N11</f>
        <v>-7</v>
      </c>
      <c r="BT11" s="105">
        <f>'Strategy 7 | TG-FE'!P11</f>
        <v>-7</v>
      </c>
      <c r="BU11" s="137"/>
      <c r="BV11" s="137"/>
      <c r="BW11" s="104" t="str">
        <f>'Strategy 8 | M1-WB'!B11</f>
        <v>B2</v>
      </c>
      <c r="BX11" s="91" t="str">
        <f>'Strategy 8 | M1-WB'!C11</f>
        <v>T-T</v>
      </c>
      <c r="BY11" s="91" t="str">
        <f>'Strategy 8 | M1-WB'!J11</f>
        <v>T-T</v>
      </c>
      <c r="BZ11" s="91" t="str">
        <f>IF(AU11="","",IF('Strategy 8 | M1-WB'!S11="W","Y",IF('Strategy 8 | M1-WB'!S11="L","N","")))</f>
        <v>N</v>
      </c>
      <c r="CA11" s="91">
        <f>'Strategy 8 | M1-WB'!T11</f>
        <v>-4</v>
      </c>
      <c r="CB11" s="91">
        <f>'Strategy 8 | M1-WB'!N11</f>
        <v>-3</v>
      </c>
      <c r="CC11" s="105">
        <f>'Strategy 8 | M1-WB'!P11</f>
        <v>-3</v>
      </c>
      <c r="CD11" s="137"/>
      <c r="CE11" s="137"/>
      <c r="CF11" s="104" t="str">
        <f>'Strategy 9 | HP-M1'!B11</f>
        <v>B7</v>
      </c>
      <c r="CG11" s="91" t="str">
        <f>'Strategy 9 | HP-M1'!C11</f>
        <v>T-T</v>
      </c>
      <c r="CH11" s="91" t="str">
        <f>'Strategy 9 | HP-M1'!J11</f>
        <v>T-T</v>
      </c>
      <c r="CI11" s="91" t="str">
        <f>IF(AU11="","",IF('Strategy 9 | HP-M1'!S11="W","Y",IF('Strategy 9 | HP-M1'!S11="L","N","")))</f>
        <v>N</v>
      </c>
      <c r="CJ11" s="91">
        <f>'Strategy 9 | HP-M1'!T11</f>
        <v>-1</v>
      </c>
      <c r="CK11" s="91">
        <f>'Strategy 9 | HP-M1'!N11</f>
        <v>-7</v>
      </c>
      <c r="CL11" s="105">
        <f>'Strategy 9 | HP-M1'!P11</f>
        <v>-7</v>
      </c>
      <c r="CM11" s="137"/>
      <c r="CN11" s="137"/>
      <c r="CO11" s="104" t="str">
        <f>'Strategy 10 | OP-OB'!B11</f>
        <v>B7</v>
      </c>
      <c r="CP11" s="91" t="str">
        <f>'Strategy 10 | OP-OB'!C11</f>
        <v>T-T</v>
      </c>
      <c r="CQ11" s="91" t="str">
        <f>'Strategy 10 | OP-OB'!J11</f>
        <v>T-T</v>
      </c>
      <c r="CR11" s="91" t="str">
        <f>IF(AU11="","",IF('Strategy 10 | OP-OB'!S11="W","Y",IF('Strategy 10 | OP-OB'!S11="L","N","")))</f>
        <v>N</v>
      </c>
      <c r="CS11" s="91">
        <f>'Strategy 10 | OP-OB'!T11</f>
        <v>-1</v>
      </c>
      <c r="CT11" s="91">
        <f>'Strategy 10 | OP-OB'!N11</f>
        <v>-7</v>
      </c>
      <c r="CU11" s="105">
        <f>'Strategy 10 | OP-OB'!P11</f>
        <v>-7</v>
      </c>
      <c r="CV11" s="14">
        <f>IF(AY11="",0,IFERROR(VLOOKUP(AY6&amp;AY7&amp;AY8&amp;AY9&amp;AY10&amp;AY11,General!I:J,2,FALSE),0))+AZ10</f>
        <v>-1</v>
      </c>
      <c r="DH11" s="14">
        <v>11</v>
      </c>
      <c r="DN11" s="14">
        <f ca="1">RANDBETWEEN(1,DN12)</f>
        <v>1</v>
      </c>
      <c r="ES11" s="81" t="str">
        <f t="shared" ref="ES11:ES74" si="3">"B"&amp;A11</f>
        <v>B2</v>
      </c>
      <c r="ET11" s="219">
        <f t="shared" ref="ET11" si="4">H11</f>
        <v>-5</v>
      </c>
      <c r="EU11" s="24">
        <f t="shared" ref="EU11" si="5">Q11</f>
        <v>-7</v>
      </c>
      <c r="EV11" s="24">
        <f t="shared" ref="EV11" si="6">Z11</f>
        <v>-7</v>
      </c>
      <c r="EW11" s="24">
        <f t="shared" ref="EW11" si="7">AI11</f>
        <v>-7</v>
      </c>
      <c r="EX11" s="24">
        <f t="shared" ref="EX11" si="8">AR11</f>
        <v>-3</v>
      </c>
      <c r="EY11" s="24">
        <f t="shared" ref="EY11" si="9">BK11</f>
        <v>-7</v>
      </c>
      <c r="EZ11" s="24">
        <f t="shared" ref="EZ11" si="10">BT11</f>
        <v>-7</v>
      </c>
      <c r="FA11" s="24">
        <f t="shared" ref="FA11" si="11">CC11</f>
        <v>-3</v>
      </c>
      <c r="FB11" s="24">
        <f t="shared" ref="FB11" si="12">CL11</f>
        <v>-7</v>
      </c>
      <c r="FC11" s="67">
        <f t="shared" ref="FC11" si="13">CU11</f>
        <v>-7</v>
      </c>
    </row>
    <row r="12" spans="1:159" ht="26.25" customHeight="1">
      <c r="A12" s="14">
        <v>3</v>
      </c>
      <c r="B12" s="104" t="str">
        <f>'Strategy 1 | PD-TG'!B12</f>
        <v>B4</v>
      </c>
      <c r="C12" s="91" t="str">
        <f>'Strategy 1 | PD-TG'!C12</f>
        <v/>
      </c>
      <c r="D12" s="91" t="str">
        <f>'Strategy 1 | PD-TG'!J12</f>
        <v/>
      </c>
      <c r="E12" s="91" t="str">
        <f>IF(AU12="","",IF('Strategy 1 | PD-TG'!S12="W","Y",IF('Strategy 1 | PD-TG'!S12="L","N","")))</f>
        <v>Y</v>
      </c>
      <c r="F12" s="91">
        <f>'Strategy 1 | PD-TG'!T12</f>
        <v>1</v>
      </c>
      <c r="G12" s="91">
        <f>'Strategy 1 | PD-TG'!N12</f>
        <v>-1</v>
      </c>
      <c r="H12" s="105">
        <f>'Strategy 1 | PD-TG'!P12</f>
        <v>-1</v>
      </c>
      <c r="I12" s="137"/>
      <c r="J12" s="137"/>
      <c r="K12" s="104" t="str">
        <f>'Strategy 2 | PD-FE'!B12</f>
        <v>B5</v>
      </c>
      <c r="L12" s="91" t="str">
        <f>'Strategy 2 | PD-FE'!C12</f>
        <v/>
      </c>
      <c r="M12" s="91" t="str">
        <f>'Strategy 2 | PD-FE'!J12</f>
        <v/>
      </c>
      <c r="N12" s="91" t="str">
        <f>IF(AU12="","",IF('Strategy 2 | PD-FE'!S12="W","Y",IF('Strategy 2 | PD-FE'!S12="L","N","")))</f>
        <v>Y</v>
      </c>
      <c r="O12" s="91">
        <f>'Strategy 2 | PD-FE'!T12</f>
        <v>0</v>
      </c>
      <c r="P12" s="91">
        <f>'Strategy 2 | PD-FE'!N12</f>
        <v>-2</v>
      </c>
      <c r="Q12" s="105">
        <f>'Strategy 2 | PD-FE'!P12</f>
        <v>-2</v>
      </c>
      <c r="R12" s="137"/>
      <c r="S12" s="137"/>
      <c r="T12" s="104" t="str">
        <f>'Strategy 3 | M1-TG'!B12</f>
        <v>B5</v>
      </c>
      <c r="U12" s="91" t="str">
        <f>'Strategy 3 | M1-TG'!C12</f>
        <v/>
      </c>
      <c r="V12" s="91" t="str">
        <f>'Strategy 3 | M1-TG'!J12</f>
        <v/>
      </c>
      <c r="W12" s="91" t="str">
        <f>IF(AU12="","",IF('Strategy 3 | M1-TG'!S12="W","Y",IF('Strategy 3 | M1-TG'!S12="L","N","")))</f>
        <v>Y</v>
      </c>
      <c r="X12" s="91">
        <f>'Strategy 3 | M1-TG'!T12</f>
        <v>0</v>
      </c>
      <c r="Y12" s="91">
        <f>'Strategy 3 | M1-TG'!N12</f>
        <v>-2</v>
      </c>
      <c r="Z12" s="105">
        <f>'Strategy 3 | M1-TG'!P12</f>
        <v>-2</v>
      </c>
      <c r="AA12" s="137"/>
      <c r="AB12" s="137"/>
      <c r="AC12" s="104" t="str">
        <f>'Strategy 4 | HP-FE'!B12</f>
        <v>B5</v>
      </c>
      <c r="AD12" s="91" t="str">
        <f>'Strategy 4 | HP-FE'!C12</f>
        <v/>
      </c>
      <c r="AE12" s="91" t="str">
        <f>'Strategy 4 | HP-FE'!J12</f>
        <v/>
      </c>
      <c r="AF12" s="91" t="str">
        <f>IF(AU12="","",IF('Strategy 4 | HP-FE'!S12="W","Y",IF('Strategy 4 | HP-FE'!S12="L","N","")))</f>
        <v>Y</v>
      </c>
      <c r="AG12" s="91">
        <f>'Strategy 4 | HP-FE'!T12</f>
        <v>0</v>
      </c>
      <c r="AH12" s="91">
        <f>'Strategy 4 | HP-FE'!N12</f>
        <v>-2</v>
      </c>
      <c r="AI12" s="105">
        <f>'Strategy 4 | HP-FE'!P12</f>
        <v>-2</v>
      </c>
      <c r="AJ12" s="137"/>
      <c r="AK12" s="137"/>
      <c r="AL12" s="104" t="str">
        <f>'Strategy 5 | M1-FE'!B12</f>
        <v>B3</v>
      </c>
      <c r="AM12" s="91" t="str">
        <f>'Strategy 5 | M1-FE'!C12</f>
        <v/>
      </c>
      <c r="AN12" s="91" t="str">
        <f>'Strategy 5 | M1-FE'!J12</f>
        <v/>
      </c>
      <c r="AO12" s="91" t="str">
        <f>IF(AU12="","",IF('Strategy 5 | M1-FE'!S12="W","Y",IF('Strategy 5 | M1-FE'!S12="L","N","")))</f>
        <v>Y</v>
      </c>
      <c r="AP12" s="91">
        <f>'Strategy 5 | M1-FE'!T12</f>
        <v>-3</v>
      </c>
      <c r="AQ12" s="91">
        <f>'Strategy 5 | M1-FE'!N12</f>
        <v>0</v>
      </c>
      <c r="AR12" s="105">
        <f>'Strategy 5 | M1-FE'!P12</f>
        <v>0</v>
      </c>
      <c r="AS12" s="137"/>
      <c r="AT12" s="137"/>
      <c r="AU12" s="187" t="str">
        <f>IF('Combo Dashboard'!AF12="","",'Combo Dashboard'!AF12)</f>
        <v>B</v>
      </c>
      <c r="AV12" s="190" t="str">
        <f>IF('Combo Dashboard'!AG12="","",'Combo Dashboard'!AG12)</f>
        <v/>
      </c>
      <c r="AW12" s="190" t="str">
        <f>IF('Combo Dashboard'!AH12="","",'Combo Dashboard'!AH12)</f>
        <v/>
      </c>
      <c r="AX12" s="178" t="str">
        <f t="shared" si="0"/>
        <v>B5</v>
      </c>
      <c r="AY12" s="91" t="str">
        <f t="shared" si="1"/>
        <v>Y</v>
      </c>
      <c r="AZ12" s="91">
        <f t="shared" ref="AZ12:AZ75" si="14">IF(AU12="","",IF(CV12&gt;10,10,IF(CV12&lt;-10,-10,CV12)))</f>
        <v>0</v>
      </c>
      <c r="BA12" s="105">
        <f t="shared" si="2"/>
        <v>-2</v>
      </c>
      <c r="BB12" s="137"/>
      <c r="BC12" s="137"/>
      <c r="BD12" s="137"/>
      <c r="BE12" s="104" t="str">
        <f>'Strategy 6 | PD-M1'!B12</f>
        <v>B5</v>
      </c>
      <c r="BF12" s="91" t="str">
        <f>'Strategy 6 | PD-M1'!C12</f>
        <v/>
      </c>
      <c r="BG12" s="91" t="str">
        <f>'Strategy 6 | PD-M1'!J12</f>
        <v/>
      </c>
      <c r="BH12" s="91" t="str">
        <f>IF(AU12="","",IF('Strategy 6 | PD-M1'!R12&gt;0,"Y",IF('Strategy 6 | PD-M1'!R12=0,"","N")))</f>
        <v>Y</v>
      </c>
      <c r="BI12" s="91">
        <f>'Strategy 6 | PD-M1'!T12</f>
        <v>0</v>
      </c>
      <c r="BJ12" s="91">
        <f>'Strategy 6 | PD-M1'!N12</f>
        <v>-2</v>
      </c>
      <c r="BK12" s="105">
        <f>'Strategy 6 | PD-M1'!P12</f>
        <v>-2</v>
      </c>
      <c r="BL12" s="137"/>
      <c r="BM12" s="137"/>
      <c r="BN12" s="104" t="str">
        <f>'Strategy 7 | TG-FE'!B12</f>
        <v>B5</v>
      </c>
      <c r="BO12" s="91" t="str">
        <f>'Strategy 7 | TG-FE'!C12</f>
        <v/>
      </c>
      <c r="BP12" s="91" t="str">
        <f>'Strategy 7 | TG-FE'!J12</f>
        <v/>
      </c>
      <c r="BQ12" s="91" t="str">
        <f>IF(AU12="","",IF('Strategy 7 | TG-FE'!S12="W","Y",IF('Strategy 7 | TG-FE'!S12="L","N","")))</f>
        <v>Y</v>
      </c>
      <c r="BR12" s="91">
        <f>'Strategy 7 | TG-FE'!T12</f>
        <v>0</v>
      </c>
      <c r="BS12" s="91">
        <f>'Strategy 7 | TG-FE'!N12</f>
        <v>-2</v>
      </c>
      <c r="BT12" s="105">
        <f>'Strategy 7 | TG-FE'!P12</f>
        <v>-2</v>
      </c>
      <c r="BU12" s="137"/>
      <c r="BV12" s="137"/>
      <c r="BW12" s="104" t="str">
        <f>'Strategy 8 | M1-WB'!B12</f>
        <v>B3</v>
      </c>
      <c r="BX12" s="91" t="str">
        <f>'Strategy 8 | M1-WB'!C12</f>
        <v/>
      </c>
      <c r="BY12" s="91" t="str">
        <f>'Strategy 8 | M1-WB'!J12</f>
        <v/>
      </c>
      <c r="BZ12" s="91" t="str">
        <f>IF(AU12="","",IF('Strategy 8 | M1-WB'!S12="W","Y",IF('Strategy 8 | M1-WB'!S12="L","N","")))</f>
        <v>Y</v>
      </c>
      <c r="CA12" s="91">
        <f>'Strategy 8 | M1-WB'!T12</f>
        <v>-3</v>
      </c>
      <c r="CB12" s="91">
        <f>'Strategy 8 | M1-WB'!N12</f>
        <v>0</v>
      </c>
      <c r="CC12" s="105">
        <f>'Strategy 8 | M1-WB'!P12</f>
        <v>0</v>
      </c>
      <c r="CD12" s="137"/>
      <c r="CE12" s="137"/>
      <c r="CF12" s="104" t="str">
        <f>'Strategy 9 | HP-M1'!B12</f>
        <v>B5</v>
      </c>
      <c r="CG12" s="91" t="str">
        <f>'Strategy 9 | HP-M1'!C12</f>
        <v/>
      </c>
      <c r="CH12" s="91" t="str">
        <f>'Strategy 9 | HP-M1'!J12</f>
        <v/>
      </c>
      <c r="CI12" s="91" t="str">
        <f>IF(AU12="","",IF('Strategy 9 | HP-M1'!S12="W","Y",IF('Strategy 9 | HP-M1'!S12="L","N","")))</f>
        <v>Y</v>
      </c>
      <c r="CJ12" s="91">
        <f>'Strategy 9 | HP-M1'!T12</f>
        <v>0</v>
      </c>
      <c r="CK12" s="91">
        <f>'Strategy 9 | HP-M1'!N12</f>
        <v>-2</v>
      </c>
      <c r="CL12" s="105">
        <f>'Strategy 9 | HP-M1'!P12</f>
        <v>-2</v>
      </c>
      <c r="CM12" s="137"/>
      <c r="CN12" s="137"/>
      <c r="CO12" s="104" t="str">
        <f>'Strategy 10 | OP-OB'!B12</f>
        <v>B5</v>
      </c>
      <c r="CP12" s="91" t="str">
        <f>'Strategy 10 | OP-OB'!C12</f>
        <v/>
      </c>
      <c r="CQ12" s="91" t="str">
        <f>'Strategy 10 | OP-OB'!J12</f>
        <v/>
      </c>
      <c r="CR12" s="91" t="str">
        <f>IF(AU12="","",IF('Strategy 10 | OP-OB'!S12="W","Y",IF('Strategy 10 | OP-OB'!S12="L","N","")))</f>
        <v>Y</v>
      </c>
      <c r="CS12" s="91">
        <f>'Strategy 10 | OP-OB'!T12</f>
        <v>0</v>
      </c>
      <c r="CT12" s="91">
        <f>'Strategy 10 | OP-OB'!N12</f>
        <v>-2</v>
      </c>
      <c r="CU12" s="105">
        <f>'Strategy 10 | OP-OB'!P12</f>
        <v>-2</v>
      </c>
      <c r="CV12" s="14">
        <f>IF(AY12="",0,IFERROR(VLOOKUP(AY7&amp;AY8&amp;AY9&amp;AY10&amp;AY11&amp;AY12,General!I:J,2,FALSE),0))+AZ11</f>
        <v>0</v>
      </c>
      <c r="DH12" s="14">
        <v>12</v>
      </c>
      <c r="DJ12" s="14" t="str">
        <f>IFERROR(VLOOKUP(DJ14,General!R:S,2,FALSE),"")</f>
        <v>AO</v>
      </c>
      <c r="DK12" s="14" t="str">
        <f>IFERROR(VLOOKUP(DK14,General!R:S,2,FALSE),"")</f>
        <v>BZ</v>
      </c>
      <c r="DL12" s="14" t="str">
        <f>IFERROR(VLOOKUP(DL14,General!R:S,2,FALSE),"")</f>
        <v/>
      </c>
      <c r="DM12" s="14" t="str">
        <f>IFERROR(VLOOKUP(DM14,General!R:S,2,FALSE),"")</f>
        <v/>
      </c>
      <c r="DN12" s="14">
        <f ca="1">COUNTIF(DJ13:DM13,MAX(DJ13:DM13))</f>
        <v>2</v>
      </c>
      <c r="ES12" s="81" t="str">
        <f t="shared" si="3"/>
        <v>B3</v>
      </c>
      <c r="ET12" s="219">
        <f t="shared" ref="ET12:ET75" si="15">H12</f>
        <v>-1</v>
      </c>
      <c r="EU12" s="24">
        <f t="shared" ref="EU12:EU75" si="16">Q12</f>
        <v>-2</v>
      </c>
      <c r="EV12" s="24">
        <f t="shared" ref="EV12:EV75" si="17">Z12</f>
        <v>-2</v>
      </c>
      <c r="EW12" s="24">
        <f t="shared" ref="EW12:EW75" si="18">AI12</f>
        <v>-2</v>
      </c>
      <c r="EX12" s="24">
        <f t="shared" ref="EX12:EX75" si="19">AR12</f>
        <v>0</v>
      </c>
      <c r="EY12" s="24">
        <f t="shared" ref="EY12:EY75" si="20">BK12</f>
        <v>-2</v>
      </c>
      <c r="EZ12" s="24">
        <f t="shared" ref="EZ12:EZ75" si="21">BT12</f>
        <v>-2</v>
      </c>
      <c r="FA12" s="24">
        <f t="shared" ref="FA12:FA75" si="22">CC12</f>
        <v>0</v>
      </c>
      <c r="FB12" s="24">
        <f t="shared" ref="FB12:FB75" si="23">CL12</f>
        <v>-2</v>
      </c>
      <c r="FC12" s="67">
        <f t="shared" ref="FC12:FC75" si="24">CU12</f>
        <v>-2</v>
      </c>
    </row>
    <row r="13" spans="1:159" ht="26.25" customHeight="1">
      <c r="A13" s="14">
        <v>4</v>
      </c>
      <c r="B13" s="104" t="str">
        <f>'Strategy 1 | PD-TG'!B13</f>
        <v>B2</v>
      </c>
      <c r="C13" s="91" t="str">
        <f>'Strategy 1 | PD-TG'!C13</f>
        <v/>
      </c>
      <c r="D13" s="91" t="str">
        <f>'Strategy 1 | PD-TG'!J13</f>
        <v/>
      </c>
      <c r="E13" s="91" t="str">
        <f>IF(AU13="","",IF('Strategy 1 | PD-TG'!S13="W","Y",IF('Strategy 1 | PD-TG'!S13="L","N","")))</f>
        <v>Y</v>
      </c>
      <c r="F13" s="91">
        <f>'Strategy 1 | PD-TG'!T13</f>
        <v>4</v>
      </c>
      <c r="G13" s="91">
        <f>'Strategy 1 | PD-TG'!N13</f>
        <v>2</v>
      </c>
      <c r="H13" s="105">
        <f>'Strategy 1 | PD-TG'!P13</f>
        <v>1</v>
      </c>
      <c r="I13" s="137"/>
      <c r="J13" s="137"/>
      <c r="K13" s="104" t="str">
        <f>'Strategy 2 | PD-FE'!B13</f>
        <v>B3</v>
      </c>
      <c r="L13" s="91" t="str">
        <f>'Strategy 2 | PD-FE'!C13</f>
        <v/>
      </c>
      <c r="M13" s="91" t="str">
        <f>'Strategy 2 | PD-FE'!J13</f>
        <v/>
      </c>
      <c r="N13" s="91" t="str">
        <f>IF(AU13="","",IF('Strategy 2 | PD-FE'!S13="W","Y",IF('Strategy 2 | PD-FE'!S13="L","N","")))</f>
        <v>Y</v>
      </c>
      <c r="O13" s="91">
        <f>'Strategy 2 | PD-FE'!T13</f>
        <v>3</v>
      </c>
      <c r="P13" s="91">
        <f>'Strategy 2 | PD-FE'!N13</f>
        <v>1</v>
      </c>
      <c r="Q13" s="105">
        <f>'Strategy 2 | PD-FE'!P13</f>
        <v>1</v>
      </c>
      <c r="R13" s="137"/>
      <c r="S13" s="137"/>
      <c r="T13" s="104" t="str">
        <f>'Strategy 3 | M1-TG'!B13</f>
        <v>B3</v>
      </c>
      <c r="U13" s="91" t="str">
        <f>'Strategy 3 | M1-TG'!C13</f>
        <v/>
      </c>
      <c r="V13" s="91" t="str">
        <f>'Strategy 3 | M1-TG'!J13</f>
        <v/>
      </c>
      <c r="W13" s="91" t="str">
        <f>IF(AU13="","",IF('Strategy 3 | M1-TG'!S13="W","Y",IF('Strategy 3 | M1-TG'!S13="L","N","")))</f>
        <v>Y</v>
      </c>
      <c r="X13" s="91">
        <f>'Strategy 3 | M1-TG'!T13</f>
        <v>3</v>
      </c>
      <c r="Y13" s="91">
        <f>'Strategy 3 | M1-TG'!N13</f>
        <v>1</v>
      </c>
      <c r="Z13" s="105">
        <f>'Strategy 3 | M1-TG'!P13</f>
        <v>1</v>
      </c>
      <c r="AA13" s="137"/>
      <c r="AB13" s="137"/>
      <c r="AC13" s="104" t="str">
        <f>'Strategy 4 | HP-FE'!B13</f>
        <v>B3</v>
      </c>
      <c r="AD13" s="91" t="str">
        <f>'Strategy 4 | HP-FE'!C13</f>
        <v/>
      </c>
      <c r="AE13" s="91" t="str">
        <f>'Strategy 4 | HP-FE'!J13</f>
        <v/>
      </c>
      <c r="AF13" s="91" t="str">
        <f>IF(AU13="","",IF('Strategy 4 | HP-FE'!S13="W","Y",IF('Strategy 4 | HP-FE'!S13="L","N","")))</f>
        <v>Y</v>
      </c>
      <c r="AG13" s="91">
        <f>'Strategy 4 | HP-FE'!T13</f>
        <v>3</v>
      </c>
      <c r="AH13" s="91">
        <f>'Strategy 4 | HP-FE'!N13</f>
        <v>1</v>
      </c>
      <c r="AI13" s="105">
        <f>'Strategy 4 | HP-FE'!P13</f>
        <v>1</v>
      </c>
      <c r="AJ13" s="137"/>
      <c r="AK13" s="137"/>
      <c r="AL13" s="104" t="str">
        <f>'Strategy 5 | M1-FE'!B13</f>
        <v>B2</v>
      </c>
      <c r="AM13" s="91" t="str">
        <f>'Strategy 5 | M1-FE'!C13</f>
        <v/>
      </c>
      <c r="AN13" s="91" t="str">
        <f>'Strategy 5 | M1-FE'!J13</f>
        <v/>
      </c>
      <c r="AO13" s="91" t="str">
        <f>IF(AU13="","",IF('Strategy 5 | M1-FE'!S13="W","Y",IF('Strategy 5 | M1-FE'!S13="L","N","")))</f>
        <v>Y</v>
      </c>
      <c r="AP13" s="91">
        <f>'Strategy 5 | M1-FE'!T13</f>
        <v>0</v>
      </c>
      <c r="AQ13" s="91">
        <f>'Strategy 5 | M1-FE'!N13</f>
        <v>2</v>
      </c>
      <c r="AR13" s="105">
        <f>'Strategy 5 | M1-FE'!P13</f>
        <v>2</v>
      </c>
      <c r="AS13" s="137"/>
      <c r="AT13" s="137"/>
      <c r="AU13" s="187" t="str">
        <f>IF('Combo Dashboard'!AF13="","",'Combo Dashboard'!AF13)</f>
        <v>B</v>
      </c>
      <c r="AV13" s="190" t="str">
        <f>IF('Combo Dashboard'!AG13="","",'Combo Dashboard'!AG13)</f>
        <v/>
      </c>
      <c r="AW13" s="190" t="str">
        <f>IF('Combo Dashboard'!AH13="","",'Combo Dashboard'!AH13)</f>
        <v/>
      </c>
      <c r="AX13" s="178" t="str">
        <f t="shared" si="0"/>
        <v>B3</v>
      </c>
      <c r="AY13" s="91" t="str">
        <f t="shared" si="1"/>
        <v>Y</v>
      </c>
      <c r="AZ13" s="91">
        <f t="shared" si="14"/>
        <v>3</v>
      </c>
      <c r="BA13" s="105">
        <f t="shared" si="2"/>
        <v>1</v>
      </c>
      <c r="BB13" s="137"/>
      <c r="BC13" s="137"/>
      <c r="BD13" s="137"/>
      <c r="BE13" s="104" t="str">
        <f>'Strategy 6 | PD-M1'!B13</f>
        <v>B3</v>
      </c>
      <c r="BF13" s="91" t="str">
        <f>'Strategy 6 | PD-M1'!C13</f>
        <v/>
      </c>
      <c r="BG13" s="91" t="str">
        <f>'Strategy 6 | PD-M1'!J13</f>
        <v/>
      </c>
      <c r="BH13" s="91" t="str">
        <f>IF(AU13="","",IF('Strategy 6 | PD-M1'!R13&gt;0,"Y",IF('Strategy 6 | PD-M1'!R13=0,"","N")))</f>
        <v>Y</v>
      </c>
      <c r="BI13" s="91">
        <f>'Strategy 6 | PD-M1'!T13</f>
        <v>3</v>
      </c>
      <c r="BJ13" s="91">
        <f>'Strategy 6 | PD-M1'!N13</f>
        <v>1</v>
      </c>
      <c r="BK13" s="105">
        <f>'Strategy 6 | PD-M1'!P13</f>
        <v>1</v>
      </c>
      <c r="BL13" s="137"/>
      <c r="BM13" s="137"/>
      <c r="BN13" s="104" t="str">
        <f>'Strategy 7 | TG-FE'!B13</f>
        <v>B3</v>
      </c>
      <c r="BO13" s="91" t="str">
        <f>'Strategy 7 | TG-FE'!C13</f>
        <v/>
      </c>
      <c r="BP13" s="91" t="str">
        <f>'Strategy 7 | TG-FE'!J13</f>
        <v/>
      </c>
      <c r="BQ13" s="91" t="str">
        <f>IF(AU13="","",IF('Strategy 7 | TG-FE'!S13="W","Y",IF('Strategy 7 | TG-FE'!S13="L","N","")))</f>
        <v>Y</v>
      </c>
      <c r="BR13" s="91">
        <f>'Strategy 7 | TG-FE'!T13</f>
        <v>3</v>
      </c>
      <c r="BS13" s="91">
        <f>'Strategy 7 | TG-FE'!N13</f>
        <v>1</v>
      </c>
      <c r="BT13" s="105">
        <f>'Strategy 7 | TG-FE'!P13</f>
        <v>1</v>
      </c>
      <c r="BU13" s="137"/>
      <c r="BV13" s="137"/>
      <c r="BW13" s="104" t="str">
        <f>'Strategy 8 | M1-WB'!B13</f>
        <v>B2</v>
      </c>
      <c r="BX13" s="91" t="str">
        <f>'Strategy 8 | M1-WB'!C13</f>
        <v/>
      </c>
      <c r="BY13" s="91" t="str">
        <f>'Strategy 8 | M1-WB'!J13</f>
        <v/>
      </c>
      <c r="BZ13" s="91" t="str">
        <f>IF(AU13="","",IF('Strategy 8 | M1-WB'!S13="W","Y",IF('Strategy 8 | M1-WB'!S13="L","N","")))</f>
        <v>Y</v>
      </c>
      <c r="CA13" s="91">
        <f>'Strategy 8 | M1-WB'!T13</f>
        <v>0</v>
      </c>
      <c r="CB13" s="91">
        <f>'Strategy 8 | M1-WB'!N13</f>
        <v>2</v>
      </c>
      <c r="CC13" s="105">
        <f>'Strategy 8 | M1-WB'!P13</f>
        <v>2</v>
      </c>
      <c r="CD13" s="137"/>
      <c r="CE13" s="137"/>
      <c r="CF13" s="104" t="str">
        <f>'Strategy 9 | HP-M1'!B13</f>
        <v>B3</v>
      </c>
      <c r="CG13" s="91" t="str">
        <f>'Strategy 9 | HP-M1'!C13</f>
        <v/>
      </c>
      <c r="CH13" s="91" t="str">
        <f>'Strategy 9 | HP-M1'!J13</f>
        <v/>
      </c>
      <c r="CI13" s="91" t="str">
        <f>IF(AU13="","",IF('Strategy 9 | HP-M1'!S13="W","Y",IF('Strategy 9 | HP-M1'!S13="L","N","")))</f>
        <v>Y</v>
      </c>
      <c r="CJ13" s="91">
        <f>'Strategy 9 | HP-M1'!T13</f>
        <v>3</v>
      </c>
      <c r="CK13" s="91">
        <f>'Strategy 9 | HP-M1'!N13</f>
        <v>1</v>
      </c>
      <c r="CL13" s="105">
        <f>'Strategy 9 | HP-M1'!P13</f>
        <v>1</v>
      </c>
      <c r="CM13" s="137"/>
      <c r="CN13" s="137"/>
      <c r="CO13" s="104" t="str">
        <f>'Strategy 10 | OP-OB'!B13</f>
        <v>B3</v>
      </c>
      <c r="CP13" s="91" t="str">
        <f>'Strategy 10 | OP-OB'!C13</f>
        <v/>
      </c>
      <c r="CQ13" s="91" t="str">
        <f>'Strategy 10 | OP-OB'!J13</f>
        <v/>
      </c>
      <c r="CR13" s="91" t="str">
        <f>IF(AU13="","",IF('Strategy 10 | OP-OB'!S13="W","Y",IF('Strategy 10 | OP-OB'!S13="L","N","")))</f>
        <v>Y</v>
      </c>
      <c r="CS13" s="91">
        <f>'Strategy 10 | OP-OB'!T13</f>
        <v>3</v>
      </c>
      <c r="CT13" s="91">
        <f>'Strategy 10 | OP-OB'!N13</f>
        <v>1</v>
      </c>
      <c r="CU13" s="105">
        <f>'Strategy 10 | OP-OB'!P13</f>
        <v>1</v>
      </c>
      <c r="CV13" s="14">
        <f>IF(AY13="",0,IFERROR(VLOOKUP(AY8&amp;AY9&amp;AY10&amp;AY11&amp;AY12&amp;AY13,General!I:J,2,FALSE),0))+AZ12</f>
        <v>3</v>
      </c>
      <c r="DH13" s="14">
        <v>13</v>
      </c>
      <c r="DJ13" s="14">
        <f ca="1">IF(DJ14="",0,COUNTIF(INDIRECT(DJ12&amp;DH10):INDIRECT(DJ12&amp;DH14),"Y"))</f>
        <v>2</v>
      </c>
      <c r="DK13" s="14">
        <f ca="1">IF(DK14="",0,COUNTIF(INDIRECT(DK12&amp;DH10):INDIRECT(DK12&amp;DH14),"Y"))</f>
        <v>2</v>
      </c>
      <c r="DL13" s="14">
        <f ca="1">IF(DL14="",0,COUNTIF(INDIRECT(DL12&amp;DH10):INDIRECT(DL12&amp;DH14),"Y"))</f>
        <v>0</v>
      </c>
      <c r="DM13" s="14">
        <f ca="1">IF(DM14="",0,COUNTIF(INDIRECT(DM12&amp;DJ10):INDIRECT(DM12&amp;DH14),"Y"))</f>
        <v>0</v>
      </c>
      <c r="DN13" s="14" t="str" cm="1">
        <f t="array" aca="1" ref="DN13" ca="1">IFERROR(INDEX($DJ$14:$DM$14,_xlfn.AGGREGATE(15,6,COLUMN($DJ$14:$DM$14)-COLUMN($DI$14)/($DJ$13:$DM$13=MAX($DJ$13:$DM$13)),COLUMNS($DJ$14:DJ14))),"")</f>
        <v>AL</v>
      </c>
      <c r="DO13" s="14" t="str" cm="1">
        <f t="array" aca="1" ref="DO13" ca="1">IFERROR(INDEX($DJ$14:$DM$14,_xlfn.AGGREGATE(15,6,COLUMN($DJ$14:$DM$14)-COLUMN($DI$14)/($DJ$13:$DM$13=MAX($DJ$13:$DM$13)),COLUMNS($DJ$14:DK14))),"")</f>
        <v>BW</v>
      </c>
      <c r="DP13" s="14" t="str" cm="1">
        <f t="array" aca="1" ref="DP13" ca="1">IFERROR(INDEX($DJ$14:$DM$14,_xlfn.AGGREGATE(15,6,COLUMN($DJ$14:$DM$14)-COLUMN($DI$14)/($DJ$13:$DM$13=MAX($DJ$13:$DM$13)),COLUMNS($DJ$14:DL14))),"")</f>
        <v/>
      </c>
      <c r="DQ13" s="14" t="str" cm="1">
        <f t="array" aca="1" ref="DQ13" ca="1">IFERROR(INDEX($DJ$14:$DM$14,_xlfn.AGGREGATE(15,6,COLUMN($DJ$14:$DM$14)-COLUMN($DI$14)/($DJ$13:$DM$13=MAX($DJ$13:$DM$13)),COLUMNS($DJ$14:DM14))),"")</f>
        <v/>
      </c>
      <c r="ES13" s="81" t="str">
        <f t="shared" si="3"/>
        <v>B4</v>
      </c>
      <c r="ET13" s="219">
        <f t="shared" si="15"/>
        <v>1</v>
      </c>
      <c r="EU13" s="24">
        <f t="shared" si="16"/>
        <v>1</v>
      </c>
      <c r="EV13" s="24">
        <f t="shared" si="17"/>
        <v>1</v>
      </c>
      <c r="EW13" s="24">
        <f t="shared" si="18"/>
        <v>1</v>
      </c>
      <c r="EX13" s="24">
        <f t="shared" si="19"/>
        <v>2</v>
      </c>
      <c r="EY13" s="24">
        <f t="shared" si="20"/>
        <v>1</v>
      </c>
      <c r="EZ13" s="24">
        <f t="shared" si="21"/>
        <v>1</v>
      </c>
      <c r="FA13" s="24">
        <f t="shared" si="22"/>
        <v>2</v>
      </c>
      <c r="FB13" s="24">
        <f t="shared" si="23"/>
        <v>1</v>
      </c>
      <c r="FC13" s="67">
        <f t="shared" si="24"/>
        <v>1</v>
      </c>
    </row>
    <row r="14" spans="1:159" ht="26.25" customHeight="1" thickBot="1">
      <c r="A14" s="14">
        <v>5</v>
      </c>
      <c r="B14" s="106" t="str">
        <f>'Strategy 1 | PD-TG'!B14</f>
        <v>P7</v>
      </c>
      <c r="C14" s="107" t="str">
        <f>'Strategy 1 | PD-TG'!C14</f>
        <v/>
      </c>
      <c r="D14" s="107" t="str">
        <f>'Strategy 1 | PD-TG'!J14</f>
        <v/>
      </c>
      <c r="E14" s="107" t="str">
        <f>IF(AU14="","",IF('Strategy 1 | PD-TG'!S14="W","Y",IF('Strategy 1 | PD-TG'!S14="L","N","")))</f>
        <v>N</v>
      </c>
      <c r="F14" s="107">
        <f>'Strategy 1 | PD-TG'!T14</f>
        <v>3</v>
      </c>
      <c r="G14" s="107">
        <f>'Strategy 1 | PD-TG'!N14</f>
        <v>-5</v>
      </c>
      <c r="H14" s="108">
        <f>'Strategy 1 | PD-TG'!P14</f>
        <v>-6</v>
      </c>
      <c r="I14" s="137"/>
      <c r="J14" s="137"/>
      <c r="K14" s="106" t="str">
        <f>'Strategy 2 | PD-FE'!B14</f>
        <v>P2</v>
      </c>
      <c r="L14" s="107" t="str">
        <f>'Strategy 2 | PD-FE'!C14</f>
        <v/>
      </c>
      <c r="M14" s="107" t="str">
        <f>'Strategy 2 | PD-FE'!J14</f>
        <v/>
      </c>
      <c r="N14" s="107" t="str">
        <f>IF(AU14="","",IF('Strategy 2 | PD-FE'!S14="W","Y",IF('Strategy 2 | PD-FE'!S14="L","N","")))</f>
        <v>N</v>
      </c>
      <c r="O14" s="107">
        <f>'Strategy 2 | PD-FE'!T14</f>
        <v>2</v>
      </c>
      <c r="P14" s="107">
        <f>'Strategy 2 | PD-FE'!N14</f>
        <v>-2</v>
      </c>
      <c r="Q14" s="108">
        <f>'Strategy 2 | PD-FE'!P14</f>
        <v>-1</v>
      </c>
      <c r="R14" s="137"/>
      <c r="S14" s="137"/>
      <c r="T14" s="106" t="str">
        <f>'Strategy 3 | M1-TG'!B14</f>
        <v>P2</v>
      </c>
      <c r="U14" s="107" t="str">
        <f>'Strategy 3 | M1-TG'!C14</f>
        <v/>
      </c>
      <c r="V14" s="107" t="str">
        <f>'Strategy 3 | M1-TG'!J14</f>
        <v/>
      </c>
      <c r="W14" s="107" t="str">
        <f>IF(AU14="","",IF('Strategy 3 | M1-TG'!S14="W","Y",IF('Strategy 3 | M1-TG'!S14="L","N","")))</f>
        <v>N</v>
      </c>
      <c r="X14" s="107">
        <f>'Strategy 3 | M1-TG'!T14</f>
        <v>2</v>
      </c>
      <c r="Y14" s="107">
        <f>'Strategy 3 | M1-TG'!N14</f>
        <v>-2</v>
      </c>
      <c r="Z14" s="108">
        <f>'Strategy 3 | M1-TG'!P14</f>
        <v>-1</v>
      </c>
      <c r="AA14" s="137"/>
      <c r="AB14" s="137"/>
      <c r="AC14" s="106" t="str">
        <f>'Strategy 4 | HP-FE'!B14</f>
        <v>P2</v>
      </c>
      <c r="AD14" s="107" t="str">
        <f>'Strategy 4 | HP-FE'!C14</f>
        <v/>
      </c>
      <c r="AE14" s="107" t="str">
        <f>'Strategy 4 | HP-FE'!J14</f>
        <v/>
      </c>
      <c r="AF14" s="107" t="str">
        <f>IF(AU14="","",IF('Strategy 4 | HP-FE'!S14="W","Y",IF('Strategy 4 | HP-FE'!S14="L","N","")))</f>
        <v>N</v>
      </c>
      <c r="AG14" s="107">
        <f>'Strategy 4 | HP-FE'!T14</f>
        <v>2</v>
      </c>
      <c r="AH14" s="107">
        <f>'Strategy 4 | HP-FE'!N14</f>
        <v>-2</v>
      </c>
      <c r="AI14" s="108">
        <f>'Strategy 4 | HP-FE'!P14</f>
        <v>-1</v>
      </c>
      <c r="AJ14" s="137"/>
      <c r="AK14" s="137"/>
      <c r="AL14" s="106" t="str">
        <f>'Strategy 5 | M1-FE'!B14</f>
        <v>P2</v>
      </c>
      <c r="AM14" s="107" t="str">
        <f>'Strategy 5 | M1-FE'!C14</f>
        <v/>
      </c>
      <c r="AN14" s="107" t="str">
        <f>'Strategy 5 | M1-FE'!J14</f>
        <v/>
      </c>
      <c r="AO14" s="107" t="str">
        <f>IF(AU14="","",IF('Strategy 5 | M1-FE'!S14="W","Y",IF('Strategy 5 | M1-FE'!S14="L","N","")))</f>
        <v>N</v>
      </c>
      <c r="AP14" s="107">
        <f>'Strategy 5 | M1-FE'!T14</f>
        <v>-1</v>
      </c>
      <c r="AQ14" s="107">
        <f>'Strategy 5 | M1-FE'!N14</f>
        <v>-2</v>
      </c>
      <c r="AR14" s="108">
        <f>'Strategy 5 | M1-FE'!P14</f>
        <v>0</v>
      </c>
      <c r="AS14" s="137"/>
      <c r="AT14" s="137"/>
      <c r="AU14" s="188" t="str">
        <f>IF('Combo Dashboard'!AF14="","",'Combo Dashboard'!AF14)</f>
        <v>B</v>
      </c>
      <c r="AV14" s="191" t="str">
        <f>IF('Combo Dashboard'!AG14="","",'Combo Dashboard'!AG14)</f>
        <v/>
      </c>
      <c r="AW14" s="191" t="str">
        <f>IF('Combo Dashboard'!AH14="","",'Combo Dashboard'!AH14)</f>
        <v/>
      </c>
      <c r="AX14" s="182" t="str">
        <f t="shared" si="0"/>
        <v>P2</v>
      </c>
      <c r="AY14" s="107" t="str">
        <f t="shared" si="1"/>
        <v>N</v>
      </c>
      <c r="AZ14" s="107">
        <f t="shared" si="14"/>
        <v>2</v>
      </c>
      <c r="BA14" s="108">
        <f t="shared" si="2"/>
        <v>-1</v>
      </c>
      <c r="BB14" s="137"/>
      <c r="BC14" s="137"/>
      <c r="BD14" s="137"/>
      <c r="BE14" s="106" t="str">
        <f>'Strategy 6 | PD-M1'!B14</f>
        <v>P2</v>
      </c>
      <c r="BF14" s="107" t="str">
        <f>'Strategy 6 | PD-M1'!C14</f>
        <v/>
      </c>
      <c r="BG14" s="107" t="str">
        <f>'Strategy 6 | PD-M1'!J14</f>
        <v/>
      </c>
      <c r="BH14" s="107" t="str">
        <f>IF(AU14="","",IF('Strategy 6 | PD-M1'!R14&gt;0,"Y",IF('Strategy 6 | PD-M1'!R14=0,"","N")))</f>
        <v>N</v>
      </c>
      <c r="BI14" s="107">
        <f>'Strategy 6 | PD-M1'!T14</f>
        <v>2</v>
      </c>
      <c r="BJ14" s="107">
        <f>'Strategy 6 | PD-M1'!N14</f>
        <v>-2</v>
      </c>
      <c r="BK14" s="108">
        <f>'Strategy 6 | PD-M1'!P14</f>
        <v>-1</v>
      </c>
      <c r="BL14" s="137"/>
      <c r="BM14" s="137"/>
      <c r="BN14" s="106" t="str">
        <f>'Strategy 7 | TG-FE'!B14</f>
        <v>P2</v>
      </c>
      <c r="BO14" s="107" t="str">
        <f>'Strategy 7 | TG-FE'!C14</f>
        <v/>
      </c>
      <c r="BP14" s="107" t="str">
        <f>'Strategy 7 | TG-FE'!J14</f>
        <v/>
      </c>
      <c r="BQ14" s="107" t="str">
        <f>IF(AU14="","",IF('Strategy 7 | TG-FE'!S14="W","Y",IF('Strategy 7 | TG-FE'!S14="L","N","")))</f>
        <v>N</v>
      </c>
      <c r="BR14" s="107">
        <f>'Strategy 7 | TG-FE'!T14</f>
        <v>2</v>
      </c>
      <c r="BS14" s="107">
        <f>'Strategy 7 | TG-FE'!N14</f>
        <v>-2</v>
      </c>
      <c r="BT14" s="108">
        <f>'Strategy 7 | TG-FE'!P14</f>
        <v>-1</v>
      </c>
      <c r="BU14" s="137"/>
      <c r="BV14" s="137"/>
      <c r="BW14" s="106" t="str">
        <f>'Strategy 8 | M1-WB'!B14</f>
        <v>P2</v>
      </c>
      <c r="BX14" s="107" t="str">
        <f>'Strategy 8 | M1-WB'!C14</f>
        <v/>
      </c>
      <c r="BY14" s="107" t="str">
        <f>'Strategy 8 | M1-WB'!J14</f>
        <v/>
      </c>
      <c r="BZ14" s="107" t="str">
        <f>IF(AU14="","",IF('Strategy 8 | M1-WB'!S14="W","Y",IF('Strategy 8 | M1-WB'!S14="L","N","")))</f>
        <v>N</v>
      </c>
      <c r="CA14" s="107">
        <f>'Strategy 8 | M1-WB'!T14</f>
        <v>-1</v>
      </c>
      <c r="CB14" s="107">
        <f>'Strategy 8 | M1-WB'!N14</f>
        <v>-2</v>
      </c>
      <c r="CC14" s="108">
        <f>'Strategy 8 | M1-WB'!P14</f>
        <v>0</v>
      </c>
      <c r="CD14" s="137"/>
      <c r="CE14" s="137"/>
      <c r="CF14" s="106" t="str">
        <f>'Strategy 9 | HP-M1'!B14</f>
        <v>P2</v>
      </c>
      <c r="CG14" s="107" t="str">
        <f>'Strategy 9 | HP-M1'!C14</f>
        <v/>
      </c>
      <c r="CH14" s="107" t="str">
        <f>'Strategy 9 | HP-M1'!J14</f>
        <v/>
      </c>
      <c r="CI14" s="107" t="str">
        <f>IF(AU14="","",IF('Strategy 9 | HP-M1'!S14="W","Y",IF('Strategy 9 | HP-M1'!S14="L","N","")))</f>
        <v>N</v>
      </c>
      <c r="CJ14" s="107">
        <f>'Strategy 9 | HP-M1'!T14</f>
        <v>2</v>
      </c>
      <c r="CK14" s="107">
        <f>'Strategy 9 | HP-M1'!N14</f>
        <v>-2</v>
      </c>
      <c r="CL14" s="108">
        <f>'Strategy 9 | HP-M1'!P14</f>
        <v>-1</v>
      </c>
      <c r="CM14" s="137"/>
      <c r="CN14" s="137"/>
      <c r="CO14" s="106" t="str">
        <f>'Strategy 10 | OP-OB'!B14</f>
        <v>P2</v>
      </c>
      <c r="CP14" s="107" t="str">
        <f>'Strategy 10 | OP-OB'!C14</f>
        <v/>
      </c>
      <c r="CQ14" s="107" t="str">
        <f>'Strategy 10 | OP-OB'!J14</f>
        <v/>
      </c>
      <c r="CR14" s="107" t="str">
        <f>IF(AU14="","",IF('Strategy 10 | OP-OB'!S14="W","Y",IF('Strategy 10 | OP-OB'!S14="L","N","")))</f>
        <v>N</v>
      </c>
      <c r="CS14" s="107">
        <f>'Strategy 10 | OP-OB'!T14</f>
        <v>2</v>
      </c>
      <c r="CT14" s="107">
        <f>'Strategy 10 | OP-OB'!N14</f>
        <v>-2</v>
      </c>
      <c r="CU14" s="108">
        <f>'Strategy 10 | OP-OB'!P14</f>
        <v>-1</v>
      </c>
      <c r="CV14" s="14">
        <f>IF(AY14="",0,IFERROR(VLOOKUP(AY9&amp;AY10&amp;AY11&amp;AY12&amp;AY13&amp;AY14,General!I:J,2,FALSE),0))+AZ13</f>
        <v>2</v>
      </c>
      <c r="CW14" s="14">
        <f>H14</f>
        <v>-6</v>
      </c>
      <c r="CX14" s="14">
        <f>Q14</f>
        <v>-1</v>
      </c>
      <c r="CY14" s="14">
        <f>Z14</f>
        <v>-1</v>
      </c>
      <c r="CZ14" s="14">
        <f>AI14</f>
        <v>-1</v>
      </c>
      <c r="DA14" s="14">
        <f>AR14</f>
        <v>0</v>
      </c>
      <c r="DB14" s="14">
        <f>BK14</f>
        <v>-1</v>
      </c>
      <c r="DC14" s="14">
        <f>BT14</f>
        <v>-1</v>
      </c>
      <c r="DD14" s="14">
        <f>CC14</f>
        <v>0</v>
      </c>
      <c r="DE14" s="14">
        <f>CL14</f>
        <v>-1</v>
      </c>
      <c r="DF14" s="14">
        <f>CU14</f>
        <v>-1</v>
      </c>
      <c r="DG14" s="14" t="str">
        <f>IF(AF14="","",INDEX($CW$4:$DF$4,MATCH(MAX(CW14:DF14),CW14:DF14,0)))</f>
        <v>AL</v>
      </c>
      <c r="DH14" s="14">
        <v>14</v>
      </c>
      <c r="DJ14" s="14" t="str" cm="1">
        <f t="array" ref="DJ14">IFERROR(INDEX($CW$4:$DF$4,_xlfn.AGGREGATE(15,6,COLUMN($CW$4:$DF$4)-COLUMN($CV$1)/($CW$14:$DF$14=MAX($CW$14:$DF$14)),COLUMNS($CW$4:CW4))),"")</f>
        <v>AL</v>
      </c>
      <c r="DK14" s="14" t="str" cm="1">
        <f t="array" ref="DK14">IFERROR(INDEX($CW$4:$DF$4,_xlfn.AGGREGATE(15,6,COLUMN($CW$4:$DF$4)-COLUMN($CV$1)/($CW$14:$DF$14=MAX($CW$14:$DF$14)),COLUMNS($CW$4:CX4))),"")</f>
        <v>BW</v>
      </c>
      <c r="DL14" s="14" t="str" cm="1">
        <f t="array" ref="DL14">IFERROR(INDEX($CW$4:$DF$4,_xlfn.AGGREGATE(15,6,COLUMN($CW$4:$DF$4)-COLUMN($CV$1)/($CW$14:$DF$14=MAX($CW$14:$DF$14)),COLUMNS($CW$4:CY4))),"")</f>
        <v/>
      </c>
      <c r="DM14" s="14" t="str" cm="1">
        <f t="array" ref="DM14">IFERROR(INDEX($CW$4:$DF$4,_xlfn.AGGREGATE(15,6,COLUMN($CW$4:$DF$4)-COLUMN($CV$1)/($CW$14:$DF$14=MAX($CW$14:$DF$14)),COLUMNS($CW$4:CZ4))),"")</f>
        <v/>
      </c>
      <c r="DN14" s="168" t="str">
        <f ca="1">IF(DO13="",DN13,DN10)</f>
        <v>AL</v>
      </c>
      <c r="DR14" s="14" t="str">
        <f ca="1">IF(DN12&gt;1,"R","N")</f>
        <v>R</v>
      </c>
      <c r="DS14" s="14" t="str">
        <f ca="1">DN14</f>
        <v>AL</v>
      </c>
      <c r="ES14" s="81" t="str">
        <f t="shared" si="3"/>
        <v>B5</v>
      </c>
      <c r="ET14" s="219">
        <f t="shared" si="15"/>
        <v>-6</v>
      </c>
      <c r="EU14" s="24">
        <f t="shared" si="16"/>
        <v>-1</v>
      </c>
      <c r="EV14" s="24">
        <f t="shared" si="17"/>
        <v>-1</v>
      </c>
      <c r="EW14" s="24">
        <f t="shared" si="18"/>
        <v>-1</v>
      </c>
      <c r="EX14" s="24">
        <f t="shared" si="19"/>
        <v>0</v>
      </c>
      <c r="EY14" s="24">
        <f t="shared" si="20"/>
        <v>-1</v>
      </c>
      <c r="EZ14" s="24">
        <f t="shared" si="21"/>
        <v>-1</v>
      </c>
      <c r="FA14" s="24">
        <f t="shared" si="22"/>
        <v>0</v>
      </c>
      <c r="FB14" s="24">
        <f t="shared" si="23"/>
        <v>-1</v>
      </c>
      <c r="FC14" s="67">
        <f t="shared" si="24"/>
        <v>-1</v>
      </c>
    </row>
    <row r="15" spans="1:159" ht="26.25" customHeight="1">
      <c r="A15" s="14">
        <v>6</v>
      </c>
      <c r="B15" s="101" t="str">
        <f>'Strategy 1 | PD-TG'!B15</f>
        <v>P4</v>
      </c>
      <c r="C15" s="102" t="str">
        <f>'Strategy 1 | PD-TG'!C15</f>
        <v/>
      </c>
      <c r="D15" s="102" t="str">
        <f>'Strategy 1 | PD-TG'!J15</f>
        <v/>
      </c>
      <c r="E15" s="102" t="str">
        <f>IF(AU15="","",IF('Strategy 1 | PD-TG'!S15="W","Y",IF('Strategy 1 | PD-TG'!S15="L","N","")))</f>
        <v>N</v>
      </c>
      <c r="F15" s="102">
        <f>'Strategy 1 | PD-TG'!T15</f>
        <v>0</v>
      </c>
      <c r="G15" s="102">
        <f>'Strategy 1 | PD-TG'!N15</f>
        <v>-9</v>
      </c>
      <c r="H15" s="103">
        <f>'Strategy 1 | PD-TG'!P15</f>
        <v>-10</v>
      </c>
      <c r="I15" s="137"/>
      <c r="J15" s="137"/>
      <c r="K15" s="101" t="str">
        <f>'Strategy 2 | PD-FE'!B15</f>
        <v>P4</v>
      </c>
      <c r="L15" s="102" t="str">
        <f>'Strategy 2 | PD-FE'!C15</f>
        <v/>
      </c>
      <c r="M15" s="102" t="str">
        <f>'Strategy 2 | PD-FE'!J15</f>
        <v/>
      </c>
      <c r="N15" s="102" t="str">
        <f>IF(AU15="","",IF('Strategy 2 | PD-FE'!S15="W","Y",IF('Strategy 2 | PD-FE'!S15="L","N","")))</f>
        <v>N</v>
      </c>
      <c r="O15" s="102">
        <f>'Strategy 2 | PD-FE'!T15</f>
        <v>-1</v>
      </c>
      <c r="P15" s="102">
        <f>'Strategy 2 | PD-FE'!N15</f>
        <v>-6</v>
      </c>
      <c r="Q15" s="103">
        <f>'Strategy 2 | PD-FE'!P15</f>
        <v>-5</v>
      </c>
      <c r="R15" s="137"/>
      <c r="S15" s="137"/>
      <c r="T15" s="101" t="str">
        <f>'Strategy 3 | M1-TG'!B15</f>
        <v>P4</v>
      </c>
      <c r="U15" s="102" t="str">
        <f>'Strategy 3 | M1-TG'!C15</f>
        <v/>
      </c>
      <c r="V15" s="102" t="str">
        <f>'Strategy 3 | M1-TG'!J15</f>
        <v/>
      </c>
      <c r="W15" s="102" t="str">
        <f>IF(AU15="","",IF('Strategy 3 | M1-TG'!S15="W","Y",IF('Strategy 3 | M1-TG'!S15="L","N","")))</f>
        <v>N</v>
      </c>
      <c r="X15" s="102">
        <f>'Strategy 3 | M1-TG'!T15</f>
        <v>-1</v>
      </c>
      <c r="Y15" s="102">
        <f>'Strategy 3 | M1-TG'!N15</f>
        <v>-6</v>
      </c>
      <c r="Z15" s="103">
        <f>'Strategy 3 | M1-TG'!P15</f>
        <v>-5</v>
      </c>
      <c r="AA15" s="137"/>
      <c r="AB15" s="137"/>
      <c r="AC15" s="101" t="str">
        <f>'Strategy 4 | HP-FE'!B15</f>
        <v>P4</v>
      </c>
      <c r="AD15" s="102" t="str">
        <f>'Strategy 4 | HP-FE'!C15</f>
        <v/>
      </c>
      <c r="AE15" s="102" t="str">
        <f>'Strategy 4 | HP-FE'!J15</f>
        <v/>
      </c>
      <c r="AF15" s="102" t="str">
        <f>IF(AU15="","",IF('Strategy 4 | HP-FE'!S15="W","Y",IF('Strategy 4 | HP-FE'!S15="L","N","")))</f>
        <v>N</v>
      </c>
      <c r="AG15" s="102">
        <f>'Strategy 4 | HP-FE'!T15</f>
        <v>-1</v>
      </c>
      <c r="AH15" s="102">
        <f>'Strategy 4 | HP-FE'!N15</f>
        <v>-6</v>
      </c>
      <c r="AI15" s="103">
        <f>'Strategy 4 | HP-FE'!P15</f>
        <v>-5</v>
      </c>
      <c r="AJ15" s="137"/>
      <c r="AK15" s="137"/>
      <c r="AL15" s="101" t="str">
        <f>'Strategy 5 | M1-FE'!B15</f>
        <v>P4</v>
      </c>
      <c r="AM15" s="102" t="str">
        <f>'Strategy 5 | M1-FE'!C15</f>
        <v/>
      </c>
      <c r="AN15" s="102" t="str">
        <f>'Strategy 5 | M1-FE'!J15</f>
        <v/>
      </c>
      <c r="AO15" s="102" t="str">
        <f>IF(AU15="","",IF('Strategy 5 | M1-FE'!S15="W","Y",IF('Strategy 5 | M1-FE'!S15="L","N","")))</f>
        <v>N</v>
      </c>
      <c r="AP15" s="102">
        <f>'Strategy 5 | M1-FE'!T15</f>
        <v>-4</v>
      </c>
      <c r="AQ15" s="102">
        <f>'Strategy 5 | M1-FE'!N15</f>
        <v>-6</v>
      </c>
      <c r="AR15" s="103">
        <f>'Strategy 5 | M1-FE'!P15</f>
        <v>-4</v>
      </c>
      <c r="AS15" s="137"/>
      <c r="AT15" s="137"/>
      <c r="AU15" s="186" t="str">
        <f>IF('Combo Dashboard'!AF15="","",'Combo Dashboard'!AF15)</f>
        <v>B</v>
      </c>
      <c r="AV15" s="180" t="str">
        <f ca="1">IF(AU14="","",IF(DR14="R","R",""))</f>
        <v>R</v>
      </c>
      <c r="AW15" s="180" t="str">
        <f ca="1">IF(AU14="","",VLOOKUP(DS15,General!U:V,2,FALSE))</f>
        <v>S5</v>
      </c>
      <c r="AX15" s="181" t="str" cm="1">
        <f t="array" aca="1" ref="AX15" ca="1">IF(AU14="","",INDIRECT(DS14&amp;DH15))</f>
        <v>P4</v>
      </c>
      <c r="AY15" s="102" t="str">
        <f t="shared" ca="1" si="1"/>
        <v>N</v>
      </c>
      <c r="AZ15" s="102">
        <f t="shared" ca="1" si="14"/>
        <v>-1</v>
      </c>
      <c r="BA15" s="103">
        <f t="shared" ca="1" si="2"/>
        <v>-5</v>
      </c>
      <c r="BB15" s="137"/>
      <c r="BC15" s="137"/>
      <c r="BD15" s="137"/>
      <c r="BE15" s="101" t="str">
        <f>'Strategy 6 | PD-M1'!B15</f>
        <v>P4</v>
      </c>
      <c r="BF15" s="102" t="str">
        <f>'Strategy 6 | PD-M1'!C15</f>
        <v/>
      </c>
      <c r="BG15" s="102" t="str">
        <f>'Strategy 6 | PD-M1'!J15</f>
        <v/>
      </c>
      <c r="BH15" s="102" t="str">
        <f>IF(AU15="","",IF('Strategy 6 | PD-M1'!R15&gt;0,"Y",IF('Strategy 6 | PD-M1'!R15=0,"","N")))</f>
        <v>N</v>
      </c>
      <c r="BI15" s="102">
        <f>'Strategy 6 | PD-M1'!T15</f>
        <v>-1</v>
      </c>
      <c r="BJ15" s="102">
        <f>'Strategy 6 | PD-M1'!N15</f>
        <v>-6</v>
      </c>
      <c r="BK15" s="103">
        <f>'Strategy 6 | PD-M1'!P15</f>
        <v>-5</v>
      </c>
      <c r="BL15" s="137"/>
      <c r="BM15" s="137"/>
      <c r="BN15" s="101" t="str">
        <f>'Strategy 7 | TG-FE'!B15</f>
        <v>P4</v>
      </c>
      <c r="BO15" s="102" t="str">
        <f>'Strategy 7 | TG-FE'!C15</f>
        <v/>
      </c>
      <c r="BP15" s="102" t="str">
        <f>'Strategy 7 | TG-FE'!J15</f>
        <v/>
      </c>
      <c r="BQ15" s="102" t="str">
        <f>IF(AU15="","",IF('Strategy 7 | TG-FE'!S15="W","Y",IF('Strategy 7 | TG-FE'!S15="L","N","")))</f>
        <v>N</v>
      </c>
      <c r="BR15" s="102">
        <f>'Strategy 7 | TG-FE'!T15</f>
        <v>-1</v>
      </c>
      <c r="BS15" s="102">
        <f>'Strategy 7 | TG-FE'!N15</f>
        <v>-6</v>
      </c>
      <c r="BT15" s="103">
        <f>'Strategy 7 | TG-FE'!P15</f>
        <v>-5</v>
      </c>
      <c r="BU15" s="137"/>
      <c r="BV15" s="137"/>
      <c r="BW15" s="101" t="str">
        <f>'Strategy 8 | M1-WB'!B15</f>
        <v>P4</v>
      </c>
      <c r="BX15" s="102" t="str">
        <f>'Strategy 8 | M1-WB'!C15</f>
        <v/>
      </c>
      <c r="BY15" s="102" t="str">
        <f>'Strategy 8 | M1-WB'!J15</f>
        <v/>
      </c>
      <c r="BZ15" s="102" t="str">
        <f>IF(AU15="","",IF('Strategy 8 | M1-WB'!S15="W","Y",IF('Strategy 8 | M1-WB'!S15="L","N","")))</f>
        <v>N</v>
      </c>
      <c r="CA15" s="102">
        <f>'Strategy 8 | M1-WB'!T15</f>
        <v>-4</v>
      </c>
      <c r="CB15" s="102">
        <f>'Strategy 8 | M1-WB'!N15</f>
        <v>-6</v>
      </c>
      <c r="CC15" s="103">
        <f>'Strategy 8 | M1-WB'!P15</f>
        <v>-4</v>
      </c>
      <c r="CD15" s="137"/>
      <c r="CE15" s="137"/>
      <c r="CF15" s="101" t="str">
        <f>'Strategy 9 | HP-M1'!B15</f>
        <v>P4</v>
      </c>
      <c r="CG15" s="102" t="str">
        <f>'Strategy 9 | HP-M1'!C15</f>
        <v/>
      </c>
      <c r="CH15" s="102" t="str">
        <f>'Strategy 9 | HP-M1'!J15</f>
        <v/>
      </c>
      <c r="CI15" s="102" t="str">
        <f>IF(AU15="","",IF('Strategy 9 | HP-M1'!S15="W","Y",IF('Strategy 9 | HP-M1'!S15="L","N","")))</f>
        <v>N</v>
      </c>
      <c r="CJ15" s="102">
        <f>'Strategy 9 | HP-M1'!T15</f>
        <v>-1</v>
      </c>
      <c r="CK15" s="102">
        <f>'Strategy 9 | HP-M1'!N15</f>
        <v>-6</v>
      </c>
      <c r="CL15" s="103">
        <f>'Strategy 9 | HP-M1'!P15</f>
        <v>-5</v>
      </c>
      <c r="CM15" s="137"/>
      <c r="CN15" s="137"/>
      <c r="CO15" s="101" t="str">
        <f>'Strategy 10 | OP-OB'!B15</f>
        <v>P4</v>
      </c>
      <c r="CP15" s="102" t="str">
        <f>'Strategy 10 | OP-OB'!C15</f>
        <v/>
      </c>
      <c r="CQ15" s="102" t="str">
        <f>'Strategy 10 | OP-OB'!J15</f>
        <v/>
      </c>
      <c r="CR15" s="102" t="str">
        <f>IF(AU15="","",IF('Strategy 10 | OP-OB'!S15="W","Y",IF('Strategy 10 | OP-OB'!S15="L","N","")))</f>
        <v>N</v>
      </c>
      <c r="CS15" s="102">
        <f>'Strategy 10 | OP-OB'!T15</f>
        <v>-1</v>
      </c>
      <c r="CT15" s="102">
        <f>'Strategy 10 | OP-OB'!N15</f>
        <v>-6</v>
      </c>
      <c r="CU15" s="103">
        <f>'Strategy 10 | OP-OB'!P15</f>
        <v>-5</v>
      </c>
      <c r="CV15" s="14">
        <f ca="1">IF(AY15="",0,IFERROR(VLOOKUP(AY10&amp;AY11&amp;AY12&amp;AY13&amp;AY14&amp;AY15,General!I:J,2,FALSE),0))+AZ14</f>
        <v>-1</v>
      </c>
      <c r="DG15" s="14" t="str">
        <f ca="1">DN14</f>
        <v>AL</v>
      </c>
      <c r="DH15" s="14">
        <v>15</v>
      </c>
      <c r="DI15" s="14" t="str">
        <f t="shared" ref="DI15:DI18" si="25">$DG$19</f>
        <v/>
      </c>
      <c r="DN15" s="14" t="str">
        <f ca="1">IF(DN16=1,DN18,IF(DN16=2,DO18,IF(DN16=3,DP18,DQ18)))</f>
        <v>BN</v>
      </c>
      <c r="DS15" s="14" t="str">
        <f ca="1">$DN$14</f>
        <v>AL</v>
      </c>
      <c r="ES15" s="81" t="str">
        <f t="shared" si="3"/>
        <v>B6</v>
      </c>
      <c r="ET15" s="219">
        <f t="shared" si="15"/>
        <v>-10</v>
      </c>
      <c r="EU15" s="24">
        <f t="shared" si="16"/>
        <v>-5</v>
      </c>
      <c r="EV15" s="24">
        <f t="shared" si="17"/>
        <v>-5</v>
      </c>
      <c r="EW15" s="24">
        <f t="shared" si="18"/>
        <v>-5</v>
      </c>
      <c r="EX15" s="24">
        <f t="shared" si="19"/>
        <v>-4</v>
      </c>
      <c r="EY15" s="24">
        <f t="shared" si="20"/>
        <v>-5</v>
      </c>
      <c r="EZ15" s="24">
        <f t="shared" si="21"/>
        <v>-5</v>
      </c>
      <c r="FA15" s="24">
        <f t="shared" si="22"/>
        <v>-4</v>
      </c>
      <c r="FB15" s="24">
        <f t="shared" si="23"/>
        <v>-5</v>
      </c>
      <c r="FC15" s="67">
        <f t="shared" si="24"/>
        <v>-5</v>
      </c>
    </row>
    <row r="16" spans="1:159" ht="26.25" customHeight="1">
      <c r="A16" s="14">
        <v>7</v>
      </c>
      <c r="B16" s="104" t="str">
        <f>'Strategy 1 | PD-TG'!B16</f>
        <v>NB</v>
      </c>
      <c r="C16" s="91" t="str">
        <f>'Strategy 1 | PD-TG'!C16</f>
        <v>PD</v>
      </c>
      <c r="D16" s="91" t="str">
        <f>'Strategy 1 | PD-TG'!J16</f>
        <v>TG</v>
      </c>
      <c r="E16" s="91" t="str">
        <f>IF(AU16="","",IF('Strategy 1 | PD-TG'!S16="W","Y",IF('Strategy 1 | PD-TG'!S16="L","N","")))</f>
        <v/>
      </c>
      <c r="F16" s="91">
        <f>'Strategy 1 | PD-TG'!T16</f>
        <v>0</v>
      </c>
      <c r="G16" s="91">
        <f>'Strategy 1 | PD-TG'!N16</f>
        <v>-9</v>
      </c>
      <c r="H16" s="105">
        <f>'Strategy 1 | PD-TG'!P16</f>
        <v>-10</v>
      </c>
      <c r="I16" s="137"/>
      <c r="J16" s="137"/>
      <c r="K16" s="104" t="str">
        <f>'Strategy 2 | PD-FE'!B16</f>
        <v>NB</v>
      </c>
      <c r="L16" s="91" t="str">
        <f>'Strategy 2 | PD-FE'!C16</f>
        <v>PD</v>
      </c>
      <c r="M16" s="91" t="str">
        <f>'Strategy 2 | PD-FE'!J16</f>
        <v>FE</v>
      </c>
      <c r="N16" s="91" t="str">
        <f>IF(AU16="","",IF('Strategy 2 | PD-FE'!S16="W","Y",IF('Strategy 2 | PD-FE'!S16="L","N","")))</f>
        <v/>
      </c>
      <c r="O16" s="91">
        <f>'Strategy 2 | PD-FE'!T16</f>
        <v>-1</v>
      </c>
      <c r="P16" s="91">
        <f>'Strategy 2 | PD-FE'!N16</f>
        <v>-6</v>
      </c>
      <c r="Q16" s="105">
        <f>'Strategy 2 | PD-FE'!P16</f>
        <v>-5</v>
      </c>
      <c r="R16" s="137"/>
      <c r="S16" s="137"/>
      <c r="T16" s="104" t="str">
        <f>'Strategy 3 | M1-TG'!B16</f>
        <v>NB</v>
      </c>
      <c r="U16" s="91" t="str">
        <f>'Strategy 3 | M1-TG'!C16</f>
        <v>M1</v>
      </c>
      <c r="V16" s="91" t="str">
        <f>'Strategy 3 | M1-TG'!J16</f>
        <v>TG</v>
      </c>
      <c r="W16" s="91" t="str">
        <f>IF(AU16="","",IF('Strategy 3 | M1-TG'!S16="W","Y",IF('Strategy 3 | M1-TG'!S16="L","N","")))</f>
        <v/>
      </c>
      <c r="X16" s="91">
        <f>'Strategy 3 | M1-TG'!T16</f>
        <v>-1</v>
      </c>
      <c r="Y16" s="91">
        <f>'Strategy 3 | M1-TG'!N16</f>
        <v>-6</v>
      </c>
      <c r="Z16" s="105">
        <f>'Strategy 3 | M1-TG'!P16</f>
        <v>-5</v>
      </c>
      <c r="AA16" s="137"/>
      <c r="AB16" s="137"/>
      <c r="AC16" s="104" t="str">
        <f>'Strategy 4 | HP-FE'!B16</f>
        <v>NB</v>
      </c>
      <c r="AD16" s="91" t="str">
        <f>'Strategy 4 | HP-FE'!C16</f>
        <v>HP</v>
      </c>
      <c r="AE16" s="91" t="str">
        <f>'Strategy 4 | HP-FE'!J16</f>
        <v>FE</v>
      </c>
      <c r="AF16" s="91" t="str">
        <f>IF(AU16="","",IF('Strategy 4 | HP-FE'!S16="W","Y",IF('Strategy 4 | HP-FE'!S16="L","N","")))</f>
        <v/>
      </c>
      <c r="AG16" s="91">
        <f>'Strategy 4 | HP-FE'!T16</f>
        <v>-1</v>
      </c>
      <c r="AH16" s="91">
        <f>'Strategy 4 | HP-FE'!N16</f>
        <v>-6</v>
      </c>
      <c r="AI16" s="105">
        <f>'Strategy 4 | HP-FE'!P16</f>
        <v>-5</v>
      </c>
      <c r="AJ16" s="137"/>
      <c r="AK16" s="137"/>
      <c r="AL16" s="104" t="str">
        <f>'Strategy 5 | M1-FE'!B16</f>
        <v>NB</v>
      </c>
      <c r="AM16" s="91" t="str">
        <f>'Strategy 5 | M1-FE'!C16</f>
        <v>M1</v>
      </c>
      <c r="AN16" s="91" t="str">
        <f>'Strategy 5 | M1-FE'!J16</f>
        <v>FE</v>
      </c>
      <c r="AO16" s="91" t="str">
        <f>IF(AU16="","",IF('Strategy 5 | M1-FE'!S16="W","Y",IF('Strategy 5 | M1-FE'!S16="L","N","")))</f>
        <v/>
      </c>
      <c r="AP16" s="91">
        <f>'Strategy 5 | M1-FE'!T16</f>
        <v>-4</v>
      </c>
      <c r="AQ16" s="91">
        <f>'Strategy 5 | M1-FE'!N16</f>
        <v>-6</v>
      </c>
      <c r="AR16" s="105">
        <f>'Strategy 5 | M1-FE'!P16</f>
        <v>-4</v>
      </c>
      <c r="AS16" s="137"/>
      <c r="AT16" s="137"/>
      <c r="AU16" s="187" t="str">
        <f>IF('Combo Dashboard'!AF16="","",'Combo Dashboard'!AF16)</f>
        <v>P</v>
      </c>
      <c r="AV16" s="190" t="str">
        <f>IF('Combo Dashboard'!AG16="","",'Combo Dashboard'!AG16)</f>
        <v/>
      </c>
      <c r="AW16" s="190" t="str">
        <f>IF('Combo Dashboard'!AH16="","",'Combo Dashboard'!AH16)</f>
        <v/>
      </c>
      <c r="AX16" s="178" t="str" cm="1">
        <f t="array" aca="1" ref="AX16" ca="1">IF(AU15="","",INDIRECT(DS15&amp;DH16))</f>
        <v>NB</v>
      </c>
      <c r="AY16" s="91" t="str">
        <f t="shared" ca="1" si="1"/>
        <v/>
      </c>
      <c r="AZ16" s="91">
        <f t="shared" ca="1" si="14"/>
        <v>-1</v>
      </c>
      <c r="BA16" s="105">
        <f t="shared" ca="1" si="2"/>
        <v>-5</v>
      </c>
      <c r="BB16" s="137"/>
      <c r="BC16" s="137"/>
      <c r="BD16" s="137"/>
      <c r="BE16" s="104" t="str">
        <f>'Strategy 6 | PD-M1'!B16</f>
        <v>B6</v>
      </c>
      <c r="BF16" s="91" t="str">
        <f>'Strategy 6 | PD-M1'!C16</f>
        <v>PD</v>
      </c>
      <c r="BG16" s="91" t="str">
        <f>'Strategy 6 | PD-M1'!J16</f>
        <v>M1</v>
      </c>
      <c r="BH16" s="91" t="str">
        <f>IF(AU16="","",IF('Strategy 6 | PD-M1'!R16&gt;0,"Y",IF('Strategy 6 | PD-M1'!R16=0,"","N")))</f>
        <v>N</v>
      </c>
      <c r="BI16" s="91">
        <f>'Strategy 6 | PD-M1'!T16</f>
        <v>-7</v>
      </c>
      <c r="BJ16" s="91">
        <f>'Strategy 6 | PD-M1'!N16</f>
        <v>-12</v>
      </c>
      <c r="BK16" s="105">
        <f>'Strategy 6 | PD-M1'!P16</f>
        <v>-11</v>
      </c>
      <c r="BL16" s="137"/>
      <c r="BM16" s="137"/>
      <c r="BN16" s="104" t="str">
        <f>'Strategy 7 | TG-FE'!B16</f>
        <v>P6</v>
      </c>
      <c r="BO16" s="91" t="str">
        <f>'Strategy 7 | TG-FE'!C16</f>
        <v>TG</v>
      </c>
      <c r="BP16" s="91" t="str">
        <f>'Strategy 7 | TG-FE'!J16</f>
        <v>FE</v>
      </c>
      <c r="BQ16" s="91" t="str">
        <f>IF(AU16="","",IF('Strategy 7 | TG-FE'!S16="W","Y",IF('Strategy 7 | TG-FE'!S16="L","N","")))</f>
        <v>Y</v>
      </c>
      <c r="BR16" s="91">
        <f>'Strategy 7 | TG-FE'!T16</f>
        <v>0</v>
      </c>
      <c r="BS16" s="91">
        <f>'Strategy 7 | TG-FE'!N16</f>
        <v>0</v>
      </c>
      <c r="BT16" s="105">
        <f>'Strategy 7 | TG-FE'!P16</f>
        <v>1</v>
      </c>
      <c r="BU16" s="137"/>
      <c r="BV16" s="137"/>
      <c r="BW16" s="104" t="str">
        <f>'Strategy 8 | M1-WB'!B16</f>
        <v>NB</v>
      </c>
      <c r="BX16" s="91" t="str">
        <f>'Strategy 8 | M1-WB'!C16</f>
        <v>M1</v>
      </c>
      <c r="BY16" s="91" t="str">
        <f>'Strategy 8 | M1-WB'!J16</f>
        <v>WB</v>
      </c>
      <c r="BZ16" s="91" t="str">
        <f>IF(AU16="","",IF('Strategy 8 | M1-WB'!S16="W","Y",IF('Strategy 8 | M1-WB'!S16="L","N","")))</f>
        <v/>
      </c>
      <c r="CA16" s="91">
        <f>'Strategy 8 | M1-WB'!T16</f>
        <v>-4</v>
      </c>
      <c r="CB16" s="91">
        <f>'Strategy 8 | M1-WB'!N16</f>
        <v>-6</v>
      </c>
      <c r="CC16" s="105">
        <f>'Strategy 8 | M1-WB'!P16</f>
        <v>-4</v>
      </c>
      <c r="CD16" s="137"/>
      <c r="CE16" s="137"/>
      <c r="CF16" s="104" t="str">
        <f>'Strategy 9 | HP-M1'!B16</f>
        <v>B6</v>
      </c>
      <c r="CG16" s="91" t="str">
        <f>'Strategy 9 | HP-M1'!C16</f>
        <v>HP</v>
      </c>
      <c r="CH16" s="91" t="str">
        <f>'Strategy 9 | HP-M1'!J16</f>
        <v>M1</v>
      </c>
      <c r="CI16" s="91" t="str">
        <f>IF(AU16="","",IF('Strategy 9 | HP-M1'!S16="W","Y",IF('Strategy 9 | HP-M1'!S16="L","N","")))</f>
        <v>N</v>
      </c>
      <c r="CJ16" s="91">
        <f>'Strategy 9 | HP-M1'!T16</f>
        <v>-7</v>
      </c>
      <c r="CK16" s="91">
        <f>'Strategy 9 | HP-M1'!N16</f>
        <v>-12</v>
      </c>
      <c r="CL16" s="105">
        <f>'Strategy 9 | HP-M1'!P16</f>
        <v>-11</v>
      </c>
      <c r="CM16" s="137"/>
      <c r="CN16" s="137"/>
      <c r="CO16" s="104" t="str">
        <f>'Strategy 10 | OP-OB'!B16</f>
        <v>NB</v>
      </c>
      <c r="CP16" s="91" t="str">
        <f>'Strategy 10 | OP-OB'!C16</f>
        <v>OP</v>
      </c>
      <c r="CQ16" s="91" t="str">
        <f>'Strategy 10 | OP-OB'!J16</f>
        <v>OB</v>
      </c>
      <c r="CR16" s="91" t="str">
        <f>IF(AU16="","",IF('Strategy 10 | OP-OB'!S16="W","Y",IF('Strategy 10 | OP-OB'!S16="L","N","")))</f>
        <v/>
      </c>
      <c r="CS16" s="91">
        <f>'Strategy 10 | OP-OB'!T16</f>
        <v>-1</v>
      </c>
      <c r="CT16" s="91">
        <f>'Strategy 10 | OP-OB'!N16</f>
        <v>-6</v>
      </c>
      <c r="CU16" s="105">
        <f>'Strategy 10 | OP-OB'!P16</f>
        <v>-5</v>
      </c>
      <c r="CV16" s="14">
        <f ca="1">IF(AY16="",0,IFERROR(VLOOKUP(AY11&amp;AY12&amp;AY13&amp;AY14&amp;AY15&amp;AY16,General!I:J,2,FALSE),0))+AZ15</f>
        <v>-1</v>
      </c>
      <c r="DG16" s="14" t="str">
        <f t="shared" ref="DG16:DG18" ca="1" si="26">DG15</f>
        <v>AL</v>
      </c>
      <c r="DH16" s="14">
        <v>16</v>
      </c>
      <c r="DI16" s="14" t="str">
        <f t="shared" si="25"/>
        <v/>
      </c>
      <c r="DN16" s="14">
        <f ca="1">RANDBETWEEN(1,DN17)</f>
        <v>1</v>
      </c>
      <c r="DS16" s="14" t="str">
        <f t="shared" ref="DS16:DS18" ca="1" si="27">$DN$14</f>
        <v>AL</v>
      </c>
      <c r="ES16" s="81" t="str">
        <f t="shared" si="3"/>
        <v>B7</v>
      </c>
      <c r="ET16" s="219">
        <f t="shared" si="15"/>
        <v>-10</v>
      </c>
      <c r="EU16" s="24">
        <f t="shared" si="16"/>
        <v>-5</v>
      </c>
      <c r="EV16" s="24">
        <f t="shared" si="17"/>
        <v>-5</v>
      </c>
      <c r="EW16" s="24">
        <f t="shared" si="18"/>
        <v>-5</v>
      </c>
      <c r="EX16" s="24">
        <f t="shared" si="19"/>
        <v>-4</v>
      </c>
      <c r="EY16" s="24">
        <f t="shared" si="20"/>
        <v>-11</v>
      </c>
      <c r="EZ16" s="24">
        <f t="shared" si="21"/>
        <v>1</v>
      </c>
      <c r="FA16" s="24">
        <f t="shared" si="22"/>
        <v>-4</v>
      </c>
      <c r="FB16" s="24">
        <f t="shared" si="23"/>
        <v>-11</v>
      </c>
      <c r="FC16" s="67">
        <f t="shared" si="24"/>
        <v>-5</v>
      </c>
    </row>
    <row r="17" spans="1:159" ht="26.25" customHeight="1">
      <c r="A17" s="14">
        <v>8</v>
      </c>
      <c r="B17" s="104" t="str">
        <f>'Strategy 1 | PD-TG'!B17</f>
        <v>B2</v>
      </c>
      <c r="C17" s="91" t="str">
        <f>'Strategy 1 | PD-TG'!C17</f>
        <v/>
      </c>
      <c r="D17" s="91" t="str">
        <f>'Strategy 1 | PD-TG'!J17</f>
        <v/>
      </c>
      <c r="E17" s="91" t="str">
        <f>IF(AU17="","",IF('Strategy 1 | PD-TG'!S17="W","Y",IF('Strategy 1 | PD-TG'!S17="L","N","")))</f>
        <v>Y</v>
      </c>
      <c r="F17" s="91">
        <f>'Strategy 1 | PD-TG'!T17</f>
        <v>1</v>
      </c>
      <c r="G17" s="91">
        <f>'Strategy 1 | PD-TG'!N17</f>
        <v>-7</v>
      </c>
      <c r="H17" s="105">
        <f>'Strategy 1 | PD-TG'!P17</f>
        <v>-8</v>
      </c>
      <c r="I17" s="137"/>
      <c r="J17" s="137"/>
      <c r="K17" s="104" t="str">
        <f>'Strategy 2 | PD-FE'!B17</f>
        <v>B2</v>
      </c>
      <c r="L17" s="91" t="str">
        <f>'Strategy 2 | PD-FE'!C17</f>
        <v/>
      </c>
      <c r="M17" s="91" t="str">
        <f>'Strategy 2 | PD-FE'!J17</f>
        <v/>
      </c>
      <c r="N17" s="91" t="str">
        <f>IF(AU17="","",IF('Strategy 2 | PD-FE'!S17="W","Y",IF('Strategy 2 | PD-FE'!S17="L","N","")))</f>
        <v>Y</v>
      </c>
      <c r="O17" s="91">
        <f>'Strategy 2 | PD-FE'!T17</f>
        <v>0</v>
      </c>
      <c r="P17" s="91">
        <f>'Strategy 2 | PD-FE'!N17</f>
        <v>-4</v>
      </c>
      <c r="Q17" s="105">
        <f>'Strategy 2 | PD-FE'!P17</f>
        <v>-3</v>
      </c>
      <c r="R17" s="137"/>
      <c r="S17" s="137"/>
      <c r="T17" s="104" t="str">
        <f>'Strategy 3 | M1-TG'!B17</f>
        <v>B2</v>
      </c>
      <c r="U17" s="91" t="str">
        <f>'Strategy 3 | M1-TG'!C17</f>
        <v/>
      </c>
      <c r="V17" s="91" t="str">
        <f>'Strategy 3 | M1-TG'!J17</f>
        <v/>
      </c>
      <c r="W17" s="91" t="str">
        <f>IF(AU17="","",IF('Strategy 3 | M1-TG'!S17="W","Y",IF('Strategy 3 | M1-TG'!S17="L","N","")))</f>
        <v>Y</v>
      </c>
      <c r="X17" s="91">
        <f>'Strategy 3 | M1-TG'!T17</f>
        <v>0</v>
      </c>
      <c r="Y17" s="91">
        <f>'Strategy 3 | M1-TG'!N17</f>
        <v>-4</v>
      </c>
      <c r="Z17" s="105">
        <f>'Strategy 3 | M1-TG'!P17</f>
        <v>-3</v>
      </c>
      <c r="AA17" s="137"/>
      <c r="AB17" s="137"/>
      <c r="AC17" s="104" t="str">
        <f>'Strategy 4 | HP-FE'!B17</f>
        <v>P6</v>
      </c>
      <c r="AD17" s="91" t="str">
        <f>'Strategy 4 | HP-FE'!C17</f>
        <v/>
      </c>
      <c r="AE17" s="91" t="str">
        <f>'Strategy 4 | HP-FE'!J17</f>
        <v/>
      </c>
      <c r="AF17" s="91" t="str">
        <f>IF(AU17="","",IF('Strategy 4 | HP-FE'!S17="W","Y",IF('Strategy 4 | HP-FE'!S17="L","N","")))</f>
        <v>N</v>
      </c>
      <c r="AG17" s="91">
        <f>'Strategy 4 | HP-FE'!T17</f>
        <v>-7</v>
      </c>
      <c r="AH17" s="91">
        <f>'Strategy 4 | HP-FE'!N17</f>
        <v>-12</v>
      </c>
      <c r="AI17" s="105">
        <f>'Strategy 4 | HP-FE'!P17</f>
        <v>-11</v>
      </c>
      <c r="AJ17" s="137"/>
      <c r="AK17" s="137"/>
      <c r="AL17" s="104" t="str">
        <f>'Strategy 5 | M1-FE'!B17</f>
        <v>B2</v>
      </c>
      <c r="AM17" s="91" t="str">
        <f>'Strategy 5 | M1-FE'!C17</f>
        <v/>
      </c>
      <c r="AN17" s="91" t="str">
        <f>'Strategy 5 | M1-FE'!J17</f>
        <v/>
      </c>
      <c r="AO17" s="91" t="str">
        <f>IF(AU17="","",IF('Strategy 5 | M1-FE'!S17="W","Y",IF('Strategy 5 | M1-FE'!S17="L","N","")))</f>
        <v>Y</v>
      </c>
      <c r="AP17" s="91">
        <f>'Strategy 5 | M1-FE'!T17</f>
        <v>-3</v>
      </c>
      <c r="AQ17" s="91">
        <f>'Strategy 5 | M1-FE'!N17</f>
        <v>-4</v>
      </c>
      <c r="AR17" s="105">
        <f>'Strategy 5 | M1-FE'!P17</f>
        <v>-2</v>
      </c>
      <c r="AS17" s="137"/>
      <c r="AT17" s="137"/>
      <c r="AU17" s="187" t="str">
        <f>IF('Combo Dashboard'!AF17="","",'Combo Dashboard'!AF17)</f>
        <v>B</v>
      </c>
      <c r="AV17" s="190" t="str">
        <f>IF('Combo Dashboard'!AG17="","",'Combo Dashboard'!AG17)</f>
        <v/>
      </c>
      <c r="AW17" s="190" t="str">
        <f>IF('Combo Dashboard'!AH17="","",'Combo Dashboard'!AH17)</f>
        <v/>
      </c>
      <c r="AX17" s="178" t="str" cm="1">
        <f t="array" aca="1" ref="AX17" ca="1">IF(AU16="","",INDIRECT(DS16&amp;DH17))</f>
        <v>B2</v>
      </c>
      <c r="AY17" s="91" t="str">
        <f t="shared" ca="1" si="1"/>
        <v>Y</v>
      </c>
      <c r="AZ17" s="91">
        <f t="shared" ca="1" si="14"/>
        <v>0</v>
      </c>
      <c r="BA17" s="105">
        <f t="shared" ca="1" si="2"/>
        <v>-3</v>
      </c>
      <c r="BB17" s="137"/>
      <c r="BC17" s="137"/>
      <c r="BD17" s="137"/>
      <c r="BE17" s="104" t="str">
        <f>'Strategy 6 | PD-M1'!B17</f>
        <v>B8</v>
      </c>
      <c r="BF17" s="91" t="str">
        <f>'Strategy 6 | PD-M1'!C17</f>
        <v/>
      </c>
      <c r="BG17" s="91" t="str">
        <f>'Strategy 6 | PD-M1'!J17</f>
        <v/>
      </c>
      <c r="BH17" s="91" t="str">
        <f>IF(AU17="","",IF('Strategy 6 | PD-M1'!R17&gt;0,"Y",IF('Strategy 6 | PD-M1'!R17=0,"","N")))</f>
        <v>Y</v>
      </c>
      <c r="BI17" s="91">
        <f>'Strategy 6 | PD-M1'!T17</f>
        <v>-6</v>
      </c>
      <c r="BJ17" s="91">
        <f>'Strategy 6 | PD-M1'!N17</f>
        <v>-4</v>
      </c>
      <c r="BK17" s="105">
        <f>'Strategy 6 | PD-M1'!P17</f>
        <v>-3</v>
      </c>
      <c r="BL17" s="137"/>
      <c r="BM17" s="137"/>
      <c r="BN17" s="104" t="str">
        <f>'Strategy 7 | TG-FE'!B17</f>
        <v>P4</v>
      </c>
      <c r="BO17" s="91" t="str">
        <f>'Strategy 7 | TG-FE'!C17</f>
        <v/>
      </c>
      <c r="BP17" s="91" t="str">
        <f>'Strategy 7 | TG-FE'!J17</f>
        <v/>
      </c>
      <c r="BQ17" s="91" t="str">
        <f>IF(AU17="","",IF('Strategy 7 | TG-FE'!S17="W","Y",IF('Strategy 7 | TG-FE'!S17="L","N","")))</f>
        <v>N</v>
      </c>
      <c r="BR17" s="91">
        <f>'Strategy 7 | TG-FE'!T17</f>
        <v>0</v>
      </c>
      <c r="BS17" s="91">
        <f>'Strategy 7 | TG-FE'!N17</f>
        <v>-4</v>
      </c>
      <c r="BT17" s="105">
        <f>'Strategy 7 | TG-FE'!P17</f>
        <v>-3</v>
      </c>
      <c r="BU17" s="137"/>
      <c r="BV17" s="137"/>
      <c r="BW17" s="104" t="str">
        <f>'Strategy 8 | M1-WB'!B17</f>
        <v>B6</v>
      </c>
      <c r="BX17" s="91" t="str">
        <f>'Strategy 8 | M1-WB'!C17</f>
        <v/>
      </c>
      <c r="BY17" s="91" t="str">
        <f>'Strategy 8 | M1-WB'!J17</f>
        <v/>
      </c>
      <c r="BZ17" s="91" t="str">
        <f>IF(AU17="","",IF('Strategy 8 | M1-WB'!S17="W","Y",IF('Strategy 8 | M1-WB'!S17="L","N","")))</f>
        <v>Y</v>
      </c>
      <c r="CA17" s="91">
        <f>'Strategy 8 | M1-WB'!T17</f>
        <v>-3</v>
      </c>
      <c r="CB17" s="91">
        <f>'Strategy 8 | M1-WB'!N17</f>
        <v>0</v>
      </c>
      <c r="CC17" s="105">
        <f>'Strategy 8 | M1-WB'!P17</f>
        <v>2</v>
      </c>
      <c r="CD17" s="137"/>
      <c r="CE17" s="137"/>
      <c r="CF17" s="104" t="str">
        <f>'Strategy 9 | HP-M1'!B17</f>
        <v>NB</v>
      </c>
      <c r="CG17" s="91" t="str">
        <f>'Strategy 9 | HP-M1'!C17</f>
        <v/>
      </c>
      <c r="CH17" s="91" t="str">
        <f>'Strategy 9 | HP-M1'!J17</f>
        <v/>
      </c>
      <c r="CI17" s="91" t="str">
        <f>IF(AU17="","",IF('Strategy 9 | HP-M1'!S17="W","Y",IF('Strategy 9 | HP-M1'!S17="L","N","")))</f>
        <v/>
      </c>
      <c r="CJ17" s="91">
        <f>'Strategy 9 | HP-M1'!T17</f>
        <v>-7</v>
      </c>
      <c r="CK17" s="91">
        <f>'Strategy 9 | HP-M1'!N17</f>
        <v>-12</v>
      </c>
      <c r="CL17" s="105">
        <f>'Strategy 9 | HP-M1'!P17</f>
        <v>-11</v>
      </c>
      <c r="CM17" s="137"/>
      <c r="CN17" s="137"/>
      <c r="CO17" s="104" t="str">
        <f>'Strategy 10 | OP-OB'!B17</f>
        <v>B2</v>
      </c>
      <c r="CP17" s="91" t="str">
        <f>'Strategy 10 | OP-OB'!C17</f>
        <v/>
      </c>
      <c r="CQ17" s="91" t="str">
        <f>'Strategy 10 | OP-OB'!J17</f>
        <v/>
      </c>
      <c r="CR17" s="91" t="str">
        <f>IF(AU17="","",IF('Strategy 10 | OP-OB'!S17="W","Y",IF('Strategy 10 | OP-OB'!S17="L","N","")))</f>
        <v>Y</v>
      </c>
      <c r="CS17" s="91">
        <f>'Strategy 10 | OP-OB'!T17</f>
        <v>0</v>
      </c>
      <c r="CT17" s="91">
        <f>'Strategy 10 | OP-OB'!N17</f>
        <v>-4</v>
      </c>
      <c r="CU17" s="105">
        <f>'Strategy 10 | OP-OB'!P17</f>
        <v>-3</v>
      </c>
      <c r="CV17" s="14">
        <f ca="1">IF(AY17="",0,IFERROR(VLOOKUP(AY12&amp;AY13&amp;AY14&amp;AY15&amp;AY16&amp;AY17,General!I:J,2,FALSE),0))+AZ16</f>
        <v>0</v>
      </c>
      <c r="DG17" s="14" t="str">
        <f t="shared" ca="1" si="26"/>
        <v>AL</v>
      </c>
      <c r="DH17" s="14">
        <v>17</v>
      </c>
      <c r="DI17" s="14" t="str">
        <f t="shared" si="25"/>
        <v/>
      </c>
      <c r="DJ17" s="14" t="str">
        <f>IFERROR(VLOOKUP(DJ19,General!R:S,2,FALSE),"")</f>
        <v>BQ</v>
      </c>
      <c r="DK17" s="14" t="str">
        <f>IFERROR(VLOOKUP(DK19,General!R:S,2,FALSE),"")</f>
        <v/>
      </c>
      <c r="DL17" s="14" t="str">
        <f>IFERROR(VLOOKUP(DL19,General!R:S,2,FALSE),"")</f>
        <v/>
      </c>
      <c r="DM17" s="14" t="str">
        <f>IFERROR(VLOOKUP(DM19,General!R:S,2,FALSE),"")</f>
        <v/>
      </c>
      <c r="DN17" s="14">
        <f ca="1">COUNTIF(DJ18:DM18,MAX(DJ18:DM18))</f>
        <v>1</v>
      </c>
      <c r="DS17" s="14" t="str">
        <f t="shared" ca="1" si="27"/>
        <v>AL</v>
      </c>
      <c r="ES17" s="81" t="str">
        <f t="shared" si="3"/>
        <v>B8</v>
      </c>
      <c r="ET17" s="219">
        <f t="shared" si="15"/>
        <v>-8</v>
      </c>
      <c r="EU17" s="24">
        <f t="shared" si="16"/>
        <v>-3</v>
      </c>
      <c r="EV17" s="24">
        <f t="shared" si="17"/>
        <v>-3</v>
      </c>
      <c r="EW17" s="24">
        <f t="shared" si="18"/>
        <v>-11</v>
      </c>
      <c r="EX17" s="24">
        <f t="shared" si="19"/>
        <v>-2</v>
      </c>
      <c r="EY17" s="24">
        <f t="shared" si="20"/>
        <v>-3</v>
      </c>
      <c r="EZ17" s="24">
        <f t="shared" si="21"/>
        <v>-3</v>
      </c>
      <c r="FA17" s="24">
        <f t="shared" si="22"/>
        <v>2</v>
      </c>
      <c r="FB17" s="24">
        <f t="shared" si="23"/>
        <v>-11</v>
      </c>
      <c r="FC17" s="67">
        <f t="shared" si="24"/>
        <v>-3</v>
      </c>
    </row>
    <row r="18" spans="1:159" ht="26.25" customHeight="1">
      <c r="A18" s="14">
        <v>9</v>
      </c>
      <c r="B18" s="104" t="str">
        <f>'Strategy 1 | PD-TG'!B18</f>
        <v>B6</v>
      </c>
      <c r="C18" s="91" t="str">
        <f>'Strategy 1 | PD-TG'!C18</f>
        <v/>
      </c>
      <c r="D18" s="91" t="str">
        <f>'Strategy 1 | PD-TG'!J18</f>
        <v/>
      </c>
      <c r="E18" s="91" t="str">
        <f>IF(AU18="","",IF('Strategy 1 | PD-TG'!S18="W","Y",IF('Strategy 1 | PD-TG'!S18="L","N","")))</f>
        <v>Y</v>
      </c>
      <c r="F18" s="91">
        <f>'Strategy 1 | PD-TG'!T18</f>
        <v>4</v>
      </c>
      <c r="G18" s="91">
        <f>'Strategy 1 | PD-TG'!N18</f>
        <v>-1</v>
      </c>
      <c r="H18" s="105">
        <f>'Strategy 1 | PD-TG'!P18</f>
        <v>-2</v>
      </c>
      <c r="I18" s="137"/>
      <c r="J18" s="137"/>
      <c r="K18" s="104" t="str">
        <f>'Strategy 2 | PD-FE'!B18</f>
        <v>NB</v>
      </c>
      <c r="L18" s="91" t="str">
        <f>'Strategy 2 | PD-FE'!C18</f>
        <v/>
      </c>
      <c r="M18" s="91" t="str">
        <f>'Strategy 2 | PD-FE'!J18</f>
        <v/>
      </c>
      <c r="N18" s="91" t="str">
        <f>IF(AU18="","",IF('Strategy 2 | PD-FE'!S18="W","Y",IF('Strategy 2 | PD-FE'!S18="L","N","")))</f>
        <v/>
      </c>
      <c r="O18" s="91">
        <f>'Strategy 2 | PD-FE'!T18</f>
        <v>0</v>
      </c>
      <c r="P18" s="91">
        <f>'Strategy 2 | PD-FE'!N18</f>
        <v>-4</v>
      </c>
      <c r="Q18" s="105">
        <f>'Strategy 2 | PD-FE'!P18</f>
        <v>-3</v>
      </c>
      <c r="R18" s="137"/>
      <c r="S18" s="137"/>
      <c r="T18" s="104" t="str">
        <f>'Strategy 3 | M1-TG'!B18</f>
        <v>NB</v>
      </c>
      <c r="U18" s="91" t="str">
        <f>'Strategy 3 | M1-TG'!C18</f>
        <v/>
      </c>
      <c r="V18" s="91" t="str">
        <f>'Strategy 3 | M1-TG'!J18</f>
        <v/>
      </c>
      <c r="W18" s="91" t="str">
        <f>IF(AU18="","",IF('Strategy 3 | M1-TG'!S18="W","Y",IF('Strategy 3 | M1-TG'!S18="L","N","")))</f>
        <v/>
      </c>
      <c r="X18" s="91">
        <f>'Strategy 3 | M1-TG'!T18</f>
        <v>0</v>
      </c>
      <c r="Y18" s="91">
        <f>'Strategy 3 | M1-TG'!N18</f>
        <v>-4</v>
      </c>
      <c r="Z18" s="105">
        <f>'Strategy 3 | M1-TG'!P18</f>
        <v>-3</v>
      </c>
      <c r="AA18" s="137"/>
      <c r="AB18" s="137"/>
      <c r="AC18" s="104" t="str">
        <f>'Strategy 4 | HP-FE'!B18</f>
        <v>B2</v>
      </c>
      <c r="AD18" s="91" t="str">
        <f>'Strategy 4 | HP-FE'!C18</f>
        <v/>
      </c>
      <c r="AE18" s="91" t="str">
        <f>'Strategy 4 | HP-FE'!J18</f>
        <v/>
      </c>
      <c r="AF18" s="91" t="str">
        <f>IF(AU18="","",IF('Strategy 4 | HP-FE'!S18="W","Y",IF('Strategy 4 | HP-FE'!S18="L","N","")))</f>
        <v>Y</v>
      </c>
      <c r="AG18" s="91">
        <f>'Strategy 4 | HP-FE'!T18</f>
        <v>-6</v>
      </c>
      <c r="AH18" s="91">
        <f>'Strategy 4 | HP-FE'!N18</f>
        <v>-10</v>
      </c>
      <c r="AI18" s="105">
        <f>'Strategy 4 | HP-FE'!P18</f>
        <v>-9</v>
      </c>
      <c r="AJ18" s="137"/>
      <c r="AK18" s="137"/>
      <c r="AL18" s="104" t="str">
        <f>'Strategy 5 | M1-FE'!B18</f>
        <v>P6</v>
      </c>
      <c r="AM18" s="91" t="str">
        <f>'Strategy 5 | M1-FE'!C18</f>
        <v/>
      </c>
      <c r="AN18" s="91" t="str">
        <f>'Strategy 5 | M1-FE'!J18</f>
        <v/>
      </c>
      <c r="AO18" s="91" t="str">
        <f>IF(AU18="","",IF('Strategy 5 | M1-FE'!S18="W","Y",IF('Strategy 5 | M1-FE'!S18="L","N","")))</f>
        <v>N</v>
      </c>
      <c r="AP18" s="91">
        <f>'Strategy 5 | M1-FE'!T18</f>
        <v>-4</v>
      </c>
      <c r="AQ18" s="91">
        <f>'Strategy 5 | M1-FE'!N18</f>
        <v>-10</v>
      </c>
      <c r="AR18" s="105">
        <f>'Strategy 5 | M1-FE'!P18</f>
        <v>-8</v>
      </c>
      <c r="AS18" s="137"/>
      <c r="AT18" s="137"/>
      <c r="AU18" s="187" t="str">
        <f>IF('Combo Dashboard'!AF18="","",'Combo Dashboard'!AF18)</f>
        <v>B</v>
      </c>
      <c r="AV18" s="190" t="str">
        <f>IF('Combo Dashboard'!AG18="","",'Combo Dashboard'!AG18)</f>
        <v/>
      </c>
      <c r="AW18" s="190" t="str">
        <f>IF('Combo Dashboard'!AH18="","",'Combo Dashboard'!AH18)</f>
        <v/>
      </c>
      <c r="AX18" s="178" t="str" cm="1">
        <f t="array" aca="1" ref="AX18" ca="1">IF(AU17="","",INDIRECT(DS17&amp;DH18))</f>
        <v>P6</v>
      </c>
      <c r="AY18" s="91" t="str">
        <f t="shared" ca="1" si="1"/>
        <v>N</v>
      </c>
      <c r="AZ18" s="91">
        <f t="shared" ca="1" si="14"/>
        <v>-1</v>
      </c>
      <c r="BA18" s="105">
        <f t="shared" ca="1" si="2"/>
        <v>-9</v>
      </c>
      <c r="BB18" s="137"/>
      <c r="BC18" s="137"/>
      <c r="BD18" s="137"/>
      <c r="BE18" s="104" t="str">
        <f>'Strategy 6 | PD-M1'!B18</f>
        <v>NB</v>
      </c>
      <c r="BF18" s="91" t="str">
        <f>'Strategy 6 | PD-M1'!C18</f>
        <v/>
      </c>
      <c r="BG18" s="91" t="str">
        <f>'Strategy 6 | PD-M1'!J18</f>
        <v/>
      </c>
      <c r="BH18" s="91" t="str">
        <f>IF(AU18="","",IF('Strategy 6 | PD-M1'!R18&gt;0,"Y",IF('Strategy 6 | PD-M1'!R18=0,"","N")))</f>
        <v/>
      </c>
      <c r="BI18" s="91">
        <f>'Strategy 6 | PD-M1'!T18</f>
        <v>-6</v>
      </c>
      <c r="BJ18" s="91">
        <f>'Strategy 6 | PD-M1'!N18</f>
        <v>-4</v>
      </c>
      <c r="BK18" s="105">
        <f>'Strategy 6 | PD-M1'!P18</f>
        <v>-3</v>
      </c>
      <c r="BL18" s="137"/>
      <c r="BM18" s="137"/>
      <c r="BN18" s="104" t="str">
        <f>'Strategy 7 | TG-FE'!B18</f>
        <v>NB</v>
      </c>
      <c r="BO18" s="91" t="str">
        <f>'Strategy 7 | TG-FE'!C18</f>
        <v/>
      </c>
      <c r="BP18" s="91" t="str">
        <f>'Strategy 7 | TG-FE'!J18</f>
        <v/>
      </c>
      <c r="BQ18" s="91" t="str">
        <f>IF(AU18="","",IF('Strategy 7 | TG-FE'!S18="W","Y",IF('Strategy 7 | TG-FE'!S18="L","N","")))</f>
        <v/>
      </c>
      <c r="BR18" s="91">
        <f>'Strategy 7 | TG-FE'!T18</f>
        <v>0</v>
      </c>
      <c r="BS18" s="91">
        <f>'Strategy 7 | TG-FE'!N18</f>
        <v>-4</v>
      </c>
      <c r="BT18" s="105">
        <f>'Strategy 7 | TG-FE'!P18</f>
        <v>-3</v>
      </c>
      <c r="BU18" s="137"/>
      <c r="BV18" s="137"/>
      <c r="BW18" s="104" t="str">
        <f>'Strategy 8 | M1-WB'!B18</f>
        <v>P4</v>
      </c>
      <c r="BX18" s="91" t="str">
        <f>'Strategy 8 | M1-WB'!C18</f>
        <v/>
      </c>
      <c r="BY18" s="91" t="str">
        <f>'Strategy 8 | M1-WB'!J18</f>
        <v/>
      </c>
      <c r="BZ18" s="91" t="str">
        <f>IF(AU18="","",IF('Strategy 8 | M1-WB'!S18="W","Y",IF('Strategy 8 | M1-WB'!S18="L","N","")))</f>
        <v>N</v>
      </c>
      <c r="CA18" s="91">
        <f>'Strategy 8 | M1-WB'!T18</f>
        <v>-4</v>
      </c>
      <c r="CB18" s="91">
        <f>'Strategy 8 | M1-WB'!N18</f>
        <v>-4</v>
      </c>
      <c r="CC18" s="105">
        <f>'Strategy 8 | M1-WB'!P18</f>
        <v>-2</v>
      </c>
      <c r="CD18" s="137"/>
      <c r="CE18" s="137"/>
      <c r="CF18" s="104" t="str">
        <f>'Strategy 9 | HP-M1'!B18</f>
        <v>B2</v>
      </c>
      <c r="CG18" s="91" t="str">
        <f>'Strategy 9 | HP-M1'!C18</f>
        <v/>
      </c>
      <c r="CH18" s="91" t="str">
        <f>'Strategy 9 | HP-M1'!J18</f>
        <v/>
      </c>
      <c r="CI18" s="91" t="str">
        <f>IF(AU18="","",IF('Strategy 9 | HP-M1'!S18="W","Y",IF('Strategy 9 | HP-M1'!S18="L","N","")))</f>
        <v>Y</v>
      </c>
      <c r="CJ18" s="91">
        <f>'Strategy 9 | HP-M1'!T18</f>
        <v>-6</v>
      </c>
      <c r="CK18" s="91">
        <f>'Strategy 9 | HP-M1'!N18</f>
        <v>-10</v>
      </c>
      <c r="CL18" s="105">
        <f>'Strategy 9 | HP-M1'!P18</f>
        <v>-9</v>
      </c>
      <c r="CM18" s="137"/>
      <c r="CN18" s="137"/>
      <c r="CO18" s="104" t="str">
        <f>'Strategy 10 | OP-OB'!B18</f>
        <v>NB</v>
      </c>
      <c r="CP18" s="91" t="str">
        <f>'Strategy 10 | OP-OB'!C18</f>
        <v/>
      </c>
      <c r="CQ18" s="91" t="str">
        <f>'Strategy 10 | OP-OB'!J18</f>
        <v/>
      </c>
      <c r="CR18" s="91" t="str">
        <f>IF(AU18="","",IF('Strategy 10 | OP-OB'!S18="W","Y",IF('Strategy 10 | OP-OB'!S18="L","N","")))</f>
        <v/>
      </c>
      <c r="CS18" s="91">
        <f>'Strategy 10 | OP-OB'!T18</f>
        <v>0</v>
      </c>
      <c r="CT18" s="91">
        <f>'Strategy 10 | OP-OB'!N18</f>
        <v>-4</v>
      </c>
      <c r="CU18" s="105">
        <f>'Strategy 10 | OP-OB'!P18</f>
        <v>-3</v>
      </c>
      <c r="CV18" s="14">
        <f ca="1">IF(AY18="",0,IFERROR(VLOOKUP(AY13&amp;AY14&amp;AY15&amp;AY16&amp;AY17&amp;AY18,General!I:J,2,FALSE),0))+AZ17</f>
        <v>-1</v>
      </c>
      <c r="DG18" s="14" t="str">
        <f t="shared" ca="1" si="26"/>
        <v>AL</v>
      </c>
      <c r="DH18" s="14">
        <v>18</v>
      </c>
      <c r="DI18" s="14" t="str">
        <f t="shared" si="25"/>
        <v/>
      </c>
      <c r="DJ18" s="14">
        <f ca="1">IF(DJ19="",0,COUNTIF(INDIRECT(DJ17&amp;DH15):INDIRECT(DJ17&amp;DH19),"Y"))</f>
        <v>2</v>
      </c>
      <c r="DK18" s="14">
        <f ca="1">IF(DK19="",0,COUNTIF(INDIRECT(DK17&amp;DH15):INDIRECT(DK17&amp;DH19),"Y"))</f>
        <v>0</v>
      </c>
      <c r="DL18" s="14">
        <f ca="1">IF(DL19="",0,COUNTIF(INDIRECT(DL17&amp;DH15):INDIRECT(DL17&amp;DH19),"Y"))</f>
        <v>0</v>
      </c>
      <c r="DM18" s="14">
        <f ca="1">IF(DM19="",0,COUNTIF(INDIRECT(DM17&amp;DH15):INDIRECT(DM17&amp;DH19),"Y"))</f>
        <v>0</v>
      </c>
      <c r="DN18" s="14" t="str" cm="1">
        <f t="array" aca="1" ref="DN18" ca="1">IFERROR(INDEX($DJ$19:$DM$19,_xlfn.AGGREGATE(15,6,COLUMN($DJ$19:$DM$19)-COLUMN($DI$1)/($DJ$18:$DM$18=MAX($DJ$18:$DM$18)),COLUMNS($DJ$19:DJ19))),"")</f>
        <v>BN</v>
      </c>
      <c r="DO18" s="14" t="str" cm="1">
        <f t="array" aca="1" ref="DO18" ca="1">IFERROR(INDEX($DJ$19:$DM$19,_xlfn.AGGREGATE(15,6,COLUMN($DJ$19:$DM$19)-COLUMN($DI$1)/($DJ$18:$DM$18=MAX($DJ$18:$DM$18)),COLUMNS($DJ$19:DK19))),"")</f>
        <v/>
      </c>
      <c r="DP18" s="14" t="str" cm="1">
        <f t="array" aca="1" ref="DP18" ca="1">IFERROR(INDEX($DJ$19:$DM$19,_xlfn.AGGREGATE(15,6,COLUMN($DJ$19:$DM$19)-COLUMN($DI$1)/($DJ$18:$DM$18=MAX($DJ$18:$DM$18)),COLUMNS($DJ$19:DL19))),"")</f>
        <v/>
      </c>
      <c r="DQ18" s="14" t="str" cm="1">
        <f t="array" aca="1" ref="DQ18" ca="1">IFERROR(INDEX($DJ$19:$DM$19,_xlfn.AGGREGATE(15,6,COLUMN($DJ$19:$DM$19)-COLUMN($DI$1)/($DJ$18:$DM$18=MAX($DJ$18:$DM$18)),COLUMNS($DJ$19:DM19))),"")</f>
        <v/>
      </c>
      <c r="DS18" s="14" t="str">
        <f t="shared" ca="1" si="27"/>
        <v>AL</v>
      </c>
      <c r="ES18" s="81" t="str">
        <f t="shared" si="3"/>
        <v>B9</v>
      </c>
      <c r="ET18" s="219">
        <f t="shared" si="15"/>
        <v>-2</v>
      </c>
      <c r="EU18" s="24">
        <f t="shared" si="16"/>
        <v>-3</v>
      </c>
      <c r="EV18" s="24">
        <f t="shared" si="17"/>
        <v>-3</v>
      </c>
      <c r="EW18" s="24">
        <f t="shared" si="18"/>
        <v>-9</v>
      </c>
      <c r="EX18" s="24">
        <f t="shared" si="19"/>
        <v>-8</v>
      </c>
      <c r="EY18" s="24">
        <f t="shared" si="20"/>
        <v>-3</v>
      </c>
      <c r="EZ18" s="24">
        <f t="shared" si="21"/>
        <v>-3</v>
      </c>
      <c r="FA18" s="24">
        <f t="shared" si="22"/>
        <v>-2</v>
      </c>
      <c r="FB18" s="24">
        <f t="shared" si="23"/>
        <v>-9</v>
      </c>
      <c r="FC18" s="67">
        <f t="shared" si="24"/>
        <v>-3</v>
      </c>
    </row>
    <row r="19" spans="1:159" ht="26.25" customHeight="1" thickBot="1">
      <c r="A19" s="14">
        <v>10</v>
      </c>
      <c r="B19" s="106" t="str">
        <f>'Strategy 1 | PD-TG'!B19</f>
        <v>NB</v>
      </c>
      <c r="C19" s="107" t="str">
        <f>'Strategy 1 | PD-TG'!C19</f>
        <v/>
      </c>
      <c r="D19" s="107" t="str">
        <f>'Strategy 1 | PD-TG'!J19</f>
        <v/>
      </c>
      <c r="E19" s="107" t="str">
        <f>IF(AU19="","",IF('Strategy 1 | PD-TG'!S19="W","Y",IF('Strategy 1 | PD-TG'!S19="L","N","")))</f>
        <v/>
      </c>
      <c r="F19" s="107">
        <f>'Strategy 1 | PD-TG'!T19</f>
        <v>4</v>
      </c>
      <c r="G19" s="107">
        <f>'Strategy 1 | PD-TG'!N19</f>
        <v>0</v>
      </c>
      <c r="H19" s="108">
        <f>'Strategy 1 | PD-TG'!P19</f>
        <v>-2</v>
      </c>
      <c r="I19" s="137"/>
      <c r="J19" s="137"/>
      <c r="K19" s="106" t="str">
        <f>'Strategy 2 | PD-FE'!B19</f>
        <v>P3</v>
      </c>
      <c r="L19" s="107" t="str">
        <f>'Strategy 2 | PD-FE'!C19</f>
        <v/>
      </c>
      <c r="M19" s="107" t="str">
        <f>'Strategy 2 | PD-FE'!J19</f>
        <v/>
      </c>
      <c r="N19" s="107" t="str">
        <f>IF(AU19="","",IF('Strategy 2 | PD-FE'!S19="W","Y",IF('Strategy 2 | PD-FE'!S19="L","N","")))</f>
        <v>Y</v>
      </c>
      <c r="O19" s="107">
        <f>'Strategy 2 | PD-FE'!T19</f>
        <v>3</v>
      </c>
      <c r="P19" s="107">
        <f>'Strategy 2 | PD-FE'!N19</f>
        <v>-1</v>
      </c>
      <c r="Q19" s="108">
        <f>'Strategy 2 | PD-FE'!P19</f>
        <v>0</v>
      </c>
      <c r="R19" s="137"/>
      <c r="S19" s="137"/>
      <c r="T19" s="106" t="str">
        <f>'Strategy 3 | M1-TG'!B19</f>
        <v>B3</v>
      </c>
      <c r="U19" s="107" t="str">
        <f>'Strategy 3 | M1-TG'!C19</f>
        <v/>
      </c>
      <c r="V19" s="107" t="str">
        <f>'Strategy 3 | M1-TG'!J19</f>
        <v/>
      </c>
      <c r="W19" s="107" t="str">
        <f>IF(AU19="","",IF('Strategy 3 | M1-TG'!S19="W","Y",IF('Strategy 3 | M1-TG'!S19="L","N","")))</f>
        <v>N</v>
      </c>
      <c r="X19" s="107">
        <f>'Strategy 3 | M1-TG'!T19</f>
        <v>-1</v>
      </c>
      <c r="Y19" s="107">
        <f>'Strategy 3 | M1-TG'!N19</f>
        <v>-7</v>
      </c>
      <c r="Z19" s="108">
        <f>'Strategy 3 | M1-TG'!P19</f>
        <v>-6</v>
      </c>
      <c r="AA19" s="137"/>
      <c r="AB19" s="137"/>
      <c r="AC19" s="106" t="str">
        <f>'Strategy 4 | HP-FE'!B19</f>
        <v>NB</v>
      </c>
      <c r="AD19" s="107" t="str">
        <f>'Strategy 4 | HP-FE'!C19</f>
        <v/>
      </c>
      <c r="AE19" s="107" t="str">
        <f>'Strategy 4 | HP-FE'!J19</f>
        <v/>
      </c>
      <c r="AF19" s="107" t="str">
        <f>IF(AU19="","",IF('Strategy 4 | HP-FE'!S19="W","Y",IF('Strategy 4 | HP-FE'!S19="L","N","")))</f>
        <v/>
      </c>
      <c r="AG19" s="107">
        <f>'Strategy 4 | HP-FE'!T19</f>
        <v>-6</v>
      </c>
      <c r="AH19" s="107">
        <f>'Strategy 4 | HP-FE'!N19</f>
        <v>-10</v>
      </c>
      <c r="AI19" s="108">
        <f>'Strategy 4 | HP-FE'!P19</f>
        <v>-9</v>
      </c>
      <c r="AJ19" s="137"/>
      <c r="AK19" s="137"/>
      <c r="AL19" s="106" t="str">
        <f>'Strategy 5 | M1-FE'!B19</f>
        <v>NB</v>
      </c>
      <c r="AM19" s="107" t="str">
        <f>'Strategy 5 | M1-FE'!C19</f>
        <v/>
      </c>
      <c r="AN19" s="107" t="str">
        <f>'Strategy 5 | M1-FE'!J19</f>
        <v/>
      </c>
      <c r="AO19" s="107" t="str">
        <f>IF(AU19="","",IF('Strategy 5 | M1-FE'!S19="W","Y",IF('Strategy 5 | M1-FE'!S19="L","N","")))</f>
        <v/>
      </c>
      <c r="AP19" s="107">
        <f>'Strategy 5 | M1-FE'!T19</f>
        <v>-4</v>
      </c>
      <c r="AQ19" s="107">
        <f>'Strategy 5 | M1-FE'!N19</f>
        <v>-10</v>
      </c>
      <c r="AR19" s="108">
        <f>'Strategy 5 | M1-FE'!P19</f>
        <v>-8</v>
      </c>
      <c r="AS19" s="137"/>
      <c r="AT19" s="137"/>
      <c r="AU19" s="188" t="str">
        <f>IF('Combo Dashboard'!AF19="","",'Combo Dashboard'!AF19)</f>
        <v>P</v>
      </c>
      <c r="AV19" s="191" t="str">
        <f>IF('Combo Dashboard'!AG19="","",'Combo Dashboard'!AG19)</f>
        <v/>
      </c>
      <c r="AW19" s="191" t="str">
        <f>IF('Combo Dashboard'!AH19="","",'Combo Dashboard'!AH19)</f>
        <v/>
      </c>
      <c r="AX19" s="182" t="str" cm="1">
        <f t="array" aca="1" ref="AX19" ca="1">IF(AU18="","",INDIRECT(DS18&amp;DH19))</f>
        <v>NB</v>
      </c>
      <c r="AY19" s="107" t="str">
        <f t="shared" ca="1" si="1"/>
        <v/>
      </c>
      <c r="AZ19" s="107">
        <f t="shared" ca="1" si="14"/>
        <v>-1</v>
      </c>
      <c r="BA19" s="108">
        <f t="shared" ca="1" si="2"/>
        <v>-9</v>
      </c>
      <c r="BB19" s="137"/>
      <c r="BC19" s="137"/>
      <c r="BD19" s="137"/>
      <c r="BE19" s="106" t="str">
        <f>'Strategy 6 | PD-M1'!B19</f>
        <v>B5</v>
      </c>
      <c r="BF19" s="107" t="str">
        <f>'Strategy 6 | PD-M1'!C19</f>
        <v/>
      </c>
      <c r="BG19" s="107" t="str">
        <f>'Strategy 6 | PD-M1'!J19</f>
        <v/>
      </c>
      <c r="BH19" s="107" t="str">
        <f>IF(AU19="","",IF('Strategy 6 | PD-M1'!R19&gt;0,"Y",IF('Strategy 6 | PD-M1'!R19=0,"","N")))</f>
        <v>N</v>
      </c>
      <c r="BI19" s="107">
        <f>'Strategy 6 | PD-M1'!T19</f>
        <v>-7</v>
      </c>
      <c r="BJ19" s="107">
        <f>'Strategy 6 | PD-M1'!N19</f>
        <v>-9</v>
      </c>
      <c r="BK19" s="108">
        <f>'Strategy 6 | PD-M1'!P19</f>
        <v>-8</v>
      </c>
      <c r="BL19" s="137"/>
      <c r="BM19" s="137"/>
      <c r="BN19" s="106" t="str">
        <f>'Strategy 7 | TG-FE'!B19</f>
        <v>P6</v>
      </c>
      <c r="BO19" s="107" t="str">
        <f>'Strategy 7 | TG-FE'!C19</f>
        <v/>
      </c>
      <c r="BP19" s="107" t="str">
        <f>'Strategy 7 | TG-FE'!J19</f>
        <v/>
      </c>
      <c r="BQ19" s="107" t="str">
        <f>IF(AU19="","",IF('Strategy 7 | TG-FE'!S19="W","Y",IF('Strategy 7 | TG-FE'!S19="L","N","")))</f>
        <v>Y</v>
      </c>
      <c r="BR19" s="107">
        <f>'Strategy 7 | TG-FE'!T19</f>
        <v>1</v>
      </c>
      <c r="BS19" s="107">
        <f>'Strategy 7 | TG-FE'!N19</f>
        <v>2</v>
      </c>
      <c r="BT19" s="108">
        <f>'Strategy 7 | TG-FE'!P19</f>
        <v>3</v>
      </c>
      <c r="BU19" s="137"/>
      <c r="BV19" s="137"/>
      <c r="BW19" s="106" t="str">
        <f>'Strategy 8 | M1-WB'!B19</f>
        <v>B6</v>
      </c>
      <c r="BX19" s="107" t="str">
        <f>'Strategy 8 | M1-WB'!C19</f>
        <v/>
      </c>
      <c r="BY19" s="107" t="str">
        <f>'Strategy 8 | M1-WB'!J19</f>
        <v/>
      </c>
      <c r="BZ19" s="107" t="str">
        <f>IF(AU19="","",IF('Strategy 8 | M1-WB'!S19="W","Y",IF('Strategy 8 | M1-WB'!S19="L","N","")))</f>
        <v>N</v>
      </c>
      <c r="CA19" s="107">
        <f>'Strategy 8 | M1-WB'!T19</f>
        <v>-7</v>
      </c>
      <c r="CB19" s="107">
        <f>'Strategy 8 | M1-WB'!N19</f>
        <v>-10</v>
      </c>
      <c r="CC19" s="108">
        <f>'Strategy 8 | M1-WB'!P19</f>
        <v>-8</v>
      </c>
      <c r="CD19" s="137"/>
      <c r="CE19" s="137"/>
      <c r="CF19" s="106" t="str">
        <f>'Strategy 9 | HP-M1'!B19</f>
        <v>B8</v>
      </c>
      <c r="CG19" s="107" t="str">
        <f>'Strategy 9 | HP-M1'!C19</f>
        <v/>
      </c>
      <c r="CH19" s="107" t="str">
        <f>'Strategy 9 | HP-M1'!J19</f>
        <v/>
      </c>
      <c r="CI19" s="107" t="str">
        <f>IF(AU19="","",IF('Strategy 9 | HP-M1'!S19="W","Y",IF('Strategy 9 | HP-M1'!S19="L","N","")))</f>
        <v>N</v>
      </c>
      <c r="CJ19" s="107">
        <f>'Strategy 9 | HP-M1'!T19</f>
        <v>-7</v>
      </c>
      <c r="CK19" s="107">
        <f>'Strategy 9 | HP-M1'!N19</f>
        <v>-18</v>
      </c>
      <c r="CL19" s="108">
        <f>'Strategy 9 | HP-M1'!P19</f>
        <v>-17</v>
      </c>
      <c r="CM19" s="137"/>
      <c r="CN19" s="137"/>
      <c r="CO19" s="106" t="str">
        <f>'Strategy 10 | OP-OB'!B19</f>
        <v>P3</v>
      </c>
      <c r="CP19" s="107" t="str">
        <f>'Strategy 10 | OP-OB'!C19</f>
        <v/>
      </c>
      <c r="CQ19" s="107" t="str">
        <f>'Strategy 10 | OP-OB'!J19</f>
        <v/>
      </c>
      <c r="CR19" s="107" t="str">
        <f>IF(AU19="","",IF('Strategy 10 | OP-OB'!S19="W","Y",IF('Strategy 10 | OP-OB'!S19="L","N","")))</f>
        <v>Y</v>
      </c>
      <c r="CS19" s="107">
        <f>'Strategy 10 | OP-OB'!T19</f>
        <v>3</v>
      </c>
      <c r="CT19" s="107">
        <f>'Strategy 10 | OP-OB'!N19</f>
        <v>-1</v>
      </c>
      <c r="CU19" s="108">
        <f>'Strategy 10 | OP-OB'!P19</f>
        <v>0</v>
      </c>
      <c r="CV19" s="14">
        <f ca="1">IF(AY19="",0,IFERROR(VLOOKUP(AY14&amp;AY15&amp;AY16&amp;AY17&amp;AY18&amp;AY19,General!I:J,2,FALSE),0))+AZ18</f>
        <v>-1</v>
      </c>
      <c r="CW19" s="14">
        <f t="shared" ref="CW19" si="28">H19</f>
        <v>-2</v>
      </c>
      <c r="CX19" s="14">
        <f t="shared" ref="CX19" si="29">Q19</f>
        <v>0</v>
      </c>
      <c r="CY19" s="14">
        <f t="shared" ref="CY19" si="30">Z19</f>
        <v>-6</v>
      </c>
      <c r="CZ19" s="14">
        <f t="shared" ref="CZ19" si="31">AI19</f>
        <v>-9</v>
      </c>
      <c r="DA19" s="14">
        <f t="shared" ref="DA19" si="32">AR19</f>
        <v>-8</v>
      </c>
      <c r="DB19" s="14">
        <f t="shared" ref="DB19" si="33">BK19</f>
        <v>-8</v>
      </c>
      <c r="DC19" s="14">
        <f t="shared" ref="DC19" si="34">BT19</f>
        <v>3</v>
      </c>
      <c r="DD19" s="14">
        <f t="shared" ref="DD19" si="35">CC19</f>
        <v>-8</v>
      </c>
      <c r="DE19" s="14">
        <f t="shared" ref="DE19" si="36">CL19</f>
        <v>-17</v>
      </c>
      <c r="DF19" s="14">
        <f t="shared" ref="DF19" si="37">CU19</f>
        <v>0</v>
      </c>
      <c r="DG19" s="14" t="str">
        <f>IF(AF19="","",INDEX($CW$4:$DF$4,MATCH(MAX(CW19:DF19),CW19:DF19,0)))</f>
        <v/>
      </c>
      <c r="DH19" s="14">
        <v>19</v>
      </c>
      <c r="DI19" s="14" t="str">
        <f>$DG$19</f>
        <v/>
      </c>
      <c r="DJ19" s="14" t="str" cm="1">
        <f t="array" ref="DJ19">IFERROR(INDEX($CW$4:$DF$4,_xlfn.AGGREGATE(15,6,COLUMN($CW$4:$DF$4)-COLUMN($CV$1)/($CW$19:$DF$19=MAX($CW$19:$DF$19)),COLUMNS($CW$4:CW4))),"")</f>
        <v>BN</v>
      </c>
      <c r="DK19" s="14" t="str" cm="1">
        <f t="array" ref="DK19">IFERROR(INDEX($CW$4:$DF$4,_xlfn.AGGREGATE(15,6,COLUMN($CW$4:$DF$4)-COLUMN($CV$1)/($CW$19:$DF$19=MAX($CW$19:$DF$19)),COLUMNS($CW$4:CX4))),"")</f>
        <v/>
      </c>
      <c r="DL19" s="14" t="str" cm="1">
        <f t="array" ref="DL19">IFERROR(INDEX($CW$4:$DF$4,_xlfn.AGGREGATE(15,6,COLUMN($CW$4:$DF$4)-COLUMN($CV$1)/($CW$19:$DF$19=MAX($CW$19:$DF$19)),COLUMNS($CW$4:CY4))),"")</f>
        <v/>
      </c>
      <c r="DM19" s="14" t="str" cm="1">
        <f t="array" ref="DM19">IFERROR(INDEX($CW$4:$DF$4,_xlfn.AGGREGATE(15,6,COLUMN($CW$4:$DF$4)-COLUMN($CV$1)/($CW$19:$DF$19=MAX($CW$19:$DF$19)),COLUMNS($CW$4:CZ4))),"")</f>
        <v/>
      </c>
      <c r="DN19" s="168" t="str">
        <f ca="1">IF(DO18="",DN18,DN15)</f>
        <v>BN</v>
      </c>
      <c r="DR19" s="14" t="str">
        <f ca="1">IF(DN17&gt;1,"R","N")</f>
        <v>N</v>
      </c>
      <c r="DS19" s="14" t="str">
        <f ca="1">DN19</f>
        <v>BN</v>
      </c>
      <c r="ES19" s="81" t="str">
        <f t="shared" si="3"/>
        <v>B10</v>
      </c>
      <c r="ET19" s="219">
        <f t="shared" si="15"/>
        <v>-2</v>
      </c>
      <c r="EU19" s="24">
        <f t="shared" si="16"/>
        <v>0</v>
      </c>
      <c r="EV19" s="24">
        <f t="shared" si="17"/>
        <v>-6</v>
      </c>
      <c r="EW19" s="24">
        <f t="shared" si="18"/>
        <v>-9</v>
      </c>
      <c r="EX19" s="24">
        <f t="shared" si="19"/>
        <v>-8</v>
      </c>
      <c r="EY19" s="24">
        <f t="shared" si="20"/>
        <v>-8</v>
      </c>
      <c r="EZ19" s="24">
        <f t="shared" si="21"/>
        <v>3</v>
      </c>
      <c r="FA19" s="24">
        <f t="shared" si="22"/>
        <v>-8</v>
      </c>
      <c r="FB19" s="24">
        <f t="shared" si="23"/>
        <v>-17</v>
      </c>
      <c r="FC19" s="67">
        <f t="shared" si="24"/>
        <v>0</v>
      </c>
    </row>
    <row r="20" spans="1:159" ht="26.25" customHeight="1">
      <c r="A20" s="14">
        <v>11</v>
      </c>
      <c r="B20" s="101" t="str">
        <f>'Strategy 1 | PD-TG'!B20</f>
        <v>P3</v>
      </c>
      <c r="C20" s="102" t="str">
        <f>'Strategy 1 | PD-TG'!C20</f>
        <v/>
      </c>
      <c r="D20" s="102" t="str">
        <f>'Strategy 1 | PD-TG'!J20</f>
        <v/>
      </c>
      <c r="E20" s="102" t="str">
        <f>IF(AU20="","",IF('Strategy 1 | PD-TG'!S20="W","Y",IF('Strategy 1 | PD-TG'!S20="L","N","")))</f>
        <v>Y</v>
      </c>
      <c r="F20" s="102">
        <f>'Strategy 1 | PD-TG'!T20</f>
        <v>10</v>
      </c>
      <c r="G20" s="102">
        <f>'Strategy 1 | PD-TG'!N20</f>
        <v>3</v>
      </c>
      <c r="H20" s="103">
        <f>'Strategy 1 | PD-TG'!P20</f>
        <v>1</v>
      </c>
      <c r="I20" s="137"/>
      <c r="J20" s="137"/>
      <c r="K20" s="101" t="str">
        <f>'Strategy 2 | PD-FE'!B20</f>
        <v>NB</v>
      </c>
      <c r="L20" s="102" t="str">
        <f>'Strategy 2 | PD-FE'!C20</f>
        <v/>
      </c>
      <c r="M20" s="102" t="str">
        <f>'Strategy 2 | PD-FE'!J20</f>
        <v/>
      </c>
      <c r="N20" s="102" t="str">
        <f>IF(AU20="","",IF('Strategy 2 | PD-FE'!S20="W","Y",IF('Strategy 2 | PD-FE'!S20="L","N","")))</f>
        <v/>
      </c>
      <c r="O20" s="102">
        <f>'Strategy 2 | PD-FE'!T20</f>
        <v>3</v>
      </c>
      <c r="P20" s="102">
        <f>'Strategy 2 | PD-FE'!N20</f>
        <v>0</v>
      </c>
      <c r="Q20" s="103">
        <f>'Strategy 2 | PD-FE'!P20</f>
        <v>0</v>
      </c>
      <c r="R20" s="137"/>
      <c r="S20" s="137"/>
      <c r="T20" s="101" t="str">
        <f>'Strategy 3 | M1-TG'!B20</f>
        <v>NB</v>
      </c>
      <c r="U20" s="102" t="str">
        <f>'Strategy 3 | M1-TG'!C20</f>
        <v/>
      </c>
      <c r="V20" s="102" t="str">
        <f>'Strategy 3 | M1-TG'!J20</f>
        <v/>
      </c>
      <c r="W20" s="102" t="str">
        <f>IF(AU20="","",IF('Strategy 3 | M1-TG'!S20="W","Y",IF('Strategy 3 | M1-TG'!S20="L","N","")))</f>
        <v/>
      </c>
      <c r="X20" s="102">
        <f>'Strategy 3 | M1-TG'!T20</f>
        <v>-1</v>
      </c>
      <c r="Y20" s="102">
        <f>'Strategy 3 | M1-TG'!N20</f>
        <v>-7</v>
      </c>
      <c r="Z20" s="103">
        <f>'Strategy 3 | M1-TG'!P20</f>
        <v>-6</v>
      </c>
      <c r="AA20" s="137"/>
      <c r="AB20" s="137"/>
      <c r="AC20" s="101" t="str">
        <f>'Strategy 4 | HP-FE'!B20</f>
        <v>P8</v>
      </c>
      <c r="AD20" s="102" t="str">
        <f>'Strategy 4 | HP-FE'!C20</f>
        <v/>
      </c>
      <c r="AE20" s="102" t="str">
        <f>'Strategy 4 | HP-FE'!J20</f>
        <v/>
      </c>
      <c r="AF20" s="102" t="str">
        <f>IF(AU20="","",IF('Strategy 4 | HP-FE'!S20="W","Y",IF('Strategy 4 | HP-FE'!S20="L","N","")))</f>
        <v>Y</v>
      </c>
      <c r="AG20" s="102">
        <f>'Strategy 4 | HP-FE'!T20</f>
        <v>-3</v>
      </c>
      <c r="AH20" s="102">
        <f>'Strategy 4 | HP-FE'!N20</f>
        <v>-2</v>
      </c>
      <c r="AI20" s="103">
        <f>'Strategy 4 | HP-FE'!P20</f>
        <v>-1</v>
      </c>
      <c r="AJ20" s="137"/>
      <c r="AK20" s="137"/>
      <c r="AL20" s="101" t="str">
        <f>'Strategy 5 | M1-FE'!B20</f>
        <v>B2</v>
      </c>
      <c r="AM20" s="102" t="str">
        <f>'Strategy 5 | M1-FE'!C20</f>
        <v/>
      </c>
      <c r="AN20" s="102" t="str">
        <f>'Strategy 5 | M1-FE'!J20</f>
        <v/>
      </c>
      <c r="AO20" s="102" t="str">
        <f>IF(AU20="","",IF('Strategy 5 | M1-FE'!S20="W","Y",IF('Strategy 5 | M1-FE'!S20="L","N","")))</f>
        <v>N</v>
      </c>
      <c r="AP20" s="102">
        <f>'Strategy 5 | M1-FE'!T20</f>
        <v>-7</v>
      </c>
      <c r="AQ20" s="102">
        <f>'Strategy 5 | M1-FE'!N20</f>
        <v>-12</v>
      </c>
      <c r="AR20" s="103">
        <f>'Strategy 5 | M1-FE'!P20</f>
        <v>-10</v>
      </c>
      <c r="AS20" s="137"/>
      <c r="AT20" s="137"/>
      <c r="AU20" s="186" t="str">
        <f>IF('Combo Dashboard'!AF20="","",'Combo Dashboard'!AF20)</f>
        <v>P</v>
      </c>
      <c r="AV20" s="180" t="str">
        <f t="shared" ref="AV20" ca="1" si="38">IF(AU19="","",IF(DR19="R","R",""))</f>
        <v/>
      </c>
      <c r="AW20" s="180" t="str">
        <f ca="1">IF(AU19="","",VLOOKUP(DS20,General!U:V,2,FALSE))</f>
        <v>S7</v>
      </c>
      <c r="AX20" s="181" t="str" cm="1">
        <f t="array" aca="1" ref="AX20" ca="1">IF(AU19="","",INDIRECT(DS19&amp;DH20))</f>
        <v>P2</v>
      </c>
      <c r="AY20" s="102" t="str">
        <f t="shared" ca="1" si="1"/>
        <v>Y</v>
      </c>
      <c r="AZ20" s="102">
        <f t="shared" ca="1" si="14"/>
        <v>0</v>
      </c>
      <c r="BA20" s="103">
        <f t="shared" ca="1" si="2"/>
        <v>-7</v>
      </c>
      <c r="BB20" s="137"/>
      <c r="BC20" s="137"/>
      <c r="BD20" s="137"/>
      <c r="BE20" s="101" t="str">
        <f>'Strategy 6 | PD-M1'!B20</f>
        <v>B7</v>
      </c>
      <c r="BF20" s="102" t="str">
        <f>'Strategy 6 | PD-M1'!C20</f>
        <v/>
      </c>
      <c r="BG20" s="102" t="str">
        <f>'Strategy 6 | PD-M1'!J20</f>
        <v/>
      </c>
      <c r="BH20" s="102" t="str">
        <f>IF(AU20="","",IF('Strategy 6 | PD-M1'!R20&gt;0,"Y",IF('Strategy 6 | PD-M1'!R20=0,"","N")))</f>
        <v>N</v>
      </c>
      <c r="BI20" s="102">
        <f>'Strategy 6 | PD-M1'!T20</f>
        <v>-10</v>
      </c>
      <c r="BJ20" s="102">
        <f>'Strategy 6 | PD-M1'!N20</f>
        <v>-16</v>
      </c>
      <c r="BK20" s="103">
        <f>'Strategy 6 | PD-M1'!P20</f>
        <v>-15</v>
      </c>
      <c r="BL20" s="137"/>
      <c r="BM20" s="137"/>
      <c r="BN20" s="101" t="str">
        <f>'Strategy 7 | TG-FE'!B20</f>
        <v>P2</v>
      </c>
      <c r="BO20" s="102" t="str">
        <f>'Strategy 7 | TG-FE'!C20</f>
        <v/>
      </c>
      <c r="BP20" s="102" t="str">
        <f>'Strategy 7 | TG-FE'!J20</f>
        <v/>
      </c>
      <c r="BQ20" s="102" t="str">
        <f>IF(AU20="","",IF('Strategy 7 | TG-FE'!S20="W","Y",IF('Strategy 7 | TG-FE'!S20="L","N","")))</f>
        <v>Y</v>
      </c>
      <c r="BR20" s="102">
        <f>'Strategy 7 | TG-FE'!T20</f>
        <v>4</v>
      </c>
      <c r="BS20" s="102">
        <f>'Strategy 7 | TG-FE'!N20</f>
        <v>2</v>
      </c>
      <c r="BT20" s="103">
        <f>'Strategy 7 | TG-FE'!P20</f>
        <v>5</v>
      </c>
      <c r="BU20" s="137"/>
      <c r="BV20" s="137"/>
      <c r="BW20" s="101" t="str">
        <f>'Strategy 8 | M1-WB'!B20</f>
        <v>B2</v>
      </c>
      <c r="BX20" s="102" t="str">
        <f>'Strategy 8 | M1-WB'!C20</f>
        <v/>
      </c>
      <c r="BY20" s="102" t="str">
        <f>'Strategy 8 | M1-WB'!J20</f>
        <v/>
      </c>
      <c r="BZ20" s="102" t="str">
        <f>IF(AU20="","",IF('Strategy 8 | M1-WB'!S20="W","Y",IF('Strategy 8 | M1-WB'!S20="L","N","")))</f>
        <v>N</v>
      </c>
      <c r="CA20" s="102">
        <f>'Strategy 8 | M1-WB'!T20</f>
        <v>-10</v>
      </c>
      <c r="CB20" s="102">
        <f>'Strategy 8 | M1-WB'!N20</f>
        <v>-12</v>
      </c>
      <c r="CC20" s="103">
        <f>'Strategy 8 | M1-WB'!P20</f>
        <v>-10</v>
      </c>
      <c r="CD20" s="137"/>
      <c r="CE20" s="137"/>
      <c r="CF20" s="101" t="str">
        <f>'Strategy 9 | HP-M1'!B20</f>
        <v>NB</v>
      </c>
      <c r="CG20" s="102" t="str">
        <f>'Strategy 9 | HP-M1'!C20</f>
        <v/>
      </c>
      <c r="CH20" s="102" t="str">
        <f>'Strategy 9 | HP-M1'!J20</f>
        <v/>
      </c>
      <c r="CI20" s="102" t="str">
        <f>IF(AU20="","",IF('Strategy 9 | HP-M1'!S20="W","Y",IF('Strategy 9 | HP-M1'!S20="L","N","")))</f>
        <v/>
      </c>
      <c r="CJ20" s="102">
        <f>'Strategy 9 | HP-M1'!T20</f>
        <v>-7</v>
      </c>
      <c r="CK20" s="102">
        <f>'Strategy 9 | HP-M1'!N20</f>
        <v>-18</v>
      </c>
      <c r="CL20" s="103">
        <f>'Strategy 9 | HP-M1'!P20</f>
        <v>-17</v>
      </c>
      <c r="CM20" s="137"/>
      <c r="CN20" s="137"/>
      <c r="CO20" s="101" t="str">
        <f>'Strategy 10 | OP-OB'!B20</f>
        <v>NB</v>
      </c>
      <c r="CP20" s="102" t="str">
        <f>'Strategy 10 | OP-OB'!C20</f>
        <v/>
      </c>
      <c r="CQ20" s="102" t="str">
        <f>'Strategy 10 | OP-OB'!J20</f>
        <v/>
      </c>
      <c r="CR20" s="102" t="str">
        <f>IF(AU20="","",IF('Strategy 10 | OP-OB'!S20="W","Y",IF('Strategy 10 | OP-OB'!S20="L","N","")))</f>
        <v/>
      </c>
      <c r="CS20" s="102">
        <f>'Strategy 10 | OP-OB'!T20</f>
        <v>3</v>
      </c>
      <c r="CT20" s="102">
        <f>'Strategy 10 | OP-OB'!N20</f>
        <v>0</v>
      </c>
      <c r="CU20" s="103">
        <f>'Strategy 10 | OP-OB'!P20</f>
        <v>0</v>
      </c>
      <c r="CV20" s="14">
        <f ca="1">IF(AY20="",0,IFERROR(VLOOKUP(AY15&amp;AY16&amp;AY17&amp;AY18&amp;AY19&amp;AY20,General!I:J,2,FALSE),0))+AZ19</f>
        <v>0</v>
      </c>
      <c r="DG20" s="14" t="str">
        <f>DG24</f>
        <v>B</v>
      </c>
      <c r="DH20" s="14">
        <v>20</v>
      </c>
      <c r="DI20" s="14" t="str">
        <f>$DG$24</f>
        <v>B</v>
      </c>
      <c r="DN20" s="14" t="str">
        <f ca="1">IF(DN21=1,DN23,IF(DN21=2,DO23,IF(DN21=3,DP23,DQ23)))</f>
        <v>BN</v>
      </c>
      <c r="DS20" s="14" t="str">
        <f ca="1">$DN$19</f>
        <v>BN</v>
      </c>
      <c r="ES20" s="81" t="str">
        <f t="shared" si="3"/>
        <v>B11</v>
      </c>
      <c r="ET20" s="219">
        <f t="shared" si="15"/>
        <v>1</v>
      </c>
      <c r="EU20" s="24">
        <f t="shared" si="16"/>
        <v>0</v>
      </c>
      <c r="EV20" s="24">
        <f t="shared" si="17"/>
        <v>-6</v>
      </c>
      <c r="EW20" s="24">
        <f t="shared" si="18"/>
        <v>-1</v>
      </c>
      <c r="EX20" s="24">
        <f t="shared" si="19"/>
        <v>-10</v>
      </c>
      <c r="EY20" s="24">
        <f t="shared" si="20"/>
        <v>-15</v>
      </c>
      <c r="EZ20" s="24">
        <f t="shared" si="21"/>
        <v>5</v>
      </c>
      <c r="FA20" s="24">
        <f t="shared" si="22"/>
        <v>-10</v>
      </c>
      <c r="FB20" s="24">
        <f t="shared" si="23"/>
        <v>-17</v>
      </c>
      <c r="FC20" s="67">
        <f t="shared" si="24"/>
        <v>0</v>
      </c>
    </row>
    <row r="21" spans="1:159" ht="26.25" customHeight="1">
      <c r="A21" s="14">
        <v>12</v>
      </c>
      <c r="B21" s="104" t="str">
        <f>'Strategy 1 | PD-TG'!B21</f>
        <v>NB</v>
      </c>
      <c r="C21" s="91" t="str">
        <f>'Strategy 1 | PD-TG'!C21</f>
        <v/>
      </c>
      <c r="D21" s="91" t="str">
        <f>'Strategy 1 | PD-TG'!J21</f>
        <v/>
      </c>
      <c r="E21" s="91" t="str">
        <f>IF(AU21="","",IF('Strategy 1 | PD-TG'!S21="W","Y",IF('Strategy 1 | PD-TG'!S21="L","N","")))</f>
        <v/>
      </c>
      <c r="F21" s="91">
        <f>'Strategy 1 | PD-TG'!T21</f>
        <v>10</v>
      </c>
      <c r="G21" s="91">
        <f>'Strategy 1 | PD-TG'!N21</f>
        <v>0</v>
      </c>
      <c r="H21" s="105">
        <f>'Strategy 1 | PD-TG'!P21</f>
        <v>1</v>
      </c>
      <c r="I21" s="137"/>
      <c r="J21" s="137"/>
      <c r="K21" s="104" t="str">
        <f>'Strategy 2 | PD-FE'!B21</f>
        <v>B3</v>
      </c>
      <c r="L21" s="91" t="str">
        <f>'Strategy 2 | PD-FE'!C21</f>
        <v/>
      </c>
      <c r="M21" s="91" t="str">
        <f>'Strategy 2 | PD-FE'!J21</f>
        <v/>
      </c>
      <c r="N21" s="91" t="str">
        <f>IF(AU21="","",IF('Strategy 2 | PD-FE'!S21="W","Y",IF('Strategy 2 | PD-FE'!S21="L","N","")))</f>
        <v>Y</v>
      </c>
      <c r="O21" s="91">
        <f>'Strategy 2 | PD-FE'!T21</f>
        <v>9</v>
      </c>
      <c r="P21" s="91">
        <f>'Strategy 2 | PD-FE'!N21</f>
        <v>3</v>
      </c>
      <c r="Q21" s="105">
        <f>'Strategy 2 | PD-FE'!P21</f>
        <v>3</v>
      </c>
      <c r="R21" s="137"/>
      <c r="S21" s="137"/>
      <c r="T21" s="104" t="str">
        <f>'Strategy 3 | M1-TG'!B21</f>
        <v>NB</v>
      </c>
      <c r="U21" s="91" t="str">
        <f>'Strategy 3 | M1-TG'!C21</f>
        <v/>
      </c>
      <c r="V21" s="91" t="str">
        <f>'Strategy 3 | M1-TG'!J21</f>
        <v/>
      </c>
      <c r="W21" s="91" t="str">
        <f>IF(AU21="","",IF('Strategy 3 | M1-TG'!S21="W","Y",IF('Strategy 3 | M1-TG'!S21="L","N","")))</f>
        <v/>
      </c>
      <c r="X21" s="91">
        <f>'Strategy 3 | M1-TG'!T21</f>
        <v>-1</v>
      </c>
      <c r="Y21" s="91">
        <f>'Strategy 3 | M1-TG'!N21</f>
        <v>-7</v>
      </c>
      <c r="Z21" s="105">
        <f>'Strategy 3 | M1-TG'!P21</f>
        <v>-6</v>
      </c>
      <c r="AA21" s="137"/>
      <c r="AB21" s="137"/>
      <c r="AC21" s="104" t="str">
        <f>'Strategy 4 | HP-FE'!B21</f>
        <v>NB</v>
      </c>
      <c r="AD21" s="91" t="str">
        <f>'Strategy 4 | HP-FE'!C21</f>
        <v/>
      </c>
      <c r="AE21" s="91" t="str">
        <f>'Strategy 4 | HP-FE'!J21</f>
        <v/>
      </c>
      <c r="AF21" s="91" t="str">
        <f>IF(AU21="","",IF('Strategy 4 | HP-FE'!S21="W","Y",IF('Strategy 4 | HP-FE'!S21="L","N","")))</f>
        <v/>
      </c>
      <c r="AG21" s="91">
        <f>'Strategy 4 | HP-FE'!T21</f>
        <v>-3</v>
      </c>
      <c r="AH21" s="91">
        <f>'Strategy 4 | HP-FE'!N21</f>
        <v>0</v>
      </c>
      <c r="AI21" s="105">
        <f>'Strategy 4 | HP-FE'!P21</f>
        <v>-1</v>
      </c>
      <c r="AJ21" s="137"/>
      <c r="AK21" s="137"/>
      <c r="AL21" s="104" t="str">
        <f>'Strategy 5 | M1-FE'!B21</f>
        <v>P5</v>
      </c>
      <c r="AM21" s="91" t="str">
        <f>'Strategy 5 | M1-FE'!C21</f>
        <v/>
      </c>
      <c r="AN21" s="91" t="str">
        <f>'Strategy 5 | M1-FE'!J21</f>
        <v/>
      </c>
      <c r="AO21" s="91" t="str">
        <f>IF(AU21="","",IF('Strategy 5 | M1-FE'!S21="W","Y",IF('Strategy 5 | M1-FE'!S21="L","N","")))</f>
        <v>N</v>
      </c>
      <c r="AP21" s="91">
        <f>'Strategy 5 | M1-FE'!T21</f>
        <v>-10</v>
      </c>
      <c r="AQ21" s="91">
        <f>'Strategy 5 | M1-FE'!N21</f>
        <v>-17</v>
      </c>
      <c r="AR21" s="105">
        <f>'Strategy 5 | M1-FE'!P21</f>
        <v>-15</v>
      </c>
      <c r="AS21" s="137"/>
      <c r="AT21" s="137"/>
      <c r="AU21" s="187" t="str">
        <f>IF('Combo Dashboard'!AF21="","",'Combo Dashboard'!AF21)</f>
        <v>B</v>
      </c>
      <c r="AV21" s="190" t="str">
        <f>IF('Combo Dashboard'!AG21="","",'Combo Dashboard'!AG21)</f>
        <v/>
      </c>
      <c r="AW21" s="190" t="str">
        <f>IF('Combo Dashboard'!AH21="","",'Combo Dashboard'!AH21)</f>
        <v/>
      </c>
      <c r="AX21" s="178" t="str" cm="1">
        <f t="array" aca="1" ref="AX21" ca="1">IF(AU20="","",INDIRECT(DS20&amp;DH21))</f>
        <v>B7</v>
      </c>
      <c r="AY21" s="91" t="str">
        <f t="shared" ca="1" si="1"/>
        <v>Y</v>
      </c>
      <c r="AZ21" s="91">
        <f t="shared" ca="1" si="14"/>
        <v>3</v>
      </c>
      <c r="BA21" s="105">
        <f t="shared" ca="1" si="2"/>
        <v>0</v>
      </c>
      <c r="BB21" s="137"/>
      <c r="BC21" s="137"/>
      <c r="BD21" s="137"/>
      <c r="BE21" s="104" t="str">
        <f>'Strategy 6 | PD-M1'!B21</f>
        <v>P9</v>
      </c>
      <c r="BF21" s="91" t="str">
        <f>'Strategy 6 | PD-M1'!C21</f>
        <v/>
      </c>
      <c r="BG21" s="91" t="str">
        <f>'Strategy 6 | PD-M1'!J21</f>
        <v/>
      </c>
      <c r="BH21" s="91" t="str">
        <f>IF(AU21="","",IF('Strategy 6 | PD-M1'!R21&gt;0,"Y",IF('Strategy 6 | PD-M1'!R21=0,"","N")))</f>
        <v>N</v>
      </c>
      <c r="BI21" s="91">
        <f>'Strategy 6 | PD-M1'!T21</f>
        <v>-10</v>
      </c>
      <c r="BJ21" s="91">
        <f>'Strategy 6 | PD-M1'!N21</f>
        <v>-25</v>
      </c>
      <c r="BK21" s="105">
        <f>'Strategy 6 | PD-M1'!P21</f>
        <v>-24</v>
      </c>
      <c r="BL21" s="137"/>
      <c r="BM21" s="137"/>
      <c r="BN21" s="104" t="str">
        <f>'Strategy 7 | TG-FE'!B21</f>
        <v>B7</v>
      </c>
      <c r="BO21" s="91" t="str">
        <f>'Strategy 7 | TG-FE'!C21</f>
        <v/>
      </c>
      <c r="BP21" s="91" t="str">
        <f>'Strategy 7 | TG-FE'!J21</f>
        <v/>
      </c>
      <c r="BQ21" s="91" t="str">
        <f>IF(AU21="","",IF('Strategy 7 | TG-FE'!S21="W","Y",IF('Strategy 7 | TG-FE'!S21="L","N","")))</f>
        <v>Y</v>
      </c>
      <c r="BR21" s="91">
        <f>'Strategy 7 | TG-FE'!T21</f>
        <v>10</v>
      </c>
      <c r="BS21" s="91">
        <f>'Strategy 7 | TG-FE'!N21</f>
        <v>9</v>
      </c>
      <c r="BT21" s="105">
        <f>'Strategy 7 | TG-FE'!P21</f>
        <v>12</v>
      </c>
      <c r="BU21" s="137"/>
      <c r="BV21" s="137"/>
      <c r="BW21" s="104" t="str">
        <f>'Strategy 8 | M1-WB'!B21</f>
        <v>P4</v>
      </c>
      <c r="BX21" s="91" t="str">
        <f>'Strategy 8 | M1-WB'!C21</f>
        <v/>
      </c>
      <c r="BY21" s="91" t="str">
        <f>'Strategy 8 | M1-WB'!J21</f>
        <v/>
      </c>
      <c r="BZ21" s="91" t="str">
        <f>IF(AU21="","",IF('Strategy 8 | M1-WB'!S21="W","Y",IF('Strategy 8 | M1-WB'!S21="L","N","")))</f>
        <v>N</v>
      </c>
      <c r="CA21" s="91">
        <f>'Strategy 8 | M1-WB'!T21</f>
        <v>-10</v>
      </c>
      <c r="CB21" s="91">
        <f>'Strategy 8 | M1-WB'!N21</f>
        <v>-16</v>
      </c>
      <c r="CC21" s="105">
        <f>'Strategy 8 | M1-WB'!P21</f>
        <v>-14</v>
      </c>
      <c r="CD21" s="137"/>
      <c r="CE21" s="137"/>
      <c r="CF21" s="104" t="str">
        <f>'Strategy 9 | HP-M1'!B21</f>
        <v>P10</v>
      </c>
      <c r="CG21" s="91" t="str">
        <f>'Strategy 9 | HP-M1'!C21</f>
        <v/>
      </c>
      <c r="CH21" s="91" t="str">
        <f>'Strategy 9 | HP-M1'!J21</f>
        <v/>
      </c>
      <c r="CI21" s="91" t="str">
        <f>IF(AU21="","",IF('Strategy 9 | HP-M1'!S21="W","Y",IF('Strategy 9 | HP-M1'!S21="L","N","")))</f>
        <v>N</v>
      </c>
      <c r="CJ21" s="91">
        <f>'Strategy 9 | HP-M1'!T21</f>
        <v>-10</v>
      </c>
      <c r="CK21" s="91">
        <f>'Strategy 9 | HP-M1'!N21</f>
        <v>-28</v>
      </c>
      <c r="CL21" s="105">
        <f>'Strategy 9 | HP-M1'!P21</f>
        <v>-27</v>
      </c>
      <c r="CM21" s="137"/>
      <c r="CN21" s="137"/>
      <c r="CO21" s="104" t="str">
        <f>'Strategy 10 | OP-OB'!B21</f>
        <v>P3</v>
      </c>
      <c r="CP21" s="91" t="str">
        <f>'Strategy 10 | OP-OB'!C21</f>
        <v/>
      </c>
      <c r="CQ21" s="91" t="str">
        <f>'Strategy 10 | OP-OB'!J21</f>
        <v/>
      </c>
      <c r="CR21" s="91" t="str">
        <f>IF(AU21="","",IF('Strategy 10 | OP-OB'!S21="W","Y",IF('Strategy 10 | OP-OB'!S21="L","N","")))</f>
        <v>N</v>
      </c>
      <c r="CS21" s="91">
        <f>'Strategy 10 | OP-OB'!T21</f>
        <v>2</v>
      </c>
      <c r="CT21" s="91">
        <f>'Strategy 10 | OP-OB'!N21</f>
        <v>-3</v>
      </c>
      <c r="CU21" s="105">
        <f>'Strategy 10 | OP-OB'!P21</f>
        <v>-3</v>
      </c>
      <c r="CV21" s="14">
        <f ca="1">IF(AY21="",0,IFERROR(VLOOKUP(AY16&amp;AY17&amp;AY18&amp;AY19&amp;AY20&amp;AY21,General!I:J,2,FALSE),0))+AZ20</f>
        <v>3</v>
      </c>
      <c r="DG21" s="14" t="str">
        <f>DG24</f>
        <v>B</v>
      </c>
      <c r="DH21" s="14">
        <v>21</v>
      </c>
      <c r="DI21" s="14" t="str">
        <f t="shared" ref="DI21:DI24" si="39">$DG$24</f>
        <v>B</v>
      </c>
      <c r="DN21" s="14">
        <f ca="1">RANDBETWEEN(1,DN22)</f>
        <v>1</v>
      </c>
      <c r="DS21" s="14" t="str">
        <f t="shared" ref="DS21:DS23" ca="1" si="40">$DN$19</f>
        <v>BN</v>
      </c>
      <c r="ES21" s="81" t="str">
        <f t="shared" si="3"/>
        <v>B12</v>
      </c>
      <c r="ET21" s="219">
        <f t="shared" si="15"/>
        <v>1</v>
      </c>
      <c r="EU21" s="24">
        <f t="shared" si="16"/>
        <v>3</v>
      </c>
      <c r="EV21" s="24">
        <f t="shared" si="17"/>
        <v>-6</v>
      </c>
      <c r="EW21" s="24">
        <f t="shared" si="18"/>
        <v>-1</v>
      </c>
      <c r="EX21" s="24">
        <f t="shared" si="19"/>
        <v>-15</v>
      </c>
      <c r="EY21" s="24">
        <f t="shared" si="20"/>
        <v>-24</v>
      </c>
      <c r="EZ21" s="24">
        <f t="shared" si="21"/>
        <v>12</v>
      </c>
      <c r="FA21" s="24">
        <f t="shared" si="22"/>
        <v>-14</v>
      </c>
      <c r="FB21" s="24">
        <f t="shared" si="23"/>
        <v>-27</v>
      </c>
      <c r="FC21" s="67">
        <f t="shared" si="24"/>
        <v>-3</v>
      </c>
    </row>
    <row r="22" spans="1:159" ht="26.25" customHeight="1">
      <c r="A22" s="14">
        <v>13</v>
      </c>
      <c r="B22" s="104" t="str">
        <f>'Strategy 1 | PD-TG'!B22</f>
        <v>B7</v>
      </c>
      <c r="C22" s="91" t="str">
        <f>'Strategy 1 | PD-TG'!C22</f>
        <v/>
      </c>
      <c r="D22" s="91" t="str">
        <f>'Strategy 1 | PD-TG'!J22</f>
        <v/>
      </c>
      <c r="E22" s="91" t="str">
        <f>IF(AU22="","",IF('Strategy 1 | PD-TG'!S22="W","Y",IF('Strategy 1 | PD-TG'!S22="L","N","")))</f>
        <v>Y</v>
      </c>
      <c r="F22" s="91">
        <f>'Strategy 1 | PD-TG'!T22</f>
        <v>10</v>
      </c>
      <c r="G22" s="91">
        <f>'Strategy 1 | PD-TG'!N22</f>
        <v>7</v>
      </c>
      <c r="H22" s="105">
        <f>'Strategy 1 | PD-TG'!P22</f>
        <v>8</v>
      </c>
      <c r="I22" s="137"/>
      <c r="J22" s="137"/>
      <c r="K22" s="104" t="str">
        <f>'Strategy 2 | PD-FE'!B22</f>
        <v>NB</v>
      </c>
      <c r="L22" s="91" t="str">
        <f>'Strategy 2 | PD-FE'!C22</f>
        <v/>
      </c>
      <c r="M22" s="91" t="str">
        <f>'Strategy 2 | PD-FE'!J22</f>
        <v/>
      </c>
      <c r="N22" s="91" t="str">
        <f>IF(AU22="","",IF('Strategy 2 | PD-FE'!S22="W","Y",IF('Strategy 2 | PD-FE'!S22="L","N","")))</f>
        <v/>
      </c>
      <c r="O22" s="91">
        <f>'Strategy 2 | PD-FE'!T22</f>
        <v>9</v>
      </c>
      <c r="P22" s="91">
        <f>'Strategy 2 | PD-FE'!N22</f>
        <v>0</v>
      </c>
      <c r="Q22" s="105">
        <f>'Strategy 2 | PD-FE'!P22</f>
        <v>3</v>
      </c>
      <c r="R22" s="137"/>
      <c r="S22" s="137"/>
      <c r="T22" s="104" t="str">
        <f>'Strategy 3 | M1-TG'!B22</f>
        <v>NB</v>
      </c>
      <c r="U22" s="91" t="str">
        <f>'Strategy 3 | M1-TG'!C22</f>
        <v/>
      </c>
      <c r="V22" s="91" t="str">
        <f>'Strategy 3 | M1-TG'!J22</f>
        <v/>
      </c>
      <c r="W22" s="91" t="str">
        <f>IF(AU22="","",IF('Strategy 3 | M1-TG'!S22="W","Y",IF('Strategy 3 | M1-TG'!S22="L","N","")))</f>
        <v/>
      </c>
      <c r="X22" s="91">
        <f>'Strategy 3 | M1-TG'!T22</f>
        <v>-1</v>
      </c>
      <c r="Y22" s="91">
        <f>'Strategy 3 | M1-TG'!N22</f>
        <v>-7</v>
      </c>
      <c r="Z22" s="105">
        <f>'Strategy 3 | M1-TG'!P22</f>
        <v>-6</v>
      </c>
      <c r="AA22" s="137"/>
      <c r="AB22" s="137"/>
      <c r="AC22" s="104" t="str">
        <f>'Strategy 4 | HP-FE'!B22</f>
        <v>P3</v>
      </c>
      <c r="AD22" s="91" t="str">
        <f>'Strategy 4 | HP-FE'!C22</f>
        <v/>
      </c>
      <c r="AE22" s="91" t="str">
        <f>'Strategy 4 | HP-FE'!J22</f>
        <v/>
      </c>
      <c r="AF22" s="91" t="str">
        <f>IF(AU22="","",IF('Strategy 4 | HP-FE'!S22="W","Y",IF('Strategy 4 | HP-FE'!S22="L","N","")))</f>
        <v>N</v>
      </c>
      <c r="AG22" s="91">
        <f>'Strategy 4 | HP-FE'!T22</f>
        <v>-4</v>
      </c>
      <c r="AH22" s="91">
        <f>'Strategy 4 | HP-FE'!N22</f>
        <v>-3</v>
      </c>
      <c r="AI22" s="105">
        <f>'Strategy 4 | HP-FE'!P22</f>
        <v>-4</v>
      </c>
      <c r="AJ22" s="137"/>
      <c r="AK22" s="137"/>
      <c r="AL22" s="104" t="str">
        <f>'Strategy 5 | M1-FE'!B22</f>
        <v>P12</v>
      </c>
      <c r="AM22" s="91" t="str">
        <f>'Strategy 5 | M1-FE'!C22</f>
        <v/>
      </c>
      <c r="AN22" s="91" t="str">
        <f>'Strategy 5 | M1-FE'!J22</f>
        <v/>
      </c>
      <c r="AO22" s="91" t="str">
        <f>IF(AU22="","",IF('Strategy 5 | M1-FE'!S22="W","Y",IF('Strategy 5 | M1-FE'!S22="L","N","")))</f>
        <v>N</v>
      </c>
      <c r="AP22" s="91">
        <f>'Strategy 5 | M1-FE'!T22</f>
        <v>-10</v>
      </c>
      <c r="AQ22" s="91">
        <f>'Strategy 5 | M1-FE'!N22</f>
        <v>-29</v>
      </c>
      <c r="AR22" s="105">
        <f>'Strategy 5 | M1-FE'!P22</f>
        <v>-27</v>
      </c>
      <c r="AS22" s="137"/>
      <c r="AT22" s="137"/>
      <c r="AU22" s="187" t="str">
        <f>IF('Combo Dashboard'!AF22="","",'Combo Dashboard'!AF22)</f>
        <v>B</v>
      </c>
      <c r="AV22" s="190" t="str">
        <f>IF('Combo Dashboard'!AG22="","",'Combo Dashboard'!AG22)</f>
        <v/>
      </c>
      <c r="AW22" s="190" t="str">
        <f>IF('Combo Dashboard'!AH22="","",'Combo Dashboard'!AH22)</f>
        <v/>
      </c>
      <c r="AX22" s="178" t="str" cm="1">
        <f t="array" aca="1" ref="AX22" ca="1">IF(AU21="","",INDIRECT(DS21&amp;DH22))</f>
        <v>NB</v>
      </c>
      <c r="AY22" s="91" t="str">
        <f t="shared" ca="1" si="1"/>
        <v/>
      </c>
      <c r="AZ22" s="91">
        <f t="shared" ca="1" si="14"/>
        <v>3</v>
      </c>
      <c r="BA22" s="105">
        <f t="shared" ca="1" si="2"/>
        <v>0</v>
      </c>
      <c r="BB22" s="137"/>
      <c r="BC22" s="137"/>
      <c r="BD22" s="137"/>
      <c r="BE22" s="104" t="str">
        <f>'Strategy 6 | PD-M1'!B22</f>
        <v>P3</v>
      </c>
      <c r="BF22" s="91" t="str">
        <f>'Strategy 6 | PD-M1'!C22</f>
        <v/>
      </c>
      <c r="BG22" s="91" t="str">
        <f>'Strategy 6 | PD-M1'!J22</f>
        <v/>
      </c>
      <c r="BH22" s="91" t="str">
        <f>IF(AU22="","",IF('Strategy 6 | PD-M1'!R22&gt;0,"Y",IF('Strategy 6 | PD-M1'!R22=0,"","N")))</f>
        <v>N</v>
      </c>
      <c r="BI22" s="91">
        <f>'Strategy 6 | PD-M1'!T22</f>
        <v>-10</v>
      </c>
      <c r="BJ22" s="91">
        <f>'Strategy 6 | PD-M1'!N22</f>
        <v>-28</v>
      </c>
      <c r="BK22" s="105">
        <f>'Strategy 6 | PD-M1'!P22</f>
        <v>-27</v>
      </c>
      <c r="BL22" s="137"/>
      <c r="BM22" s="137"/>
      <c r="BN22" s="104" t="str">
        <f>'Strategy 7 | TG-FE'!B22</f>
        <v>NB</v>
      </c>
      <c r="BO22" s="91" t="str">
        <f>'Strategy 7 | TG-FE'!C22</f>
        <v/>
      </c>
      <c r="BP22" s="91" t="str">
        <f>'Strategy 7 | TG-FE'!J22</f>
        <v/>
      </c>
      <c r="BQ22" s="91" t="str">
        <f>IF(AU22="","",IF('Strategy 7 | TG-FE'!S22="W","Y",IF('Strategy 7 | TG-FE'!S22="L","N","")))</f>
        <v/>
      </c>
      <c r="BR22" s="91">
        <f>'Strategy 7 | TG-FE'!T22</f>
        <v>10</v>
      </c>
      <c r="BS22" s="91">
        <f>'Strategy 7 | TG-FE'!N22</f>
        <v>0</v>
      </c>
      <c r="BT22" s="105">
        <f>'Strategy 7 | TG-FE'!P22</f>
        <v>12</v>
      </c>
      <c r="BU22" s="137"/>
      <c r="BV22" s="137"/>
      <c r="BW22" s="104" t="str">
        <f>'Strategy 8 | M1-WB'!B22</f>
        <v>P8</v>
      </c>
      <c r="BX22" s="91" t="str">
        <f>'Strategy 8 | M1-WB'!C22</f>
        <v/>
      </c>
      <c r="BY22" s="91" t="str">
        <f>'Strategy 8 | M1-WB'!J22</f>
        <v/>
      </c>
      <c r="BZ22" s="91" t="str">
        <f>IF(AU22="","",IF('Strategy 8 | M1-WB'!S22="W","Y",IF('Strategy 8 | M1-WB'!S22="L","N","")))</f>
        <v>N</v>
      </c>
      <c r="CA22" s="91">
        <f>'Strategy 8 | M1-WB'!T22</f>
        <v>-10</v>
      </c>
      <c r="CB22" s="91">
        <f>'Strategy 8 | M1-WB'!N22</f>
        <v>-24</v>
      </c>
      <c r="CC22" s="105">
        <f>'Strategy 8 | M1-WB'!P22</f>
        <v>-22</v>
      </c>
      <c r="CD22" s="137"/>
      <c r="CE22" s="137"/>
      <c r="CF22" s="104" t="str">
        <f>'Strategy 9 | HP-M1'!B22</f>
        <v>P2</v>
      </c>
      <c r="CG22" s="91" t="str">
        <f>'Strategy 9 | HP-M1'!C22</f>
        <v/>
      </c>
      <c r="CH22" s="91" t="str">
        <f>'Strategy 9 | HP-M1'!J22</f>
        <v/>
      </c>
      <c r="CI22" s="91" t="str">
        <f>IF(AU22="","",IF('Strategy 9 | HP-M1'!S22="W","Y",IF('Strategy 9 | HP-M1'!S22="L","N","")))</f>
        <v>N</v>
      </c>
      <c r="CJ22" s="91">
        <f>'Strategy 9 | HP-M1'!T22</f>
        <v>-10</v>
      </c>
      <c r="CK22" s="91">
        <f>'Strategy 9 | HP-M1'!N22</f>
        <v>-30</v>
      </c>
      <c r="CL22" s="105">
        <f>'Strategy 9 | HP-M1'!P22</f>
        <v>-29</v>
      </c>
      <c r="CM22" s="137"/>
      <c r="CN22" s="137"/>
      <c r="CO22" s="104" t="str">
        <f>'Strategy 10 | OP-OB'!B22</f>
        <v>P1</v>
      </c>
      <c r="CP22" s="91" t="str">
        <f>'Strategy 10 | OP-OB'!C22</f>
        <v/>
      </c>
      <c r="CQ22" s="91" t="str">
        <f>'Strategy 10 | OP-OB'!J22</f>
        <v/>
      </c>
      <c r="CR22" s="91" t="str">
        <f>IF(AU22="","",IF('Strategy 10 | OP-OB'!S22="W","Y",IF('Strategy 10 | OP-OB'!S22="L","N","")))</f>
        <v>N</v>
      </c>
      <c r="CS22" s="91">
        <f>'Strategy 10 | OP-OB'!T22</f>
        <v>-1</v>
      </c>
      <c r="CT22" s="91">
        <f>'Strategy 10 | OP-OB'!N22</f>
        <v>-4</v>
      </c>
      <c r="CU22" s="105">
        <f>'Strategy 10 | OP-OB'!P22</f>
        <v>-4</v>
      </c>
      <c r="CV22" s="14">
        <f ca="1">IF(AY22="",0,IFERROR(VLOOKUP(AY17&amp;AY18&amp;AY19&amp;AY20&amp;AY21&amp;AY22,General!I:J,2,FALSE),0))+AZ21</f>
        <v>3</v>
      </c>
      <c r="DG22" s="14" t="str">
        <f>DG24</f>
        <v>B</v>
      </c>
      <c r="DH22" s="14">
        <v>22</v>
      </c>
      <c r="DI22" s="14" t="str">
        <f t="shared" si="39"/>
        <v>B</v>
      </c>
      <c r="DJ22" s="14" t="str">
        <f>IFERROR(VLOOKUP(DJ24,General!R:S,2,FALSE),"")</f>
        <v>E</v>
      </c>
      <c r="DK22" s="14" t="str">
        <f>IFERROR(VLOOKUP(DK24,General!R:S,2,FALSE),"")</f>
        <v>BQ</v>
      </c>
      <c r="DL22" s="14" t="str">
        <f>IFERROR(VLOOKUP(DL24,General!R:S,2,FALSE),"")</f>
        <v/>
      </c>
      <c r="DM22" s="14" t="str">
        <f>IFERROR(VLOOKUP(DM24,General!R:S,2,FALSE),"")</f>
        <v/>
      </c>
      <c r="DN22" s="14">
        <f ca="1">COUNTIF(DJ23:DM23,MAX(DJ23:DM23))</f>
        <v>2</v>
      </c>
      <c r="DS22" s="14" t="str">
        <f t="shared" ca="1" si="40"/>
        <v>BN</v>
      </c>
      <c r="ES22" s="81" t="str">
        <f t="shared" si="3"/>
        <v>B13</v>
      </c>
      <c r="ET22" s="219">
        <f t="shared" si="15"/>
        <v>8</v>
      </c>
      <c r="EU22" s="24">
        <f t="shared" si="16"/>
        <v>3</v>
      </c>
      <c r="EV22" s="24">
        <f t="shared" si="17"/>
        <v>-6</v>
      </c>
      <c r="EW22" s="24">
        <f t="shared" si="18"/>
        <v>-4</v>
      </c>
      <c r="EX22" s="24">
        <f t="shared" si="19"/>
        <v>-27</v>
      </c>
      <c r="EY22" s="24">
        <f t="shared" si="20"/>
        <v>-27</v>
      </c>
      <c r="EZ22" s="24">
        <f t="shared" si="21"/>
        <v>12</v>
      </c>
      <c r="FA22" s="24">
        <f t="shared" si="22"/>
        <v>-22</v>
      </c>
      <c r="FB22" s="24">
        <f t="shared" si="23"/>
        <v>-29</v>
      </c>
      <c r="FC22" s="67">
        <f t="shared" si="24"/>
        <v>-4</v>
      </c>
    </row>
    <row r="23" spans="1:159" ht="26.25" customHeight="1">
      <c r="A23" s="14">
        <v>14</v>
      </c>
      <c r="B23" s="104" t="str">
        <f>'Strategy 1 | PD-TG'!B23</f>
        <v>P2</v>
      </c>
      <c r="C23" s="91" t="str">
        <f>'Strategy 1 | PD-TG'!C23</f>
        <v>T-T</v>
      </c>
      <c r="D23" s="91" t="str">
        <f>'Strategy 1 | PD-TG'!J23</f>
        <v>T-T</v>
      </c>
      <c r="E23" s="91" t="str">
        <f>IF(AU23="","",IF('Strategy 1 | PD-TG'!S23="W","Y",IF('Strategy 1 | PD-TG'!S23="L","N","")))</f>
        <v>N</v>
      </c>
      <c r="F23" s="91">
        <f>'Strategy 1 | PD-TG'!T23</f>
        <v>9</v>
      </c>
      <c r="G23" s="91">
        <f>'Strategy 1 | PD-TG'!N23</f>
        <v>-2</v>
      </c>
      <c r="H23" s="105">
        <f>'Strategy 1 | PD-TG'!P23</f>
        <v>6</v>
      </c>
      <c r="I23" s="137"/>
      <c r="J23" s="137"/>
      <c r="K23" s="104" t="str">
        <f>'Strategy 2 | PD-FE'!B23</f>
        <v>P7</v>
      </c>
      <c r="L23" s="91" t="str">
        <f>'Strategy 2 | PD-FE'!C23</f>
        <v>T-T</v>
      </c>
      <c r="M23" s="91" t="str">
        <f>'Strategy 2 | PD-FE'!J23</f>
        <v>T-T</v>
      </c>
      <c r="N23" s="91" t="str">
        <f>IF(AU23="","",IF('Strategy 2 | PD-FE'!S23="W","Y",IF('Strategy 2 | PD-FE'!S23="L","N","")))</f>
        <v>N</v>
      </c>
      <c r="O23" s="91">
        <f>'Strategy 2 | PD-FE'!T23</f>
        <v>8</v>
      </c>
      <c r="P23" s="91">
        <f>'Strategy 2 | PD-FE'!N23</f>
        <v>-7</v>
      </c>
      <c r="Q23" s="105">
        <f>'Strategy 2 | PD-FE'!P23</f>
        <v>-4</v>
      </c>
      <c r="R23" s="137"/>
      <c r="S23" s="137"/>
      <c r="T23" s="104" t="str">
        <f>'Strategy 3 | M1-TG'!B23</f>
        <v>P2</v>
      </c>
      <c r="U23" s="91" t="str">
        <f>'Strategy 3 | M1-TG'!C23</f>
        <v>T-T</v>
      </c>
      <c r="V23" s="91" t="str">
        <f>'Strategy 3 | M1-TG'!J23</f>
        <v>T-T</v>
      </c>
      <c r="W23" s="91" t="str">
        <f>IF(AU23="","",IF('Strategy 3 | M1-TG'!S23="W","Y",IF('Strategy 3 | M1-TG'!S23="L","N","")))</f>
        <v>N</v>
      </c>
      <c r="X23" s="91">
        <f>'Strategy 3 | M1-TG'!T23</f>
        <v>-4</v>
      </c>
      <c r="Y23" s="91">
        <f>'Strategy 3 | M1-TG'!N23</f>
        <v>-2</v>
      </c>
      <c r="Z23" s="105">
        <f>'Strategy 3 | M1-TG'!P23</f>
        <v>-8</v>
      </c>
      <c r="AA23" s="137"/>
      <c r="AB23" s="137"/>
      <c r="AC23" s="104" t="str">
        <f>'Strategy 4 | HP-FE'!B23</f>
        <v>P3</v>
      </c>
      <c r="AD23" s="91" t="str">
        <f>'Strategy 4 | HP-FE'!C23</f>
        <v>T-T</v>
      </c>
      <c r="AE23" s="91" t="str">
        <f>'Strategy 4 | HP-FE'!J23</f>
        <v>T-T</v>
      </c>
      <c r="AF23" s="91" t="str">
        <f>IF(AU23="","",IF('Strategy 4 | HP-FE'!S23="W","Y",IF('Strategy 4 | HP-FE'!S23="L","N","")))</f>
        <v>N</v>
      </c>
      <c r="AG23" s="91">
        <f>'Strategy 4 | HP-FE'!T23</f>
        <v>-7</v>
      </c>
      <c r="AH23" s="91">
        <f>'Strategy 4 | HP-FE'!N23</f>
        <v>-6</v>
      </c>
      <c r="AI23" s="105">
        <f>'Strategy 4 | HP-FE'!P23</f>
        <v>-7</v>
      </c>
      <c r="AJ23" s="137"/>
      <c r="AK23" s="137"/>
      <c r="AL23" s="104" t="str">
        <f>'Strategy 5 | M1-FE'!B23</f>
        <v>P10</v>
      </c>
      <c r="AM23" s="91" t="str">
        <f>'Strategy 5 | M1-FE'!C23</f>
        <v>T-T</v>
      </c>
      <c r="AN23" s="91" t="str">
        <f>'Strategy 5 | M1-FE'!J23</f>
        <v>T-T</v>
      </c>
      <c r="AO23" s="91" t="str">
        <f>IF(AU23="","",IF('Strategy 5 | M1-FE'!S23="W","Y",IF('Strategy 5 | M1-FE'!S23="L","N","")))</f>
        <v>N</v>
      </c>
      <c r="AP23" s="91">
        <f>'Strategy 5 | M1-FE'!T23</f>
        <v>-10</v>
      </c>
      <c r="AQ23" s="91">
        <f>'Strategy 5 | M1-FE'!N23</f>
        <v>-39</v>
      </c>
      <c r="AR23" s="105">
        <f>'Strategy 5 | M1-FE'!P23</f>
        <v>-37</v>
      </c>
      <c r="AS23" s="137"/>
      <c r="AT23" s="137"/>
      <c r="AU23" s="187" t="str">
        <f>IF('Combo Dashboard'!AF23="","",'Combo Dashboard'!AF23)</f>
        <v>B</v>
      </c>
      <c r="AV23" s="190" t="str">
        <f>IF('Combo Dashboard'!AG23="","",'Combo Dashboard'!AG23)</f>
        <v/>
      </c>
      <c r="AW23" s="190" t="str">
        <f>IF('Combo Dashboard'!AH23="","",'Combo Dashboard'!AH23)</f>
        <v/>
      </c>
      <c r="AX23" s="178" t="str" cm="1">
        <f t="array" aca="1" ref="AX23" ca="1">IF(AU22="","",INDIRECT(DS22&amp;DH23))</f>
        <v>P7</v>
      </c>
      <c r="AY23" s="91" t="str">
        <f t="shared" ca="1" si="1"/>
        <v>N</v>
      </c>
      <c r="AZ23" s="91">
        <f t="shared" ca="1" si="14"/>
        <v>2</v>
      </c>
      <c r="BA23" s="105">
        <f t="shared" ca="1" si="2"/>
        <v>-7</v>
      </c>
      <c r="BB23" s="137"/>
      <c r="BC23" s="137"/>
      <c r="BD23" s="137"/>
      <c r="BE23" s="104" t="str">
        <f>'Strategy 6 | PD-M1'!B23</f>
        <v>P11</v>
      </c>
      <c r="BF23" s="91" t="str">
        <f>'Strategy 6 | PD-M1'!C23</f>
        <v>T-T</v>
      </c>
      <c r="BG23" s="91" t="str">
        <f>'Strategy 6 | PD-M1'!J23</f>
        <v>T-T</v>
      </c>
      <c r="BH23" s="91" t="str">
        <f>IF(AU23="","",IF('Strategy 6 | PD-M1'!R23&gt;0,"Y",IF('Strategy 6 | PD-M1'!R23=0,"","N")))</f>
        <v>N</v>
      </c>
      <c r="BI23" s="91">
        <f>'Strategy 6 | PD-M1'!T23</f>
        <v>-10</v>
      </c>
      <c r="BJ23" s="91">
        <f>'Strategy 6 | PD-M1'!N23</f>
        <v>-39</v>
      </c>
      <c r="BK23" s="105">
        <f>'Strategy 6 | PD-M1'!P23</f>
        <v>-38</v>
      </c>
      <c r="BL23" s="137"/>
      <c r="BM23" s="137"/>
      <c r="BN23" s="104" t="str">
        <f>'Strategy 7 | TG-FE'!B23</f>
        <v>P7</v>
      </c>
      <c r="BO23" s="91" t="str">
        <f>'Strategy 7 | TG-FE'!C23</f>
        <v>T-T</v>
      </c>
      <c r="BP23" s="91" t="str">
        <f>'Strategy 7 | TG-FE'!J23</f>
        <v>T-T</v>
      </c>
      <c r="BQ23" s="91" t="str">
        <f>IF(AU23="","",IF('Strategy 7 | TG-FE'!S23="W","Y",IF('Strategy 7 | TG-FE'!S23="L","N","")))</f>
        <v>N</v>
      </c>
      <c r="BR23" s="91">
        <f>'Strategy 7 | TG-FE'!T23</f>
        <v>9</v>
      </c>
      <c r="BS23" s="91">
        <f>'Strategy 7 | TG-FE'!N23</f>
        <v>-7</v>
      </c>
      <c r="BT23" s="105">
        <f>'Strategy 7 | TG-FE'!P23</f>
        <v>5</v>
      </c>
      <c r="BU23" s="137"/>
      <c r="BV23" s="137"/>
      <c r="BW23" s="104" t="str">
        <f>'Strategy 8 | M1-WB'!B23</f>
        <v>P10</v>
      </c>
      <c r="BX23" s="91" t="str">
        <f>'Strategy 8 | M1-WB'!C23</f>
        <v>T-T</v>
      </c>
      <c r="BY23" s="91" t="str">
        <f>'Strategy 8 | M1-WB'!J23</f>
        <v>T-T</v>
      </c>
      <c r="BZ23" s="91" t="str">
        <f>IF(AU23="","",IF('Strategy 8 | M1-WB'!S23="W","Y",IF('Strategy 8 | M1-WB'!S23="L","N","")))</f>
        <v>N</v>
      </c>
      <c r="CA23" s="91">
        <f>'Strategy 8 | M1-WB'!T23</f>
        <v>-10</v>
      </c>
      <c r="CB23" s="91">
        <f>'Strategy 8 | M1-WB'!N23</f>
        <v>-34</v>
      </c>
      <c r="CC23" s="105">
        <f>'Strategy 8 | M1-WB'!P23</f>
        <v>-32</v>
      </c>
      <c r="CD23" s="137"/>
      <c r="CE23" s="137"/>
      <c r="CF23" s="104" t="str">
        <f>'Strategy 9 | HP-M1'!B23</f>
        <v>P12</v>
      </c>
      <c r="CG23" s="91" t="str">
        <f>'Strategy 9 | HP-M1'!C23</f>
        <v>T-T</v>
      </c>
      <c r="CH23" s="91" t="str">
        <f>'Strategy 9 | HP-M1'!J23</f>
        <v>T-T</v>
      </c>
      <c r="CI23" s="91" t="str">
        <f>IF(AU23="","",IF('Strategy 9 | HP-M1'!S23="W","Y",IF('Strategy 9 | HP-M1'!S23="L","N","")))</f>
        <v>N</v>
      </c>
      <c r="CJ23" s="91">
        <f>'Strategy 9 | HP-M1'!T23</f>
        <v>-10</v>
      </c>
      <c r="CK23" s="91">
        <f>'Strategy 9 | HP-M1'!N23</f>
        <v>-42</v>
      </c>
      <c r="CL23" s="105">
        <f>'Strategy 9 | HP-M1'!P23</f>
        <v>-41</v>
      </c>
      <c r="CM23" s="137"/>
      <c r="CN23" s="137"/>
      <c r="CO23" s="104" t="str">
        <f>'Strategy 10 | OP-OB'!B23</f>
        <v>P4</v>
      </c>
      <c r="CP23" s="91" t="str">
        <f>'Strategy 10 | OP-OB'!C23</f>
        <v>T-T</v>
      </c>
      <c r="CQ23" s="91" t="str">
        <f>'Strategy 10 | OP-OB'!J23</f>
        <v>T-T</v>
      </c>
      <c r="CR23" s="91" t="str">
        <f>IF(AU23="","",IF('Strategy 10 | OP-OB'!S23="W","Y",IF('Strategy 10 | OP-OB'!S23="L","N","")))</f>
        <v>N</v>
      </c>
      <c r="CS23" s="91">
        <f>'Strategy 10 | OP-OB'!T23</f>
        <v>-7</v>
      </c>
      <c r="CT23" s="91">
        <f>'Strategy 10 | OP-OB'!N23</f>
        <v>-8</v>
      </c>
      <c r="CU23" s="105">
        <f>'Strategy 10 | OP-OB'!P23</f>
        <v>-8</v>
      </c>
      <c r="CV23" s="14">
        <f ca="1">IF(AY23="",0,IFERROR(VLOOKUP(AY18&amp;AY19&amp;AY20&amp;AY21&amp;AY22&amp;AY23,General!I:J,2,FALSE),0))+AZ22</f>
        <v>2</v>
      </c>
      <c r="DG23" s="14" t="str">
        <f>DG24</f>
        <v>B</v>
      </c>
      <c r="DH23" s="14">
        <v>23</v>
      </c>
      <c r="DI23" s="14" t="str">
        <f t="shared" si="39"/>
        <v>B</v>
      </c>
      <c r="DJ23" s="14">
        <f ca="1">IF(DJ24="",0,COUNTIF(INDIRECT(DJ22&amp;DH20):INDIRECT(DJ22&amp;DH24),"Y"))</f>
        <v>3</v>
      </c>
      <c r="DK23" s="14">
        <f ca="1">IF(DK24="",0,COUNTIF(INDIRECT(DK22&amp;DH20):INDIRECT(DK22&amp;DH24),"Y"))</f>
        <v>3</v>
      </c>
      <c r="DL23" s="14">
        <f ca="1">IF(DL24="",0,COUNTIF(INDIRECT(DL22&amp;DH20):INDIRECT(DL22&amp;DH24),"Y"))</f>
        <v>0</v>
      </c>
      <c r="DM23" s="14">
        <f ca="1">IF(DM24="",0,COUNTIF(INDIRECT(DM22&amp;DH20):INDIRECT(DM22&amp;DH24),"Y"))</f>
        <v>0</v>
      </c>
      <c r="DN23" s="14" t="str" cm="1">
        <f t="array" aca="1" ref="DN23" ca="1">IFERROR(INDEX($DJ$19:$DM$19,_xlfn.AGGREGATE(15,6,COLUMN($DJ$19:$DM$19)-COLUMN($DI$1)/($DJ$18:$DM$18=MAX($DJ$18:$DM$18)),COLUMNS($DJ$24:DJ24))),"")</f>
        <v>BN</v>
      </c>
      <c r="DO23" s="14" t="str" cm="1">
        <f t="array" aca="1" ref="DO23" ca="1">IFERROR(INDEX($DJ$19:$DM$19,_xlfn.AGGREGATE(15,6,COLUMN($DJ$19:$DM$19)-COLUMN($DI$1)/($DJ$18:$DM$18=MAX($DJ$18:$DM$18)),COLUMNS($DJ$24:DK24))),"")</f>
        <v/>
      </c>
      <c r="DP23" s="14" t="str" cm="1">
        <f t="array" aca="1" ref="DP23" ca="1">IFERROR(INDEX($DJ$19:$DM$19,_xlfn.AGGREGATE(15,6,COLUMN($DJ$19:$DM$19)-COLUMN($DI$1)/($DJ$18:$DM$18=MAX($DJ$18:$DM$18)),COLUMNS($DJ$24:DL24))),"")</f>
        <v/>
      </c>
      <c r="DQ23" s="14" t="str" cm="1">
        <f t="array" aca="1" ref="DQ23" ca="1">IFERROR(INDEX($DJ$19:$DM$19,_xlfn.AGGREGATE(15,6,COLUMN($DJ$19:$DM$19)-COLUMN($DI$1)/($DJ$18:$DM$18=MAX($DJ$18:$DM$18)),COLUMNS($DJ$24:DM24))),"")</f>
        <v/>
      </c>
      <c r="DS23" s="14" t="str">
        <f t="shared" ca="1" si="40"/>
        <v>BN</v>
      </c>
      <c r="ES23" s="81" t="str">
        <f t="shared" si="3"/>
        <v>B14</v>
      </c>
      <c r="ET23" s="219">
        <f t="shared" si="15"/>
        <v>6</v>
      </c>
      <c r="EU23" s="24">
        <f t="shared" si="16"/>
        <v>-4</v>
      </c>
      <c r="EV23" s="24">
        <f t="shared" si="17"/>
        <v>-8</v>
      </c>
      <c r="EW23" s="24">
        <f t="shared" si="18"/>
        <v>-7</v>
      </c>
      <c r="EX23" s="24">
        <f t="shared" si="19"/>
        <v>-37</v>
      </c>
      <c r="EY23" s="24">
        <f t="shared" si="20"/>
        <v>-38</v>
      </c>
      <c r="EZ23" s="24">
        <f t="shared" si="21"/>
        <v>5</v>
      </c>
      <c r="FA23" s="24">
        <f t="shared" si="22"/>
        <v>-32</v>
      </c>
      <c r="FB23" s="24">
        <f t="shared" si="23"/>
        <v>-41</v>
      </c>
      <c r="FC23" s="67">
        <f t="shared" si="24"/>
        <v>-8</v>
      </c>
    </row>
    <row r="24" spans="1:159" ht="26.25" customHeight="1" thickBot="1">
      <c r="A24" s="14">
        <v>15</v>
      </c>
      <c r="B24" s="106" t="str">
        <f>'Strategy 1 | PD-TG'!B24</f>
        <v>P4</v>
      </c>
      <c r="C24" s="107" t="str">
        <f>'Strategy 1 | PD-TG'!C24</f>
        <v/>
      </c>
      <c r="D24" s="107" t="str">
        <f>'Strategy 1 | PD-TG'!J24</f>
        <v/>
      </c>
      <c r="E24" s="107" t="str">
        <f>IF(AU24="","",IF('Strategy 1 | PD-TG'!S24="W","Y",IF('Strategy 1 | PD-TG'!S24="L","N","")))</f>
        <v>Y</v>
      </c>
      <c r="F24" s="107">
        <f>'Strategy 1 | PD-TG'!T24</f>
        <v>10</v>
      </c>
      <c r="G24" s="107">
        <f>'Strategy 1 | PD-TG'!N24</f>
        <v>2</v>
      </c>
      <c r="H24" s="108">
        <f>'Strategy 1 | PD-TG'!P24</f>
        <v>10</v>
      </c>
      <c r="I24" s="137"/>
      <c r="J24" s="137"/>
      <c r="K24" s="106" t="str">
        <f>'Strategy 2 | PD-FE'!B24</f>
        <v>P5</v>
      </c>
      <c r="L24" s="107" t="str">
        <f>'Strategy 2 | PD-FE'!C24</f>
        <v/>
      </c>
      <c r="M24" s="107" t="str">
        <f>'Strategy 2 | PD-FE'!J24</f>
        <v/>
      </c>
      <c r="N24" s="107" t="str">
        <f>IF(AU24="","",IF('Strategy 2 | PD-FE'!S24="W","Y",IF('Strategy 2 | PD-FE'!S24="L","N","")))</f>
        <v>Y</v>
      </c>
      <c r="O24" s="107">
        <f>'Strategy 2 | PD-FE'!T24</f>
        <v>9</v>
      </c>
      <c r="P24" s="107">
        <f>'Strategy 2 | PD-FE'!N24</f>
        <v>-2</v>
      </c>
      <c r="Q24" s="108">
        <f>'Strategy 2 | PD-FE'!P24</f>
        <v>1</v>
      </c>
      <c r="R24" s="137"/>
      <c r="S24" s="137"/>
      <c r="T24" s="106" t="str">
        <f>'Strategy 3 | M1-TG'!B24</f>
        <v>P4</v>
      </c>
      <c r="U24" s="107" t="str">
        <f>'Strategy 3 | M1-TG'!C24</f>
        <v/>
      </c>
      <c r="V24" s="107" t="str">
        <f>'Strategy 3 | M1-TG'!J24</f>
        <v/>
      </c>
      <c r="W24" s="107" t="str">
        <f>IF(AU24="","",IF('Strategy 3 | M1-TG'!S24="W","Y",IF('Strategy 3 | M1-TG'!S24="L","N","")))</f>
        <v>Y</v>
      </c>
      <c r="X24" s="107">
        <f>'Strategy 3 | M1-TG'!T24</f>
        <v>-3</v>
      </c>
      <c r="Y24" s="107">
        <f>'Strategy 3 | M1-TG'!N24</f>
        <v>2</v>
      </c>
      <c r="Z24" s="108">
        <f>'Strategy 3 | M1-TG'!P24</f>
        <v>-4</v>
      </c>
      <c r="AA24" s="137"/>
      <c r="AB24" s="137"/>
      <c r="AC24" s="106" t="str">
        <f>'Strategy 4 | HP-FE'!B24</f>
        <v>P5</v>
      </c>
      <c r="AD24" s="107" t="str">
        <f>'Strategy 4 | HP-FE'!C24</f>
        <v/>
      </c>
      <c r="AE24" s="107" t="str">
        <f>'Strategy 4 | HP-FE'!J24</f>
        <v/>
      </c>
      <c r="AF24" s="107" t="str">
        <f>IF(AU24="","",IF('Strategy 4 | HP-FE'!S24="W","Y",IF('Strategy 4 | HP-FE'!S24="L","N","")))</f>
        <v>Y</v>
      </c>
      <c r="AG24" s="107">
        <f>'Strategy 4 | HP-FE'!T24</f>
        <v>-6</v>
      </c>
      <c r="AH24" s="107">
        <f>'Strategy 4 | HP-FE'!N24</f>
        <v>-1</v>
      </c>
      <c r="AI24" s="108">
        <f>'Strategy 4 | HP-FE'!P24</f>
        <v>-2</v>
      </c>
      <c r="AJ24" s="137"/>
      <c r="AK24" s="137"/>
      <c r="AL24" s="106" t="str">
        <f>'Strategy 5 | M1-FE'!B24</f>
        <v>P12</v>
      </c>
      <c r="AM24" s="107" t="str">
        <f>'Strategy 5 | M1-FE'!C24</f>
        <v/>
      </c>
      <c r="AN24" s="107" t="str">
        <f>'Strategy 5 | M1-FE'!J24</f>
        <v/>
      </c>
      <c r="AO24" s="107" t="str">
        <f>IF(AU24="","",IF('Strategy 5 | M1-FE'!S24="W","Y",IF('Strategy 5 | M1-FE'!S24="L","N","")))</f>
        <v>Y</v>
      </c>
      <c r="AP24" s="107">
        <f>'Strategy 5 | M1-FE'!T24</f>
        <v>-9</v>
      </c>
      <c r="AQ24" s="107">
        <f>'Strategy 5 | M1-FE'!N24</f>
        <v>-27</v>
      </c>
      <c r="AR24" s="108">
        <f>'Strategy 5 | M1-FE'!P24</f>
        <v>-25</v>
      </c>
      <c r="AS24" s="137"/>
      <c r="AT24" s="137"/>
      <c r="AU24" s="188" t="str">
        <f>IF('Combo Dashboard'!AF24="","",'Combo Dashboard'!AF24)</f>
        <v>P</v>
      </c>
      <c r="AV24" s="191" t="str">
        <f>IF('Combo Dashboard'!AG24="","",'Combo Dashboard'!AG24)</f>
        <v/>
      </c>
      <c r="AW24" s="191" t="str">
        <f>IF('Combo Dashboard'!AH24="","",'Combo Dashboard'!AH24)</f>
        <v/>
      </c>
      <c r="AX24" s="182" t="str" cm="1">
        <f t="array" aca="1" ref="AX24" ca="1">IF(AU23="","",INDIRECT(DS23&amp;DH24))</f>
        <v>P5</v>
      </c>
      <c r="AY24" s="107" t="str">
        <f t="shared" ca="1" si="1"/>
        <v>Y</v>
      </c>
      <c r="AZ24" s="107">
        <f t="shared" ca="1" si="14"/>
        <v>3</v>
      </c>
      <c r="BA24" s="108">
        <f t="shared" ca="1" si="2"/>
        <v>-2</v>
      </c>
      <c r="BB24" s="137"/>
      <c r="BC24" s="137"/>
      <c r="BD24" s="137"/>
      <c r="BE24" s="106" t="str">
        <f>'Strategy 6 | PD-M1'!B24</f>
        <v>P13</v>
      </c>
      <c r="BF24" s="107" t="str">
        <f>'Strategy 6 | PD-M1'!C24</f>
        <v/>
      </c>
      <c r="BG24" s="107" t="str">
        <f>'Strategy 6 | PD-M1'!J24</f>
        <v/>
      </c>
      <c r="BH24" s="107" t="str">
        <f>IF(AU24="","",IF('Strategy 6 | PD-M1'!R24&gt;0,"Y",IF('Strategy 6 | PD-M1'!R24=0,"","N")))</f>
        <v>Y</v>
      </c>
      <c r="BI24" s="107">
        <f>'Strategy 6 | PD-M1'!T24</f>
        <v>-9</v>
      </c>
      <c r="BJ24" s="107">
        <f>'Strategy 6 | PD-M1'!N24</f>
        <v>-26</v>
      </c>
      <c r="BK24" s="108">
        <f>'Strategy 6 | PD-M1'!P24</f>
        <v>-25</v>
      </c>
      <c r="BL24" s="137"/>
      <c r="BM24" s="137"/>
      <c r="BN24" s="106" t="str">
        <f>'Strategy 7 | TG-FE'!B24</f>
        <v>P5</v>
      </c>
      <c r="BO24" s="107" t="str">
        <f>'Strategy 7 | TG-FE'!C24</f>
        <v/>
      </c>
      <c r="BP24" s="107" t="str">
        <f>'Strategy 7 | TG-FE'!J24</f>
        <v/>
      </c>
      <c r="BQ24" s="107" t="str">
        <f>IF(AU24="","",IF('Strategy 7 | TG-FE'!S24="W","Y",IF('Strategy 7 | TG-FE'!S24="L","N","")))</f>
        <v>Y</v>
      </c>
      <c r="BR24" s="107">
        <f>'Strategy 7 | TG-FE'!T24</f>
        <v>10</v>
      </c>
      <c r="BS24" s="107">
        <f>'Strategy 7 | TG-FE'!N24</f>
        <v>-2</v>
      </c>
      <c r="BT24" s="108">
        <f>'Strategy 7 | TG-FE'!P24</f>
        <v>10</v>
      </c>
      <c r="BU24" s="137"/>
      <c r="BV24" s="137"/>
      <c r="BW24" s="106" t="str">
        <f>'Strategy 8 | M1-WB'!B24</f>
        <v>P12</v>
      </c>
      <c r="BX24" s="107" t="str">
        <f>'Strategy 8 | M1-WB'!C24</f>
        <v/>
      </c>
      <c r="BY24" s="107" t="str">
        <f>'Strategy 8 | M1-WB'!J24</f>
        <v/>
      </c>
      <c r="BZ24" s="107" t="str">
        <f>IF(AU24="","",IF('Strategy 8 | M1-WB'!S24="W","Y",IF('Strategy 8 | M1-WB'!S24="L","N","")))</f>
        <v>Y</v>
      </c>
      <c r="CA24" s="107">
        <f>'Strategy 8 | M1-WB'!T24</f>
        <v>-9</v>
      </c>
      <c r="CB24" s="107">
        <f>'Strategy 8 | M1-WB'!N24</f>
        <v>-22</v>
      </c>
      <c r="CC24" s="108">
        <f>'Strategy 8 | M1-WB'!P24</f>
        <v>-20</v>
      </c>
      <c r="CD24" s="137"/>
      <c r="CE24" s="137"/>
      <c r="CF24" s="106" t="str">
        <f>'Strategy 9 | HP-M1'!B24</f>
        <v>P14</v>
      </c>
      <c r="CG24" s="107" t="str">
        <f>'Strategy 9 | HP-M1'!C24</f>
        <v/>
      </c>
      <c r="CH24" s="107" t="str">
        <f>'Strategy 9 | HP-M1'!J24</f>
        <v/>
      </c>
      <c r="CI24" s="107" t="str">
        <f>IF(AU24="","",IF('Strategy 9 | HP-M1'!S24="W","Y",IF('Strategy 9 | HP-M1'!S24="L","N","")))</f>
        <v>Y</v>
      </c>
      <c r="CJ24" s="107">
        <f>'Strategy 9 | HP-M1'!T24</f>
        <v>-9</v>
      </c>
      <c r="CK24" s="107">
        <f>'Strategy 9 | HP-M1'!N24</f>
        <v>-28</v>
      </c>
      <c r="CL24" s="108">
        <f>'Strategy 9 | HP-M1'!P24</f>
        <v>-27</v>
      </c>
      <c r="CM24" s="137"/>
      <c r="CN24" s="137"/>
      <c r="CO24" s="106" t="str">
        <f>'Strategy 10 | OP-OB'!B24</f>
        <v>P6</v>
      </c>
      <c r="CP24" s="107" t="str">
        <f>'Strategy 10 | OP-OB'!C24</f>
        <v/>
      </c>
      <c r="CQ24" s="107" t="str">
        <f>'Strategy 10 | OP-OB'!J24</f>
        <v/>
      </c>
      <c r="CR24" s="107" t="str">
        <f>IF(AU24="","",IF('Strategy 10 | OP-OB'!S24="W","Y",IF('Strategy 10 | OP-OB'!S24="L","N","")))</f>
        <v>Y</v>
      </c>
      <c r="CS24" s="107">
        <f>'Strategy 10 | OP-OB'!T24</f>
        <v>-6</v>
      </c>
      <c r="CT24" s="107">
        <f>'Strategy 10 | OP-OB'!N24</f>
        <v>-2</v>
      </c>
      <c r="CU24" s="108">
        <f>'Strategy 10 | OP-OB'!P24</f>
        <v>-2</v>
      </c>
      <c r="CV24" s="14">
        <f ca="1">IF(AY24="",0,IFERROR(VLOOKUP(AY19&amp;AY20&amp;AY21&amp;AY22&amp;AY23&amp;AY24,General!I:J,2,FALSE),0))+AZ23</f>
        <v>3</v>
      </c>
      <c r="CW24" s="14">
        <f t="shared" ref="CW24" si="41">H24</f>
        <v>10</v>
      </c>
      <c r="CX24" s="14">
        <f t="shared" ref="CX24" si="42">Q24</f>
        <v>1</v>
      </c>
      <c r="CY24" s="14">
        <f t="shared" ref="CY24" si="43">Z24</f>
        <v>-4</v>
      </c>
      <c r="CZ24" s="14">
        <f t="shared" ref="CZ24" si="44">AI24</f>
        <v>-2</v>
      </c>
      <c r="DA24" s="14">
        <f t="shared" ref="DA24" si="45">AR24</f>
        <v>-25</v>
      </c>
      <c r="DB24" s="14">
        <f t="shared" ref="DB24" si="46">BK24</f>
        <v>-25</v>
      </c>
      <c r="DC24" s="14">
        <f t="shared" ref="DC24" si="47">BT24</f>
        <v>10</v>
      </c>
      <c r="DD24" s="14">
        <f t="shared" ref="DD24" si="48">CC24</f>
        <v>-20</v>
      </c>
      <c r="DE24" s="14">
        <f t="shared" ref="DE24" si="49">CL24</f>
        <v>-27</v>
      </c>
      <c r="DF24" s="14">
        <f t="shared" ref="DF24" si="50">CU24</f>
        <v>-2</v>
      </c>
      <c r="DG24" s="14" t="str">
        <f>IF(AF24="","",INDEX($CW$4:$DF$4,MATCH(MAX(CW24:DF24),CW24:DF24,0)))</f>
        <v>B</v>
      </c>
      <c r="DH24" s="14">
        <v>24</v>
      </c>
      <c r="DI24" s="14" t="str">
        <f t="shared" si="39"/>
        <v>B</v>
      </c>
      <c r="DJ24" s="14" t="str" cm="1">
        <f t="array" ref="DJ24">IFERROR(INDEX($CW$4:$DF$4,_xlfn.AGGREGATE(15,6,COLUMN($CW$4:$DF$4)-COLUMN($CV$1)/($CW$24:$DF$24=MAX($CW$24:$DF$24)),COLUMNS($CW$4:CW4))),"")</f>
        <v>B</v>
      </c>
      <c r="DK24" s="14" t="str" cm="1">
        <f t="array" ref="DK24">IFERROR(INDEX($CW$4:$DF$4,_xlfn.AGGREGATE(15,6,COLUMN($CW$4:$DF$4)-COLUMN($CV$1)/($CW$24:$DF$24=MAX($CW$24:$DF$24)),COLUMNS($CW$4:CX4))),"")</f>
        <v>BN</v>
      </c>
      <c r="DL24" s="14" t="str" cm="1">
        <f t="array" ref="DL24">IFERROR(INDEX($CW$4:$DF$4,_xlfn.AGGREGATE(15,6,COLUMN($CW$4:$DF$4)-COLUMN($CV$1)/($CW$24:$DF$24=MAX($CW$24:$DF$24)),COLUMNS($CW$4:CY4))),"")</f>
        <v/>
      </c>
      <c r="DM24" s="14" t="str" cm="1">
        <f t="array" ref="DM24">IFERROR(INDEX($CW$4:$DF$4,_xlfn.AGGREGATE(15,6,COLUMN($CW$4:$DF$4)-COLUMN($CV$1)/($CW$24:$DF$24=MAX($CW$24:$DF$24)),COLUMNS($CW$4:CZ4))),"")</f>
        <v/>
      </c>
      <c r="DN24" s="168" t="str">
        <f ca="1">IF(DO23="",DN23,DN20)</f>
        <v>BN</v>
      </c>
      <c r="DR24" s="14" t="str">
        <f ca="1">IF(DN22&gt;1,"R","N")</f>
        <v>R</v>
      </c>
      <c r="DS24" s="14" t="str">
        <f ca="1">DN24</f>
        <v>BN</v>
      </c>
      <c r="ES24" s="81" t="str">
        <f t="shared" si="3"/>
        <v>B15</v>
      </c>
      <c r="ET24" s="219">
        <f t="shared" si="15"/>
        <v>10</v>
      </c>
      <c r="EU24" s="24">
        <f t="shared" si="16"/>
        <v>1</v>
      </c>
      <c r="EV24" s="24">
        <f t="shared" si="17"/>
        <v>-4</v>
      </c>
      <c r="EW24" s="24">
        <f t="shared" si="18"/>
        <v>-2</v>
      </c>
      <c r="EX24" s="24">
        <f t="shared" si="19"/>
        <v>-25</v>
      </c>
      <c r="EY24" s="24">
        <f t="shared" si="20"/>
        <v>-25</v>
      </c>
      <c r="EZ24" s="24">
        <f t="shared" si="21"/>
        <v>10</v>
      </c>
      <c r="FA24" s="24">
        <f t="shared" si="22"/>
        <v>-20</v>
      </c>
      <c r="FB24" s="24">
        <f t="shared" si="23"/>
        <v>-27</v>
      </c>
      <c r="FC24" s="67">
        <f t="shared" si="24"/>
        <v>-2</v>
      </c>
    </row>
    <row r="25" spans="1:159" ht="26.25" customHeight="1">
      <c r="A25" s="14">
        <v>16</v>
      </c>
      <c r="B25" s="101" t="str">
        <f>'Strategy 1 | PD-TG'!B25</f>
        <v>P2</v>
      </c>
      <c r="C25" s="102" t="str">
        <f>'Strategy 1 | PD-TG'!C25</f>
        <v/>
      </c>
      <c r="D25" s="102" t="str">
        <f>'Strategy 1 | PD-TG'!J25</f>
        <v/>
      </c>
      <c r="E25" s="102" t="str">
        <f>IF(AU25="","",IF('Strategy 1 | PD-TG'!S25="W","Y",IF('Strategy 1 | PD-TG'!S25="L","N","")))</f>
        <v/>
      </c>
      <c r="F25" s="102" t="str">
        <f>'Strategy 1 | PD-TG'!T25</f>
        <v/>
      </c>
      <c r="G25" s="102" t="str">
        <f>'Strategy 1 | PD-TG'!N25</f>
        <v/>
      </c>
      <c r="H25" s="103" t="str">
        <f>'Strategy 1 | PD-TG'!P25</f>
        <v/>
      </c>
      <c r="I25" s="137"/>
      <c r="J25" s="137"/>
      <c r="K25" s="101" t="str">
        <f>'Strategy 2 | PD-FE'!B25</f>
        <v>P3</v>
      </c>
      <c r="L25" s="102" t="str">
        <f>'Strategy 2 | PD-FE'!C25</f>
        <v/>
      </c>
      <c r="M25" s="102" t="str">
        <f>'Strategy 2 | PD-FE'!J25</f>
        <v/>
      </c>
      <c r="N25" s="102" t="str">
        <f>IF(AU25="","",IF('Strategy 2 | PD-FE'!S25="W","Y",IF('Strategy 2 | PD-FE'!S25="L","N","")))</f>
        <v/>
      </c>
      <c r="O25" s="102" t="str">
        <f>'Strategy 2 | PD-FE'!T25</f>
        <v/>
      </c>
      <c r="P25" s="102" t="str">
        <f>'Strategy 2 | PD-FE'!N25</f>
        <v/>
      </c>
      <c r="Q25" s="103" t="str">
        <f>'Strategy 2 | PD-FE'!P25</f>
        <v/>
      </c>
      <c r="R25" s="137"/>
      <c r="S25" s="137"/>
      <c r="T25" s="101" t="str">
        <f>'Strategy 3 | M1-TG'!B25</f>
        <v>P2</v>
      </c>
      <c r="U25" s="102" t="str">
        <f>'Strategy 3 | M1-TG'!C25</f>
        <v/>
      </c>
      <c r="V25" s="102" t="str">
        <f>'Strategy 3 | M1-TG'!J25</f>
        <v/>
      </c>
      <c r="W25" s="102" t="str">
        <f>IF(AU25="","",IF('Strategy 3 | M1-TG'!S25="W","Y",IF('Strategy 3 | M1-TG'!S25="L","N","")))</f>
        <v/>
      </c>
      <c r="X25" s="102" t="str">
        <f>'Strategy 3 | M1-TG'!T25</f>
        <v/>
      </c>
      <c r="Y25" s="102" t="str">
        <f>'Strategy 3 | M1-TG'!N25</f>
        <v/>
      </c>
      <c r="Z25" s="103" t="str">
        <f>'Strategy 3 | M1-TG'!P25</f>
        <v/>
      </c>
      <c r="AA25" s="137"/>
      <c r="AB25" s="137"/>
      <c r="AC25" s="101" t="str">
        <f>'Strategy 4 | HP-FE'!B25</f>
        <v>P2</v>
      </c>
      <c r="AD25" s="102" t="str">
        <f>'Strategy 4 | HP-FE'!C25</f>
        <v/>
      </c>
      <c r="AE25" s="102" t="str">
        <f>'Strategy 4 | HP-FE'!J25</f>
        <v/>
      </c>
      <c r="AF25" s="102" t="str">
        <f>IF(AU25="","",IF('Strategy 4 | HP-FE'!S25="W","Y",IF('Strategy 4 | HP-FE'!S25="L","N","")))</f>
        <v/>
      </c>
      <c r="AG25" s="102" t="str">
        <f>'Strategy 4 | HP-FE'!T25</f>
        <v/>
      </c>
      <c r="AH25" s="102" t="str">
        <f>'Strategy 4 | HP-FE'!N25</f>
        <v/>
      </c>
      <c r="AI25" s="103" t="str">
        <f>'Strategy 4 | HP-FE'!P25</f>
        <v/>
      </c>
      <c r="AJ25" s="137"/>
      <c r="AK25" s="137"/>
      <c r="AL25" s="101" t="str">
        <f>'Strategy 5 | M1-FE'!B25</f>
        <v>P10</v>
      </c>
      <c r="AM25" s="102" t="str">
        <f>'Strategy 5 | M1-FE'!C25</f>
        <v/>
      </c>
      <c r="AN25" s="102" t="str">
        <f>'Strategy 5 | M1-FE'!J25</f>
        <v/>
      </c>
      <c r="AO25" s="102" t="str">
        <f>IF(AU25="","",IF('Strategy 5 | M1-FE'!S25="W","Y",IF('Strategy 5 | M1-FE'!S25="L","N","")))</f>
        <v/>
      </c>
      <c r="AP25" s="102" t="str">
        <f>'Strategy 5 | M1-FE'!T25</f>
        <v/>
      </c>
      <c r="AQ25" s="102" t="str">
        <f>'Strategy 5 | M1-FE'!N25</f>
        <v/>
      </c>
      <c r="AR25" s="103" t="str">
        <f>'Strategy 5 | M1-FE'!P25</f>
        <v/>
      </c>
      <c r="AS25" s="137"/>
      <c r="AT25" s="137"/>
      <c r="AU25" s="186" t="str">
        <f>IF('Combo Dashboard'!AF25="","",'Combo Dashboard'!AF25)</f>
        <v/>
      </c>
      <c r="AV25" s="180" t="str">
        <f t="shared" ref="AV25" ca="1" si="51">IF(AU24="","",IF(DR24="R","R",""))</f>
        <v>R</v>
      </c>
      <c r="AW25" s="180" t="str">
        <f ca="1">IF(AU24="","",VLOOKUP(DS25,General!U:V,2,FALSE))</f>
        <v>S7</v>
      </c>
      <c r="AX25" s="181" t="str" cm="1">
        <f t="array" aca="1" ref="AX25" ca="1">IF(AU24="","",INDIRECT(DS24&amp;DH25))</f>
        <v>P3</v>
      </c>
      <c r="AY25" s="102" t="str">
        <f t="shared" si="1"/>
        <v/>
      </c>
      <c r="AZ25" s="102" t="str">
        <f t="shared" si="14"/>
        <v/>
      </c>
      <c r="BA25" s="103" t="str">
        <f t="shared" si="2"/>
        <v/>
      </c>
      <c r="BB25" s="137"/>
      <c r="BC25" s="137"/>
      <c r="BD25" s="137"/>
      <c r="BE25" s="101" t="str">
        <f>'Strategy 6 | PD-M1'!B25</f>
        <v>P11</v>
      </c>
      <c r="BF25" s="102" t="str">
        <f>'Strategy 6 | PD-M1'!C25</f>
        <v/>
      </c>
      <c r="BG25" s="102" t="str">
        <f>'Strategy 6 | PD-M1'!J25</f>
        <v/>
      </c>
      <c r="BH25" s="102" t="str">
        <f>IF(AU25="","",IF('Strategy 6 | PD-M1'!R25&gt;0,"Y",IF('Strategy 6 | PD-M1'!R25=0,"","N")))</f>
        <v/>
      </c>
      <c r="BI25" s="102" t="str">
        <f>'Strategy 6 | PD-M1'!T25</f>
        <v/>
      </c>
      <c r="BJ25" s="102" t="str">
        <f>'Strategy 6 | PD-M1'!N25</f>
        <v/>
      </c>
      <c r="BK25" s="103" t="str">
        <f>'Strategy 6 | PD-M1'!P25</f>
        <v/>
      </c>
      <c r="BL25" s="137"/>
      <c r="BM25" s="137"/>
      <c r="BN25" s="101" t="str">
        <f>'Strategy 7 | TG-FE'!B25</f>
        <v>P3</v>
      </c>
      <c r="BO25" s="102" t="str">
        <f>'Strategy 7 | TG-FE'!C25</f>
        <v/>
      </c>
      <c r="BP25" s="102" t="str">
        <f>'Strategy 7 | TG-FE'!J25</f>
        <v/>
      </c>
      <c r="BQ25" s="102" t="str">
        <f>IF(AU25="","",IF('Strategy 7 | TG-FE'!S25="W","Y",IF('Strategy 7 | TG-FE'!S25="L","N","")))</f>
        <v/>
      </c>
      <c r="BR25" s="102" t="str">
        <f>'Strategy 7 | TG-FE'!T25</f>
        <v/>
      </c>
      <c r="BS25" s="102" t="str">
        <f>'Strategy 7 | TG-FE'!N25</f>
        <v/>
      </c>
      <c r="BT25" s="103" t="str">
        <f>'Strategy 7 | TG-FE'!P25</f>
        <v/>
      </c>
      <c r="BU25" s="137"/>
      <c r="BV25" s="137"/>
      <c r="BW25" s="101" t="str">
        <f>'Strategy 8 | M1-WB'!B25</f>
        <v>P10</v>
      </c>
      <c r="BX25" s="102" t="str">
        <f>'Strategy 8 | M1-WB'!C25</f>
        <v/>
      </c>
      <c r="BY25" s="102" t="str">
        <f>'Strategy 8 | M1-WB'!J25</f>
        <v/>
      </c>
      <c r="BZ25" s="102" t="str">
        <f>IF(AU25="","",IF('Strategy 8 | M1-WB'!S25="W","Y",IF('Strategy 8 | M1-WB'!S25="L","N","")))</f>
        <v/>
      </c>
      <c r="CA25" s="102" t="str">
        <f>'Strategy 8 | M1-WB'!T25</f>
        <v/>
      </c>
      <c r="CB25" s="102" t="str">
        <f>'Strategy 8 | M1-WB'!N25</f>
        <v/>
      </c>
      <c r="CC25" s="103" t="str">
        <f>'Strategy 8 | M1-WB'!P25</f>
        <v/>
      </c>
      <c r="CD25" s="137"/>
      <c r="CE25" s="137"/>
      <c r="CF25" s="101" t="str">
        <f>'Strategy 9 | HP-M1'!B25</f>
        <v>P12</v>
      </c>
      <c r="CG25" s="102" t="str">
        <f>'Strategy 9 | HP-M1'!C25</f>
        <v/>
      </c>
      <c r="CH25" s="102" t="str">
        <f>'Strategy 9 | HP-M1'!J25</f>
        <v/>
      </c>
      <c r="CI25" s="102" t="str">
        <f>IF(AU25="","",IF('Strategy 9 | HP-M1'!S25="W","Y",IF('Strategy 9 | HP-M1'!S25="L","N","")))</f>
        <v/>
      </c>
      <c r="CJ25" s="102" t="str">
        <f>'Strategy 9 | HP-M1'!T25</f>
        <v/>
      </c>
      <c r="CK25" s="102" t="str">
        <f>'Strategy 9 | HP-M1'!N25</f>
        <v/>
      </c>
      <c r="CL25" s="103" t="str">
        <f>'Strategy 9 | HP-M1'!P25</f>
        <v/>
      </c>
      <c r="CM25" s="137"/>
      <c r="CN25" s="137"/>
      <c r="CO25" s="101" t="str">
        <f>'Strategy 10 | OP-OB'!B25</f>
        <v>P2</v>
      </c>
      <c r="CP25" s="102" t="str">
        <f>'Strategy 10 | OP-OB'!C25</f>
        <v/>
      </c>
      <c r="CQ25" s="102" t="str">
        <f>'Strategy 10 | OP-OB'!J25</f>
        <v/>
      </c>
      <c r="CR25" s="102" t="str">
        <f>IF(AU25="","",IF('Strategy 10 | OP-OB'!S25="W","Y",IF('Strategy 10 | OP-OB'!S25="L","N","")))</f>
        <v/>
      </c>
      <c r="CS25" s="102" t="str">
        <f>'Strategy 10 | OP-OB'!T25</f>
        <v/>
      </c>
      <c r="CT25" s="102" t="str">
        <f>'Strategy 10 | OP-OB'!N25</f>
        <v/>
      </c>
      <c r="CU25" s="103" t="str">
        <f>'Strategy 10 | OP-OB'!P25</f>
        <v/>
      </c>
      <c r="CV25" s="14">
        <f ca="1">IF(AY25="",0,IFERROR(VLOOKUP(AY20&amp;AY21&amp;AY22&amp;AY23&amp;AY24&amp;AY25,General!I:J,2,FALSE),0))+AZ24</f>
        <v>3</v>
      </c>
      <c r="DG25" s="14" t="str">
        <f>DG29</f>
        <v/>
      </c>
      <c r="DH25" s="14">
        <v>25</v>
      </c>
      <c r="DI25" s="14" t="str">
        <f>$DG$29</f>
        <v/>
      </c>
      <c r="DN25" s="14" t="str">
        <f ca="1">IF(DN26=1,DN28,IF(DN26=2,DO28,IF(DN26=3,DP28,DQ28)))</f>
        <v/>
      </c>
      <c r="DS25" s="14" t="str">
        <f ca="1">$DN$24</f>
        <v>BN</v>
      </c>
      <c r="ES25" s="81" t="str">
        <f t="shared" si="3"/>
        <v>B16</v>
      </c>
      <c r="ET25" s="219" t="str">
        <f t="shared" si="15"/>
        <v/>
      </c>
      <c r="EU25" s="24" t="str">
        <f t="shared" si="16"/>
        <v/>
      </c>
      <c r="EV25" s="24" t="str">
        <f t="shared" si="17"/>
        <v/>
      </c>
      <c r="EW25" s="24" t="str">
        <f t="shared" si="18"/>
        <v/>
      </c>
      <c r="EX25" s="24" t="str">
        <f t="shared" si="19"/>
        <v/>
      </c>
      <c r="EY25" s="24" t="str">
        <f t="shared" si="20"/>
        <v/>
      </c>
      <c r="EZ25" s="24" t="str">
        <f t="shared" si="21"/>
        <v/>
      </c>
      <c r="FA25" s="24" t="str">
        <f t="shared" si="22"/>
        <v/>
      </c>
      <c r="FB25" s="24" t="str">
        <f t="shared" si="23"/>
        <v/>
      </c>
      <c r="FC25" s="67" t="str">
        <f t="shared" si="24"/>
        <v/>
      </c>
    </row>
    <row r="26" spans="1:159" ht="26.25" customHeight="1">
      <c r="A26" s="14">
        <v>17</v>
      </c>
      <c r="B26" s="104" t="str">
        <f>'Strategy 1 | PD-TG'!B26</f>
        <v/>
      </c>
      <c r="C26" s="91" t="str">
        <f>'Strategy 1 | PD-TG'!C26</f>
        <v/>
      </c>
      <c r="D26" s="91" t="str">
        <f>'Strategy 1 | PD-TG'!J26</f>
        <v/>
      </c>
      <c r="E26" s="91" t="str">
        <f>IF(AU26="","",IF('Strategy 1 | PD-TG'!S26="W","Y",IF('Strategy 1 | PD-TG'!S26="L","N","")))</f>
        <v/>
      </c>
      <c r="F26" s="91" t="str">
        <f>'Strategy 1 | PD-TG'!T26</f>
        <v/>
      </c>
      <c r="G26" s="91" t="str">
        <f>'Strategy 1 | PD-TG'!N26</f>
        <v/>
      </c>
      <c r="H26" s="105" t="str">
        <f>'Strategy 1 | PD-TG'!P26</f>
        <v/>
      </c>
      <c r="I26" s="137"/>
      <c r="J26" s="137"/>
      <c r="K26" s="104" t="str">
        <f>'Strategy 2 | PD-FE'!B26</f>
        <v/>
      </c>
      <c r="L26" s="91" t="str">
        <f>'Strategy 2 | PD-FE'!C26</f>
        <v/>
      </c>
      <c r="M26" s="91" t="str">
        <f>'Strategy 2 | PD-FE'!J26</f>
        <v/>
      </c>
      <c r="N26" s="91" t="str">
        <f>IF(AU26="","",IF('Strategy 2 | PD-FE'!S26="W","Y",IF('Strategy 2 | PD-FE'!S26="L","N","")))</f>
        <v/>
      </c>
      <c r="O26" s="91" t="str">
        <f>'Strategy 2 | PD-FE'!T26</f>
        <v/>
      </c>
      <c r="P26" s="91" t="str">
        <f>'Strategy 2 | PD-FE'!N26</f>
        <v/>
      </c>
      <c r="Q26" s="105" t="str">
        <f>'Strategy 2 | PD-FE'!P26</f>
        <v/>
      </c>
      <c r="R26" s="137"/>
      <c r="S26" s="137"/>
      <c r="T26" s="104" t="str">
        <f>'Strategy 3 | M1-TG'!B26</f>
        <v/>
      </c>
      <c r="U26" s="91" t="str">
        <f>'Strategy 3 | M1-TG'!C26</f>
        <v/>
      </c>
      <c r="V26" s="91" t="str">
        <f>'Strategy 3 | M1-TG'!J26</f>
        <v/>
      </c>
      <c r="W26" s="91" t="str">
        <f>IF(AU26="","",IF('Strategy 3 | M1-TG'!S26="W","Y",IF('Strategy 3 | M1-TG'!S26="L","N","")))</f>
        <v/>
      </c>
      <c r="X26" s="91" t="str">
        <f>'Strategy 3 | M1-TG'!T26</f>
        <v/>
      </c>
      <c r="Y26" s="91" t="str">
        <f>'Strategy 3 | M1-TG'!N26</f>
        <v/>
      </c>
      <c r="Z26" s="105" t="str">
        <f>'Strategy 3 | M1-TG'!P26</f>
        <v/>
      </c>
      <c r="AA26" s="137"/>
      <c r="AB26" s="137"/>
      <c r="AC26" s="104" t="str">
        <f>'Strategy 4 | HP-FE'!B26</f>
        <v/>
      </c>
      <c r="AD26" s="91" t="str">
        <f>'Strategy 4 | HP-FE'!C26</f>
        <v/>
      </c>
      <c r="AE26" s="91" t="str">
        <f>'Strategy 4 | HP-FE'!J26</f>
        <v/>
      </c>
      <c r="AF26" s="91" t="str">
        <f>IF(AU26="","",IF('Strategy 4 | HP-FE'!S26="W","Y",IF('Strategy 4 | HP-FE'!S26="L","N","")))</f>
        <v/>
      </c>
      <c r="AG26" s="91" t="str">
        <f>'Strategy 4 | HP-FE'!T26</f>
        <v/>
      </c>
      <c r="AH26" s="91" t="str">
        <f>'Strategy 4 | HP-FE'!N26</f>
        <v/>
      </c>
      <c r="AI26" s="105" t="str">
        <f>'Strategy 4 | HP-FE'!P26</f>
        <v/>
      </c>
      <c r="AJ26" s="137"/>
      <c r="AK26" s="137"/>
      <c r="AL26" s="104" t="str">
        <f>'Strategy 5 | M1-FE'!B26</f>
        <v/>
      </c>
      <c r="AM26" s="91" t="str">
        <f>'Strategy 5 | M1-FE'!C26</f>
        <v/>
      </c>
      <c r="AN26" s="91" t="str">
        <f>'Strategy 5 | M1-FE'!J26</f>
        <v/>
      </c>
      <c r="AO26" s="91" t="str">
        <f>IF(AU26="","",IF('Strategy 5 | M1-FE'!S26="W","Y",IF('Strategy 5 | M1-FE'!S26="L","N","")))</f>
        <v/>
      </c>
      <c r="AP26" s="91" t="str">
        <f>'Strategy 5 | M1-FE'!T26</f>
        <v/>
      </c>
      <c r="AQ26" s="91" t="str">
        <f>'Strategy 5 | M1-FE'!N26</f>
        <v/>
      </c>
      <c r="AR26" s="105" t="str">
        <f>'Strategy 5 | M1-FE'!P26</f>
        <v/>
      </c>
      <c r="AS26" s="137"/>
      <c r="AT26" s="137"/>
      <c r="AU26" s="187" t="str">
        <f>IF('Combo Dashboard'!AF26="","",'Combo Dashboard'!AF26)</f>
        <v/>
      </c>
      <c r="AV26" s="190" t="str">
        <f>IF('Combo Dashboard'!AG26="","",'Combo Dashboard'!AG26)</f>
        <v/>
      </c>
      <c r="AW26" s="190" t="str">
        <f>IF('Combo Dashboard'!AH26="","",'Combo Dashboard'!AH26)</f>
        <v/>
      </c>
      <c r="AX26" s="178" t="str" cm="1">
        <f t="array" aca="1" ref="AX26" ca="1">IF(AU25="","",INDIRECT(DS25&amp;DH26))</f>
        <v/>
      </c>
      <c r="AY26" s="91" t="str">
        <f t="shared" si="1"/>
        <v/>
      </c>
      <c r="AZ26" s="91" t="str">
        <f t="shared" si="14"/>
        <v/>
      </c>
      <c r="BA26" s="105" t="str">
        <f t="shared" si="2"/>
        <v/>
      </c>
      <c r="BB26" s="137"/>
      <c r="BC26" s="137"/>
      <c r="BD26" s="137"/>
      <c r="BE26" s="104" t="str">
        <f>'Strategy 6 | PD-M1'!B26</f>
        <v/>
      </c>
      <c r="BF26" s="91" t="str">
        <f>'Strategy 6 | PD-M1'!C26</f>
        <v/>
      </c>
      <c r="BG26" s="91" t="str">
        <f>'Strategy 6 | PD-M1'!J26</f>
        <v/>
      </c>
      <c r="BH26" s="91" t="str">
        <f>IF(AU26="","",IF('Strategy 6 | PD-M1'!R26&gt;0,"Y",IF('Strategy 6 | PD-M1'!R26=0,"","N")))</f>
        <v/>
      </c>
      <c r="BI26" s="91" t="str">
        <f>'Strategy 6 | PD-M1'!T26</f>
        <v/>
      </c>
      <c r="BJ26" s="91" t="str">
        <f>'Strategy 6 | PD-M1'!N26</f>
        <v/>
      </c>
      <c r="BK26" s="105" t="str">
        <f>'Strategy 6 | PD-M1'!P26</f>
        <v/>
      </c>
      <c r="BL26" s="137"/>
      <c r="BM26" s="137"/>
      <c r="BN26" s="104" t="str">
        <f>'Strategy 7 | TG-FE'!B26</f>
        <v/>
      </c>
      <c r="BO26" s="91" t="str">
        <f>'Strategy 7 | TG-FE'!C26</f>
        <v/>
      </c>
      <c r="BP26" s="91" t="str">
        <f>'Strategy 7 | TG-FE'!J26</f>
        <v/>
      </c>
      <c r="BQ26" s="91" t="str">
        <f>IF(AU26="","",IF('Strategy 7 | TG-FE'!S26="W","Y",IF('Strategy 7 | TG-FE'!S26="L","N","")))</f>
        <v/>
      </c>
      <c r="BR26" s="91" t="str">
        <f>'Strategy 7 | TG-FE'!T26</f>
        <v/>
      </c>
      <c r="BS26" s="91" t="str">
        <f>'Strategy 7 | TG-FE'!N26</f>
        <v/>
      </c>
      <c r="BT26" s="105" t="str">
        <f>'Strategy 7 | TG-FE'!P26</f>
        <v/>
      </c>
      <c r="BU26" s="137"/>
      <c r="BV26" s="137"/>
      <c r="BW26" s="104" t="str">
        <f>'Strategy 8 | M1-WB'!B26</f>
        <v/>
      </c>
      <c r="BX26" s="91" t="str">
        <f>'Strategy 8 | M1-WB'!C26</f>
        <v/>
      </c>
      <c r="BY26" s="91" t="str">
        <f>'Strategy 8 | M1-WB'!J26</f>
        <v/>
      </c>
      <c r="BZ26" s="91" t="str">
        <f>IF(AU26="","",IF('Strategy 8 | M1-WB'!S26="W","Y",IF('Strategy 8 | M1-WB'!S26="L","N","")))</f>
        <v/>
      </c>
      <c r="CA26" s="91" t="str">
        <f>'Strategy 8 | M1-WB'!T26</f>
        <v/>
      </c>
      <c r="CB26" s="91" t="str">
        <f>'Strategy 8 | M1-WB'!N26</f>
        <v/>
      </c>
      <c r="CC26" s="105" t="str">
        <f>'Strategy 8 | M1-WB'!P26</f>
        <v/>
      </c>
      <c r="CD26" s="137"/>
      <c r="CE26" s="137"/>
      <c r="CF26" s="104" t="str">
        <f>'Strategy 9 | HP-M1'!B26</f>
        <v/>
      </c>
      <c r="CG26" s="91" t="str">
        <f>'Strategy 9 | HP-M1'!C26</f>
        <v/>
      </c>
      <c r="CH26" s="91" t="str">
        <f>'Strategy 9 | HP-M1'!J26</f>
        <v/>
      </c>
      <c r="CI26" s="91" t="str">
        <f>IF(AU26="","",IF('Strategy 9 | HP-M1'!S26="W","Y",IF('Strategy 9 | HP-M1'!S26="L","N","")))</f>
        <v/>
      </c>
      <c r="CJ26" s="91" t="str">
        <f>'Strategy 9 | HP-M1'!T26</f>
        <v/>
      </c>
      <c r="CK26" s="91" t="str">
        <f>'Strategy 9 | HP-M1'!N26</f>
        <v/>
      </c>
      <c r="CL26" s="105" t="str">
        <f>'Strategy 9 | HP-M1'!P26</f>
        <v/>
      </c>
      <c r="CM26" s="137"/>
      <c r="CN26" s="137"/>
      <c r="CO26" s="104" t="str">
        <f>'Strategy 10 | OP-OB'!B26</f>
        <v/>
      </c>
      <c r="CP26" s="91" t="str">
        <f>'Strategy 10 | OP-OB'!C26</f>
        <v/>
      </c>
      <c r="CQ26" s="91" t="str">
        <f>'Strategy 10 | OP-OB'!J26</f>
        <v/>
      </c>
      <c r="CR26" s="91" t="str">
        <f>IF(AU26="","",IF('Strategy 10 | OP-OB'!S26="W","Y",IF('Strategy 10 | OP-OB'!S26="L","N","")))</f>
        <v/>
      </c>
      <c r="CS26" s="91" t="str">
        <f>'Strategy 10 | OP-OB'!T26</f>
        <v/>
      </c>
      <c r="CT26" s="91" t="str">
        <f>'Strategy 10 | OP-OB'!N26</f>
        <v/>
      </c>
      <c r="CU26" s="105" t="str">
        <f>'Strategy 10 | OP-OB'!P26</f>
        <v/>
      </c>
      <c r="CV26" s="14" t="e">
        <f>IF(AY26="",0,IFERROR(VLOOKUP(AY21&amp;AY22&amp;AY23&amp;AY24&amp;AY25&amp;AY26,General!I:J,2,FALSE),0))+AZ25</f>
        <v>#VALUE!</v>
      </c>
      <c r="DG26" s="14" t="str">
        <f>DG29</f>
        <v/>
      </c>
      <c r="DH26" s="14">
        <v>26</v>
      </c>
      <c r="DI26" s="14" t="str">
        <f t="shared" ref="DI26:DI29" si="52">$DG$29</f>
        <v/>
      </c>
      <c r="DN26" s="14">
        <f ca="1">RANDBETWEEN(1,DN27)</f>
        <v>2</v>
      </c>
      <c r="DS26" s="14" t="str">
        <f t="shared" ref="DS26:DS28" ca="1" si="53">$DN$24</f>
        <v>BN</v>
      </c>
      <c r="ES26" s="81" t="str">
        <f t="shared" si="3"/>
        <v>B17</v>
      </c>
      <c r="ET26" s="219" t="str">
        <f t="shared" si="15"/>
        <v/>
      </c>
      <c r="EU26" s="24" t="str">
        <f t="shared" si="16"/>
        <v/>
      </c>
      <c r="EV26" s="24" t="str">
        <f t="shared" si="17"/>
        <v/>
      </c>
      <c r="EW26" s="24" t="str">
        <f t="shared" si="18"/>
        <v/>
      </c>
      <c r="EX26" s="24" t="str">
        <f t="shared" si="19"/>
        <v/>
      </c>
      <c r="EY26" s="24" t="str">
        <f t="shared" si="20"/>
        <v/>
      </c>
      <c r="EZ26" s="24" t="str">
        <f t="shared" si="21"/>
        <v/>
      </c>
      <c r="FA26" s="24" t="str">
        <f t="shared" si="22"/>
        <v/>
      </c>
      <c r="FB26" s="24" t="str">
        <f t="shared" si="23"/>
        <v/>
      </c>
      <c r="FC26" s="67" t="str">
        <f t="shared" si="24"/>
        <v/>
      </c>
    </row>
    <row r="27" spans="1:159" ht="26.25" customHeight="1">
      <c r="A27" s="14">
        <v>18</v>
      </c>
      <c r="B27" s="104" t="str">
        <f>'Strategy 1 | PD-TG'!B27</f>
        <v/>
      </c>
      <c r="C27" s="91" t="str">
        <f>'Strategy 1 | PD-TG'!C27</f>
        <v/>
      </c>
      <c r="D27" s="91" t="str">
        <f>'Strategy 1 | PD-TG'!J27</f>
        <v/>
      </c>
      <c r="E27" s="91" t="str">
        <f>IF(AU27="","",IF('Strategy 1 | PD-TG'!S27="W","Y",IF('Strategy 1 | PD-TG'!S27="L","N","")))</f>
        <v/>
      </c>
      <c r="F27" s="91" t="str">
        <f>'Strategy 1 | PD-TG'!T27</f>
        <v/>
      </c>
      <c r="G27" s="91" t="str">
        <f>'Strategy 1 | PD-TG'!N27</f>
        <v/>
      </c>
      <c r="H27" s="105" t="str">
        <f>'Strategy 1 | PD-TG'!P27</f>
        <v/>
      </c>
      <c r="I27" s="137"/>
      <c r="J27" s="137"/>
      <c r="K27" s="104" t="str">
        <f>'Strategy 2 | PD-FE'!B27</f>
        <v/>
      </c>
      <c r="L27" s="91" t="str">
        <f>'Strategy 2 | PD-FE'!C27</f>
        <v/>
      </c>
      <c r="M27" s="91" t="str">
        <f>'Strategy 2 | PD-FE'!J27</f>
        <v/>
      </c>
      <c r="N27" s="91" t="str">
        <f>IF(AU27="","",IF('Strategy 2 | PD-FE'!S27="W","Y",IF('Strategy 2 | PD-FE'!S27="L","N","")))</f>
        <v/>
      </c>
      <c r="O27" s="91" t="str">
        <f>'Strategy 2 | PD-FE'!T27</f>
        <v/>
      </c>
      <c r="P27" s="91" t="str">
        <f>'Strategy 2 | PD-FE'!N27</f>
        <v/>
      </c>
      <c r="Q27" s="105" t="str">
        <f>'Strategy 2 | PD-FE'!P27</f>
        <v/>
      </c>
      <c r="R27" s="137"/>
      <c r="S27" s="137"/>
      <c r="T27" s="104" t="str">
        <f>'Strategy 3 | M1-TG'!B27</f>
        <v/>
      </c>
      <c r="U27" s="91" t="str">
        <f>'Strategy 3 | M1-TG'!C27</f>
        <v/>
      </c>
      <c r="V27" s="91" t="str">
        <f>'Strategy 3 | M1-TG'!J27</f>
        <v/>
      </c>
      <c r="W27" s="91" t="str">
        <f>IF(AU27="","",IF('Strategy 3 | M1-TG'!S27="W","Y",IF('Strategy 3 | M1-TG'!S27="L","N","")))</f>
        <v/>
      </c>
      <c r="X27" s="91" t="str">
        <f>'Strategy 3 | M1-TG'!T27</f>
        <v/>
      </c>
      <c r="Y27" s="91" t="str">
        <f>'Strategy 3 | M1-TG'!N27</f>
        <v/>
      </c>
      <c r="Z27" s="105" t="str">
        <f>'Strategy 3 | M1-TG'!P27</f>
        <v/>
      </c>
      <c r="AA27" s="137"/>
      <c r="AB27" s="137"/>
      <c r="AC27" s="104" t="str">
        <f>'Strategy 4 | HP-FE'!B27</f>
        <v/>
      </c>
      <c r="AD27" s="91" t="str">
        <f>'Strategy 4 | HP-FE'!C27</f>
        <v/>
      </c>
      <c r="AE27" s="91" t="str">
        <f>'Strategy 4 | HP-FE'!J27</f>
        <v/>
      </c>
      <c r="AF27" s="91" t="str">
        <f>IF(AU27="","",IF('Strategy 4 | HP-FE'!S27="W","Y",IF('Strategy 4 | HP-FE'!S27="L","N","")))</f>
        <v/>
      </c>
      <c r="AG27" s="91" t="str">
        <f>'Strategy 4 | HP-FE'!T27</f>
        <v/>
      </c>
      <c r="AH27" s="91" t="str">
        <f>'Strategy 4 | HP-FE'!N27</f>
        <v/>
      </c>
      <c r="AI27" s="105" t="str">
        <f>'Strategy 4 | HP-FE'!P27</f>
        <v/>
      </c>
      <c r="AJ27" s="137"/>
      <c r="AK27" s="137"/>
      <c r="AL27" s="104" t="str">
        <f>'Strategy 5 | M1-FE'!B27</f>
        <v/>
      </c>
      <c r="AM27" s="91" t="str">
        <f>'Strategy 5 | M1-FE'!C27</f>
        <v/>
      </c>
      <c r="AN27" s="91" t="str">
        <f>'Strategy 5 | M1-FE'!J27</f>
        <v/>
      </c>
      <c r="AO27" s="91" t="str">
        <f>IF(AU27="","",IF('Strategy 5 | M1-FE'!S27="W","Y",IF('Strategy 5 | M1-FE'!S27="L","N","")))</f>
        <v/>
      </c>
      <c r="AP27" s="91" t="str">
        <f>'Strategy 5 | M1-FE'!T27</f>
        <v/>
      </c>
      <c r="AQ27" s="91" t="str">
        <f>'Strategy 5 | M1-FE'!N27</f>
        <v/>
      </c>
      <c r="AR27" s="105" t="str">
        <f>'Strategy 5 | M1-FE'!P27</f>
        <v/>
      </c>
      <c r="AS27" s="137"/>
      <c r="AT27" s="137"/>
      <c r="AU27" s="187" t="str">
        <f>IF('Combo Dashboard'!AF27="","",'Combo Dashboard'!AF27)</f>
        <v/>
      </c>
      <c r="AV27" s="190" t="str">
        <f>IF('Combo Dashboard'!AG27="","",'Combo Dashboard'!AG27)</f>
        <v/>
      </c>
      <c r="AW27" s="190" t="str">
        <f>IF('Combo Dashboard'!AH27="","",'Combo Dashboard'!AH27)</f>
        <v/>
      </c>
      <c r="AX27" s="178" t="str" cm="1">
        <f t="array" aca="1" ref="AX27" ca="1">IF(AU26="","",INDIRECT(DS26&amp;DH27))</f>
        <v/>
      </c>
      <c r="AY27" s="91" t="str">
        <f t="shared" si="1"/>
        <v/>
      </c>
      <c r="AZ27" s="91" t="str">
        <f t="shared" si="14"/>
        <v/>
      </c>
      <c r="BA27" s="105" t="str">
        <f t="shared" si="2"/>
        <v/>
      </c>
      <c r="BB27" s="137"/>
      <c r="BC27" s="137"/>
      <c r="BD27" s="137"/>
      <c r="BE27" s="104" t="str">
        <f>'Strategy 6 | PD-M1'!B27</f>
        <v/>
      </c>
      <c r="BF27" s="91" t="str">
        <f>'Strategy 6 | PD-M1'!C27</f>
        <v/>
      </c>
      <c r="BG27" s="91" t="str">
        <f>'Strategy 6 | PD-M1'!J27</f>
        <v/>
      </c>
      <c r="BH27" s="91" t="str">
        <f>IF(AU27="","",IF('Strategy 6 | PD-M1'!R27&gt;0,"Y",IF('Strategy 6 | PD-M1'!R27=0,"","N")))</f>
        <v/>
      </c>
      <c r="BI27" s="91" t="str">
        <f>'Strategy 6 | PD-M1'!T27</f>
        <v/>
      </c>
      <c r="BJ27" s="91" t="str">
        <f>'Strategy 6 | PD-M1'!N27</f>
        <v/>
      </c>
      <c r="BK27" s="105" t="str">
        <f>'Strategy 6 | PD-M1'!P27</f>
        <v/>
      </c>
      <c r="BL27" s="137"/>
      <c r="BM27" s="137"/>
      <c r="BN27" s="104" t="str">
        <f>'Strategy 7 | TG-FE'!B27</f>
        <v/>
      </c>
      <c r="BO27" s="91" t="str">
        <f>'Strategy 7 | TG-FE'!C27</f>
        <v/>
      </c>
      <c r="BP27" s="91" t="str">
        <f>'Strategy 7 | TG-FE'!J27</f>
        <v/>
      </c>
      <c r="BQ27" s="91" t="str">
        <f>IF(AU27="","",IF('Strategy 7 | TG-FE'!S27="W","Y",IF('Strategy 7 | TG-FE'!S27="L","N","")))</f>
        <v/>
      </c>
      <c r="BR27" s="91" t="str">
        <f>'Strategy 7 | TG-FE'!T27</f>
        <v/>
      </c>
      <c r="BS27" s="91" t="str">
        <f>'Strategy 7 | TG-FE'!N27</f>
        <v/>
      </c>
      <c r="BT27" s="105" t="str">
        <f>'Strategy 7 | TG-FE'!P27</f>
        <v/>
      </c>
      <c r="BU27" s="137"/>
      <c r="BV27" s="137"/>
      <c r="BW27" s="104" t="str">
        <f>'Strategy 8 | M1-WB'!B27</f>
        <v/>
      </c>
      <c r="BX27" s="91" t="str">
        <f>'Strategy 8 | M1-WB'!C27</f>
        <v/>
      </c>
      <c r="BY27" s="91" t="str">
        <f>'Strategy 8 | M1-WB'!J27</f>
        <v/>
      </c>
      <c r="BZ27" s="91" t="str">
        <f>IF(AU27="","",IF('Strategy 8 | M1-WB'!S27="W","Y",IF('Strategy 8 | M1-WB'!S27="L","N","")))</f>
        <v/>
      </c>
      <c r="CA27" s="91" t="str">
        <f>'Strategy 8 | M1-WB'!T27</f>
        <v/>
      </c>
      <c r="CB27" s="91" t="str">
        <f>'Strategy 8 | M1-WB'!N27</f>
        <v/>
      </c>
      <c r="CC27" s="105" t="str">
        <f>'Strategy 8 | M1-WB'!P27</f>
        <v/>
      </c>
      <c r="CD27" s="137"/>
      <c r="CE27" s="137"/>
      <c r="CF27" s="104" t="str">
        <f>'Strategy 9 | HP-M1'!B27</f>
        <v/>
      </c>
      <c r="CG27" s="91" t="str">
        <f>'Strategy 9 | HP-M1'!C27</f>
        <v/>
      </c>
      <c r="CH27" s="91" t="str">
        <f>'Strategy 9 | HP-M1'!J27</f>
        <v/>
      </c>
      <c r="CI27" s="91" t="str">
        <f>IF(AU27="","",IF('Strategy 9 | HP-M1'!S27="W","Y",IF('Strategy 9 | HP-M1'!S27="L","N","")))</f>
        <v/>
      </c>
      <c r="CJ27" s="91" t="str">
        <f>'Strategy 9 | HP-M1'!T27</f>
        <v/>
      </c>
      <c r="CK27" s="91" t="str">
        <f>'Strategy 9 | HP-M1'!N27</f>
        <v/>
      </c>
      <c r="CL27" s="105" t="str">
        <f>'Strategy 9 | HP-M1'!P27</f>
        <v/>
      </c>
      <c r="CM27" s="137"/>
      <c r="CN27" s="137"/>
      <c r="CO27" s="104" t="str">
        <f>'Strategy 10 | OP-OB'!B27</f>
        <v/>
      </c>
      <c r="CP27" s="91" t="str">
        <f>'Strategy 10 | OP-OB'!C27</f>
        <v/>
      </c>
      <c r="CQ27" s="91" t="str">
        <f>'Strategy 10 | OP-OB'!J27</f>
        <v/>
      </c>
      <c r="CR27" s="91" t="str">
        <f>IF(AU27="","",IF('Strategy 10 | OP-OB'!S27="W","Y",IF('Strategy 10 | OP-OB'!S27="L","N","")))</f>
        <v/>
      </c>
      <c r="CS27" s="91" t="str">
        <f>'Strategy 10 | OP-OB'!T27</f>
        <v/>
      </c>
      <c r="CT27" s="91" t="str">
        <f>'Strategy 10 | OP-OB'!N27</f>
        <v/>
      </c>
      <c r="CU27" s="105" t="str">
        <f>'Strategy 10 | OP-OB'!P27</f>
        <v/>
      </c>
      <c r="CV27" s="14" t="e">
        <f>IF(AY27="",0,IFERROR(VLOOKUP(AY22&amp;AY23&amp;AY24&amp;AY25&amp;AY26&amp;AY27,General!I:J,2,FALSE),0))+AZ26</f>
        <v>#VALUE!</v>
      </c>
      <c r="DG27" s="14" t="str">
        <f>DG29</f>
        <v/>
      </c>
      <c r="DH27" s="14">
        <v>27</v>
      </c>
      <c r="DI27" s="14" t="str">
        <f t="shared" si="52"/>
        <v/>
      </c>
      <c r="DJ27" s="14" t="str">
        <f>IFERROR(VLOOKUP(DJ29,General!R:S,2,FALSE),"")</f>
        <v/>
      </c>
      <c r="DK27" s="14" t="str">
        <f>IFERROR(VLOOKUP(DK29,General!R:S,2,FALSE),"")</f>
        <v/>
      </c>
      <c r="DL27" s="14" t="str">
        <f>IFERROR(VLOOKUP(DL29,General!R:S,2,FALSE),"")</f>
        <v/>
      </c>
      <c r="DM27" s="14" t="str">
        <f>IFERROR(VLOOKUP(DM29,General!R:S,2,FALSE),"")</f>
        <v/>
      </c>
      <c r="DN27" s="14">
        <f ca="1">COUNTIF(DJ28:DM28,MAX(DJ28:DM28))</f>
        <v>4</v>
      </c>
      <c r="DS27" s="14" t="str">
        <f t="shared" ca="1" si="53"/>
        <v>BN</v>
      </c>
      <c r="ES27" s="81" t="str">
        <f t="shared" si="3"/>
        <v>B18</v>
      </c>
      <c r="ET27" s="219" t="str">
        <f t="shared" si="15"/>
        <v/>
      </c>
      <c r="EU27" s="24" t="str">
        <f t="shared" si="16"/>
        <v/>
      </c>
      <c r="EV27" s="24" t="str">
        <f t="shared" si="17"/>
        <v/>
      </c>
      <c r="EW27" s="24" t="str">
        <f t="shared" si="18"/>
        <v/>
      </c>
      <c r="EX27" s="24" t="str">
        <f t="shared" si="19"/>
        <v/>
      </c>
      <c r="EY27" s="24" t="str">
        <f t="shared" si="20"/>
        <v/>
      </c>
      <c r="EZ27" s="24" t="str">
        <f t="shared" si="21"/>
        <v/>
      </c>
      <c r="FA27" s="24" t="str">
        <f t="shared" si="22"/>
        <v/>
      </c>
      <c r="FB27" s="24" t="str">
        <f t="shared" si="23"/>
        <v/>
      </c>
      <c r="FC27" s="67" t="str">
        <f t="shared" si="24"/>
        <v/>
      </c>
    </row>
    <row r="28" spans="1:159" ht="26.25" customHeight="1">
      <c r="A28" s="14">
        <v>19</v>
      </c>
      <c r="B28" s="104" t="str">
        <f>'Strategy 1 | PD-TG'!B28</f>
        <v/>
      </c>
      <c r="C28" s="91" t="str">
        <f>'Strategy 1 | PD-TG'!C28</f>
        <v/>
      </c>
      <c r="D28" s="91" t="str">
        <f>'Strategy 1 | PD-TG'!J28</f>
        <v/>
      </c>
      <c r="E28" s="91" t="str">
        <f>IF(AU28="","",IF('Strategy 1 | PD-TG'!S28="W","Y",IF('Strategy 1 | PD-TG'!S28="L","N","")))</f>
        <v/>
      </c>
      <c r="F28" s="91" t="str">
        <f>'Strategy 1 | PD-TG'!T28</f>
        <v/>
      </c>
      <c r="G28" s="91" t="str">
        <f>'Strategy 1 | PD-TG'!N28</f>
        <v/>
      </c>
      <c r="H28" s="105" t="str">
        <f>'Strategy 1 | PD-TG'!P28</f>
        <v/>
      </c>
      <c r="I28" s="137"/>
      <c r="J28" s="137"/>
      <c r="K28" s="104" t="str">
        <f>'Strategy 2 | PD-FE'!B28</f>
        <v/>
      </c>
      <c r="L28" s="91" t="str">
        <f>'Strategy 2 | PD-FE'!C28</f>
        <v/>
      </c>
      <c r="M28" s="91" t="str">
        <f>'Strategy 2 | PD-FE'!J28</f>
        <v/>
      </c>
      <c r="N28" s="91" t="str">
        <f>IF(AU28="","",IF('Strategy 2 | PD-FE'!S28="W","Y",IF('Strategy 2 | PD-FE'!S28="L","N","")))</f>
        <v/>
      </c>
      <c r="O28" s="91" t="str">
        <f>'Strategy 2 | PD-FE'!T28</f>
        <v/>
      </c>
      <c r="P28" s="91" t="str">
        <f>'Strategy 2 | PD-FE'!N28</f>
        <v/>
      </c>
      <c r="Q28" s="105" t="str">
        <f>'Strategy 2 | PD-FE'!P28</f>
        <v/>
      </c>
      <c r="R28" s="137"/>
      <c r="S28" s="137"/>
      <c r="T28" s="104" t="str">
        <f>'Strategy 3 | M1-TG'!B28</f>
        <v/>
      </c>
      <c r="U28" s="91" t="str">
        <f>'Strategy 3 | M1-TG'!C28</f>
        <v/>
      </c>
      <c r="V28" s="91" t="str">
        <f>'Strategy 3 | M1-TG'!J28</f>
        <v/>
      </c>
      <c r="W28" s="91" t="str">
        <f>IF(AU28="","",IF('Strategy 3 | M1-TG'!S28="W","Y",IF('Strategy 3 | M1-TG'!S28="L","N","")))</f>
        <v/>
      </c>
      <c r="X28" s="91" t="str">
        <f>'Strategy 3 | M1-TG'!T28</f>
        <v/>
      </c>
      <c r="Y28" s="91" t="str">
        <f>'Strategy 3 | M1-TG'!N28</f>
        <v/>
      </c>
      <c r="Z28" s="105" t="str">
        <f>'Strategy 3 | M1-TG'!P28</f>
        <v/>
      </c>
      <c r="AA28" s="137"/>
      <c r="AB28" s="137"/>
      <c r="AC28" s="104" t="str">
        <f>'Strategy 4 | HP-FE'!B28</f>
        <v/>
      </c>
      <c r="AD28" s="91" t="str">
        <f>'Strategy 4 | HP-FE'!C28</f>
        <v/>
      </c>
      <c r="AE28" s="91" t="str">
        <f>'Strategy 4 | HP-FE'!J28</f>
        <v/>
      </c>
      <c r="AF28" s="91" t="str">
        <f>IF(AU28="","",IF('Strategy 4 | HP-FE'!S28="W","Y",IF('Strategy 4 | HP-FE'!S28="L","N","")))</f>
        <v/>
      </c>
      <c r="AG28" s="91" t="str">
        <f>'Strategy 4 | HP-FE'!T28</f>
        <v/>
      </c>
      <c r="AH28" s="91" t="str">
        <f>'Strategy 4 | HP-FE'!N28</f>
        <v/>
      </c>
      <c r="AI28" s="105" t="str">
        <f>'Strategy 4 | HP-FE'!P28</f>
        <v/>
      </c>
      <c r="AJ28" s="137"/>
      <c r="AK28" s="137"/>
      <c r="AL28" s="104" t="str">
        <f>'Strategy 5 | M1-FE'!B28</f>
        <v/>
      </c>
      <c r="AM28" s="91" t="str">
        <f>'Strategy 5 | M1-FE'!C28</f>
        <v/>
      </c>
      <c r="AN28" s="91" t="str">
        <f>'Strategy 5 | M1-FE'!J28</f>
        <v/>
      </c>
      <c r="AO28" s="91" t="str">
        <f>IF(AU28="","",IF('Strategy 5 | M1-FE'!S28="W","Y",IF('Strategy 5 | M1-FE'!S28="L","N","")))</f>
        <v/>
      </c>
      <c r="AP28" s="91" t="str">
        <f>'Strategy 5 | M1-FE'!T28</f>
        <v/>
      </c>
      <c r="AQ28" s="91" t="str">
        <f>'Strategy 5 | M1-FE'!N28</f>
        <v/>
      </c>
      <c r="AR28" s="105" t="str">
        <f>'Strategy 5 | M1-FE'!P28</f>
        <v/>
      </c>
      <c r="AS28" s="137"/>
      <c r="AT28" s="137"/>
      <c r="AU28" s="187" t="str">
        <f>IF('Combo Dashboard'!AF28="","",'Combo Dashboard'!AF28)</f>
        <v/>
      </c>
      <c r="AV28" s="190" t="str">
        <f>IF('Combo Dashboard'!AG28="","",'Combo Dashboard'!AG28)</f>
        <v/>
      </c>
      <c r="AW28" s="190" t="str">
        <f>IF('Combo Dashboard'!AH28="","",'Combo Dashboard'!AH28)</f>
        <v/>
      </c>
      <c r="AX28" s="178" t="str" cm="1">
        <f t="array" aca="1" ref="AX28" ca="1">IF(AU27="","",INDIRECT(DS27&amp;DH28))</f>
        <v/>
      </c>
      <c r="AY28" s="91" t="str">
        <f t="shared" si="1"/>
        <v/>
      </c>
      <c r="AZ28" s="91" t="str">
        <f t="shared" si="14"/>
        <v/>
      </c>
      <c r="BA28" s="105" t="str">
        <f t="shared" si="2"/>
        <v/>
      </c>
      <c r="BB28" s="137"/>
      <c r="BC28" s="137"/>
      <c r="BD28" s="137"/>
      <c r="BE28" s="104" t="str">
        <f>'Strategy 6 | PD-M1'!B28</f>
        <v/>
      </c>
      <c r="BF28" s="91" t="str">
        <f>'Strategy 6 | PD-M1'!C28</f>
        <v/>
      </c>
      <c r="BG28" s="91" t="str">
        <f>'Strategy 6 | PD-M1'!J28</f>
        <v/>
      </c>
      <c r="BH28" s="91" t="str">
        <f>IF(AU28="","",IF('Strategy 6 | PD-M1'!R28&gt;0,"Y",IF('Strategy 6 | PD-M1'!R28=0,"","N")))</f>
        <v/>
      </c>
      <c r="BI28" s="91" t="str">
        <f>'Strategy 6 | PD-M1'!T28</f>
        <v/>
      </c>
      <c r="BJ28" s="91" t="str">
        <f>'Strategy 6 | PD-M1'!N28</f>
        <v/>
      </c>
      <c r="BK28" s="105" t="str">
        <f>'Strategy 6 | PD-M1'!P28</f>
        <v/>
      </c>
      <c r="BL28" s="137"/>
      <c r="BM28" s="137"/>
      <c r="BN28" s="104" t="str">
        <f>'Strategy 7 | TG-FE'!B28</f>
        <v/>
      </c>
      <c r="BO28" s="91" t="str">
        <f>'Strategy 7 | TG-FE'!C28</f>
        <v/>
      </c>
      <c r="BP28" s="91" t="str">
        <f>'Strategy 7 | TG-FE'!J28</f>
        <v/>
      </c>
      <c r="BQ28" s="91" t="str">
        <f>IF(AU28="","",IF('Strategy 7 | TG-FE'!S28="W","Y",IF('Strategy 7 | TG-FE'!S28="L","N","")))</f>
        <v/>
      </c>
      <c r="BR28" s="91" t="str">
        <f>'Strategy 7 | TG-FE'!T28</f>
        <v/>
      </c>
      <c r="BS28" s="91" t="str">
        <f>'Strategy 7 | TG-FE'!N28</f>
        <v/>
      </c>
      <c r="BT28" s="105" t="str">
        <f>'Strategy 7 | TG-FE'!P28</f>
        <v/>
      </c>
      <c r="BU28" s="137"/>
      <c r="BV28" s="137"/>
      <c r="BW28" s="104" t="str">
        <f>'Strategy 8 | M1-WB'!B28</f>
        <v/>
      </c>
      <c r="BX28" s="91" t="str">
        <f>'Strategy 8 | M1-WB'!C28</f>
        <v/>
      </c>
      <c r="BY28" s="91" t="str">
        <f>'Strategy 8 | M1-WB'!J28</f>
        <v/>
      </c>
      <c r="BZ28" s="91" t="str">
        <f>IF(AU28="","",IF('Strategy 8 | M1-WB'!S28="W","Y",IF('Strategy 8 | M1-WB'!S28="L","N","")))</f>
        <v/>
      </c>
      <c r="CA28" s="91" t="str">
        <f>'Strategy 8 | M1-WB'!T28</f>
        <v/>
      </c>
      <c r="CB28" s="91" t="str">
        <f>'Strategy 8 | M1-WB'!N28</f>
        <v/>
      </c>
      <c r="CC28" s="105" t="str">
        <f>'Strategy 8 | M1-WB'!P28</f>
        <v/>
      </c>
      <c r="CD28" s="137"/>
      <c r="CE28" s="137"/>
      <c r="CF28" s="104" t="str">
        <f>'Strategy 9 | HP-M1'!B28</f>
        <v/>
      </c>
      <c r="CG28" s="91" t="str">
        <f>'Strategy 9 | HP-M1'!C28</f>
        <v/>
      </c>
      <c r="CH28" s="91" t="str">
        <f>'Strategy 9 | HP-M1'!J28</f>
        <v/>
      </c>
      <c r="CI28" s="91" t="str">
        <f>IF(AU28="","",IF('Strategy 9 | HP-M1'!S28="W","Y",IF('Strategy 9 | HP-M1'!S28="L","N","")))</f>
        <v/>
      </c>
      <c r="CJ28" s="91" t="str">
        <f>'Strategy 9 | HP-M1'!T28</f>
        <v/>
      </c>
      <c r="CK28" s="91" t="str">
        <f>'Strategy 9 | HP-M1'!N28</f>
        <v/>
      </c>
      <c r="CL28" s="105" t="str">
        <f>'Strategy 9 | HP-M1'!P28</f>
        <v/>
      </c>
      <c r="CM28" s="137"/>
      <c r="CN28" s="137"/>
      <c r="CO28" s="104" t="str">
        <f>'Strategy 10 | OP-OB'!B28</f>
        <v/>
      </c>
      <c r="CP28" s="91" t="str">
        <f>'Strategy 10 | OP-OB'!C28</f>
        <v/>
      </c>
      <c r="CQ28" s="91" t="str">
        <f>'Strategy 10 | OP-OB'!J28</f>
        <v/>
      </c>
      <c r="CR28" s="91" t="str">
        <f>IF(AU28="","",IF('Strategy 10 | OP-OB'!S28="W","Y",IF('Strategy 10 | OP-OB'!S28="L","N","")))</f>
        <v/>
      </c>
      <c r="CS28" s="91" t="str">
        <f>'Strategy 10 | OP-OB'!T28</f>
        <v/>
      </c>
      <c r="CT28" s="91" t="str">
        <f>'Strategy 10 | OP-OB'!N28</f>
        <v/>
      </c>
      <c r="CU28" s="105" t="str">
        <f>'Strategy 10 | OP-OB'!P28</f>
        <v/>
      </c>
      <c r="CV28" s="14" t="e">
        <f>IF(AY28="",0,IFERROR(VLOOKUP(AY23&amp;AY24&amp;AY25&amp;AY26&amp;AY27&amp;AY28,General!I:J,2,FALSE),0))+AZ27</f>
        <v>#VALUE!</v>
      </c>
      <c r="DG28" s="14" t="str">
        <f>DG29</f>
        <v/>
      </c>
      <c r="DH28" s="14">
        <v>28</v>
      </c>
      <c r="DI28" s="14" t="str">
        <f t="shared" si="52"/>
        <v/>
      </c>
      <c r="DJ28" s="14">
        <f ca="1">IF(DJ29="",0,COUNTIF(INDIRECT(DJ27&amp;DH25):INDIRECT(DJ27&amp;DH29),"Y"))</f>
        <v>0</v>
      </c>
      <c r="DK28" s="14">
        <f ca="1">IF(DK29="",0,COUNTIF(INDIRECT(DK27&amp;DH25):INDIRECT(DK27&amp;DH29),"Y"))</f>
        <v>0</v>
      </c>
      <c r="DL28" s="14">
        <f ca="1">IF(DL29="",0,COUNTIF(INDIRECT(DL27&amp;DH25):INDIRECT(DL27&amp;DH29),"Y"))</f>
        <v>0</v>
      </c>
      <c r="DM28" s="14">
        <f ca="1">IF(DM29="",0,COUNTIF(INDIRECT(DM27&amp;DH25):INDIRECT(DM27&amp;DH29),"Y"))</f>
        <v>0</v>
      </c>
      <c r="DN28" s="14" t="str" cm="1">
        <f t="array" aca="1" ref="DN28" ca="1">IFERROR(INDEX($DJ$29:$DM$29,_xlfn.AGGREGATE(15,6,COLUMN($DJ$29:$DM$29)-COLUMN($DI$29)/($DJ$28:$DM$28=MAX($DJ$28:$DM$28)),COLUMNS($DJ$29:DJ29))),"")</f>
        <v/>
      </c>
      <c r="DO28" s="14" t="str" cm="1">
        <f t="array" aca="1" ref="DO28" ca="1">IFERROR(INDEX($DJ$29:$DM$29,_xlfn.AGGREGATE(15,6,COLUMN($DJ$29:$DM$29)-COLUMN($DI$29)/($DJ$28:$DM$28=MAX($DJ$28:$DM$28)),COLUMNS($DJ$29:DK29))),"")</f>
        <v/>
      </c>
      <c r="DP28" s="14" t="str" cm="1">
        <f t="array" aca="1" ref="DP28" ca="1">IFERROR(INDEX($DJ$29:$DM$29,_xlfn.AGGREGATE(15,6,COLUMN($DJ$29:$DM$29)-COLUMN($DI$29)/($DJ$28:$DM$28=MAX($DJ$28:$DM$28)),COLUMNS($DJ$29:DL29))),"")</f>
        <v/>
      </c>
      <c r="DQ28" s="14" t="str" cm="1">
        <f t="array" aca="1" ref="DQ28" ca="1">IFERROR(INDEX($DJ$29:$DM$29,_xlfn.AGGREGATE(15,6,COLUMN($DJ$29:$DM$29)-COLUMN($DI$29)/($DJ$28:$DM$28=MAX($DJ$28:$DM$28)),COLUMNS($DJ$29:DM29))),"")</f>
        <v/>
      </c>
      <c r="DS28" s="14" t="str">
        <f t="shared" ca="1" si="53"/>
        <v>BN</v>
      </c>
      <c r="ES28" s="81" t="str">
        <f t="shared" si="3"/>
        <v>B19</v>
      </c>
      <c r="ET28" s="219" t="str">
        <f t="shared" si="15"/>
        <v/>
      </c>
      <c r="EU28" s="24" t="str">
        <f t="shared" si="16"/>
        <v/>
      </c>
      <c r="EV28" s="24" t="str">
        <f t="shared" si="17"/>
        <v/>
      </c>
      <c r="EW28" s="24" t="str">
        <f t="shared" si="18"/>
        <v/>
      </c>
      <c r="EX28" s="24" t="str">
        <f t="shared" si="19"/>
        <v/>
      </c>
      <c r="EY28" s="24" t="str">
        <f t="shared" si="20"/>
        <v/>
      </c>
      <c r="EZ28" s="24" t="str">
        <f t="shared" si="21"/>
        <v/>
      </c>
      <c r="FA28" s="24" t="str">
        <f t="shared" si="22"/>
        <v/>
      </c>
      <c r="FB28" s="24" t="str">
        <f t="shared" si="23"/>
        <v/>
      </c>
      <c r="FC28" s="67" t="str">
        <f t="shared" si="24"/>
        <v/>
      </c>
    </row>
    <row r="29" spans="1:159" ht="26.25" customHeight="1" thickBot="1">
      <c r="A29" s="14">
        <v>20</v>
      </c>
      <c r="B29" s="106" t="str">
        <f>'Strategy 1 | PD-TG'!B29</f>
        <v/>
      </c>
      <c r="C29" s="107" t="str">
        <f>'Strategy 1 | PD-TG'!C29</f>
        <v/>
      </c>
      <c r="D29" s="107" t="str">
        <f>'Strategy 1 | PD-TG'!J29</f>
        <v/>
      </c>
      <c r="E29" s="107" t="str">
        <f>IF(AU29="","",IF('Strategy 1 | PD-TG'!S29="W","Y",IF('Strategy 1 | PD-TG'!S29="L","N","")))</f>
        <v/>
      </c>
      <c r="F29" s="107" t="str">
        <f>'Strategy 1 | PD-TG'!T29</f>
        <v/>
      </c>
      <c r="G29" s="107" t="str">
        <f>'Strategy 1 | PD-TG'!N29</f>
        <v/>
      </c>
      <c r="H29" s="108" t="str">
        <f>'Strategy 1 | PD-TG'!P29</f>
        <v/>
      </c>
      <c r="I29" s="137"/>
      <c r="J29" s="137"/>
      <c r="K29" s="106" t="str">
        <f>'Strategy 2 | PD-FE'!B29</f>
        <v/>
      </c>
      <c r="L29" s="107" t="str">
        <f>'Strategy 2 | PD-FE'!C29</f>
        <v/>
      </c>
      <c r="M29" s="107" t="str">
        <f>'Strategy 2 | PD-FE'!J29</f>
        <v/>
      </c>
      <c r="N29" s="107" t="str">
        <f>IF(AU29="","",IF('Strategy 2 | PD-FE'!S29="W","Y",IF('Strategy 2 | PD-FE'!S29="L","N","")))</f>
        <v/>
      </c>
      <c r="O29" s="107" t="str">
        <f>'Strategy 2 | PD-FE'!T29</f>
        <v/>
      </c>
      <c r="P29" s="107" t="str">
        <f>'Strategy 2 | PD-FE'!N29</f>
        <v/>
      </c>
      <c r="Q29" s="108" t="str">
        <f>'Strategy 2 | PD-FE'!P29</f>
        <v/>
      </c>
      <c r="R29" s="137"/>
      <c r="S29" s="137"/>
      <c r="T29" s="106" t="str">
        <f>'Strategy 3 | M1-TG'!B29</f>
        <v/>
      </c>
      <c r="U29" s="107" t="str">
        <f>'Strategy 3 | M1-TG'!C29</f>
        <v/>
      </c>
      <c r="V29" s="107" t="str">
        <f>'Strategy 3 | M1-TG'!J29</f>
        <v/>
      </c>
      <c r="W29" s="107" t="str">
        <f>IF(AU29="","",IF('Strategy 3 | M1-TG'!S29="W","Y",IF('Strategy 3 | M1-TG'!S29="L","N","")))</f>
        <v/>
      </c>
      <c r="X29" s="107" t="str">
        <f>'Strategy 3 | M1-TG'!T29</f>
        <v/>
      </c>
      <c r="Y29" s="107" t="str">
        <f>'Strategy 3 | M1-TG'!N29</f>
        <v/>
      </c>
      <c r="Z29" s="108" t="str">
        <f>'Strategy 3 | M1-TG'!P29</f>
        <v/>
      </c>
      <c r="AA29" s="137"/>
      <c r="AB29" s="137"/>
      <c r="AC29" s="106" t="str">
        <f>'Strategy 4 | HP-FE'!B29</f>
        <v/>
      </c>
      <c r="AD29" s="107" t="str">
        <f>'Strategy 4 | HP-FE'!C29</f>
        <v/>
      </c>
      <c r="AE29" s="107" t="str">
        <f>'Strategy 4 | HP-FE'!J29</f>
        <v/>
      </c>
      <c r="AF29" s="107" t="str">
        <f>IF(AU29="","",IF('Strategy 4 | HP-FE'!S29="W","Y",IF('Strategy 4 | HP-FE'!S29="L","N","")))</f>
        <v/>
      </c>
      <c r="AG29" s="107" t="str">
        <f>'Strategy 4 | HP-FE'!T29</f>
        <v/>
      </c>
      <c r="AH29" s="107" t="str">
        <f>'Strategy 4 | HP-FE'!N29</f>
        <v/>
      </c>
      <c r="AI29" s="108" t="str">
        <f>'Strategy 4 | HP-FE'!P29</f>
        <v/>
      </c>
      <c r="AJ29" s="137"/>
      <c r="AK29" s="137"/>
      <c r="AL29" s="106" t="str">
        <f>'Strategy 5 | M1-FE'!B29</f>
        <v/>
      </c>
      <c r="AM29" s="107" t="str">
        <f>'Strategy 5 | M1-FE'!C29</f>
        <v/>
      </c>
      <c r="AN29" s="107" t="str">
        <f>'Strategy 5 | M1-FE'!J29</f>
        <v/>
      </c>
      <c r="AO29" s="107" t="str">
        <f>IF(AU29="","",IF('Strategy 5 | M1-FE'!S29="W","Y",IF('Strategy 5 | M1-FE'!S29="L","N","")))</f>
        <v/>
      </c>
      <c r="AP29" s="107" t="str">
        <f>'Strategy 5 | M1-FE'!T29</f>
        <v/>
      </c>
      <c r="AQ29" s="107" t="str">
        <f>'Strategy 5 | M1-FE'!N29</f>
        <v/>
      </c>
      <c r="AR29" s="108" t="str">
        <f>'Strategy 5 | M1-FE'!P29</f>
        <v/>
      </c>
      <c r="AS29" s="137"/>
      <c r="AT29" s="137"/>
      <c r="AU29" s="188" t="str">
        <f>IF('Combo Dashboard'!AF29="","",'Combo Dashboard'!AF29)</f>
        <v/>
      </c>
      <c r="AV29" s="191" t="str">
        <f>IF('Combo Dashboard'!AG29="","",'Combo Dashboard'!AG29)</f>
        <v/>
      </c>
      <c r="AW29" s="191" t="str">
        <f>IF('Combo Dashboard'!AH29="","",'Combo Dashboard'!AH29)</f>
        <v/>
      </c>
      <c r="AX29" s="182" t="str" cm="1">
        <f t="array" aca="1" ref="AX29" ca="1">IF(AU28="","",INDIRECT(DS28&amp;DH29))</f>
        <v/>
      </c>
      <c r="AY29" s="107" t="str">
        <f t="shared" si="1"/>
        <v/>
      </c>
      <c r="AZ29" s="107" t="str">
        <f t="shared" si="14"/>
        <v/>
      </c>
      <c r="BA29" s="108" t="str">
        <f t="shared" si="2"/>
        <v/>
      </c>
      <c r="BB29" s="137"/>
      <c r="BC29" s="137"/>
      <c r="BD29" s="137"/>
      <c r="BE29" s="106" t="str">
        <f>'Strategy 6 | PD-M1'!B29</f>
        <v/>
      </c>
      <c r="BF29" s="107" t="str">
        <f>'Strategy 6 | PD-M1'!C29</f>
        <v/>
      </c>
      <c r="BG29" s="107" t="str">
        <f>'Strategy 6 | PD-M1'!J29</f>
        <v/>
      </c>
      <c r="BH29" s="107" t="str">
        <f>IF(AU29="","",IF('Strategy 6 | PD-M1'!R29&gt;0,"Y",IF('Strategy 6 | PD-M1'!R29=0,"","N")))</f>
        <v/>
      </c>
      <c r="BI29" s="107" t="str">
        <f>'Strategy 6 | PD-M1'!T29</f>
        <v/>
      </c>
      <c r="BJ29" s="107" t="str">
        <f>'Strategy 6 | PD-M1'!N29</f>
        <v/>
      </c>
      <c r="BK29" s="108" t="str">
        <f>'Strategy 6 | PD-M1'!P29</f>
        <v/>
      </c>
      <c r="BL29" s="137"/>
      <c r="BM29" s="137"/>
      <c r="BN29" s="106" t="str">
        <f>'Strategy 7 | TG-FE'!B29</f>
        <v/>
      </c>
      <c r="BO29" s="107" t="str">
        <f>'Strategy 7 | TG-FE'!C29</f>
        <v/>
      </c>
      <c r="BP29" s="107" t="str">
        <f>'Strategy 7 | TG-FE'!J29</f>
        <v/>
      </c>
      <c r="BQ29" s="107" t="str">
        <f>IF(AU29="","",IF('Strategy 7 | TG-FE'!S29="W","Y",IF('Strategy 7 | TG-FE'!S29="L","N","")))</f>
        <v/>
      </c>
      <c r="BR29" s="107" t="str">
        <f>'Strategy 7 | TG-FE'!T29</f>
        <v/>
      </c>
      <c r="BS29" s="107" t="str">
        <f>'Strategy 7 | TG-FE'!N29</f>
        <v/>
      </c>
      <c r="BT29" s="108" t="str">
        <f>'Strategy 7 | TG-FE'!P29</f>
        <v/>
      </c>
      <c r="BU29" s="137"/>
      <c r="BV29" s="137"/>
      <c r="BW29" s="106" t="str">
        <f>'Strategy 8 | M1-WB'!B29</f>
        <v/>
      </c>
      <c r="BX29" s="107" t="str">
        <f>'Strategy 8 | M1-WB'!C29</f>
        <v/>
      </c>
      <c r="BY29" s="107" t="str">
        <f>'Strategy 8 | M1-WB'!J29</f>
        <v/>
      </c>
      <c r="BZ29" s="107" t="str">
        <f>IF(AU29="","",IF('Strategy 8 | M1-WB'!S29="W","Y",IF('Strategy 8 | M1-WB'!S29="L","N","")))</f>
        <v/>
      </c>
      <c r="CA29" s="107" t="str">
        <f>'Strategy 8 | M1-WB'!T29</f>
        <v/>
      </c>
      <c r="CB29" s="107" t="str">
        <f>'Strategy 8 | M1-WB'!N29</f>
        <v/>
      </c>
      <c r="CC29" s="108" t="str">
        <f>'Strategy 8 | M1-WB'!P29</f>
        <v/>
      </c>
      <c r="CD29" s="137"/>
      <c r="CE29" s="137"/>
      <c r="CF29" s="106" t="str">
        <f>'Strategy 9 | HP-M1'!B29</f>
        <v/>
      </c>
      <c r="CG29" s="107" t="str">
        <f>'Strategy 9 | HP-M1'!C29</f>
        <v/>
      </c>
      <c r="CH29" s="107" t="str">
        <f>'Strategy 9 | HP-M1'!J29</f>
        <v/>
      </c>
      <c r="CI29" s="107" t="str">
        <f>IF(AU29="","",IF('Strategy 9 | HP-M1'!S29="W","Y",IF('Strategy 9 | HP-M1'!S29="L","N","")))</f>
        <v/>
      </c>
      <c r="CJ29" s="107" t="str">
        <f>'Strategy 9 | HP-M1'!T29</f>
        <v/>
      </c>
      <c r="CK29" s="107" t="str">
        <f>'Strategy 9 | HP-M1'!N29</f>
        <v/>
      </c>
      <c r="CL29" s="108" t="str">
        <f>'Strategy 9 | HP-M1'!P29</f>
        <v/>
      </c>
      <c r="CM29" s="137"/>
      <c r="CN29" s="137"/>
      <c r="CO29" s="106" t="str">
        <f>'Strategy 10 | OP-OB'!B29</f>
        <v/>
      </c>
      <c r="CP29" s="107" t="str">
        <f>'Strategy 10 | OP-OB'!C29</f>
        <v/>
      </c>
      <c r="CQ29" s="107" t="str">
        <f>'Strategy 10 | OP-OB'!J29</f>
        <v/>
      </c>
      <c r="CR29" s="107" t="str">
        <f>IF(AU29="","",IF('Strategy 10 | OP-OB'!S29="W","Y",IF('Strategy 10 | OP-OB'!S29="L","N","")))</f>
        <v/>
      </c>
      <c r="CS29" s="107" t="str">
        <f>'Strategy 10 | OP-OB'!T29</f>
        <v/>
      </c>
      <c r="CT29" s="107" t="str">
        <f>'Strategy 10 | OP-OB'!N29</f>
        <v/>
      </c>
      <c r="CU29" s="108" t="str">
        <f>'Strategy 10 | OP-OB'!P29</f>
        <v/>
      </c>
      <c r="CV29" s="14" t="e">
        <f>IF(AY29="",0,IFERROR(VLOOKUP(AY24&amp;AY25&amp;AY26&amp;AY27&amp;AY28&amp;AY29,General!I:J,2,FALSE),0))+AZ28</f>
        <v>#VALUE!</v>
      </c>
      <c r="CW29" s="14" t="str">
        <f t="shared" ref="CW29" si="54">H29</f>
        <v/>
      </c>
      <c r="CX29" s="14" t="str">
        <f t="shared" ref="CX29" si="55">Q29</f>
        <v/>
      </c>
      <c r="CY29" s="14" t="str">
        <f t="shared" ref="CY29" si="56">Z29</f>
        <v/>
      </c>
      <c r="CZ29" s="14" t="str">
        <f t="shared" ref="CZ29" si="57">AI29</f>
        <v/>
      </c>
      <c r="DA29" s="14" t="str">
        <f t="shared" ref="DA29" si="58">AR29</f>
        <v/>
      </c>
      <c r="DB29" s="14" t="str">
        <f t="shared" ref="DB29" si="59">BK29</f>
        <v/>
      </c>
      <c r="DC29" s="14" t="str">
        <f t="shared" ref="DC29" si="60">BT29</f>
        <v/>
      </c>
      <c r="DD29" s="14" t="str">
        <f t="shared" ref="DD29" si="61">CC29</f>
        <v/>
      </c>
      <c r="DE29" s="14" t="str">
        <f t="shared" ref="DE29" si="62">CL29</f>
        <v/>
      </c>
      <c r="DF29" s="14" t="str">
        <f t="shared" ref="DF29" si="63">CU29</f>
        <v/>
      </c>
      <c r="DG29" s="14" t="str">
        <f>IF(AF29="","",INDEX($CW$4:$DF$4,MATCH(MAX(CW29:DF29),CW29:DF29,0)))</f>
        <v/>
      </c>
      <c r="DH29" s="14">
        <v>29</v>
      </c>
      <c r="DI29" s="14" t="str">
        <f t="shared" si="52"/>
        <v/>
      </c>
      <c r="DJ29" s="14" t="str" cm="1">
        <f t="array" ref="DJ29">IFERROR(INDEX($CW$4:$DF$4,_xlfn.AGGREGATE(15,6,COLUMN($CW$4:$DF$4)-COLUMN($CV$1)/($CW$29:$DF$29=MAX($CW$29:$DF$29)),COLUMNS($CW$4:CW4))),"")</f>
        <v/>
      </c>
      <c r="DK29" s="14" t="str" cm="1">
        <f t="array" ref="DK29">IFERROR(INDEX($CW$4:$DF$4,_xlfn.AGGREGATE(15,6,COLUMN($CW$4:$DF$4)-COLUMN($CV$1)/($CW$29:$DF$29=MAX($CW$29:$DF$29)),COLUMNS($CW$4:CX4))),"")</f>
        <v/>
      </c>
      <c r="DL29" s="14" t="str" cm="1">
        <f t="array" ref="DL29">IFERROR(INDEX($CW$4:$DF$4,_xlfn.AGGREGATE(15,6,COLUMN($CW$4:$DF$4)-COLUMN($CV$1)/($CW$29:$DF$29=MAX($CW$29:$DF$29)),COLUMNS($CW$4:CY4))),"")</f>
        <v/>
      </c>
      <c r="DM29" s="14" t="str" cm="1">
        <f t="array" ref="DM29">IFERROR(INDEX($CW$4:$DF$4,_xlfn.AGGREGATE(15,6,COLUMN($CW$4:$DF$4)-COLUMN($CV$1)/($CW$29:$DF$29=MAX($CW$29:$DF$29)),COLUMNS($CW$4:CZ4))),"")</f>
        <v/>
      </c>
      <c r="DN29" s="168" t="str">
        <f ca="1">IF(DO28="",DN28,DN25)</f>
        <v/>
      </c>
      <c r="DR29" s="14" t="str">
        <f ca="1">IF(DN26&gt;1,"R","N")</f>
        <v>R</v>
      </c>
      <c r="DS29" s="14" t="str">
        <f ca="1">DN29</f>
        <v/>
      </c>
      <c r="ES29" s="81" t="str">
        <f t="shared" si="3"/>
        <v>B20</v>
      </c>
      <c r="ET29" s="219" t="str">
        <f t="shared" si="15"/>
        <v/>
      </c>
      <c r="EU29" s="24" t="str">
        <f t="shared" si="16"/>
        <v/>
      </c>
      <c r="EV29" s="24" t="str">
        <f t="shared" si="17"/>
        <v/>
      </c>
      <c r="EW29" s="24" t="str">
        <f t="shared" si="18"/>
        <v/>
      </c>
      <c r="EX29" s="24" t="str">
        <f t="shared" si="19"/>
        <v/>
      </c>
      <c r="EY29" s="24" t="str">
        <f t="shared" si="20"/>
        <v/>
      </c>
      <c r="EZ29" s="24" t="str">
        <f t="shared" si="21"/>
        <v/>
      </c>
      <c r="FA29" s="24" t="str">
        <f t="shared" si="22"/>
        <v/>
      </c>
      <c r="FB29" s="24" t="str">
        <f t="shared" si="23"/>
        <v/>
      </c>
      <c r="FC29" s="67" t="str">
        <f t="shared" si="24"/>
        <v/>
      </c>
    </row>
    <row r="30" spans="1:159" ht="26.25" customHeight="1">
      <c r="A30" s="14">
        <v>21</v>
      </c>
      <c r="B30" s="101" t="str">
        <f>'Strategy 1 | PD-TG'!B30</f>
        <v/>
      </c>
      <c r="C30" s="102" t="str">
        <f>'Strategy 1 | PD-TG'!C30</f>
        <v/>
      </c>
      <c r="D30" s="102" t="str">
        <f>'Strategy 1 | PD-TG'!J30</f>
        <v/>
      </c>
      <c r="E30" s="102" t="str">
        <f>IF(AU30="","",IF('Strategy 1 | PD-TG'!S30="W","Y",IF('Strategy 1 | PD-TG'!S30="L","N","")))</f>
        <v/>
      </c>
      <c r="F30" s="102" t="str">
        <f>'Strategy 1 | PD-TG'!T30</f>
        <v/>
      </c>
      <c r="G30" s="102" t="str">
        <f>'Strategy 1 | PD-TG'!N30</f>
        <v/>
      </c>
      <c r="H30" s="103" t="str">
        <f>'Strategy 1 | PD-TG'!P30</f>
        <v/>
      </c>
      <c r="I30" s="137"/>
      <c r="J30" s="137"/>
      <c r="K30" s="101" t="str">
        <f>'Strategy 2 | PD-FE'!B30</f>
        <v/>
      </c>
      <c r="L30" s="102" t="str">
        <f>'Strategy 2 | PD-FE'!C30</f>
        <v/>
      </c>
      <c r="M30" s="102" t="str">
        <f>'Strategy 2 | PD-FE'!J30</f>
        <v/>
      </c>
      <c r="N30" s="102" t="str">
        <f>IF(AU30="","",IF('Strategy 2 | PD-FE'!S30="W","Y",IF('Strategy 2 | PD-FE'!S30="L","N","")))</f>
        <v/>
      </c>
      <c r="O30" s="102" t="str">
        <f>'Strategy 2 | PD-FE'!T30</f>
        <v/>
      </c>
      <c r="P30" s="102" t="str">
        <f>'Strategy 2 | PD-FE'!N30</f>
        <v/>
      </c>
      <c r="Q30" s="103" t="str">
        <f>'Strategy 2 | PD-FE'!P30</f>
        <v/>
      </c>
      <c r="R30" s="137"/>
      <c r="S30" s="137"/>
      <c r="T30" s="101" t="str">
        <f>'Strategy 3 | M1-TG'!B30</f>
        <v/>
      </c>
      <c r="U30" s="102" t="str">
        <f>'Strategy 3 | M1-TG'!C30</f>
        <v/>
      </c>
      <c r="V30" s="102" t="str">
        <f>'Strategy 3 | M1-TG'!J30</f>
        <v/>
      </c>
      <c r="W30" s="102" t="str">
        <f>IF(AU30="","",IF('Strategy 3 | M1-TG'!S30="W","Y",IF('Strategy 3 | M1-TG'!S30="L","N","")))</f>
        <v/>
      </c>
      <c r="X30" s="102" t="str">
        <f>'Strategy 3 | M1-TG'!T30</f>
        <v/>
      </c>
      <c r="Y30" s="102" t="str">
        <f>'Strategy 3 | M1-TG'!N30</f>
        <v/>
      </c>
      <c r="Z30" s="103" t="str">
        <f>'Strategy 3 | M1-TG'!P30</f>
        <v/>
      </c>
      <c r="AA30" s="137"/>
      <c r="AB30" s="137"/>
      <c r="AC30" s="101" t="str">
        <f>'Strategy 4 | HP-FE'!B30</f>
        <v/>
      </c>
      <c r="AD30" s="102" t="str">
        <f>'Strategy 4 | HP-FE'!C30</f>
        <v/>
      </c>
      <c r="AE30" s="102" t="str">
        <f>'Strategy 4 | HP-FE'!J30</f>
        <v/>
      </c>
      <c r="AF30" s="102" t="str">
        <f>IF(AU30="","",IF('Strategy 4 | HP-FE'!S30="W","Y",IF('Strategy 4 | HP-FE'!S30="L","N","")))</f>
        <v/>
      </c>
      <c r="AG30" s="102" t="str">
        <f>'Strategy 4 | HP-FE'!T30</f>
        <v/>
      </c>
      <c r="AH30" s="102" t="str">
        <f>'Strategy 4 | HP-FE'!N30</f>
        <v/>
      </c>
      <c r="AI30" s="103" t="str">
        <f>'Strategy 4 | HP-FE'!P30</f>
        <v/>
      </c>
      <c r="AJ30" s="137"/>
      <c r="AK30" s="137"/>
      <c r="AL30" s="101" t="str">
        <f>'Strategy 5 | M1-FE'!B30</f>
        <v/>
      </c>
      <c r="AM30" s="102" t="str">
        <f>'Strategy 5 | M1-FE'!C30</f>
        <v/>
      </c>
      <c r="AN30" s="102" t="str">
        <f>'Strategy 5 | M1-FE'!J30</f>
        <v/>
      </c>
      <c r="AO30" s="102" t="str">
        <f>IF(AU30="","",IF('Strategy 5 | M1-FE'!S30="W","Y",IF('Strategy 5 | M1-FE'!S30="L","N","")))</f>
        <v/>
      </c>
      <c r="AP30" s="102" t="str">
        <f>'Strategy 5 | M1-FE'!T30</f>
        <v/>
      </c>
      <c r="AQ30" s="102" t="str">
        <f>'Strategy 5 | M1-FE'!N30</f>
        <v/>
      </c>
      <c r="AR30" s="103" t="str">
        <f>'Strategy 5 | M1-FE'!P30</f>
        <v/>
      </c>
      <c r="AS30" s="137"/>
      <c r="AT30" s="137"/>
      <c r="AU30" s="186" t="str">
        <f>IF('Combo Dashboard'!AF30="","",'Combo Dashboard'!AF30)</f>
        <v/>
      </c>
      <c r="AV30" s="180" t="str">
        <f t="shared" ref="AV30" si="64">IF(AU29="","",IF(DR29="R","R",""))</f>
        <v/>
      </c>
      <c r="AW30" s="180" t="str">
        <f>IF(AU29="","",VLOOKUP(DS30,General!U:V,2,FALSE))</f>
        <v/>
      </c>
      <c r="AX30" s="181" t="str" cm="1">
        <f t="array" aca="1" ref="AX30" ca="1">IF(AU29="","",INDIRECT(DS29&amp;DH30))</f>
        <v/>
      </c>
      <c r="AY30" s="102" t="str">
        <f t="shared" si="1"/>
        <v/>
      </c>
      <c r="AZ30" s="102" t="str">
        <f t="shared" si="14"/>
        <v/>
      </c>
      <c r="BA30" s="103" t="str">
        <f t="shared" si="2"/>
        <v/>
      </c>
      <c r="BB30" s="137"/>
      <c r="BC30" s="137"/>
      <c r="BD30" s="137"/>
      <c r="BE30" s="101" t="str">
        <f>'Strategy 6 | PD-M1'!B30</f>
        <v/>
      </c>
      <c r="BF30" s="102" t="str">
        <f>'Strategy 6 | PD-M1'!C30</f>
        <v/>
      </c>
      <c r="BG30" s="102" t="str">
        <f>'Strategy 6 | PD-M1'!J30</f>
        <v/>
      </c>
      <c r="BH30" s="102" t="str">
        <f>IF(AU30="","",IF('Strategy 6 | PD-M1'!R30&gt;0,"Y",IF('Strategy 6 | PD-M1'!R30=0,"","N")))</f>
        <v/>
      </c>
      <c r="BI30" s="102" t="str">
        <f>'Strategy 6 | PD-M1'!T30</f>
        <v/>
      </c>
      <c r="BJ30" s="102" t="str">
        <f>'Strategy 6 | PD-M1'!N30</f>
        <v/>
      </c>
      <c r="BK30" s="103" t="str">
        <f>'Strategy 6 | PD-M1'!P30</f>
        <v/>
      </c>
      <c r="BL30" s="137"/>
      <c r="BM30" s="137"/>
      <c r="BN30" s="101" t="str">
        <f>'Strategy 7 | TG-FE'!B30</f>
        <v/>
      </c>
      <c r="BO30" s="102" t="str">
        <f>'Strategy 7 | TG-FE'!C30</f>
        <v/>
      </c>
      <c r="BP30" s="102" t="str">
        <f>'Strategy 7 | TG-FE'!J30</f>
        <v/>
      </c>
      <c r="BQ30" s="102" t="str">
        <f>IF(AU30="","",IF('Strategy 7 | TG-FE'!S30="W","Y",IF('Strategy 7 | TG-FE'!S30="L","N","")))</f>
        <v/>
      </c>
      <c r="BR30" s="102" t="str">
        <f>'Strategy 7 | TG-FE'!T30</f>
        <v/>
      </c>
      <c r="BS30" s="102" t="str">
        <f>'Strategy 7 | TG-FE'!N30</f>
        <v/>
      </c>
      <c r="BT30" s="103" t="str">
        <f>'Strategy 7 | TG-FE'!P30</f>
        <v/>
      </c>
      <c r="BU30" s="137"/>
      <c r="BV30" s="137"/>
      <c r="BW30" s="101" t="str">
        <f>'Strategy 8 | M1-WB'!B30</f>
        <v/>
      </c>
      <c r="BX30" s="102" t="str">
        <f>'Strategy 8 | M1-WB'!C30</f>
        <v/>
      </c>
      <c r="BY30" s="102" t="str">
        <f>'Strategy 8 | M1-WB'!J30</f>
        <v/>
      </c>
      <c r="BZ30" s="102" t="str">
        <f>IF(AU30="","",IF('Strategy 8 | M1-WB'!S30="W","Y",IF('Strategy 8 | M1-WB'!S30="L","N","")))</f>
        <v/>
      </c>
      <c r="CA30" s="102" t="str">
        <f>'Strategy 8 | M1-WB'!T30</f>
        <v/>
      </c>
      <c r="CB30" s="102" t="str">
        <f>'Strategy 8 | M1-WB'!N30</f>
        <v/>
      </c>
      <c r="CC30" s="103" t="str">
        <f>'Strategy 8 | M1-WB'!P30</f>
        <v/>
      </c>
      <c r="CD30" s="137"/>
      <c r="CE30" s="137"/>
      <c r="CF30" s="101" t="str">
        <f>'Strategy 9 | HP-M1'!B30</f>
        <v/>
      </c>
      <c r="CG30" s="102" t="str">
        <f>'Strategy 9 | HP-M1'!C30</f>
        <v/>
      </c>
      <c r="CH30" s="102" t="str">
        <f>'Strategy 9 | HP-M1'!J30</f>
        <v/>
      </c>
      <c r="CI30" s="102" t="str">
        <f>IF(AU30="","",IF('Strategy 9 | HP-M1'!S30="W","Y",IF('Strategy 9 | HP-M1'!S30="L","N","")))</f>
        <v/>
      </c>
      <c r="CJ30" s="102" t="str">
        <f>'Strategy 9 | HP-M1'!T30</f>
        <v/>
      </c>
      <c r="CK30" s="102" t="str">
        <f>'Strategy 9 | HP-M1'!N30</f>
        <v/>
      </c>
      <c r="CL30" s="103" t="str">
        <f>'Strategy 9 | HP-M1'!P30</f>
        <v/>
      </c>
      <c r="CM30" s="137"/>
      <c r="CN30" s="137"/>
      <c r="CO30" s="101" t="str">
        <f>'Strategy 10 | OP-OB'!B30</f>
        <v/>
      </c>
      <c r="CP30" s="102" t="str">
        <f>'Strategy 10 | OP-OB'!C30</f>
        <v/>
      </c>
      <c r="CQ30" s="102" t="str">
        <f>'Strategy 10 | OP-OB'!J30</f>
        <v/>
      </c>
      <c r="CR30" s="102" t="str">
        <f>IF(AU30="","",IF('Strategy 10 | OP-OB'!S30="W","Y",IF('Strategy 10 | OP-OB'!S30="L","N","")))</f>
        <v/>
      </c>
      <c r="CS30" s="102" t="str">
        <f>'Strategy 10 | OP-OB'!T30</f>
        <v/>
      </c>
      <c r="CT30" s="102" t="str">
        <f>'Strategy 10 | OP-OB'!N30</f>
        <v/>
      </c>
      <c r="CU30" s="103" t="str">
        <f>'Strategy 10 | OP-OB'!P30</f>
        <v/>
      </c>
      <c r="CV30" s="14" t="e">
        <f>IF(AY30="",0,IFERROR(VLOOKUP(AY25&amp;AY26&amp;AY27&amp;AY28&amp;AY29&amp;AY30,General!I:J,2,FALSE),0))+AZ29</f>
        <v>#VALUE!</v>
      </c>
      <c r="DG30" s="14" t="str">
        <f>DG34</f>
        <v/>
      </c>
      <c r="DH30" s="14">
        <v>30</v>
      </c>
      <c r="DI30" s="14" t="str">
        <f>$DG$34</f>
        <v/>
      </c>
      <c r="DN30" s="14" t="str">
        <f ca="1">IF(DN31=1,DN33,IF(DN31=2,DO33,IF(DN31=3,DP33,DQ33)))</f>
        <v/>
      </c>
      <c r="DS30" s="14" t="str">
        <f ca="1">$DN$29</f>
        <v/>
      </c>
      <c r="ES30" s="81" t="str">
        <f t="shared" si="3"/>
        <v>B21</v>
      </c>
      <c r="ET30" s="219" t="str">
        <f t="shared" si="15"/>
        <v/>
      </c>
      <c r="EU30" s="24" t="str">
        <f t="shared" si="16"/>
        <v/>
      </c>
      <c r="EV30" s="24" t="str">
        <f t="shared" si="17"/>
        <v/>
      </c>
      <c r="EW30" s="24" t="str">
        <f t="shared" si="18"/>
        <v/>
      </c>
      <c r="EX30" s="24" t="str">
        <f t="shared" si="19"/>
        <v/>
      </c>
      <c r="EY30" s="24" t="str">
        <f t="shared" si="20"/>
        <v/>
      </c>
      <c r="EZ30" s="24" t="str">
        <f t="shared" si="21"/>
        <v/>
      </c>
      <c r="FA30" s="24" t="str">
        <f t="shared" si="22"/>
        <v/>
      </c>
      <c r="FB30" s="24" t="str">
        <f t="shared" si="23"/>
        <v/>
      </c>
      <c r="FC30" s="67" t="str">
        <f t="shared" si="24"/>
        <v/>
      </c>
    </row>
    <row r="31" spans="1:159" ht="26.25" customHeight="1">
      <c r="A31" s="14">
        <v>22</v>
      </c>
      <c r="B31" s="104" t="str">
        <f>'Strategy 1 | PD-TG'!B31</f>
        <v/>
      </c>
      <c r="C31" s="91" t="str">
        <f>'Strategy 1 | PD-TG'!C31</f>
        <v/>
      </c>
      <c r="D31" s="91" t="str">
        <f>'Strategy 1 | PD-TG'!J31</f>
        <v/>
      </c>
      <c r="E31" s="91" t="str">
        <f>IF(AU31="","",IF('Strategy 1 | PD-TG'!S31="W","Y",IF('Strategy 1 | PD-TG'!S31="L","N","")))</f>
        <v/>
      </c>
      <c r="F31" s="91" t="str">
        <f>'Strategy 1 | PD-TG'!T31</f>
        <v/>
      </c>
      <c r="G31" s="91" t="str">
        <f>'Strategy 1 | PD-TG'!N31</f>
        <v/>
      </c>
      <c r="H31" s="105" t="str">
        <f>'Strategy 1 | PD-TG'!P31</f>
        <v/>
      </c>
      <c r="I31" s="137"/>
      <c r="J31" s="137"/>
      <c r="K31" s="104" t="str">
        <f>'Strategy 2 | PD-FE'!B31</f>
        <v/>
      </c>
      <c r="L31" s="91" t="str">
        <f>'Strategy 2 | PD-FE'!C31</f>
        <v/>
      </c>
      <c r="M31" s="91" t="str">
        <f>'Strategy 2 | PD-FE'!J31</f>
        <v/>
      </c>
      <c r="N31" s="91" t="str">
        <f>IF(AU31="","",IF('Strategy 2 | PD-FE'!S31="W","Y",IF('Strategy 2 | PD-FE'!S31="L","N","")))</f>
        <v/>
      </c>
      <c r="O31" s="91" t="str">
        <f>'Strategy 2 | PD-FE'!T31</f>
        <v/>
      </c>
      <c r="P31" s="91" t="str">
        <f>'Strategy 2 | PD-FE'!N31</f>
        <v/>
      </c>
      <c r="Q31" s="105" t="str">
        <f>'Strategy 2 | PD-FE'!P31</f>
        <v/>
      </c>
      <c r="R31" s="137"/>
      <c r="S31" s="137"/>
      <c r="T31" s="104" t="str">
        <f>'Strategy 3 | M1-TG'!B31</f>
        <v/>
      </c>
      <c r="U31" s="91" t="str">
        <f>'Strategy 3 | M1-TG'!C31</f>
        <v/>
      </c>
      <c r="V31" s="91" t="str">
        <f>'Strategy 3 | M1-TG'!J31</f>
        <v/>
      </c>
      <c r="W31" s="91" t="str">
        <f>IF(AU31="","",IF('Strategy 3 | M1-TG'!S31="W","Y",IF('Strategy 3 | M1-TG'!S31="L","N","")))</f>
        <v/>
      </c>
      <c r="X31" s="91" t="str">
        <f>'Strategy 3 | M1-TG'!T31</f>
        <v/>
      </c>
      <c r="Y31" s="91" t="str">
        <f>'Strategy 3 | M1-TG'!N31</f>
        <v/>
      </c>
      <c r="Z31" s="105" t="str">
        <f>'Strategy 3 | M1-TG'!P31</f>
        <v/>
      </c>
      <c r="AA31" s="137"/>
      <c r="AB31" s="137"/>
      <c r="AC31" s="104" t="str">
        <f>'Strategy 4 | HP-FE'!B31</f>
        <v/>
      </c>
      <c r="AD31" s="91" t="str">
        <f>'Strategy 4 | HP-FE'!C31</f>
        <v/>
      </c>
      <c r="AE31" s="91" t="str">
        <f>'Strategy 4 | HP-FE'!J31</f>
        <v/>
      </c>
      <c r="AF31" s="91" t="str">
        <f>IF(AU31="","",IF('Strategy 4 | HP-FE'!S31="W","Y",IF('Strategy 4 | HP-FE'!S31="L","N","")))</f>
        <v/>
      </c>
      <c r="AG31" s="91" t="str">
        <f>'Strategy 4 | HP-FE'!T31</f>
        <v/>
      </c>
      <c r="AH31" s="91" t="str">
        <f>'Strategy 4 | HP-FE'!N31</f>
        <v/>
      </c>
      <c r="AI31" s="105" t="str">
        <f>'Strategy 4 | HP-FE'!P31</f>
        <v/>
      </c>
      <c r="AJ31" s="137"/>
      <c r="AK31" s="137"/>
      <c r="AL31" s="104" t="str">
        <f>'Strategy 5 | M1-FE'!B31</f>
        <v/>
      </c>
      <c r="AM31" s="91" t="str">
        <f>'Strategy 5 | M1-FE'!C31</f>
        <v/>
      </c>
      <c r="AN31" s="91" t="str">
        <f>'Strategy 5 | M1-FE'!J31</f>
        <v/>
      </c>
      <c r="AO31" s="91" t="str">
        <f>IF(AU31="","",IF('Strategy 5 | M1-FE'!S31="W","Y",IF('Strategy 5 | M1-FE'!S31="L","N","")))</f>
        <v/>
      </c>
      <c r="AP31" s="91" t="str">
        <f>'Strategy 5 | M1-FE'!T31</f>
        <v/>
      </c>
      <c r="AQ31" s="91" t="str">
        <f>'Strategy 5 | M1-FE'!N31</f>
        <v/>
      </c>
      <c r="AR31" s="105" t="str">
        <f>'Strategy 5 | M1-FE'!P31</f>
        <v/>
      </c>
      <c r="AS31" s="137"/>
      <c r="AT31" s="137"/>
      <c r="AU31" s="187" t="str">
        <f>IF('Combo Dashboard'!AF31="","",'Combo Dashboard'!AF31)</f>
        <v/>
      </c>
      <c r="AV31" s="190" t="str">
        <f>IF('Combo Dashboard'!AG31="","",'Combo Dashboard'!AG31)</f>
        <v/>
      </c>
      <c r="AW31" s="190" t="str">
        <f>IF('Combo Dashboard'!AH31="","",'Combo Dashboard'!AH31)</f>
        <v/>
      </c>
      <c r="AX31" s="178" t="str" cm="1">
        <f t="array" aca="1" ref="AX31" ca="1">IF(AU30="","",INDIRECT(DS30&amp;DH31))</f>
        <v/>
      </c>
      <c r="AY31" s="91" t="str">
        <f t="shared" si="1"/>
        <v/>
      </c>
      <c r="AZ31" s="91" t="str">
        <f t="shared" si="14"/>
        <v/>
      </c>
      <c r="BA31" s="105" t="str">
        <f t="shared" si="2"/>
        <v/>
      </c>
      <c r="BB31" s="137"/>
      <c r="BC31" s="137"/>
      <c r="BD31" s="137"/>
      <c r="BE31" s="104" t="str">
        <f>'Strategy 6 | PD-M1'!B31</f>
        <v/>
      </c>
      <c r="BF31" s="91" t="str">
        <f>'Strategy 6 | PD-M1'!C31</f>
        <v/>
      </c>
      <c r="BG31" s="91" t="str">
        <f>'Strategy 6 | PD-M1'!J31</f>
        <v/>
      </c>
      <c r="BH31" s="91" t="str">
        <f>IF(AU31="","",IF('Strategy 6 | PD-M1'!R31&gt;0,"Y",IF('Strategy 6 | PD-M1'!R31=0,"","N")))</f>
        <v/>
      </c>
      <c r="BI31" s="91" t="str">
        <f>'Strategy 6 | PD-M1'!T31</f>
        <v/>
      </c>
      <c r="BJ31" s="91" t="str">
        <f>'Strategy 6 | PD-M1'!N31</f>
        <v/>
      </c>
      <c r="BK31" s="105" t="str">
        <f>'Strategy 6 | PD-M1'!P31</f>
        <v/>
      </c>
      <c r="BL31" s="137"/>
      <c r="BM31" s="137"/>
      <c r="BN31" s="104" t="str">
        <f>'Strategy 7 | TG-FE'!B31</f>
        <v/>
      </c>
      <c r="BO31" s="91" t="str">
        <f>'Strategy 7 | TG-FE'!C31</f>
        <v/>
      </c>
      <c r="BP31" s="91" t="str">
        <f>'Strategy 7 | TG-FE'!J31</f>
        <v/>
      </c>
      <c r="BQ31" s="91" t="str">
        <f>IF(AU31="","",IF('Strategy 7 | TG-FE'!S31="W","Y",IF('Strategy 7 | TG-FE'!S31="L","N","")))</f>
        <v/>
      </c>
      <c r="BR31" s="91" t="str">
        <f>'Strategy 7 | TG-FE'!T31</f>
        <v/>
      </c>
      <c r="BS31" s="91" t="str">
        <f>'Strategy 7 | TG-FE'!N31</f>
        <v/>
      </c>
      <c r="BT31" s="105" t="str">
        <f>'Strategy 7 | TG-FE'!P31</f>
        <v/>
      </c>
      <c r="BU31" s="137"/>
      <c r="BV31" s="137"/>
      <c r="BW31" s="104" t="str">
        <f>'Strategy 8 | M1-WB'!B31</f>
        <v/>
      </c>
      <c r="BX31" s="91" t="str">
        <f>'Strategy 8 | M1-WB'!C31</f>
        <v/>
      </c>
      <c r="BY31" s="91" t="str">
        <f>'Strategy 8 | M1-WB'!J31</f>
        <v/>
      </c>
      <c r="BZ31" s="91" t="str">
        <f>IF(AU31="","",IF('Strategy 8 | M1-WB'!S31="W","Y",IF('Strategy 8 | M1-WB'!S31="L","N","")))</f>
        <v/>
      </c>
      <c r="CA31" s="91" t="str">
        <f>'Strategy 8 | M1-WB'!T31</f>
        <v/>
      </c>
      <c r="CB31" s="91" t="str">
        <f>'Strategy 8 | M1-WB'!N31</f>
        <v/>
      </c>
      <c r="CC31" s="105" t="str">
        <f>'Strategy 8 | M1-WB'!P31</f>
        <v/>
      </c>
      <c r="CD31" s="137"/>
      <c r="CE31" s="137"/>
      <c r="CF31" s="104" t="str">
        <f>'Strategy 9 | HP-M1'!B31</f>
        <v/>
      </c>
      <c r="CG31" s="91" t="str">
        <f>'Strategy 9 | HP-M1'!C31</f>
        <v/>
      </c>
      <c r="CH31" s="91" t="str">
        <f>'Strategy 9 | HP-M1'!J31</f>
        <v/>
      </c>
      <c r="CI31" s="91" t="str">
        <f>IF(AU31="","",IF('Strategy 9 | HP-M1'!S31="W","Y",IF('Strategy 9 | HP-M1'!S31="L","N","")))</f>
        <v/>
      </c>
      <c r="CJ31" s="91" t="str">
        <f>'Strategy 9 | HP-M1'!T31</f>
        <v/>
      </c>
      <c r="CK31" s="91" t="str">
        <f>'Strategy 9 | HP-M1'!N31</f>
        <v/>
      </c>
      <c r="CL31" s="105" t="str">
        <f>'Strategy 9 | HP-M1'!P31</f>
        <v/>
      </c>
      <c r="CM31" s="137"/>
      <c r="CN31" s="137"/>
      <c r="CO31" s="104" t="str">
        <f>'Strategy 10 | OP-OB'!B31</f>
        <v/>
      </c>
      <c r="CP31" s="91" t="str">
        <f>'Strategy 10 | OP-OB'!C31</f>
        <v/>
      </c>
      <c r="CQ31" s="91" t="str">
        <f>'Strategy 10 | OP-OB'!J31</f>
        <v/>
      </c>
      <c r="CR31" s="91" t="str">
        <f>IF(AU31="","",IF('Strategy 10 | OP-OB'!S31="W","Y",IF('Strategy 10 | OP-OB'!S31="L","N","")))</f>
        <v/>
      </c>
      <c r="CS31" s="91" t="str">
        <f>'Strategy 10 | OP-OB'!T31</f>
        <v/>
      </c>
      <c r="CT31" s="91" t="str">
        <f>'Strategy 10 | OP-OB'!N31</f>
        <v/>
      </c>
      <c r="CU31" s="105" t="str">
        <f>'Strategy 10 | OP-OB'!P31</f>
        <v/>
      </c>
      <c r="CV31" s="14" t="e">
        <f>IF(AY31="",0,IFERROR(VLOOKUP(AY26&amp;AY27&amp;AY28&amp;AY29&amp;AY30&amp;AY31,General!I:J,2,FALSE),0))+AZ30</f>
        <v>#VALUE!</v>
      </c>
      <c r="DG31" s="14" t="str">
        <f>DG34</f>
        <v/>
      </c>
      <c r="DH31" s="14">
        <v>31</v>
      </c>
      <c r="DI31" s="14" t="str">
        <f t="shared" ref="DI31:DI34" si="65">$DG$34</f>
        <v/>
      </c>
      <c r="DN31" s="14">
        <f ca="1">RANDBETWEEN(1,DN32)</f>
        <v>1</v>
      </c>
      <c r="DS31" s="14" t="str">
        <f t="shared" ref="DS31:DS33" ca="1" si="66">$DN$29</f>
        <v/>
      </c>
      <c r="ES31" s="81" t="str">
        <f t="shared" si="3"/>
        <v>B22</v>
      </c>
      <c r="ET31" s="219" t="str">
        <f t="shared" si="15"/>
        <v/>
      </c>
      <c r="EU31" s="24" t="str">
        <f t="shared" si="16"/>
        <v/>
      </c>
      <c r="EV31" s="24" t="str">
        <f t="shared" si="17"/>
        <v/>
      </c>
      <c r="EW31" s="24" t="str">
        <f t="shared" si="18"/>
        <v/>
      </c>
      <c r="EX31" s="24" t="str">
        <f t="shared" si="19"/>
        <v/>
      </c>
      <c r="EY31" s="24" t="str">
        <f t="shared" si="20"/>
        <v/>
      </c>
      <c r="EZ31" s="24" t="str">
        <f t="shared" si="21"/>
        <v/>
      </c>
      <c r="FA31" s="24" t="str">
        <f t="shared" si="22"/>
        <v/>
      </c>
      <c r="FB31" s="24" t="str">
        <f t="shared" si="23"/>
        <v/>
      </c>
      <c r="FC31" s="67" t="str">
        <f t="shared" si="24"/>
        <v/>
      </c>
    </row>
    <row r="32" spans="1:159" ht="26.25" customHeight="1">
      <c r="A32" s="14">
        <v>23</v>
      </c>
      <c r="B32" s="104" t="str">
        <f>'Strategy 1 | PD-TG'!B32</f>
        <v/>
      </c>
      <c r="C32" s="91" t="str">
        <f>'Strategy 1 | PD-TG'!C32</f>
        <v/>
      </c>
      <c r="D32" s="91" t="str">
        <f>'Strategy 1 | PD-TG'!J32</f>
        <v/>
      </c>
      <c r="E32" s="91" t="str">
        <f>IF(AU32="","",IF('Strategy 1 | PD-TG'!S32="W","Y",IF('Strategy 1 | PD-TG'!S32="L","N","")))</f>
        <v/>
      </c>
      <c r="F32" s="91" t="str">
        <f>'Strategy 1 | PD-TG'!T32</f>
        <v/>
      </c>
      <c r="G32" s="91" t="str">
        <f>'Strategy 1 | PD-TG'!N32</f>
        <v/>
      </c>
      <c r="H32" s="105" t="str">
        <f>'Strategy 1 | PD-TG'!P32</f>
        <v/>
      </c>
      <c r="I32" s="137"/>
      <c r="J32" s="137"/>
      <c r="K32" s="104" t="str">
        <f>'Strategy 2 | PD-FE'!B32</f>
        <v/>
      </c>
      <c r="L32" s="91" t="str">
        <f>'Strategy 2 | PD-FE'!C32</f>
        <v/>
      </c>
      <c r="M32" s="91" t="str">
        <f>'Strategy 2 | PD-FE'!J32</f>
        <v/>
      </c>
      <c r="N32" s="91" t="str">
        <f>IF(AU32="","",IF('Strategy 2 | PD-FE'!S32="W","Y",IF('Strategy 2 | PD-FE'!S32="L","N","")))</f>
        <v/>
      </c>
      <c r="O32" s="91" t="str">
        <f>'Strategy 2 | PD-FE'!T32</f>
        <v/>
      </c>
      <c r="P32" s="91" t="str">
        <f>'Strategy 2 | PD-FE'!N32</f>
        <v/>
      </c>
      <c r="Q32" s="105" t="str">
        <f>'Strategy 2 | PD-FE'!P32</f>
        <v/>
      </c>
      <c r="R32" s="137"/>
      <c r="S32" s="137"/>
      <c r="T32" s="104" t="str">
        <f>'Strategy 3 | M1-TG'!B32</f>
        <v/>
      </c>
      <c r="U32" s="91" t="str">
        <f>'Strategy 3 | M1-TG'!C32</f>
        <v/>
      </c>
      <c r="V32" s="91" t="str">
        <f>'Strategy 3 | M1-TG'!J32</f>
        <v/>
      </c>
      <c r="W32" s="91" t="str">
        <f>IF(AU32="","",IF('Strategy 3 | M1-TG'!S32="W","Y",IF('Strategy 3 | M1-TG'!S32="L","N","")))</f>
        <v/>
      </c>
      <c r="X32" s="91" t="str">
        <f>'Strategy 3 | M1-TG'!T32</f>
        <v/>
      </c>
      <c r="Y32" s="91" t="str">
        <f>'Strategy 3 | M1-TG'!N32</f>
        <v/>
      </c>
      <c r="Z32" s="105" t="str">
        <f>'Strategy 3 | M1-TG'!P32</f>
        <v/>
      </c>
      <c r="AA32" s="137"/>
      <c r="AB32" s="137"/>
      <c r="AC32" s="104" t="str">
        <f>'Strategy 4 | HP-FE'!B32</f>
        <v/>
      </c>
      <c r="AD32" s="91" t="str">
        <f>'Strategy 4 | HP-FE'!C32</f>
        <v/>
      </c>
      <c r="AE32" s="91" t="str">
        <f>'Strategy 4 | HP-FE'!J32</f>
        <v/>
      </c>
      <c r="AF32" s="91" t="str">
        <f>IF(AU32="","",IF('Strategy 4 | HP-FE'!S32="W","Y",IF('Strategy 4 | HP-FE'!S32="L","N","")))</f>
        <v/>
      </c>
      <c r="AG32" s="91" t="str">
        <f>'Strategy 4 | HP-FE'!T32</f>
        <v/>
      </c>
      <c r="AH32" s="91" t="str">
        <f>'Strategy 4 | HP-FE'!N32</f>
        <v/>
      </c>
      <c r="AI32" s="105" t="str">
        <f>'Strategy 4 | HP-FE'!P32</f>
        <v/>
      </c>
      <c r="AJ32" s="137"/>
      <c r="AK32" s="137"/>
      <c r="AL32" s="104" t="str">
        <f>'Strategy 5 | M1-FE'!B32</f>
        <v/>
      </c>
      <c r="AM32" s="91" t="str">
        <f>'Strategy 5 | M1-FE'!C32</f>
        <v/>
      </c>
      <c r="AN32" s="91" t="str">
        <f>'Strategy 5 | M1-FE'!J32</f>
        <v/>
      </c>
      <c r="AO32" s="91" t="str">
        <f>IF(AU32="","",IF('Strategy 5 | M1-FE'!S32="W","Y",IF('Strategy 5 | M1-FE'!S32="L","N","")))</f>
        <v/>
      </c>
      <c r="AP32" s="91" t="str">
        <f>'Strategy 5 | M1-FE'!T32</f>
        <v/>
      </c>
      <c r="AQ32" s="91" t="str">
        <f>'Strategy 5 | M1-FE'!N32</f>
        <v/>
      </c>
      <c r="AR32" s="105" t="str">
        <f>'Strategy 5 | M1-FE'!P32</f>
        <v/>
      </c>
      <c r="AS32" s="137"/>
      <c r="AT32" s="137"/>
      <c r="AU32" s="187" t="str">
        <f>IF('Combo Dashboard'!AF32="","",'Combo Dashboard'!AF32)</f>
        <v/>
      </c>
      <c r="AV32" s="190" t="str">
        <f>IF('Combo Dashboard'!AG32="","",'Combo Dashboard'!AG32)</f>
        <v/>
      </c>
      <c r="AW32" s="190" t="str">
        <f>IF('Combo Dashboard'!AH32="","",'Combo Dashboard'!AH32)</f>
        <v/>
      </c>
      <c r="AX32" s="178" t="str" cm="1">
        <f t="array" aca="1" ref="AX32" ca="1">IF(AU31="","",INDIRECT(DS31&amp;DH32))</f>
        <v/>
      </c>
      <c r="AY32" s="91" t="str">
        <f t="shared" si="1"/>
        <v/>
      </c>
      <c r="AZ32" s="91" t="str">
        <f t="shared" si="14"/>
        <v/>
      </c>
      <c r="BA32" s="105" t="str">
        <f t="shared" si="2"/>
        <v/>
      </c>
      <c r="BB32" s="137"/>
      <c r="BC32" s="137"/>
      <c r="BD32" s="137"/>
      <c r="BE32" s="104" t="str">
        <f>'Strategy 6 | PD-M1'!B32</f>
        <v/>
      </c>
      <c r="BF32" s="91" t="str">
        <f>'Strategy 6 | PD-M1'!C32</f>
        <v/>
      </c>
      <c r="BG32" s="91" t="str">
        <f>'Strategy 6 | PD-M1'!J32</f>
        <v/>
      </c>
      <c r="BH32" s="91" t="str">
        <f>IF(AU32="","",IF('Strategy 6 | PD-M1'!R32&gt;0,"Y",IF('Strategy 6 | PD-M1'!R32=0,"","N")))</f>
        <v/>
      </c>
      <c r="BI32" s="91" t="str">
        <f>'Strategy 6 | PD-M1'!T32</f>
        <v/>
      </c>
      <c r="BJ32" s="91" t="str">
        <f>'Strategy 6 | PD-M1'!N32</f>
        <v/>
      </c>
      <c r="BK32" s="105" t="str">
        <f>'Strategy 6 | PD-M1'!P32</f>
        <v/>
      </c>
      <c r="BL32" s="137"/>
      <c r="BM32" s="137"/>
      <c r="BN32" s="104" t="str">
        <f>'Strategy 7 | TG-FE'!B32</f>
        <v/>
      </c>
      <c r="BO32" s="91" t="str">
        <f>'Strategy 7 | TG-FE'!C32</f>
        <v/>
      </c>
      <c r="BP32" s="91" t="str">
        <f>'Strategy 7 | TG-FE'!J32</f>
        <v/>
      </c>
      <c r="BQ32" s="91" t="str">
        <f>IF(AU32="","",IF('Strategy 7 | TG-FE'!S32="W","Y",IF('Strategy 7 | TG-FE'!S32="L","N","")))</f>
        <v/>
      </c>
      <c r="BR32" s="91" t="str">
        <f>'Strategy 7 | TG-FE'!T32</f>
        <v/>
      </c>
      <c r="BS32" s="91" t="str">
        <f>'Strategy 7 | TG-FE'!N32</f>
        <v/>
      </c>
      <c r="BT32" s="105" t="str">
        <f>'Strategy 7 | TG-FE'!P32</f>
        <v/>
      </c>
      <c r="BU32" s="137"/>
      <c r="BV32" s="137"/>
      <c r="BW32" s="104" t="str">
        <f>'Strategy 8 | M1-WB'!B32</f>
        <v/>
      </c>
      <c r="BX32" s="91" t="str">
        <f>'Strategy 8 | M1-WB'!C32</f>
        <v/>
      </c>
      <c r="BY32" s="91" t="str">
        <f>'Strategy 8 | M1-WB'!J32</f>
        <v/>
      </c>
      <c r="BZ32" s="91" t="str">
        <f>IF(AU32="","",IF('Strategy 8 | M1-WB'!S32="W","Y",IF('Strategy 8 | M1-WB'!S32="L","N","")))</f>
        <v/>
      </c>
      <c r="CA32" s="91" t="str">
        <f>'Strategy 8 | M1-WB'!T32</f>
        <v/>
      </c>
      <c r="CB32" s="91" t="str">
        <f>'Strategy 8 | M1-WB'!N32</f>
        <v/>
      </c>
      <c r="CC32" s="105" t="str">
        <f>'Strategy 8 | M1-WB'!P32</f>
        <v/>
      </c>
      <c r="CD32" s="137"/>
      <c r="CE32" s="137"/>
      <c r="CF32" s="104" t="str">
        <f>'Strategy 9 | HP-M1'!B32</f>
        <v/>
      </c>
      <c r="CG32" s="91" t="str">
        <f>'Strategy 9 | HP-M1'!C32</f>
        <v/>
      </c>
      <c r="CH32" s="91" t="str">
        <f>'Strategy 9 | HP-M1'!J32</f>
        <v/>
      </c>
      <c r="CI32" s="91" t="str">
        <f>IF(AU32="","",IF('Strategy 9 | HP-M1'!S32="W","Y",IF('Strategy 9 | HP-M1'!S32="L","N","")))</f>
        <v/>
      </c>
      <c r="CJ32" s="91" t="str">
        <f>'Strategy 9 | HP-M1'!T32</f>
        <v/>
      </c>
      <c r="CK32" s="91" t="str">
        <f>'Strategy 9 | HP-M1'!N32</f>
        <v/>
      </c>
      <c r="CL32" s="105" t="str">
        <f>'Strategy 9 | HP-M1'!P32</f>
        <v/>
      </c>
      <c r="CM32" s="137"/>
      <c r="CN32" s="137"/>
      <c r="CO32" s="104" t="str">
        <f>'Strategy 10 | OP-OB'!B32</f>
        <v/>
      </c>
      <c r="CP32" s="91" t="str">
        <f>'Strategy 10 | OP-OB'!C32</f>
        <v/>
      </c>
      <c r="CQ32" s="91" t="str">
        <f>'Strategy 10 | OP-OB'!J32</f>
        <v/>
      </c>
      <c r="CR32" s="91" t="str">
        <f>IF(AU32="","",IF('Strategy 10 | OP-OB'!S32="W","Y",IF('Strategy 10 | OP-OB'!S32="L","N","")))</f>
        <v/>
      </c>
      <c r="CS32" s="91" t="str">
        <f>'Strategy 10 | OP-OB'!T32</f>
        <v/>
      </c>
      <c r="CT32" s="91" t="str">
        <f>'Strategy 10 | OP-OB'!N32</f>
        <v/>
      </c>
      <c r="CU32" s="105" t="str">
        <f>'Strategy 10 | OP-OB'!P32</f>
        <v/>
      </c>
      <c r="CV32" s="14" t="e">
        <f>IF(AY32="",0,IFERROR(VLOOKUP(AY27&amp;AY28&amp;AY29&amp;AY30&amp;AY31&amp;AY32,General!I:J,2,FALSE),0))+AZ31</f>
        <v>#VALUE!</v>
      </c>
      <c r="DG32" s="14" t="str">
        <f>DG34</f>
        <v/>
      </c>
      <c r="DH32" s="14">
        <v>32</v>
      </c>
      <c r="DI32" s="14" t="str">
        <f t="shared" si="65"/>
        <v/>
      </c>
      <c r="DJ32" s="14" t="str">
        <f>IFERROR(VLOOKUP(DJ34,General!R:S,2,FALSE),"")</f>
        <v/>
      </c>
      <c r="DK32" s="14" t="str">
        <f>IFERROR(VLOOKUP(DK34,General!R:S,2,FALSE),"")</f>
        <v/>
      </c>
      <c r="DL32" s="14" t="str">
        <f>IFERROR(VLOOKUP(DL34,General!R:S,2,FALSE),"")</f>
        <v/>
      </c>
      <c r="DM32" s="14" t="str">
        <f>IFERROR(VLOOKUP(DM34,General!R:S,2,FALSE),"")</f>
        <v/>
      </c>
      <c r="DN32" s="14">
        <f ca="1">COUNTIF(DJ33:DM33,MAX(DJ33:DM33))</f>
        <v>4</v>
      </c>
      <c r="DS32" s="14" t="str">
        <f t="shared" ca="1" si="66"/>
        <v/>
      </c>
      <c r="ES32" s="81" t="str">
        <f t="shared" si="3"/>
        <v>B23</v>
      </c>
      <c r="ET32" s="219" t="str">
        <f t="shared" si="15"/>
        <v/>
      </c>
      <c r="EU32" s="24" t="str">
        <f t="shared" si="16"/>
        <v/>
      </c>
      <c r="EV32" s="24" t="str">
        <f t="shared" si="17"/>
        <v/>
      </c>
      <c r="EW32" s="24" t="str">
        <f t="shared" si="18"/>
        <v/>
      </c>
      <c r="EX32" s="24" t="str">
        <f t="shared" si="19"/>
        <v/>
      </c>
      <c r="EY32" s="24" t="str">
        <f t="shared" si="20"/>
        <v/>
      </c>
      <c r="EZ32" s="24" t="str">
        <f t="shared" si="21"/>
        <v/>
      </c>
      <c r="FA32" s="24" t="str">
        <f t="shared" si="22"/>
        <v/>
      </c>
      <c r="FB32" s="24" t="str">
        <f t="shared" si="23"/>
        <v/>
      </c>
      <c r="FC32" s="67" t="str">
        <f t="shared" si="24"/>
        <v/>
      </c>
    </row>
    <row r="33" spans="1:159" ht="26.25" customHeight="1">
      <c r="A33" s="14">
        <v>24</v>
      </c>
      <c r="B33" s="104" t="str">
        <f>'Strategy 1 | PD-TG'!B33</f>
        <v/>
      </c>
      <c r="C33" s="91" t="str">
        <f>'Strategy 1 | PD-TG'!C33</f>
        <v/>
      </c>
      <c r="D33" s="91" t="str">
        <f>'Strategy 1 | PD-TG'!J33</f>
        <v/>
      </c>
      <c r="E33" s="91" t="str">
        <f>IF(AU33="","",IF('Strategy 1 | PD-TG'!S33="W","Y",IF('Strategy 1 | PD-TG'!S33="L","N","")))</f>
        <v/>
      </c>
      <c r="F33" s="91" t="str">
        <f>'Strategy 1 | PD-TG'!T33</f>
        <v/>
      </c>
      <c r="G33" s="91" t="str">
        <f>'Strategy 1 | PD-TG'!N33</f>
        <v/>
      </c>
      <c r="H33" s="105" t="str">
        <f>'Strategy 1 | PD-TG'!P33</f>
        <v/>
      </c>
      <c r="I33" s="137"/>
      <c r="J33" s="137"/>
      <c r="K33" s="104" t="str">
        <f>'Strategy 2 | PD-FE'!B33</f>
        <v/>
      </c>
      <c r="L33" s="91" t="str">
        <f>'Strategy 2 | PD-FE'!C33</f>
        <v/>
      </c>
      <c r="M33" s="91" t="str">
        <f>'Strategy 2 | PD-FE'!J33</f>
        <v/>
      </c>
      <c r="N33" s="91" t="str">
        <f>IF(AU33="","",IF('Strategy 2 | PD-FE'!S33="W","Y",IF('Strategy 2 | PD-FE'!S33="L","N","")))</f>
        <v/>
      </c>
      <c r="O33" s="91" t="str">
        <f>'Strategy 2 | PD-FE'!T33</f>
        <v/>
      </c>
      <c r="P33" s="91" t="str">
        <f>'Strategy 2 | PD-FE'!N33</f>
        <v/>
      </c>
      <c r="Q33" s="105" t="str">
        <f>'Strategy 2 | PD-FE'!P33</f>
        <v/>
      </c>
      <c r="R33" s="137"/>
      <c r="S33" s="137"/>
      <c r="T33" s="104" t="str">
        <f>'Strategy 3 | M1-TG'!B33</f>
        <v/>
      </c>
      <c r="U33" s="91" t="str">
        <f>'Strategy 3 | M1-TG'!C33</f>
        <v/>
      </c>
      <c r="V33" s="91" t="str">
        <f>'Strategy 3 | M1-TG'!J33</f>
        <v/>
      </c>
      <c r="W33" s="91" t="str">
        <f>IF(AU33="","",IF('Strategy 3 | M1-TG'!S33="W","Y",IF('Strategy 3 | M1-TG'!S33="L","N","")))</f>
        <v/>
      </c>
      <c r="X33" s="91" t="str">
        <f>'Strategy 3 | M1-TG'!T33</f>
        <v/>
      </c>
      <c r="Y33" s="91" t="str">
        <f>'Strategy 3 | M1-TG'!N33</f>
        <v/>
      </c>
      <c r="Z33" s="105" t="str">
        <f>'Strategy 3 | M1-TG'!P33</f>
        <v/>
      </c>
      <c r="AA33" s="137"/>
      <c r="AB33" s="137"/>
      <c r="AC33" s="104" t="str">
        <f>'Strategy 4 | HP-FE'!B33</f>
        <v/>
      </c>
      <c r="AD33" s="91" t="str">
        <f>'Strategy 4 | HP-FE'!C33</f>
        <v/>
      </c>
      <c r="AE33" s="91" t="str">
        <f>'Strategy 4 | HP-FE'!J33</f>
        <v/>
      </c>
      <c r="AF33" s="91" t="str">
        <f>IF(AU33="","",IF('Strategy 4 | HP-FE'!S33="W","Y",IF('Strategy 4 | HP-FE'!S33="L","N","")))</f>
        <v/>
      </c>
      <c r="AG33" s="91" t="str">
        <f>'Strategy 4 | HP-FE'!T33</f>
        <v/>
      </c>
      <c r="AH33" s="91" t="str">
        <f>'Strategy 4 | HP-FE'!N33</f>
        <v/>
      </c>
      <c r="AI33" s="105" t="str">
        <f>'Strategy 4 | HP-FE'!P33</f>
        <v/>
      </c>
      <c r="AJ33" s="137"/>
      <c r="AK33" s="137"/>
      <c r="AL33" s="104" t="str">
        <f>'Strategy 5 | M1-FE'!B33</f>
        <v/>
      </c>
      <c r="AM33" s="91" t="str">
        <f>'Strategy 5 | M1-FE'!C33</f>
        <v/>
      </c>
      <c r="AN33" s="91" t="str">
        <f>'Strategy 5 | M1-FE'!J33</f>
        <v/>
      </c>
      <c r="AO33" s="91" t="str">
        <f>IF(AU33="","",IF('Strategy 5 | M1-FE'!S33="W","Y",IF('Strategy 5 | M1-FE'!S33="L","N","")))</f>
        <v/>
      </c>
      <c r="AP33" s="91" t="str">
        <f>'Strategy 5 | M1-FE'!T33</f>
        <v/>
      </c>
      <c r="AQ33" s="91" t="str">
        <f>'Strategy 5 | M1-FE'!N33</f>
        <v/>
      </c>
      <c r="AR33" s="105" t="str">
        <f>'Strategy 5 | M1-FE'!P33</f>
        <v/>
      </c>
      <c r="AS33" s="137"/>
      <c r="AT33" s="137"/>
      <c r="AU33" s="187" t="str">
        <f>IF('Combo Dashboard'!AF33="","",'Combo Dashboard'!AF33)</f>
        <v/>
      </c>
      <c r="AV33" s="190" t="str">
        <f>IF('Combo Dashboard'!AG33="","",'Combo Dashboard'!AG33)</f>
        <v/>
      </c>
      <c r="AW33" s="190" t="str">
        <f>IF('Combo Dashboard'!AH33="","",'Combo Dashboard'!AH33)</f>
        <v/>
      </c>
      <c r="AX33" s="178" t="str" cm="1">
        <f t="array" aca="1" ref="AX33" ca="1">IF(AU32="","",INDIRECT(DS32&amp;DH33))</f>
        <v/>
      </c>
      <c r="AY33" s="91" t="str">
        <f t="shared" si="1"/>
        <v/>
      </c>
      <c r="AZ33" s="91" t="str">
        <f t="shared" si="14"/>
        <v/>
      </c>
      <c r="BA33" s="105" t="str">
        <f t="shared" si="2"/>
        <v/>
      </c>
      <c r="BB33" s="137"/>
      <c r="BC33" s="137"/>
      <c r="BD33" s="137"/>
      <c r="BE33" s="104" t="str">
        <f>'Strategy 6 | PD-M1'!B33</f>
        <v/>
      </c>
      <c r="BF33" s="91" t="str">
        <f>'Strategy 6 | PD-M1'!C33</f>
        <v/>
      </c>
      <c r="BG33" s="91" t="str">
        <f>'Strategy 6 | PD-M1'!J33</f>
        <v/>
      </c>
      <c r="BH33" s="91" t="str">
        <f>IF(AU33="","",IF('Strategy 6 | PD-M1'!R33&gt;0,"Y",IF('Strategy 6 | PD-M1'!R33=0,"","N")))</f>
        <v/>
      </c>
      <c r="BI33" s="91" t="str">
        <f>'Strategy 6 | PD-M1'!T33</f>
        <v/>
      </c>
      <c r="BJ33" s="91" t="str">
        <f>'Strategy 6 | PD-M1'!N33</f>
        <v/>
      </c>
      <c r="BK33" s="105" t="str">
        <f>'Strategy 6 | PD-M1'!P33</f>
        <v/>
      </c>
      <c r="BL33" s="137"/>
      <c r="BM33" s="137"/>
      <c r="BN33" s="104" t="str">
        <f>'Strategy 7 | TG-FE'!B33</f>
        <v/>
      </c>
      <c r="BO33" s="91" t="str">
        <f>'Strategy 7 | TG-FE'!C33</f>
        <v/>
      </c>
      <c r="BP33" s="91" t="str">
        <f>'Strategy 7 | TG-FE'!J33</f>
        <v/>
      </c>
      <c r="BQ33" s="91" t="str">
        <f>IF(AU33="","",IF('Strategy 7 | TG-FE'!S33="W","Y",IF('Strategy 7 | TG-FE'!S33="L","N","")))</f>
        <v/>
      </c>
      <c r="BR33" s="91" t="str">
        <f>'Strategy 7 | TG-FE'!T33</f>
        <v/>
      </c>
      <c r="BS33" s="91" t="str">
        <f>'Strategy 7 | TG-FE'!N33</f>
        <v/>
      </c>
      <c r="BT33" s="105" t="str">
        <f>'Strategy 7 | TG-FE'!P33</f>
        <v/>
      </c>
      <c r="BU33" s="137"/>
      <c r="BV33" s="137"/>
      <c r="BW33" s="104" t="str">
        <f>'Strategy 8 | M1-WB'!B33</f>
        <v/>
      </c>
      <c r="BX33" s="91" t="str">
        <f>'Strategy 8 | M1-WB'!C33</f>
        <v/>
      </c>
      <c r="BY33" s="91" t="str">
        <f>'Strategy 8 | M1-WB'!J33</f>
        <v/>
      </c>
      <c r="BZ33" s="91" t="str">
        <f>IF(AU33="","",IF('Strategy 8 | M1-WB'!S33="W","Y",IF('Strategy 8 | M1-WB'!S33="L","N","")))</f>
        <v/>
      </c>
      <c r="CA33" s="91" t="str">
        <f>'Strategy 8 | M1-WB'!T33</f>
        <v/>
      </c>
      <c r="CB33" s="91" t="str">
        <f>'Strategy 8 | M1-WB'!N33</f>
        <v/>
      </c>
      <c r="CC33" s="105" t="str">
        <f>'Strategy 8 | M1-WB'!P33</f>
        <v/>
      </c>
      <c r="CD33" s="137"/>
      <c r="CE33" s="137"/>
      <c r="CF33" s="104" t="str">
        <f>'Strategy 9 | HP-M1'!B33</f>
        <v/>
      </c>
      <c r="CG33" s="91" t="str">
        <f>'Strategy 9 | HP-M1'!C33</f>
        <v/>
      </c>
      <c r="CH33" s="91" t="str">
        <f>'Strategy 9 | HP-M1'!J33</f>
        <v/>
      </c>
      <c r="CI33" s="91" t="str">
        <f>IF(AU33="","",IF('Strategy 9 | HP-M1'!S33="W","Y",IF('Strategy 9 | HP-M1'!S33="L","N","")))</f>
        <v/>
      </c>
      <c r="CJ33" s="91" t="str">
        <f>'Strategy 9 | HP-M1'!T33</f>
        <v/>
      </c>
      <c r="CK33" s="91" t="str">
        <f>'Strategy 9 | HP-M1'!N33</f>
        <v/>
      </c>
      <c r="CL33" s="105" t="str">
        <f>'Strategy 9 | HP-M1'!P33</f>
        <v/>
      </c>
      <c r="CM33" s="137"/>
      <c r="CN33" s="137"/>
      <c r="CO33" s="104" t="str">
        <f>'Strategy 10 | OP-OB'!B33</f>
        <v/>
      </c>
      <c r="CP33" s="91" t="str">
        <f>'Strategy 10 | OP-OB'!C33</f>
        <v/>
      </c>
      <c r="CQ33" s="91" t="str">
        <f>'Strategy 10 | OP-OB'!J33</f>
        <v/>
      </c>
      <c r="CR33" s="91" t="str">
        <f>IF(AU33="","",IF('Strategy 10 | OP-OB'!S33="W","Y",IF('Strategy 10 | OP-OB'!S33="L","N","")))</f>
        <v/>
      </c>
      <c r="CS33" s="91" t="str">
        <f>'Strategy 10 | OP-OB'!T33</f>
        <v/>
      </c>
      <c r="CT33" s="91" t="str">
        <f>'Strategy 10 | OP-OB'!N33</f>
        <v/>
      </c>
      <c r="CU33" s="105" t="str">
        <f>'Strategy 10 | OP-OB'!P33</f>
        <v/>
      </c>
      <c r="CV33" s="14" t="e">
        <f>IF(AY33="",0,IFERROR(VLOOKUP(AY28&amp;AY29&amp;AY30&amp;AY31&amp;AY32&amp;AY33,General!I:J,2,FALSE),0))+AZ32</f>
        <v>#VALUE!</v>
      </c>
      <c r="DG33" s="14" t="str">
        <f>DG34</f>
        <v/>
      </c>
      <c r="DH33" s="14">
        <v>33</v>
      </c>
      <c r="DI33" s="14" t="str">
        <f t="shared" si="65"/>
        <v/>
      </c>
      <c r="DJ33" s="14">
        <f ca="1">IF(DJ34="",0,COUNTIF(INDIRECT(DJ32&amp;DH30):INDIRECT(DJ32&amp;DH34),"Y"))</f>
        <v>0</v>
      </c>
      <c r="DK33" s="14">
        <f ca="1">IF(DK34="",0,COUNTIF(INDIRECT(DK32&amp;DH30):INDIRECT(DK32&amp;DH34),"Y"))</f>
        <v>0</v>
      </c>
      <c r="DL33" s="14">
        <f ca="1">IF(DL34="",0,COUNTIF(INDIRECT(DL32&amp;DH30):INDIRECT(DL32&amp;DH34),"Y"))</f>
        <v>0</v>
      </c>
      <c r="DM33" s="14">
        <f ca="1">IF(DM34="",0,COUNTIF(INDIRECT(DM32&amp;DH30):INDIRECT(DM32&amp;DH34),"Y"))</f>
        <v>0</v>
      </c>
      <c r="DN33" s="14" t="str" cm="1">
        <f t="array" aca="1" ref="DN33" ca="1">IFERROR(INDEX($DJ$34:$DM$34,_xlfn.AGGREGATE(15,6,COLUMN($DJ$34:$DM$34)-COLUMN($DI$34)/($DJ$33:$DM$33=MAX($DJ$33:$DM$33)),COLUMNS($DJ$34:DJ34))),"")</f>
        <v/>
      </c>
      <c r="DO33" s="14" t="str" cm="1">
        <f t="array" aca="1" ref="DO33" ca="1">IFERROR(INDEX($DK$34:$DN$34,_xlfn.AGGREGATE(15,6,COLUMN($DK$34:$DN$34)-COLUMN($DJ$34)/($DK$33:$DN$33=MAX($DK$33:$DN$33)),COLUMNS($DK$34:DK34))),"")</f>
        <v/>
      </c>
      <c r="DP33" s="14" t="str" cm="1">
        <f t="array" aca="1" ref="DP33" ca="1">IFERROR(INDEX($DK$34:$DN$34,_xlfn.AGGREGATE(15,6,COLUMN($DK$34:$DN$34)-COLUMN($DJ$34)/($DK$33:$DN$33=MAX($DK$33:$DN$33)),COLUMNS($DK$34:DL34))),"")</f>
        <v/>
      </c>
      <c r="DQ33" s="14" t="str" cm="1">
        <f t="array" aca="1" ref="DQ33" ca="1">IFERROR(INDEX($DK$34:$DN$34,_xlfn.AGGREGATE(15,6,COLUMN($DK$34:$DN$34)-COLUMN($DJ$34)/($DK$33:$DN$33=MAX($DK$33:$DN$33)),COLUMNS($DK$34:DM34))),"")</f>
        <v/>
      </c>
      <c r="DR33" s="14" t="str" cm="1">
        <f t="array" aca="1" ref="DR33" ca="1">IFERROR(INDEX($DK$34:$DN$34,_xlfn.AGGREGATE(15,6,COLUMN($DK$34:$DN$34)-COLUMN($DJ$34)/($DK$33:$DN$33=MAX($DK$33:$DN$33)),COLUMNS($DK$34:DN34))),"")</f>
        <v/>
      </c>
      <c r="DS33" s="14" t="str">
        <f t="shared" ca="1" si="66"/>
        <v/>
      </c>
      <c r="ES33" s="81" t="str">
        <f t="shared" si="3"/>
        <v>B24</v>
      </c>
      <c r="ET33" s="219" t="str">
        <f t="shared" si="15"/>
        <v/>
      </c>
      <c r="EU33" s="24" t="str">
        <f t="shared" si="16"/>
        <v/>
      </c>
      <c r="EV33" s="24" t="str">
        <f t="shared" si="17"/>
        <v/>
      </c>
      <c r="EW33" s="24" t="str">
        <f t="shared" si="18"/>
        <v/>
      </c>
      <c r="EX33" s="24" t="str">
        <f t="shared" si="19"/>
        <v/>
      </c>
      <c r="EY33" s="24" t="str">
        <f t="shared" si="20"/>
        <v/>
      </c>
      <c r="EZ33" s="24" t="str">
        <f t="shared" si="21"/>
        <v/>
      </c>
      <c r="FA33" s="24" t="str">
        <f t="shared" si="22"/>
        <v/>
      </c>
      <c r="FB33" s="24" t="str">
        <f t="shared" si="23"/>
        <v/>
      </c>
      <c r="FC33" s="67" t="str">
        <f t="shared" si="24"/>
        <v/>
      </c>
    </row>
    <row r="34" spans="1:159" ht="26.25" customHeight="1" thickBot="1">
      <c r="A34" s="14">
        <v>25</v>
      </c>
      <c r="B34" s="106" t="str">
        <f>'Strategy 1 | PD-TG'!B34</f>
        <v/>
      </c>
      <c r="C34" s="107" t="str">
        <f>'Strategy 1 | PD-TG'!C34</f>
        <v/>
      </c>
      <c r="D34" s="107" t="str">
        <f>'Strategy 1 | PD-TG'!J34</f>
        <v/>
      </c>
      <c r="E34" s="107" t="str">
        <f>IF(AU34="","",IF('Strategy 1 | PD-TG'!S34="W","Y",IF('Strategy 1 | PD-TG'!S34="L","N","")))</f>
        <v/>
      </c>
      <c r="F34" s="107" t="str">
        <f>'Strategy 1 | PD-TG'!T34</f>
        <v/>
      </c>
      <c r="G34" s="107" t="str">
        <f>'Strategy 1 | PD-TG'!N34</f>
        <v/>
      </c>
      <c r="H34" s="108" t="str">
        <f>'Strategy 1 | PD-TG'!P34</f>
        <v/>
      </c>
      <c r="I34" s="137"/>
      <c r="J34" s="137"/>
      <c r="K34" s="106" t="str">
        <f>'Strategy 2 | PD-FE'!B34</f>
        <v/>
      </c>
      <c r="L34" s="107" t="str">
        <f>'Strategy 2 | PD-FE'!C34</f>
        <v/>
      </c>
      <c r="M34" s="107" t="str">
        <f>'Strategy 2 | PD-FE'!J34</f>
        <v/>
      </c>
      <c r="N34" s="107" t="str">
        <f>IF(AU34="","",IF('Strategy 2 | PD-FE'!S34="W","Y",IF('Strategy 2 | PD-FE'!S34="L","N","")))</f>
        <v/>
      </c>
      <c r="O34" s="107" t="str">
        <f>'Strategy 2 | PD-FE'!T34</f>
        <v/>
      </c>
      <c r="P34" s="107" t="str">
        <f>'Strategy 2 | PD-FE'!N34</f>
        <v/>
      </c>
      <c r="Q34" s="108" t="str">
        <f>'Strategy 2 | PD-FE'!P34</f>
        <v/>
      </c>
      <c r="R34" s="137"/>
      <c r="S34" s="137"/>
      <c r="T34" s="106" t="str">
        <f>'Strategy 3 | M1-TG'!B34</f>
        <v/>
      </c>
      <c r="U34" s="107" t="str">
        <f>'Strategy 3 | M1-TG'!C34</f>
        <v/>
      </c>
      <c r="V34" s="107" t="str">
        <f>'Strategy 3 | M1-TG'!J34</f>
        <v/>
      </c>
      <c r="W34" s="107" t="str">
        <f>IF(AU34="","",IF('Strategy 3 | M1-TG'!S34="W","Y",IF('Strategy 3 | M1-TG'!S34="L","N","")))</f>
        <v/>
      </c>
      <c r="X34" s="107" t="str">
        <f>'Strategy 3 | M1-TG'!T34</f>
        <v/>
      </c>
      <c r="Y34" s="107" t="str">
        <f>'Strategy 3 | M1-TG'!N34</f>
        <v/>
      </c>
      <c r="Z34" s="108" t="str">
        <f>'Strategy 3 | M1-TG'!P34</f>
        <v/>
      </c>
      <c r="AA34" s="137"/>
      <c r="AB34" s="137"/>
      <c r="AC34" s="106" t="str">
        <f>'Strategy 4 | HP-FE'!B34</f>
        <v/>
      </c>
      <c r="AD34" s="107" t="str">
        <f>'Strategy 4 | HP-FE'!C34</f>
        <v/>
      </c>
      <c r="AE34" s="107" t="str">
        <f>'Strategy 4 | HP-FE'!J34</f>
        <v/>
      </c>
      <c r="AF34" s="107" t="str">
        <f>IF(AU34="","",IF('Strategy 4 | HP-FE'!S34="W","Y",IF('Strategy 4 | HP-FE'!S34="L","N","")))</f>
        <v/>
      </c>
      <c r="AG34" s="107" t="str">
        <f>'Strategy 4 | HP-FE'!T34</f>
        <v/>
      </c>
      <c r="AH34" s="107" t="str">
        <f>'Strategy 4 | HP-FE'!N34</f>
        <v/>
      </c>
      <c r="AI34" s="108" t="str">
        <f>'Strategy 4 | HP-FE'!P34</f>
        <v/>
      </c>
      <c r="AJ34" s="137"/>
      <c r="AK34" s="137"/>
      <c r="AL34" s="106" t="str">
        <f>'Strategy 5 | M1-FE'!B34</f>
        <v/>
      </c>
      <c r="AM34" s="107" t="str">
        <f>'Strategy 5 | M1-FE'!C34</f>
        <v/>
      </c>
      <c r="AN34" s="107" t="str">
        <f>'Strategy 5 | M1-FE'!J34</f>
        <v/>
      </c>
      <c r="AO34" s="107" t="str">
        <f>IF(AU34="","",IF('Strategy 5 | M1-FE'!S34="W","Y",IF('Strategy 5 | M1-FE'!S34="L","N","")))</f>
        <v/>
      </c>
      <c r="AP34" s="107" t="str">
        <f>'Strategy 5 | M1-FE'!T34</f>
        <v/>
      </c>
      <c r="AQ34" s="107" t="str">
        <f>'Strategy 5 | M1-FE'!N34</f>
        <v/>
      </c>
      <c r="AR34" s="108" t="str">
        <f>'Strategy 5 | M1-FE'!P34</f>
        <v/>
      </c>
      <c r="AS34" s="137"/>
      <c r="AT34" s="137"/>
      <c r="AU34" s="188" t="str">
        <f>IF('Combo Dashboard'!AF34="","",'Combo Dashboard'!AF34)</f>
        <v/>
      </c>
      <c r="AV34" s="191" t="str">
        <f>IF('Combo Dashboard'!AG34="","",'Combo Dashboard'!AG34)</f>
        <v/>
      </c>
      <c r="AW34" s="191" t="str">
        <f>IF('Combo Dashboard'!AH34="","",'Combo Dashboard'!AH34)</f>
        <v/>
      </c>
      <c r="AX34" s="182" t="str" cm="1">
        <f t="array" aca="1" ref="AX34" ca="1">IF(AU33="","",INDIRECT(DS33&amp;DH34))</f>
        <v/>
      </c>
      <c r="AY34" s="107" t="str">
        <f t="shared" si="1"/>
        <v/>
      </c>
      <c r="AZ34" s="107" t="str">
        <f t="shared" si="14"/>
        <v/>
      </c>
      <c r="BA34" s="108" t="str">
        <f t="shared" si="2"/>
        <v/>
      </c>
      <c r="BB34" s="137"/>
      <c r="BC34" s="137"/>
      <c r="BD34" s="137"/>
      <c r="BE34" s="106" t="str">
        <f>'Strategy 6 | PD-M1'!B34</f>
        <v/>
      </c>
      <c r="BF34" s="107" t="str">
        <f>'Strategy 6 | PD-M1'!C34</f>
        <v/>
      </c>
      <c r="BG34" s="107" t="str">
        <f>'Strategy 6 | PD-M1'!J34</f>
        <v/>
      </c>
      <c r="BH34" s="107" t="str">
        <f>IF(AU34="","",IF('Strategy 6 | PD-M1'!R34&gt;0,"Y",IF('Strategy 6 | PD-M1'!R34=0,"","N")))</f>
        <v/>
      </c>
      <c r="BI34" s="107" t="str">
        <f>'Strategy 6 | PD-M1'!T34</f>
        <v/>
      </c>
      <c r="BJ34" s="107" t="str">
        <f>'Strategy 6 | PD-M1'!N34</f>
        <v/>
      </c>
      <c r="BK34" s="108" t="str">
        <f>'Strategy 6 | PD-M1'!P34</f>
        <v/>
      </c>
      <c r="BL34" s="137"/>
      <c r="BM34" s="137"/>
      <c r="BN34" s="106" t="str">
        <f>'Strategy 7 | TG-FE'!B34</f>
        <v/>
      </c>
      <c r="BO34" s="107" t="str">
        <f>'Strategy 7 | TG-FE'!C34</f>
        <v/>
      </c>
      <c r="BP34" s="107" t="str">
        <f>'Strategy 7 | TG-FE'!J34</f>
        <v/>
      </c>
      <c r="BQ34" s="107" t="str">
        <f>IF(AU34="","",IF('Strategy 7 | TG-FE'!S34="W","Y",IF('Strategy 7 | TG-FE'!S34="L","N","")))</f>
        <v/>
      </c>
      <c r="BR34" s="107" t="str">
        <f>'Strategy 7 | TG-FE'!T34</f>
        <v/>
      </c>
      <c r="BS34" s="107" t="str">
        <f>'Strategy 7 | TG-FE'!N34</f>
        <v/>
      </c>
      <c r="BT34" s="108" t="str">
        <f>'Strategy 7 | TG-FE'!P34</f>
        <v/>
      </c>
      <c r="BU34" s="137"/>
      <c r="BV34" s="137"/>
      <c r="BW34" s="106" t="str">
        <f>'Strategy 8 | M1-WB'!B34</f>
        <v/>
      </c>
      <c r="BX34" s="107" t="str">
        <f>'Strategy 8 | M1-WB'!C34</f>
        <v/>
      </c>
      <c r="BY34" s="107" t="str">
        <f>'Strategy 8 | M1-WB'!J34</f>
        <v/>
      </c>
      <c r="BZ34" s="107" t="str">
        <f>IF(AU34="","",IF('Strategy 8 | M1-WB'!S34="W","Y",IF('Strategy 8 | M1-WB'!S34="L","N","")))</f>
        <v/>
      </c>
      <c r="CA34" s="107" t="str">
        <f>'Strategy 8 | M1-WB'!T34</f>
        <v/>
      </c>
      <c r="CB34" s="107" t="str">
        <f>'Strategy 8 | M1-WB'!N34</f>
        <v/>
      </c>
      <c r="CC34" s="108" t="str">
        <f>'Strategy 8 | M1-WB'!P34</f>
        <v/>
      </c>
      <c r="CD34" s="137"/>
      <c r="CE34" s="137"/>
      <c r="CF34" s="106" t="str">
        <f>'Strategy 9 | HP-M1'!B34</f>
        <v/>
      </c>
      <c r="CG34" s="107" t="str">
        <f>'Strategy 9 | HP-M1'!C34</f>
        <v/>
      </c>
      <c r="CH34" s="107" t="str">
        <f>'Strategy 9 | HP-M1'!J34</f>
        <v/>
      </c>
      <c r="CI34" s="107" t="str">
        <f>IF(AU34="","",IF('Strategy 9 | HP-M1'!S34="W","Y",IF('Strategy 9 | HP-M1'!S34="L","N","")))</f>
        <v/>
      </c>
      <c r="CJ34" s="107" t="str">
        <f>'Strategy 9 | HP-M1'!T34</f>
        <v/>
      </c>
      <c r="CK34" s="107" t="str">
        <f>'Strategy 9 | HP-M1'!N34</f>
        <v/>
      </c>
      <c r="CL34" s="108" t="str">
        <f>'Strategy 9 | HP-M1'!P34</f>
        <v/>
      </c>
      <c r="CM34" s="137"/>
      <c r="CN34" s="137"/>
      <c r="CO34" s="106" t="str">
        <f>'Strategy 10 | OP-OB'!B34</f>
        <v/>
      </c>
      <c r="CP34" s="107" t="str">
        <f>'Strategy 10 | OP-OB'!C34</f>
        <v/>
      </c>
      <c r="CQ34" s="107" t="str">
        <f>'Strategy 10 | OP-OB'!J34</f>
        <v/>
      </c>
      <c r="CR34" s="107" t="str">
        <f>IF(AU34="","",IF('Strategy 10 | OP-OB'!S34="W","Y",IF('Strategy 10 | OP-OB'!S34="L","N","")))</f>
        <v/>
      </c>
      <c r="CS34" s="107" t="str">
        <f>'Strategy 10 | OP-OB'!T34</f>
        <v/>
      </c>
      <c r="CT34" s="107" t="str">
        <f>'Strategy 10 | OP-OB'!N34</f>
        <v/>
      </c>
      <c r="CU34" s="108" t="str">
        <f>'Strategy 10 | OP-OB'!P34</f>
        <v/>
      </c>
      <c r="CV34" s="14" t="e">
        <f>IF(AY34="",0,IFERROR(VLOOKUP(AY29&amp;AY30&amp;AY31&amp;AY32&amp;AY33&amp;AY34,General!I:J,2,FALSE),0))+AZ33</f>
        <v>#VALUE!</v>
      </c>
      <c r="CW34" s="14" t="str">
        <f t="shared" ref="CW34" si="67">H34</f>
        <v/>
      </c>
      <c r="CX34" s="14" t="str">
        <f t="shared" ref="CX34" si="68">Q34</f>
        <v/>
      </c>
      <c r="CY34" s="14" t="str">
        <f t="shared" ref="CY34" si="69">Z34</f>
        <v/>
      </c>
      <c r="CZ34" s="14" t="str">
        <f t="shared" ref="CZ34" si="70">AI34</f>
        <v/>
      </c>
      <c r="DA34" s="14" t="str">
        <f t="shared" ref="DA34" si="71">AR34</f>
        <v/>
      </c>
      <c r="DB34" s="14" t="str">
        <f t="shared" ref="DB34" si="72">BK34</f>
        <v/>
      </c>
      <c r="DC34" s="14" t="str">
        <f t="shared" ref="DC34" si="73">BT34</f>
        <v/>
      </c>
      <c r="DD34" s="14" t="str">
        <f t="shared" ref="DD34" si="74">CC34</f>
        <v/>
      </c>
      <c r="DE34" s="14" t="str">
        <f t="shared" ref="DE34" si="75">CL34</f>
        <v/>
      </c>
      <c r="DF34" s="14" t="str">
        <f t="shared" ref="DF34" si="76">CU34</f>
        <v/>
      </c>
      <c r="DG34" s="14" t="str">
        <f>IF(AF34="","",INDEX($CW$4:$DF$4,MATCH(MAX(CW34:DF34),CW34:DF34,0)))</f>
        <v/>
      </c>
      <c r="DH34" s="14">
        <v>34</v>
      </c>
      <c r="DI34" s="14" t="str">
        <f t="shared" si="65"/>
        <v/>
      </c>
      <c r="DJ34" s="14" t="str" cm="1">
        <f t="array" ref="DJ34">IFERROR(INDEX($CW$4:$DF$4,_xlfn.AGGREGATE(15,6,COLUMN($CW$4:$DF$4)-COLUMN($CV$1)/($CW$34:$DF$34=MAX($CW$34:$DF$34)),COLUMNS($CW$4:CW4))),"")</f>
        <v/>
      </c>
      <c r="DK34" s="14" t="str" cm="1">
        <f t="array" ref="DK34">IFERROR(INDEX($CW$4:$DF$4,_xlfn.AGGREGATE(15,6,COLUMN($CW$4:$DF$4)-COLUMN($CV$1)/($CW$34:$DF$34=MAX($CW$34:$DF$34)),COLUMNS($CW$4:CX4))),"")</f>
        <v/>
      </c>
      <c r="DL34" s="14" t="str" cm="1">
        <f t="array" ref="DL34">IFERROR(INDEX($CW$4:$DF$4,_xlfn.AGGREGATE(15,6,COLUMN($CW$4:$DF$4)-COLUMN($CV$1)/($CW$34:$DF$34=MAX($CW$34:$DF$34)),COLUMNS($CW$4:CY4))),"")</f>
        <v/>
      </c>
      <c r="DM34" s="14" t="str" cm="1">
        <f t="array" ref="DM34">IFERROR(INDEX($CW$4:$DF$4,_xlfn.AGGREGATE(15,6,COLUMN($CW$4:$DF$4)-COLUMN($CV$1)/($CW$34:$DF$34=MAX($CW$34:$DF$34)),COLUMNS($CW$4:CZ4))),"")</f>
        <v/>
      </c>
      <c r="DN34" s="168" t="str">
        <f ca="1">IF(DO33="",DN33,DN30)</f>
        <v/>
      </c>
      <c r="DR34" s="14" t="str">
        <f ca="1">IF(DN31&gt;1,"R","N")</f>
        <v>N</v>
      </c>
      <c r="DS34" s="14" t="str">
        <f ca="1">DN34</f>
        <v/>
      </c>
      <c r="ES34" s="81" t="str">
        <f t="shared" si="3"/>
        <v>B25</v>
      </c>
      <c r="ET34" s="219" t="str">
        <f t="shared" si="15"/>
        <v/>
      </c>
      <c r="EU34" s="24" t="str">
        <f t="shared" si="16"/>
        <v/>
      </c>
      <c r="EV34" s="24" t="str">
        <f t="shared" si="17"/>
        <v/>
      </c>
      <c r="EW34" s="24" t="str">
        <f t="shared" si="18"/>
        <v/>
      </c>
      <c r="EX34" s="24" t="str">
        <f t="shared" si="19"/>
        <v/>
      </c>
      <c r="EY34" s="24" t="str">
        <f t="shared" si="20"/>
        <v/>
      </c>
      <c r="EZ34" s="24" t="str">
        <f t="shared" si="21"/>
        <v/>
      </c>
      <c r="FA34" s="24" t="str">
        <f t="shared" si="22"/>
        <v/>
      </c>
      <c r="FB34" s="24" t="str">
        <f t="shared" si="23"/>
        <v/>
      </c>
      <c r="FC34" s="67" t="str">
        <f t="shared" si="24"/>
        <v/>
      </c>
    </row>
    <row r="35" spans="1:159" ht="26.25" customHeight="1">
      <c r="A35" s="14">
        <v>26</v>
      </c>
      <c r="B35" s="101" t="str">
        <f>'Strategy 1 | PD-TG'!B35</f>
        <v/>
      </c>
      <c r="C35" s="102" t="str">
        <f>'Strategy 1 | PD-TG'!C35</f>
        <v/>
      </c>
      <c r="D35" s="102" t="str">
        <f>'Strategy 1 | PD-TG'!J35</f>
        <v/>
      </c>
      <c r="E35" s="102" t="str">
        <f>IF(AU35="","",IF('Strategy 1 | PD-TG'!S35="W","Y",IF('Strategy 1 | PD-TG'!S35="L","N","")))</f>
        <v/>
      </c>
      <c r="F35" s="102" t="str">
        <f>'Strategy 1 | PD-TG'!T35</f>
        <v/>
      </c>
      <c r="G35" s="102" t="str">
        <f>'Strategy 1 | PD-TG'!N35</f>
        <v/>
      </c>
      <c r="H35" s="103" t="str">
        <f>'Strategy 1 | PD-TG'!P35</f>
        <v/>
      </c>
      <c r="I35" s="137"/>
      <c r="J35" s="137"/>
      <c r="K35" s="101" t="str">
        <f>'Strategy 2 | PD-FE'!B35</f>
        <v/>
      </c>
      <c r="L35" s="102" t="str">
        <f>'Strategy 2 | PD-FE'!C35</f>
        <v/>
      </c>
      <c r="M35" s="102" t="str">
        <f>'Strategy 2 | PD-FE'!J35</f>
        <v/>
      </c>
      <c r="N35" s="102" t="str">
        <f>IF(AU35="","",IF('Strategy 2 | PD-FE'!S35="W","Y",IF('Strategy 2 | PD-FE'!S35="L","N","")))</f>
        <v/>
      </c>
      <c r="O35" s="102" t="str">
        <f>'Strategy 2 | PD-FE'!T35</f>
        <v/>
      </c>
      <c r="P35" s="102" t="str">
        <f>'Strategy 2 | PD-FE'!N35</f>
        <v/>
      </c>
      <c r="Q35" s="103" t="str">
        <f>'Strategy 2 | PD-FE'!P35</f>
        <v/>
      </c>
      <c r="R35" s="137"/>
      <c r="S35" s="137"/>
      <c r="T35" s="101" t="str">
        <f>'Strategy 3 | M1-TG'!B35</f>
        <v/>
      </c>
      <c r="U35" s="102" t="str">
        <f>'Strategy 3 | M1-TG'!C35</f>
        <v/>
      </c>
      <c r="V35" s="102" t="str">
        <f>'Strategy 3 | M1-TG'!J35</f>
        <v/>
      </c>
      <c r="W35" s="102" t="str">
        <f>IF(AU35="","",IF('Strategy 3 | M1-TG'!S35="W","Y",IF('Strategy 3 | M1-TG'!S35="L","N","")))</f>
        <v/>
      </c>
      <c r="X35" s="102" t="str">
        <f>'Strategy 3 | M1-TG'!T35</f>
        <v/>
      </c>
      <c r="Y35" s="102" t="str">
        <f>'Strategy 3 | M1-TG'!N35</f>
        <v/>
      </c>
      <c r="Z35" s="103" t="str">
        <f>'Strategy 3 | M1-TG'!P35</f>
        <v/>
      </c>
      <c r="AA35" s="137"/>
      <c r="AB35" s="137"/>
      <c r="AC35" s="101" t="str">
        <f>'Strategy 4 | HP-FE'!B35</f>
        <v/>
      </c>
      <c r="AD35" s="102" t="str">
        <f>'Strategy 4 | HP-FE'!C35</f>
        <v/>
      </c>
      <c r="AE35" s="102" t="str">
        <f>'Strategy 4 | HP-FE'!J35</f>
        <v/>
      </c>
      <c r="AF35" s="102" t="str">
        <f>IF(AU35="","",IF('Strategy 4 | HP-FE'!S35="W","Y",IF('Strategy 4 | HP-FE'!S35="L","N","")))</f>
        <v/>
      </c>
      <c r="AG35" s="102" t="str">
        <f>'Strategy 4 | HP-FE'!T35</f>
        <v/>
      </c>
      <c r="AH35" s="102" t="str">
        <f>'Strategy 4 | HP-FE'!N35</f>
        <v/>
      </c>
      <c r="AI35" s="103" t="str">
        <f>'Strategy 4 | HP-FE'!P35</f>
        <v/>
      </c>
      <c r="AJ35" s="137"/>
      <c r="AK35" s="137"/>
      <c r="AL35" s="101" t="str">
        <f>'Strategy 5 | M1-FE'!B35</f>
        <v/>
      </c>
      <c r="AM35" s="102" t="str">
        <f>'Strategy 5 | M1-FE'!C35</f>
        <v/>
      </c>
      <c r="AN35" s="102" t="str">
        <f>'Strategy 5 | M1-FE'!J35</f>
        <v/>
      </c>
      <c r="AO35" s="102" t="str">
        <f>IF(AU35="","",IF('Strategy 5 | M1-FE'!S35="W","Y",IF('Strategy 5 | M1-FE'!S35="L","N","")))</f>
        <v/>
      </c>
      <c r="AP35" s="102" t="str">
        <f>'Strategy 5 | M1-FE'!T35</f>
        <v/>
      </c>
      <c r="AQ35" s="102" t="str">
        <f>'Strategy 5 | M1-FE'!N35</f>
        <v/>
      </c>
      <c r="AR35" s="103" t="str">
        <f>'Strategy 5 | M1-FE'!P35</f>
        <v/>
      </c>
      <c r="AS35" s="137"/>
      <c r="AT35" s="137"/>
      <c r="AU35" s="186" t="str">
        <f>IF('Combo Dashboard'!AF35="","",'Combo Dashboard'!AF35)</f>
        <v/>
      </c>
      <c r="AV35" s="180" t="str">
        <f t="shared" ref="AV35" si="77">IF(AU34="","",IF(DR34="R","R",""))</f>
        <v/>
      </c>
      <c r="AW35" s="180" t="str">
        <f>IF(AU34="","",VLOOKUP(DS35,General!U:V,2,FALSE))</f>
        <v/>
      </c>
      <c r="AX35" s="181" t="str" cm="1">
        <f t="array" aca="1" ref="AX35" ca="1">IF(AU34="","",INDIRECT(DS34&amp;DH35))</f>
        <v/>
      </c>
      <c r="AY35" s="102" t="str">
        <f t="shared" si="1"/>
        <v/>
      </c>
      <c r="AZ35" s="102" t="str">
        <f t="shared" si="14"/>
        <v/>
      </c>
      <c r="BA35" s="103" t="str">
        <f t="shared" si="2"/>
        <v/>
      </c>
      <c r="BB35" s="137"/>
      <c r="BC35" s="137"/>
      <c r="BD35" s="137"/>
      <c r="BE35" s="101" t="str">
        <f>'Strategy 6 | PD-M1'!B35</f>
        <v/>
      </c>
      <c r="BF35" s="102" t="str">
        <f>'Strategy 6 | PD-M1'!C35</f>
        <v/>
      </c>
      <c r="BG35" s="102" t="str">
        <f>'Strategy 6 | PD-M1'!J35</f>
        <v/>
      </c>
      <c r="BH35" s="102" t="str">
        <f>IF(AU35="","",IF('Strategy 6 | PD-M1'!R35&gt;0,"Y",IF('Strategy 6 | PD-M1'!R35=0,"","N")))</f>
        <v/>
      </c>
      <c r="BI35" s="102" t="str">
        <f>'Strategy 6 | PD-M1'!T35</f>
        <v/>
      </c>
      <c r="BJ35" s="102" t="str">
        <f>'Strategy 6 | PD-M1'!N35</f>
        <v/>
      </c>
      <c r="BK35" s="103" t="str">
        <f>'Strategy 6 | PD-M1'!P35</f>
        <v/>
      </c>
      <c r="BL35" s="137"/>
      <c r="BM35" s="137"/>
      <c r="BN35" s="101" t="str">
        <f>'Strategy 7 | TG-FE'!B35</f>
        <v/>
      </c>
      <c r="BO35" s="102" t="str">
        <f>'Strategy 7 | TG-FE'!C35</f>
        <v/>
      </c>
      <c r="BP35" s="102" t="str">
        <f>'Strategy 7 | TG-FE'!J35</f>
        <v/>
      </c>
      <c r="BQ35" s="102" t="str">
        <f>IF(AU35="","",IF('Strategy 7 | TG-FE'!S35="W","Y",IF('Strategy 7 | TG-FE'!S35="L","N","")))</f>
        <v/>
      </c>
      <c r="BR35" s="102" t="str">
        <f>'Strategy 7 | TG-FE'!T35</f>
        <v/>
      </c>
      <c r="BS35" s="102" t="str">
        <f>'Strategy 7 | TG-FE'!N35</f>
        <v/>
      </c>
      <c r="BT35" s="103" t="str">
        <f>'Strategy 7 | TG-FE'!P35</f>
        <v/>
      </c>
      <c r="BU35" s="137"/>
      <c r="BV35" s="137"/>
      <c r="BW35" s="101" t="str">
        <f>'Strategy 8 | M1-WB'!B35</f>
        <v/>
      </c>
      <c r="BX35" s="102" t="str">
        <f>'Strategy 8 | M1-WB'!C35</f>
        <v/>
      </c>
      <c r="BY35" s="102" t="str">
        <f>'Strategy 8 | M1-WB'!J35</f>
        <v/>
      </c>
      <c r="BZ35" s="102" t="str">
        <f>IF(AU35="","",IF('Strategy 8 | M1-WB'!S35="W","Y",IF('Strategy 8 | M1-WB'!S35="L","N","")))</f>
        <v/>
      </c>
      <c r="CA35" s="102" t="str">
        <f>'Strategy 8 | M1-WB'!T35</f>
        <v/>
      </c>
      <c r="CB35" s="102" t="str">
        <f>'Strategy 8 | M1-WB'!N35</f>
        <v/>
      </c>
      <c r="CC35" s="103" t="str">
        <f>'Strategy 8 | M1-WB'!P35</f>
        <v/>
      </c>
      <c r="CD35" s="137"/>
      <c r="CE35" s="137"/>
      <c r="CF35" s="101" t="str">
        <f>'Strategy 9 | HP-M1'!B35</f>
        <v/>
      </c>
      <c r="CG35" s="102" t="str">
        <f>'Strategy 9 | HP-M1'!C35</f>
        <v/>
      </c>
      <c r="CH35" s="102" t="str">
        <f>'Strategy 9 | HP-M1'!J35</f>
        <v/>
      </c>
      <c r="CI35" s="102" t="str">
        <f>IF(AU35="","",IF('Strategy 9 | HP-M1'!S35="W","Y",IF('Strategy 9 | HP-M1'!S35="L","N","")))</f>
        <v/>
      </c>
      <c r="CJ35" s="102" t="str">
        <f>'Strategy 9 | HP-M1'!T35</f>
        <v/>
      </c>
      <c r="CK35" s="102" t="str">
        <f>'Strategy 9 | HP-M1'!N35</f>
        <v/>
      </c>
      <c r="CL35" s="103" t="str">
        <f>'Strategy 9 | HP-M1'!P35</f>
        <v/>
      </c>
      <c r="CM35" s="137"/>
      <c r="CN35" s="137"/>
      <c r="CO35" s="101" t="str">
        <f>'Strategy 10 | OP-OB'!B35</f>
        <v/>
      </c>
      <c r="CP35" s="102" t="str">
        <f>'Strategy 10 | OP-OB'!C35</f>
        <v/>
      </c>
      <c r="CQ35" s="102" t="str">
        <f>'Strategy 10 | OP-OB'!J35</f>
        <v/>
      </c>
      <c r="CR35" s="102" t="str">
        <f>IF(AU35="","",IF('Strategy 10 | OP-OB'!S35="W","Y",IF('Strategy 10 | OP-OB'!S35="L","N","")))</f>
        <v/>
      </c>
      <c r="CS35" s="102" t="str">
        <f>'Strategy 10 | OP-OB'!T35</f>
        <v/>
      </c>
      <c r="CT35" s="102" t="str">
        <f>'Strategy 10 | OP-OB'!N35</f>
        <v/>
      </c>
      <c r="CU35" s="103" t="str">
        <f>'Strategy 10 | OP-OB'!P35</f>
        <v/>
      </c>
      <c r="CV35" s="14" t="e">
        <f>IF(AY35="",0,IFERROR(VLOOKUP(AY30&amp;AY31&amp;AY32&amp;AY33&amp;AY34&amp;AY35,General!I:J,2,FALSE),0))+AZ34</f>
        <v>#VALUE!</v>
      </c>
      <c r="DG35" s="14" t="str">
        <f>DG39</f>
        <v/>
      </c>
      <c r="DH35" s="14">
        <v>35</v>
      </c>
      <c r="DI35" s="14" t="str">
        <f>$DG$39</f>
        <v/>
      </c>
      <c r="DN35" s="14" t="str">
        <f ca="1">IF(DN36=1,DN38,IF(DN36=2,DO38,IF(DN36=3,DP38,DQ38)))</f>
        <v/>
      </c>
      <c r="DS35" s="14" t="str">
        <f ca="1">$DN$34</f>
        <v/>
      </c>
      <c r="ES35" s="81" t="str">
        <f t="shared" si="3"/>
        <v>B26</v>
      </c>
      <c r="ET35" s="219" t="str">
        <f t="shared" si="15"/>
        <v/>
      </c>
      <c r="EU35" s="24" t="str">
        <f t="shared" si="16"/>
        <v/>
      </c>
      <c r="EV35" s="24" t="str">
        <f t="shared" si="17"/>
        <v/>
      </c>
      <c r="EW35" s="24" t="str">
        <f t="shared" si="18"/>
        <v/>
      </c>
      <c r="EX35" s="24" t="str">
        <f t="shared" si="19"/>
        <v/>
      </c>
      <c r="EY35" s="24" t="str">
        <f t="shared" si="20"/>
        <v/>
      </c>
      <c r="EZ35" s="24" t="str">
        <f t="shared" si="21"/>
        <v/>
      </c>
      <c r="FA35" s="24" t="str">
        <f t="shared" si="22"/>
        <v/>
      </c>
      <c r="FB35" s="24" t="str">
        <f t="shared" si="23"/>
        <v/>
      </c>
      <c r="FC35" s="67" t="str">
        <f t="shared" si="24"/>
        <v/>
      </c>
    </row>
    <row r="36" spans="1:159" ht="26.25" customHeight="1">
      <c r="A36" s="14">
        <v>27</v>
      </c>
      <c r="B36" s="104" t="str">
        <f>'Strategy 1 | PD-TG'!B36</f>
        <v/>
      </c>
      <c r="C36" s="91" t="str">
        <f>'Strategy 1 | PD-TG'!C36</f>
        <v/>
      </c>
      <c r="D36" s="91" t="str">
        <f>'Strategy 1 | PD-TG'!J36</f>
        <v/>
      </c>
      <c r="E36" s="91" t="str">
        <f>IF(AU36="","",IF('Strategy 1 | PD-TG'!S36="W","Y",IF('Strategy 1 | PD-TG'!S36="L","N","")))</f>
        <v/>
      </c>
      <c r="F36" s="91" t="str">
        <f>'Strategy 1 | PD-TG'!T36</f>
        <v/>
      </c>
      <c r="G36" s="91" t="str">
        <f>'Strategy 1 | PD-TG'!N36</f>
        <v/>
      </c>
      <c r="H36" s="105" t="str">
        <f>'Strategy 1 | PD-TG'!P36</f>
        <v/>
      </c>
      <c r="I36" s="137"/>
      <c r="J36" s="137"/>
      <c r="K36" s="104" t="str">
        <f>'Strategy 2 | PD-FE'!B36</f>
        <v/>
      </c>
      <c r="L36" s="91" t="str">
        <f>'Strategy 2 | PD-FE'!C36</f>
        <v/>
      </c>
      <c r="M36" s="91" t="str">
        <f>'Strategy 2 | PD-FE'!J36</f>
        <v/>
      </c>
      <c r="N36" s="91" t="str">
        <f>IF(AU36="","",IF('Strategy 2 | PD-FE'!S36="W","Y",IF('Strategy 2 | PD-FE'!S36="L","N","")))</f>
        <v/>
      </c>
      <c r="O36" s="91" t="str">
        <f>'Strategy 2 | PD-FE'!T36</f>
        <v/>
      </c>
      <c r="P36" s="91" t="str">
        <f>'Strategy 2 | PD-FE'!N36</f>
        <v/>
      </c>
      <c r="Q36" s="105" t="str">
        <f>'Strategy 2 | PD-FE'!P36</f>
        <v/>
      </c>
      <c r="R36" s="137"/>
      <c r="S36" s="137"/>
      <c r="T36" s="104" t="str">
        <f>'Strategy 3 | M1-TG'!B36</f>
        <v/>
      </c>
      <c r="U36" s="91" t="str">
        <f>'Strategy 3 | M1-TG'!C36</f>
        <v/>
      </c>
      <c r="V36" s="91" t="str">
        <f>'Strategy 3 | M1-TG'!J36</f>
        <v/>
      </c>
      <c r="W36" s="91" t="str">
        <f>IF(AU36="","",IF('Strategy 3 | M1-TG'!S36="W","Y",IF('Strategy 3 | M1-TG'!S36="L","N","")))</f>
        <v/>
      </c>
      <c r="X36" s="91" t="str">
        <f>'Strategy 3 | M1-TG'!T36</f>
        <v/>
      </c>
      <c r="Y36" s="91" t="str">
        <f>'Strategy 3 | M1-TG'!N36</f>
        <v/>
      </c>
      <c r="Z36" s="105" t="str">
        <f>'Strategy 3 | M1-TG'!P36</f>
        <v/>
      </c>
      <c r="AA36" s="137"/>
      <c r="AB36" s="137"/>
      <c r="AC36" s="104" t="str">
        <f>'Strategy 4 | HP-FE'!B36</f>
        <v/>
      </c>
      <c r="AD36" s="91" t="str">
        <f>'Strategy 4 | HP-FE'!C36</f>
        <v/>
      </c>
      <c r="AE36" s="91" t="str">
        <f>'Strategy 4 | HP-FE'!J36</f>
        <v/>
      </c>
      <c r="AF36" s="91" t="str">
        <f>IF(AU36="","",IF('Strategy 4 | HP-FE'!S36="W","Y",IF('Strategy 4 | HP-FE'!S36="L","N","")))</f>
        <v/>
      </c>
      <c r="AG36" s="91" t="str">
        <f>'Strategy 4 | HP-FE'!T36</f>
        <v/>
      </c>
      <c r="AH36" s="91" t="str">
        <f>'Strategy 4 | HP-FE'!N36</f>
        <v/>
      </c>
      <c r="AI36" s="105" t="str">
        <f>'Strategy 4 | HP-FE'!P36</f>
        <v/>
      </c>
      <c r="AJ36" s="137"/>
      <c r="AK36" s="137"/>
      <c r="AL36" s="104" t="str">
        <f>'Strategy 5 | M1-FE'!B36</f>
        <v/>
      </c>
      <c r="AM36" s="91" t="str">
        <f>'Strategy 5 | M1-FE'!C36</f>
        <v/>
      </c>
      <c r="AN36" s="91" t="str">
        <f>'Strategy 5 | M1-FE'!J36</f>
        <v/>
      </c>
      <c r="AO36" s="91" t="str">
        <f>IF(AU36="","",IF('Strategy 5 | M1-FE'!S36="W","Y",IF('Strategy 5 | M1-FE'!S36="L","N","")))</f>
        <v/>
      </c>
      <c r="AP36" s="91" t="str">
        <f>'Strategy 5 | M1-FE'!T36</f>
        <v/>
      </c>
      <c r="AQ36" s="91" t="str">
        <f>'Strategy 5 | M1-FE'!N36</f>
        <v/>
      </c>
      <c r="AR36" s="105" t="str">
        <f>'Strategy 5 | M1-FE'!P36</f>
        <v/>
      </c>
      <c r="AS36" s="137"/>
      <c r="AT36" s="137"/>
      <c r="AU36" s="187" t="str">
        <f>IF('Combo Dashboard'!AF36="","",'Combo Dashboard'!AF36)</f>
        <v/>
      </c>
      <c r="AV36" s="190" t="str">
        <f>IF('Combo Dashboard'!AG36="","",'Combo Dashboard'!AG36)</f>
        <v/>
      </c>
      <c r="AW36" s="190" t="str">
        <f>IF('Combo Dashboard'!AH36="","",'Combo Dashboard'!AH36)</f>
        <v/>
      </c>
      <c r="AX36" s="178" t="str" cm="1">
        <f t="array" aca="1" ref="AX36" ca="1">IF(AU35="","",INDIRECT(DS35&amp;DH36))</f>
        <v/>
      </c>
      <c r="AY36" s="91" t="str">
        <f t="shared" si="1"/>
        <v/>
      </c>
      <c r="AZ36" s="91" t="str">
        <f t="shared" si="14"/>
        <v/>
      </c>
      <c r="BA36" s="105" t="str">
        <f t="shared" si="2"/>
        <v/>
      </c>
      <c r="BB36" s="137"/>
      <c r="BC36" s="137"/>
      <c r="BD36" s="137"/>
      <c r="BE36" s="104" t="str">
        <f>'Strategy 6 | PD-M1'!B36</f>
        <v/>
      </c>
      <c r="BF36" s="91" t="str">
        <f>'Strategy 6 | PD-M1'!C36</f>
        <v/>
      </c>
      <c r="BG36" s="91" t="str">
        <f>'Strategy 6 | PD-M1'!J36</f>
        <v/>
      </c>
      <c r="BH36" s="91" t="str">
        <f>IF(AU36="","",IF('Strategy 6 | PD-M1'!R36&gt;0,"Y",IF('Strategy 6 | PD-M1'!R36=0,"","N")))</f>
        <v/>
      </c>
      <c r="BI36" s="91" t="str">
        <f>'Strategy 6 | PD-M1'!T36</f>
        <v/>
      </c>
      <c r="BJ36" s="91" t="str">
        <f>'Strategy 6 | PD-M1'!N36</f>
        <v/>
      </c>
      <c r="BK36" s="105" t="str">
        <f>'Strategy 6 | PD-M1'!P36</f>
        <v/>
      </c>
      <c r="BL36" s="137"/>
      <c r="BM36" s="137"/>
      <c r="BN36" s="104" t="str">
        <f>'Strategy 7 | TG-FE'!B36</f>
        <v/>
      </c>
      <c r="BO36" s="91" t="str">
        <f>'Strategy 7 | TG-FE'!C36</f>
        <v/>
      </c>
      <c r="BP36" s="91" t="str">
        <f>'Strategy 7 | TG-FE'!J36</f>
        <v/>
      </c>
      <c r="BQ36" s="91" t="str">
        <f>IF(AU36="","",IF('Strategy 7 | TG-FE'!S36="W","Y",IF('Strategy 7 | TG-FE'!S36="L","N","")))</f>
        <v/>
      </c>
      <c r="BR36" s="91" t="str">
        <f>'Strategy 7 | TG-FE'!T36</f>
        <v/>
      </c>
      <c r="BS36" s="91" t="str">
        <f>'Strategy 7 | TG-FE'!N36</f>
        <v/>
      </c>
      <c r="BT36" s="105" t="str">
        <f>'Strategy 7 | TG-FE'!P36</f>
        <v/>
      </c>
      <c r="BU36" s="137"/>
      <c r="BV36" s="137"/>
      <c r="BW36" s="104" t="str">
        <f>'Strategy 8 | M1-WB'!B36</f>
        <v/>
      </c>
      <c r="BX36" s="91" t="str">
        <f>'Strategy 8 | M1-WB'!C36</f>
        <v/>
      </c>
      <c r="BY36" s="91" t="str">
        <f>'Strategy 8 | M1-WB'!J36</f>
        <v/>
      </c>
      <c r="BZ36" s="91" t="str">
        <f>IF(AU36="","",IF('Strategy 8 | M1-WB'!S36="W","Y",IF('Strategy 8 | M1-WB'!S36="L","N","")))</f>
        <v/>
      </c>
      <c r="CA36" s="91" t="str">
        <f>'Strategy 8 | M1-WB'!T36</f>
        <v/>
      </c>
      <c r="CB36" s="91" t="str">
        <f>'Strategy 8 | M1-WB'!N36</f>
        <v/>
      </c>
      <c r="CC36" s="105" t="str">
        <f>'Strategy 8 | M1-WB'!P36</f>
        <v/>
      </c>
      <c r="CD36" s="137"/>
      <c r="CE36" s="137"/>
      <c r="CF36" s="104" t="str">
        <f>'Strategy 9 | HP-M1'!B36</f>
        <v/>
      </c>
      <c r="CG36" s="91" t="str">
        <f>'Strategy 9 | HP-M1'!C36</f>
        <v/>
      </c>
      <c r="CH36" s="91" t="str">
        <f>'Strategy 9 | HP-M1'!J36</f>
        <v/>
      </c>
      <c r="CI36" s="91" t="str">
        <f>IF(AU36="","",IF('Strategy 9 | HP-M1'!S36="W","Y",IF('Strategy 9 | HP-M1'!S36="L","N","")))</f>
        <v/>
      </c>
      <c r="CJ36" s="91" t="str">
        <f>'Strategy 9 | HP-M1'!T36</f>
        <v/>
      </c>
      <c r="CK36" s="91" t="str">
        <f>'Strategy 9 | HP-M1'!N36</f>
        <v/>
      </c>
      <c r="CL36" s="105" t="str">
        <f>'Strategy 9 | HP-M1'!P36</f>
        <v/>
      </c>
      <c r="CM36" s="137"/>
      <c r="CN36" s="137"/>
      <c r="CO36" s="104" t="str">
        <f>'Strategy 10 | OP-OB'!B36</f>
        <v/>
      </c>
      <c r="CP36" s="91" t="str">
        <f>'Strategy 10 | OP-OB'!C36</f>
        <v/>
      </c>
      <c r="CQ36" s="91" t="str">
        <f>'Strategy 10 | OP-OB'!J36</f>
        <v/>
      </c>
      <c r="CR36" s="91" t="str">
        <f>IF(AU36="","",IF('Strategy 10 | OP-OB'!S36="W","Y",IF('Strategy 10 | OP-OB'!S36="L","N","")))</f>
        <v/>
      </c>
      <c r="CS36" s="91" t="str">
        <f>'Strategy 10 | OP-OB'!T36</f>
        <v/>
      </c>
      <c r="CT36" s="91" t="str">
        <f>'Strategy 10 | OP-OB'!N36</f>
        <v/>
      </c>
      <c r="CU36" s="105" t="str">
        <f>'Strategy 10 | OP-OB'!P36</f>
        <v/>
      </c>
      <c r="CV36" s="14" t="e">
        <f>IF(AY36="",0,IFERROR(VLOOKUP(AY31&amp;AY32&amp;AY33&amp;AY34&amp;AY35&amp;AY36,General!I:J,2,FALSE),0))+AZ35</f>
        <v>#VALUE!</v>
      </c>
      <c r="DG36" s="14" t="str">
        <f>DG39</f>
        <v/>
      </c>
      <c r="DH36" s="14">
        <v>36</v>
      </c>
      <c r="DI36" s="14" t="str">
        <f t="shared" ref="DI36:DI39" si="78">$DG$39</f>
        <v/>
      </c>
      <c r="DN36" s="14">
        <f ca="1">RANDBETWEEN(1,DN37)</f>
        <v>4</v>
      </c>
      <c r="DS36" s="14" t="str">
        <f t="shared" ref="DS36:DS38" ca="1" si="79">$DN$34</f>
        <v/>
      </c>
      <c r="ES36" s="81" t="str">
        <f t="shared" si="3"/>
        <v>B27</v>
      </c>
      <c r="ET36" s="219" t="str">
        <f t="shared" si="15"/>
        <v/>
      </c>
      <c r="EU36" s="24" t="str">
        <f t="shared" si="16"/>
        <v/>
      </c>
      <c r="EV36" s="24" t="str">
        <f t="shared" si="17"/>
        <v/>
      </c>
      <c r="EW36" s="24" t="str">
        <f t="shared" si="18"/>
        <v/>
      </c>
      <c r="EX36" s="24" t="str">
        <f t="shared" si="19"/>
        <v/>
      </c>
      <c r="EY36" s="24" t="str">
        <f t="shared" si="20"/>
        <v/>
      </c>
      <c r="EZ36" s="24" t="str">
        <f t="shared" si="21"/>
        <v/>
      </c>
      <c r="FA36" s="24" t="str">
        <f t="shared" si="22"/>
        <v/>
      </c>
      <c r="FB36" s="24" t="str">
        <f t="shared" si="23"/>
        <v/>
      </c>
      <c r="FC36" s="67" t="str">
        <f t="shared" si="24"/>
        <v/>
      </c>
    </row>
    <row r="37" spans="1:159" ht="26.25" customHeight="1">
      <c r="A37" s="14">
        <v>28</v>
      </c>
      <c r="B37" s="104" t="str">
        <f>'Strategy 1 | PD-TG'!B37</f>
        <v/>
      </c>
      <c r="C37" s="91" t="str">
        <f>'Strategy 1 | PD-TG'!C37</f>
        <v/>
      </c>
      <c r="D37" s="91" t="str">
        <f>'Strategy 1 | PD-TG'!J37</f>
        <v/>
      </c>
      <c r="E37" s="91" t="str">
        <f>IF(AU37="","",IF('Strategy 1 | PD-TG'!S37="W","Y",IF('Strategy 1 | PD-TG'!S37="L","N","")))</f>
        <v/>
      </c>
      <c r="F37" s="91" t="str">
        <f>'Strategy 1 | PD-TG'!T37</f>
        <v/>
      </c>
      <c r="G37" s="91" t="str">
        <f>'Strategy 1 | PD-TG'!N37</f>
        <v/>
      </c>
      <c r="H37" s="105" t="str">
        <f>'Strategy 1 | PD-TG'!P37</f>
        <v/>
      </c>
      <c r="I37" s="137"/>
      <c r="J37" s="137"/>
      <c r="K37" s="104" t="str">
        <f>'Strategy 2 | PD-FE'!B37</f>
        <v/>
      </c>
      <c r="L37" s="91" t="str">
        <f>'Strategy 2 | PD-FE'!C37</f>
        <v/>
      </c>
      <c r="M37" s="91" t="str">
        <f>'Strategy 2 | PD-FE'!J37</f>
        <v/>
      </c>
      <c r="N37" s="91" t="str">
        <f>IF(AU37="","",IF('Strategy 2 | PD-FE'!S37="W","Y",IF('Strategy 2 | PD-FE'!S37="L","N","")))</f>
        <v/>
      </c>
      <c r="O37" s="91" t="str">
        <f>'Strategy 2 | PD-FE'!T37</f>
        <v/>
      </c>
      <c r="P37" s="91" t="str">
        <f>'Strategy 2 | PD-FE'!N37</f>
        <v/>
      </c>
      <c r="Q37" s="105" t="str">
        <f>'Strategy 2 | PD-FE'!P37</f>
        <v/>
      </c>
      <c r="R37" s="137"/>
      <c r="S37" s="137"/>
      <c r="T37" s="104" t="str">
        <f>'Strategy 3 | M1-TG'!B37</f>
        <v/>
      </c>
      <c r="U37" s="91" t="str">
        <f>'Strategy 3 | M1-TG'!C37</f>
        <v/>
      </c>
      <c r="V37" s="91" t="str">
        <f>'Strategy 3 | M1-TG'!J37</f>
        <v/>
      </c>
      <c r="W37" s="91" t="str">
        <f>IF(AU37="","",IF('Strategy 3 | M1-TG'!S37="W","Y",IF('Strategy 3 | M1-TG'!S37="L","N","")))</f>
        <v/>
      </c>
      <c r="X37" s="91" t="str">
        <f>'Strategy 3 | M1-TG'!T37</f>
        <v/>
      </c>
      <c r="Y37" s="91" t="str">
        <f>'Strategy 3 | M1-TG'!N37</f>
        <v/>
      </c>
      <c r="Z37" s="105" t="str">
        <f>'Strategy 3 | M1-TG'!P37</f>
        <v/>
      </c>
      <c r="AA37" s="137"/>
      <c r="AB37" s="137"/>
      <c r="AC37" s="104" t="str">
        <f>'Strategy 4 | HP-FE'!B37</f>
        <v/>
      </c>
      <c r="AD37" s="91" t="str">
        <f>'Strategy 4 | HP-FE'!C37</f>
        <v/>
      </c>
      <c r="AE37" s="91" t="str">
        <f>'Strategy 4 | HP-FE'!J37</f>
        <v/>
      </c>
      <c r="AF37" s="91" t="str">
        <f>IF(AU37="","",IF('Strategy 4 | HP-FE'!S37="W","Y",IF('Strategy 4 | HP-FE'!S37="L","N","")))</f>
        <v/>
      </c>
      <c r="AG37" s="91" t="str">
        <f>'Strategy 4 | HP-FE'!T37</f>
        <v/>
      </c>
      <c r="AH37" s="91" t="str">
        <f>'Strategy 4 | HP-FE'!N37</f>
        <v/>
      </c>
      <c r="AI37" s="105" t="str">
        <f>'Strategy 4 | HP-FE'!P37</f>
        <v/>
      </c>
      <c r="AJ37" s="137"/>
      <c r="AK37" s="137"/>
      <c r="AL37" s="104" t="str">
        <f>'Strategy 5 | M1-FE'!B37</f>
        <v/>
      </c>
      <c r="AM37" s="91" t="str">
        <f>'Strategy 5 | M1-FE'!C37</f>
        <v/>
      </c>
      <c r="AN37" s="91" t="str">
        <f>'Strategy 5 | M1-FE'!J37</f>
        <v/>
      </c>
      <c r="AO37" s="91" t="str">
        <f>IF(AU37="","",IF('Strategy 5 | M1-FE'!S37="W","Y",IF('Strategy 5 | M1-FE'!S37="L","N","")))</f>
        <v/>
      </c>
      <c r="AP37" s="91" t="str">
        <f>'Strategy 5 | M1-FE'!T37</f>
        <v/>
      </c>
      <c r="AQ37" s="91" t="str">
        <f>'Strategy 5 | M1-FE'!N37</f>
        <v/>
      </c>
      <c r="AR37" s="105" t="str">
        <f>'Strategy 5 | M1-FE'!P37</f>
        <v/>
      </c>
      <c r="AS37" s="137"/>
      <c r="AT37" s="137"/>
      <c r="AU37" s="187" t="str">
        <f>IF('Combo Dashboard'!AF37="","",'Combo Dashboard'!AF37)</f>
        <v/>
      </c>
      <c r="AV37" s="190" t="str">
        <f>IF('Combo Dashboard'!AG37="","",'Combo Dashboard'!AG37)</f>
        <v/>
      </c>
      <c r="AW37" s="190" t="str">
        <f>IF('Combo Dashboard'!AH37="","",'Combo Dashboard'!AH37)</f>
        <v/>
      </c>
      <c r="AX37" s="178" t="str" cm="1">
        <f t="array" aca="1" ref="AX37" ca="1">IF(AU36="","",INDIRECT(DS36&amp;DH37))</f>
        <v/>
      </c>
      <c r="AY37" s="91" t="str">
        <f t="shared" si="1"/>
        <v/>
      </c>
      <c r="AZ37" s="91" t="str">
        <f t="shared" si="14"/>
        <v/>
      </c>
      <c r="BA37" s="105" t="str">
        <f t="shared" si="2"/>
        <v/>
      </c>
      <c r="BB37" s="137"/>
      <c r="BC37" s="137"/>
      <c r="BD37" s="137"/>
      <c r="BE37" s="104" t="str">
        <f>'Strategy 6 | PD-M1'!B37</f>
        <v/>
      </c>
      <c r="BF37" s="91" t="str">
        <f>'Strategy 6 | PD-M1'!C37</f>
        <v/>
      </c>
      <c r="BG37" s="91" t="str">
        <f>'Strategy 6 | PD-M1'!J37</f>
        <v/>
      </c>
      <c r="BH37" s="91" t="str">
        <f>IF(AU37="","",IF('Strategy 6 | PD-M1'!R37&gt;0,"Y",IF('Strategy 6 | PD-M1'!R37=0,"","N")))</f>
        <v/>
      </c>
      <c r="BI37" s="91" t="str">
        <f>'Strategy 6 | PD-M1'!T37</f>
        <v/>
      </c>
      <c r="BJ37" s="91" t="str">
        <f>'Strategy 6 | PD-M1'!N37</f>
        <v/>
      </c>
      <c r="BK37" s="105" t="str">
        <f>'Strategy 6 | PD-M1'!P37</f>
        <v/>
      </c>
      <c r="BL37" s="137"/>
      <c r="BM37" s="137"/>
      <c r="BN37" s="104" t="str">
        <f>'Strategy 7 | TG-FE'!B37</f>
        <v/>
      </c>
      <c r="BO37" s="91" t="str">
        <f>'Strategy 7 | TG-FE'!C37</f>
        <v/>
      </c>
      <c r="BP37" s="91" t="str">
        <f>'Strategy 7 | TG-FE'!J37</f>
        <v/>
      </c>
      <c r="BQ37" s="91" t="str">
        <f>IF(AU37="","",IF('Strategy 7 | TG-FE'!S37="W","Y",IF('Strategy 7 | TG-FE'!S37="L","N","")))</f>
        <v/>
      </c>
      <c r="BR37" s="91" t="str">
        <f>'Strategy 7 | TG-FE'!T37</f>
        <v/>
      </c>
      <c r="BS37" s="91" t="str">
        <f>'Strategy 7 | TG-FE'!N37</f>
        <v/>
      </c>
      <c r="BT37" s="105" t="str">
        <f>'Strategy 7 | TG-FE'!P37</f>
        <v/>
      </c>
      <c r="BU37" s="137"/>
      <c r="BV37" s="137"/>
      <c r="BW37" s="104" t="str">
        <f>'Strategy 8 | M1-WB'!B37</f>
        <v/>
      </c>
      <c r="BX37" s="91" t="str">
        <f>'Strategy 8 | M1-WB'!C37</f>
        <v/>
      </c>
      <c r="BY37" s="91" t="str">
        <f>'Strategy 8 | M1-WB'!J37</f>
        <v/>
      </c>
      <c r="BZ37" s="91" t="str">
        <f>IF(AU37="","",IF('Strategy 8 | M1-WB'!S37="W","Y",IF('Strategy 8 | M1-WB'!S37="L","N","")))</f>
        <v/>
      </c>
      <c r="CA37" s="91" t="str">
        <f>'Strategy 8 | M1-WB'!T37</f>
        <v/>
      </c>
      <c r="CB37" s="91" t="str">
        <f>'Strategy 8 | M1-WB'!N37</f>
        <v/>
      </c>
      <c r="CC37" s="105" t="str">
        <f>'Strategy 8 | M1-WB'!P37</f>
        <v/>
      </c>
      <c r="CD37" s="137"/>
      <c r="CE37" s="137"/>
      <c r="CF37" s="104" t="str">
        <f>'Strategy 9 | HP-M1'!B37</f>
        <v/>
      </c>
      <c r="CG37" s="91" t="str">
        <f>'Strategy 9 | HP-M1'!C37</f>
        <v/>
      </c>
      <c r="CH37" s="91" t="str">
        <f>'Strategy 9 | HP-M1'!J37</f>
        <v/>
      </c>
      <c r="CI37" s="91" t="str">
        <f>IF(AU37="","",IF('Strategy 9 | HP-M1'!S37="W","Y",IF('Strategy 9 | HP-M1'!S37="L","N","")))</f>
        <v/>
      </c>
      <c r="CJ37" s="91" t="str">
        <f>'Strategy 9 | HP-M1'!T37</f>
        <v/>
      </c>
      <c r="CK37" s="91" t="str">
        <f>'Strategy 9 | HP-M1'!N37</f>
        <v/>
      </c>
      <c r="CL37" s="105" t="str">
        <f>'Strategy 9 | HP-M1'!P37</f>
        <v/>
      </c>
      <c r="CM37" s="137"/>
      <c r="CN37" s="137"/>
      <c r="CO37" s="104" t="str">
        <f>'Strategy 10 | OP-OB'!B37</f>
        <v/>
      </c>
      <c r="CP37" s="91" t="str">
        <f>'Strategy 10 | OP-OB'!C37</f>
        <v/>
      </c>
      <c r="CQ37" s="91" t="str">
        <f>'Strategy 10 | OP-OB'!J37</f>
        <v/>
      </c>
      <c r="CR37" s="91" t="str">
        <f>IF(AU37="","",IF('Strategy 10 | OP-OB'!S37="W","Y",IF('Strategy 10 | OP-OB'!S37="L","N","")))</f>
        <v/>
      </c>
      <c r="CS37" s="91" t="str">
        <f>'Strategy 10 | OP-OB'!T37</f>
        <v/>
      </c>
      <c r="CT37" s="91" t="str">
        <f>'Strategy 10 | OP-OB'!N37</f>
        <v/>
      </c>
      <c r="CU37" s="105" t="str">
        <f>'Strategy 10 | OP-OB'!P37</f>
        <v/>
      </c>
      <c r="CV37" s="14" t="e">
        <f>IF(AY37="",0,IFERROR(VLOOKUP(AY32&amp;AY33&amp;AY34&amp;AY35&amp;AY36&amp;AY37,General!I:J,2,FALSE),0))+AZ36</f>
        <v>#VALUE!</v>
      </c>
      <c r="DG37" s="14" t="str">
        <f>DG39</f>
        <v/>
      </c>
      <c r="DH37" s="14">
        <v>37</v>
      </c>
      <c r="DI37" s="14" t="str">
        <f t="shared" si="78"/>
        <v/>
      </c>
      <c r="DJ37" s="14" t="str">
        <f>IFERROR(VLOOKUP(DJ39,General!R:S,2,FALSE),"")</f>
        <v/>
      </c>
      <c r="DK37" s="14" t="str">
        <f>IFERROR(VLOOKUP(DK39,General!R:S,2,FALSE),"")</f>
        <v/>
      </c>
      <c r="DL37" s="14" t="str">
        <f>IFERROR(VLOOKUP(DL39,General!R:S,2,FALSE),"")</f>
        <v/>
      </c>
      <c r="DM37" s="14" t="str">
        <f>IFERROR(VLOOKUP(DM39,General!R:S,2,FALSE),"")</f>
        <v/>
      </c>
      <c r="DN37" s="14">
        <f ca="1">COUNTIF(DJ38:DM38,MAX(DJ38:DM38))</f>
        <v>4</v>
      </c>
      <c r="DS37" s="14" t="str">
        <f t="shared" ca="1" si="79"/>
        <v/>
      </c>
      <c r="ES37" s="81" t="str">
        <f t="shared" si="3"/>
        <v>B28</v>
      </c>
      <c r="ET37" s="219" t="str">
        <f t="shared" si="15"/>
        <v/>
      </c>
      <c r="EU37" s="24" t="str">
        <f t="shared" si="16"/>
        <v/>
      </c>
      <c r="EV37" s="24" t="str">
        <f t="shared" si="17"/>
        <v/>
      </c>
      <c r="EW37" s="24" t="str">
        <f t="shared" si="18"/>
        <v/>
      </c>
      <c r="EX37" s="24" t="str">
        <f t="shared" si="19"/>
        <v/>
      </c>
      <c r="EY37" s="24" t="str">
        <f t="shared" si="20"/>
        <v/>
      </c>
      <c r="EZ37" s="24" t="str">
        <f t="shared" si="21"/>
        <v/>
      </c>
      <c r="FA37" s="24" t="str">
        <f t="shared" si="22"/>
        <v/>
      </c>
      <c r="FB37" s="24" t="str">
        <f t="shared" si="23"/>
        <v/>
      </c>
      <c r="FC37" s="67" t="str">
        <f t="shared" si="24"/>
        <v/>
      </c>
    </row>
    <row r="38" spans="1:159" ht="26.25" customHeight="1">
      <c r="A38" s="14">
        <v>29</v>
      </c>
      <c r="B38" s="104" t="str">
        <f>'Strategy 1 | PD-TG'!B38</f>
        <v/>
      </c>
      <c r="C38" s="91" t="str">
        <f>'Strategy 1 | PD-TG'!C38</f>
        <v/>
      </c>
      <c r="D38" s="91" t="str">
        <f>'Strategy 1 | PD-TG'!J38</f>
        <v/>
      </c>
      <c r="E38" s="91" t="str">
        <f>IF(AU38="","",IF('Strategy 1 | PD-TG'!S38="W","Y",IF('Strategy 1 | PD-TG'!S38="L","N","")))</f>
        <v/>
      </c>
      <c r="F38" s="91" t="str">
        <f>'Strategy 1 | PD-TG'!T38</f>
        <v/>
      </c>
      <c r="G38" s="91" t="str">
        <f>'Strategy 1 | PD-TG'!N38</f>
        <v/>
      </c>
      <c r="H38" s="105" t="str">
        <f>'Strategy 1 | PD-TG'!P38</f>
        <v/>
      </c>
      <c r="I38" s="137"/>
      <c r="J38" s="137"/>
      <c r="K38" s="104" t="str">
        <f>'Strategy 2 | PD-FE'!B38</f>
        <v/>
      </c>
      <c r="L38" s="91" t="str">
        <f>'Strategy 2 | PD-FE'!C38</f>
        <v/>
      </c>
      <c r="M38" s="91" t="str">
        <f>'Strategy 2 | PD-FE'!J38</f>
        <v/>
      </c>
      <c r="N38" s="91" t="str">
        <f>IF(AU38="","",IF('Strategy 2 | PD-FE'!S38="W","Y",IF('Strategy 2 | PD-FE'!S38="L","N","")))</f>
        <v/>
      </c>
      <c r="O38" s="91" t="str">
        <f>'Strategy 2 | PD-FE'!T38</f>
        <v/>
      </c>
      <c r="P38" s="91" t="str">
        <f>'Strategy 2 | PD-FE'!N38</f>
        <v/>
      </c>
      <c r="Q38" s="105" t="str">
        <f>'Strategy 2 | PD-FE'!P38</f>
        <v/>
      </c>
      <c r="R38" s="137"/>
      <c r="S38" s="137"/>
      <c r="T38" s="104" t="str">
        <f>'Strategy 3 | M1-TG'!B38</f>
        <v/>
      </c>
      <c r="U38" s="91" t="str">
        <f>'Strategy 3 | M1-TG'!C38</f>
        <v/>
      </c>
      <c r="V38" s="91" t="str">
        <f>'Strategy 3 | M1-TG'!J38</f>
        <v/>
      </c>
      <c r="W38" s="91" t="str">
        <f>IF(AU38="","",IF('Strategy 3 | M1-TG'!S38="W","Y",IF('Strategy 3 | M1-TG'!S38="L","N","")))</f>
        <v/>
      </c>
      <c r="X38" s="91" t="str">
        <f>'Strategy 3 | M1-TG'!T38</f>
        <v/>
      </c>
      <c r="Y38" s="91" t="str">
        <f>'Strategy 3 | M1-TG'!N38</f>
        <v/>
      </c>
      <c r="Z38" s="105" t="str">
        <f>'Strategy 3 | M1-TG'!P38</f>
        <v/>
      </c>
      <c r="AA38" s="137"/>
      <c r="AB38" s="137"/>
      <c r="AC38" s="104" t="str">
        <f>'Strategy 4 | HP-FE'!B38</f>
        <v/>
      </c>
      <c r="AD38" s="91" t="str">
        <f>'Strategy 4 | HP-FE'!C38</f>
        <v/>
      </c>
      <c r="AE38" s="91" t="str">
        <f>'Strategy 4 | HP-FE'!J38</f>
        <v/>
      </c>
      <c r="AF38" s="91" t="str">
        <f>IF(AU38="","",IF('Strategy 4 | HP-FE'!S38="W","Y",IF('Strategy 4 | HP-FE'!S38="L","N","")))</f>
        <v/>
      </c>
      <c r="AG38" s="91" t="str">
        <f>'Strategy 4 | HP-FE'!T38</f>
        <v/>
      </c>
      <c r="AH38" s="91" t="str">
        <f>'Strategy 4 | HP-FE'!N38</f>
        <v/>
      </c>
      <c r="AI38" s="105" t="str">
        <f>'Strategy 4 | HP-FE'!P38</f>
        <v/>
      </c>
      <c r="AJ38" s="137"/>
      <c r="AK38" s="137"/>
      <c r="AL38" s="104" t="str">
        <f>'Strategy 5 | M1-FE'!B38</f>
        <v/>
      </c>
      <c r="AM38" s="91" t="str">
        <f>'Strategy 5 | M1-FE'!C38</f>
        <v/>
      </c>
      <c r="AN38" s="91" t="str">
        <f>'Strategy 5 | M1-FE'!J38</f>
        <v/>
      </c>
      <c r="AO38" s="91" t="str">
        <f>IF(AU38="","",IF('Strategy 5 | M1-FE'!S38="W","Y",IF('Strategy 5 | M1-FE'!S38="L","N","")))</f>
        <v/>
      </c>
      <c r="AP38" s="91" t="str">
        <f>'Strategy 5 | M1-FE'!T38</f>
        <v/>
      </c>
      <c r="AQ38" s="91" t="str">
        <f>'Strategy 5 | M1-FE'!N38</f>
        <v/>
      </c>
      <c r="AR38" s="105" t="str">
        <f>'Strategy 5 | M1-FE'!P38</f>
        <v/>
      </c>
      <c r="AS38" s="137"/>
      <c r="AT38" s="137"/>
      <c r="AU38" s="187" t="str">
        <f>IF('Combo Dashboard'!AF38="","",'Combo Dashboard'!AF38)</f>
        <v/>
      </c>
      <c r="AV38" s="190" t="str">
        <f>IF('Combo Dashboard'!AG38="","",'Combo Dashboard'!AG38)</f>
        <v/>
      </c>
      <c r="AW38" s="190" t="str">
        <f>IF('Combo Dashboard'!AH38="","",'Combo Dashboard'!AH38)</f>
        <v/>
      </c>
      <c r="AX38" s="178" t="str" cm="1">
        <f t="array" aca="1" ref="AX38" ca="1">IF(AU37="","",INDIRECT(DS37&amp;DH38))</f>
        <v/>
      </c>
      <c r="AY38" s="91" t="str">
        <f t="shared" si="1"/>
        <v/>
      </c>
      <c r="AZ38" s="91" t="str">
        <f t="shared" si="14"/>
        <v/>
      </c>
      <c r="BA38" s="105" t="str">
        <f t="shared" si="2"/>
        <v/>
      </c>
      <c r="BB38" s="137"/>
      <c r="BC38" s="137"/>
      <c r="BD38" s="137"/>
      <c r="BE38" s="104" t="str">
        <f>'Strategy 6 | PD-M1'!B38</f>
        <v/>
      </c>
      <c r="BF38" s="91" t="str">
        <f>'Strategy 6 | PD-M1'!C38</f>
        <v/>
      </c>
      <c r="BG38" s="91" t="str">
        <f>'Strategy 6 | PD-M1'!J38</f>
        <v/>
      </c>
      <c r="BH38" s="91" t="str">
        <f>IF(AU38="","",IF('Strategy 6 | PD-M1'!R38&gt;0,"Y",IF('Strategy 6 | PD-M1'!R38=0,"","N")))</f>
        <v/>
      </c>
      <c r="BI38" s="91" t="str">
        <f>'Strategy 6 | PD-M1'!T38</f>
        <v/>
      </c>
      <c r="BJ38" s="91" t="str">
        <f>'Strategy 6 | PD-M1'!N38</f>
        <v/>
      </c>
      <c r="BK38" s="105" t="str">
        <f>'Strategy 6 | PD-M1'!P38</f>
        <v/>
      </c>
      <c r="BL38" s="137"/>
      <c r="BM38" s="137"/>
      <c r="BN38" s="104" t="str">
        <f>'Strategy 7 | TG-FE'!B38</f>
        <v/>
      </c>
      <c r="BO38" s="91" t="str">
        <f>'Strategy 7 | TG-FE'!C38</f>
        <v/>
      </c>
      <c r="BP38" s="91" t="str">
        <f>'Strategy 7 | TG-FE'!J38</f>
        <v/>
      </c>
      <c r="BQ38" s="91" t="str">
        <f>IF(AU38="","",IF('Strategy 7 | TG-FE'!S38="W","Y",IF('Strategy 7 | TG-FE'!S38="L","N","")))</f>
        <v/>
      </c>
      <c r="BR38" s="91" t="str">
        <f>'Strategy 7 | TG-FE'!T38</f>
        <v/>
      </c>
      <c r="BS38" s="91" t="str">
        <f>'Strategy 7 | TG-FE'!N38</f>
        <v/>
      </c>
      <c r="BT38" s="105" t="str">
        <f>'Strategy 7 | TG-FE'!P38</f>
        <v/>
      </c>
      <c r="BU38" s="137"/>
      <c r="BV38" s="137"/>
      <c r="BW38" s="104" t="str">
        <f>'Strategy 8 | M1-WB'!B38</f>
        <v/>
      </c>
      <c r="BX38" s="91" t="str">
        <f>'Strategy 8 | M1-WB'!C38</f>
        <v/>
      </c>
      <c r="BY38" s="91" t="str">
        <f>'Strategy 8 | M1-WB'!J38</f>
        <v/>
      </c>
      <c r="BZ38" s="91" t="str">
        <f>IF(AU38="","",IF('Strategy 8 | M1-WB'!S38="W","Y",IF('Strategy 8 | M1-WB'!S38="L","N","")))</f>
        <v/>
      </c>
      <c r="CA38" s="91" t="str">
        <f>'Strategy 8 | M1-WB'!T38</f>
        <v/>
      </c>
      <c r="CB38" s="91" t="str">
        <f>'Strategy 8 | M1-WB'!N38</f>
        <v/>
      </c>
      <c r="CC38" s="105" t="str">
        <f>'Strategy 8 | M1-WB'!P38</f>
        <v/>
      </c>
      <c r="CD38" s="137"/>
      <c r="CE38" s="137"/>
      <c r="CF38" s="104" t="str">
        <f>'Strategy 9 | HP-M1'!B38</f>
        <v/>
      </c>
      <c r="CG38" s="91" t="str">
        <f>'Strategy 9 | HP-M1'!C38</f>
        <v/>
      </c>
      <c r="CH38" s="91" t="str">
        <f>'Strategy 9 | HP-M1'!J38</f>
        <v/>
      </c>
      <c r="CI38" s="91" t="str">
        <f>IF(AU38="","",IF('Strategy 9 | HP-M1'!S38="W","Y",IF('Strategy 9 | HP-M1'!S38="L","N","")))</f>
        <v/>
      </c>
      <c r="CJ38" s="91" t="str">
        <f>'Strategy 9 | HP-M1'!T38</f>
        <v/>
      </c>
      <c r="CK38" s="91" t="str">
        <f>'Strategy 9 | HP-M1'!N38</f>
        <v/>
      </c>
      <c r="CL38" s="105" t="str">
        <f>'Strategy 9 | HP-M1'!P38</f>
        <v/>
      </c>
      <c r="CM38" s="137"/>
      <c r="CN38" s="137"/>
      <c r="CO38" s="104" t="str">
        <f>'Strategy 10 | OP-OB'!B38</f>
        <v/>
      </c>
      <c r="CP38" s="91" t="str">
        <f>'Strategy 10 | OP-OB'!C38</f>
        <v/>
      </c>
      <c r="CQ38" s="91" t="str">
        <f>'Strategy 10 | OP-OB'!J38</f>
        <v/>
      </c>
      <c r="CR38" s="91" t="str">
        <f>IF(AU38="","",IF('Strategy 10 | OP-OB'!S38="W","Y",IF('Strategy 10 | OP-OB'!S38="L","N","")))</f>
        <v/>
      </c>
      <c r="CS38" s="91" t="str">
        <f>'Strategy 10 | OP-OB'!T38</f>
        <v/>
      </c>
      <c r="CT38" s="91" t="str">
        <f>'Strategy 10 | OP-OB'!N38</f>
        <v/>
      </c>
      <c r="CU38" s="105" t="str">
        <f>'Strategy 10 | OP-OB'!P38</f>
        <v/>
      </c>
      <c r="CV38" s="14" t="e">
        <f>IF(AY38="",0,IFERROR(VLOOKUP(AY33&amp;AY34&amp;AY35&amp;AY36&amp;AY37&amp;AY38,General!I:J,2,FALSE),0))+AZ37</f>
        <v>#VALUE!</v>
      </c>
      <c r="DG38" s="14" t="str">
        <f>DG39</f>
        <v/>
      </c>
      <c r="DH38" s="14">
        <v>38</v>
      </c>
      <c r="DI38" s="14" t="str">
        <f t="shared" si="78"/>
        <v/>
      </c>
      <c r="DJ38" s="14">
        <f ca="1">IF(DJ39="",0,COUNTIF(INDIRECT(DJ37&amp;DH35):INDIRECT(DJ37&amp;DH39),"Y"))</f>
        <v>0</v>
      </c>
      <c r="DK38" s="14">
        <f ca="1">IF(DK39="",0,COUNTIF(INDIRECT(DK37&amp;DH35):INDIRECT(DK37&amp;DH39),"Y"))</f>
        <v>0</v>
      </c>
      <c r="DL38" s="14">
        <f ca="1">IF(DL39="",0,COUNTIF(INDIRECT(DL37&amp;DH35):INDIRECT(DL37&amp;DH39),"Y"))</f>
        <v>0</v>
      </c>
      <c r="DM38" s="14">
        <f ca="1">IF(DM39="",0,COUNTIF(INDIRECT(DM37&amp;DH35):INDIRECT(DM37&amp;DH39),"Y"))</f>
        <v>0</v>
      </c>
      <c r="DN38" s="14" t="str" cm="1">
        <f t="array" aca="1" ref="DN38" ca="1">IFERROR(INDEX($DJ$39:$DM$39,_xlfn.AGGREGATE(15,6,COLUMN($DJ$39:$DM$39)-COLUMN($DI$39)/($DJ$38:$DM$38=MAX($DJ$38:$DM$38)),COLUMNS($DJ$39:DJ39))),"")</f>
        <v/>
      </c>
      <c r="DO38" s="14" t="str" cm="1">
        <f t="array" aca="1" ref="DO38" ca="1">IFERROR(INDEX($DJ$39:$DM$39,_xlfn.AGGREGATE(15,6,COLUMN($DJ$39:$DM$39)-COLUMN($DI$39)/($DJ$38:$DM$38=MAX($DJ$38:$DM$38)),COLUMNS($DJ$39:DK39))),"")</f>
        <v/>
      </c>
      <c r="DP38" s="14" t="str" cm="1">
        <f t="array" aca="1" ref="DP38" ca="1">IFERROR(INDEX($DJ$39:$DM$39,_xlfn.AGGREGATE(15,6,COLUMN($DJ$39:$DM$39)-COLUMN($DI$39)/($DJ$38:$DM$38=MAX($DJ$38:$DM$38)),COLUMNS($DJ$39:DL39))),"")</f>
        <v/>
      </c>
      <c r="DQ38" s="14" t="str" cm="1">
        <f t="array" aca="1" ref="DQ38" ca="1">IFERROR(INDEX($DJ$39:$DM$39,_xlfn.AGGREGATE(15,6,COLUMN($DJ$39:$DM$39)-COLUMN($DI$39)/($DJ$38:$DM$38=MAX($DJ$38:$DM$38)),COLUMNS($DJ$39:DM39))),"")</f>
        <v/>
      </c>
      <c r="DS38" s="14" t="str">
        <f t="shared" ca="1" si="79"/>
        <v/>
      </c>
      <c r="ES38" s="81" t="str">
        <f t="shared" si="3"/>
        <v>B29</v>
      </c>
      <c r="ET38" s="219" t="str">
        <f t="shared" si="15"/>
        <v/>
      </c>
      <c r="EU38" s="24" t="str">
        <f t="shared" si="16"/>
        <v/>
      </c>
      <c r="EV38" s="24" t="str">
        <f t="shared" si="17"/>
        <v/>
      </c>
      <c r="EW38" s="24" t="str">
        <f t="shared" si="18"/>
        <v/>
      </c>
      <c r="EX38" s="24" t="str">
        <f t="shared" si="19"/>
        <v/>
      </c>
      <c r="EY38" s="24" t="str">
        <f t="shared" si="20"/>
        <v/>
      </c>
      <c r="EZ38" s="24" t="str">
        <f t="shared" si="21"/>
        <v/>
      </c>
      <c r="FA38" s="24" t="str">
        <f t="shared" si="22"/>
        <v/>
      </c>
      <c r="FB38" s="24" t="str">
        <f t="shared" si="23"/>
        <v/>
      </c>
      <c r="FC38" s="67" t="str">
        <f t="shared" si="24"/>
        <v/>
      </c>
    </row>
    <row r="39" spans="1:159" ht="26.25" customHeight="1" thickBot="1">
      <c r="A39" s="14">
        <v>30</v>
      </c>
      <c r="B39" s="106" t="str">
        <f>'Strategy 1 | PD-TG'!B39</f>
        <v/>
      </c>
      <c r="C39" s="107" t="str">
        <f>'Strategy 1 | PD-TG'!C39</f>
        <v/>
      </c>
      <c r="D39" s="107" t="str">
        <f>'Strategy 1 | PD-TG'!J39</f>
        <v/>
      </c>
      <c r="E39" s="107" t="str">
        <f>IF(AU39="","",IF('Strategy 1 | PD-TG'!S39="W","Y",IF('Strategy 1 | PD-TG'!S39="L","N","")))</f>
        <v/>
      </c>
      <c r="F39" s="107" t="str">
        <f>'Strategy 1 | PD-TG'!T39</f>
        <v/>
      </c>
      <c r="G39" s="107" t="str">
        <f>'Strategy 1 | PD-TG'!N39</f>
        <v/>
      </c>
      <c r="H39" s="108" t="str">
        <f>'Strategy 1 | PD-TG'!P39</f>
        <v/>
      </c>
      <c r="I39" s="137"/>
      <c r="J39" s="137"/>
      <c r="K39" s="106" t="str">
        <f>'Strategy 2 | PD-FE'!B39</f>
        <v/>
      </c>
      <c r="L39" s="107" t="str">
        <f>'Strategy 2 | PD-FE'!C39</f>
        <v/>
      </c>
      <c r="M39" s="107" t="str">
        <f>'Strategy 2 | PD-FE'!J39</f>
        <v/>
      </c>
      <c r="N39" s="107" t="str">
        <f>IF(AU39="","",IF('Strategy 2 | PD-FE'!S39="W","Y",IF('Strategy 2 | PD-FE'!S39="L","N","")))</f>
        <v/>
      </c>
      <c r="O39" s="107" t="str">
        <f>'Strategy 2 | PD-FE'!T39</f>
        <v/>
      </c>
      <c r="P39" s="107" t="str">
        <f>'Strategy 2 | PD-FE'!N39</f>
        <v/>
      </c>
      <c r="Q39" s="108" t="str">
        <f>'Strategy 2 | PD-FE'!P39</f>
        <v/>
      </c>
      <c r="R39" s="137"/>
      <c r="S39" s="137"/>
      <c r="T39" s="106" t="str">
        <f>'Strategy 3 | M1-TG'!B39</f>
        <v/>
      </c>
      <c r="U39" s="107" t="str">
        <f>'Strategy 3 | M1-TG'!C39</f>
        <v/>
      </c>
      <c r="V39" s="107" t="str">
        <f>'Strategy 3 | M1-TG'!J39</f>
        <v/>
      </c>
      <c r="W39" s="107" t="str">
        <f>IF(AU39="","",IF('Strategy 3 | M1-TG'!S39="W","Y",IF('Strategy 3 | M1-TG'!S39="L","N","")))</f>
        <v/>
      </c>
      <c r="X39" s="107" t="str">
        <f>'Strategy 3 | M1-TG'!T39</f>
        <v/>
      </c>
      <c r="Y39" s="107" t="str">
        <f>'Strategy 3 | M1-TG'!N39</f>
        <v/>
      </c>
      <c r="Z39" s="108" t="str">
        <f>'Strategy 3 | M1-TG'!P39</f>
        <v/>
      </c>
      <c r="AA39" s="137"/>
      <c r="AB39" s="137"/>
      <c r="AC39" s="106" t="str">
        <f>'Strategy 4 | HP-FE'!B39</f>
        <v/>
      </c>
      <c r="AD39" s="107" t="str">
        <f>'Strategy 4 | HP-FE'!C39</f>
        <v/>
      </c>
      <c r="AE39" s="107" t="str">
        <f>'Strategy 4 | HP-FE'!J39</f>
        <v/>
      </c>
      <c r="AF39" s="107" t="str">
        <f>IF(AU39="","",IF('Strategy 4 | HP-FE'!S39="W","Y",IF('Strategy 4 | HP-FE'!S39="L","N","")))</f>
        <v/>
      </c>
      <c r="AG39" s="107" t="str">
        <f>'Strategy 4 | HP-FE'!T39</f>
        <v/>
      </c>
      <c r="AH39" s="107" t="str">
        <f>'Strategy 4 | HP-FE'!N39</f>
        <v/>
      </c>
      <c r="AI39" s="108" t="str">
        <f>'Strategy 4 | HP-FE'!P39</f>
        <v/>
      </c>
      <c r="AJ39" s="137"/>
      <c r="AK39" s="137"/>
      <c r="AL39" s="106" t="str">
        <f>'Strategy 5 | M1-FE'!B39</f>
        <v/>
      </c>
      <c r="AM39" s="107" t="str">
        <f>'Strategy 5 | M1-FE'!C39</f>
        <v/>
      </c>
      <c r="AN39" s="107" t="str">
        <f>'Strategy 5 | M1-FE'!J39</f>
        <v/>
      </c>
      <c r="AO39" s="107" t="str">
        <f>IF(AU39="","",IF('Strategy 5 | M1-FE'!S39="W","Y",IF('Strategy 5 | M1-FE'!S39="L","N","")))</f>
        <v/>
      </c>
      <c r="AP39" s="107" t="str">
        <f>'Strategy 5 | M1-FE'!T39</f>
        <v/>
      </c>
      <c r="AQ39" s="107" t="str">
        <f>'Strategy 5 | M1-FE'!N39</f>
        <v/>
      </c>
      <c r="AR39" s="108" t="str">
        <f>'Strategy 5 | M1-FE'!P39</f>
        <v/>
      </c>
      <c r="AS39" s="137"/>
      <c r="AT39" s="137"/>
      <c r="AU39" s="188" t="str">
        <f>IF('Combo Dashboard'!AF39="","",'Combo Dashboard'!AF39)</f>
        <v/>
      </c>
      <c r="AV39" s="191" t="str">
        <f>IF('Combo Dashboard'!AG39="","",'Combo Dashboard'!AG39)</f>
        <v/>
      </c>
      <c r="AW39" s="191" t="str">
        <f>IF('Combo Dashboard'!AH39="","",'Combo Dashboard'!AH39)</f>
        <v/>
      </c>
      <c r="AX39" s="182" t="str" cm="1">
        <f t="array" aca="1" ref="AX39" ca="1">IF(AU38="","",INDIRECT(DS38&amp;DH39))</f>
        <v/>
      </c>
      <c r="AY39" s="107" t="str">
        <f t="shared" si="1"/>
        <v/>
      </c>
      <c r="AZ39" s="107" t="str">
        <f t="shared" si="14"/>
        <v/>
      </c>
      <c r="BA39" s="108" t="str">
        <f t="shared" si="2"/>
        <v/>
      </c>
      <c r="BB39" s="137"/>
      <c r="BC39" s="137"/>
      <c r="BD39" s="137"/>
      <c r="BE39" s="106" t="str">
        <f>'Strategy 6 | PD-M1'!B39</f>
        <v/>
      </c>
      <c r="BF39" s="107" t="str">
        <f>'Strategy 6 | PD-M1'!C39</f>
        <v/>
      </c>
      <c r="BG39" s="107" t="str">
        <f>'Strategy 6 | PD-M1'!J39</f>
        <v/>
      </c>
      <c r="BH39" s="107" t="str">
        <f>IF(AU39="","",IF('Strategy 6 | PD-M1'!R39&gt;0,"Y",IF('Strategy 6 | PD-M1'!R39=0,"","N")))</f>
        <v/>
      </c>
      <c r="BI39" s="107" t="str">
        <f>'Strategy 6 | PD-M1'!T39</f>
        <v/>
      </c>
      <c r="BJ39" s="107" t="str">
        <f>'Strategy 6 | PD-M1'!N39</f>
        <v/>
      </c>
      <c r="BK39" s="108" t="str">
        <f>'Strategy 6 | PD-M1'!P39</f>
        <v/>
      </c>
      <c r="BL39" s="137"/>
      <c r="BM39" s="137"/>
      <c r="BN39" s="106" t="str">
        <f>'Strategy 7 | TG-FE'!B39</f>
        <v/>
      </c>
      <c r="BO39" s="107" t="str">
        <f>'Strategy 7 | TG-FE'!C39</f>
        <v/>
      </c>
      <c r="BP39" s="107" t="str">
        <f>'Strategy 7 | TG-FE'!J39</f>
        <v/>
      </c>
      <c r="BQ39" s="107" t="str">
        <f>IF(AU39="","",IF('Strategy 7 | TG-FE'!S39="W","Y",IF('Strategy 7 | TG-FE'!S39="L","N","")))</f>
        <v/>
      </c>
      <c r="BR39" s="107" t="str">
        <f>'Strategy 7 | TG-FE'!T39</f>
        <v/>
      </c>
      <c r="BS39" s="107" t="str">
        <f>'Strategy 7 | TG-FE'!N39</f>
        <v/>
      </c>
      <c r="BT39" s="108" t="str">
        <f>'Strategy 7 | TG-FE'!P39</f>
        <v/>
      </c>
      <c r="BU39" s="137"/>
      <c r="BV39" s="137"/>
      <c r="BW39" s="106" t="str">
        <f>'Strategy 8 | M1-WB'!B39</f>
        <v/>
      </c>
      <c r="BX39" s="107" t="str">
        <f>'Strategy 8 | M1-WB'!C39</f>
        <v/>
      </c>
      <c r="BY39" s="107" t="str">
        <f>'Strategy 8 | M1-WB'!J39</f>
        <v/>
      </c>
      <c r="BZ39" s="107" t="str">
        <f>IF(AU39="","",IF('Strategy 8 | M1-WB'!S39="W","Y",IF('Strategy 8 | M1-WB'!S39="L","N","")))</f>
        <v/>
      </c>
      <c r="CA39" s="107" t="str">
        <f>'Strategy 8 | M1-WB'!T39</f>
        <v/>
      </c>
      <c r="CB39" s="107" t="str">
        <f>'Strategy 8 | M1-WB'!N39</f>
        <v/>
      </c>
      <c r="CC39" s="108" t="str">
        <f>'Strategy 8 | M1-WB'!P39</f>
        <v/>
      </c>
      <c r="CD39" s="137"/>
      <c r="CE39" s="137"/>
      <c r="CF39" s="106" t="str">
        <f>'Strategy 9 | HP-M1'!B39</f>
        <v/>
      </c>
      <c r="CG39" s="107" t="str">
        <f>'Strategy 9 | HP-M1'!C39</f>
        <v/>
      </c>
      <c r="CH39" s="107" t="str">
        <f>'Strategy 9 | HP-M1'!J39</f>
        <v/>
      </c>
      <c r="CI39" s="107" t="str">
        <f>IF(AU39="","",IF('Strategy 9 | HP-M1'!S39="W","Y",IF('Strategy 9 | HP-M1'!S39="L","N","")))</f>
        <v/>
      </c>
      <c r="CJ39" s="107" t="str">
        <f>'Strategy 9 | HP-M1'!T39</f>
        <v/>
      </c>
      <c r="CK39" s="107" t="str">
        <f>'Strategy 9 | HP-M1'!N39</f>
        <v/>
      </c>
      <c r="CL39" s="108" t="str">
        <f>'Strategy 9 | HP-M1'!P39</f>
        <v/>
      </c>
      <c r="CM39" s="137"/>
      <c r="CN39" s="137"/>
      <c r="CO39" s="106" t="str">
        <f>'Strategy 10 | OP-OB'!B39</f>
        <v/>
      </c>
      <c r="CP39" s="107" t="str">
        <f>'Strategy 10 | OP-OB'!C39</f>
        <v/>
      </c>
      <c r="CQ39" s="107" t="str">
        <f>'Strategy 10 | OP-OB'!J39</f>
        <v/>
      </c>
      <c r="CR39" s="107" t="str">
        <f>IF(AU39="","",IF('Strategy 10 | OP-OB'!S39="W","Y",IF('Strategy 10 | OP-OB'!S39="L","N","")))</f>
        <v/>
      </c>
      <c r="CS39" s="107" t="str">
        <f>'Strategy 10 | OP-OB'!T39</f>
        <v/>
      </c>
      <c r="CT39" s="107" t="str">
        <f>'Strategy 10 | OP-OB'!N39</f>
        <v/>
      </c>
      <c r="CU39" s="108" t="str">
        <f>'Strategy 10 | OP-OB'!P39</f>
        <v/>
      </c>
      <c r="CV39" s="14" t="e">
        <f>IF(AY39="",0,IFERROR(VLOOKUP(AY34&amp;AY35&amp;AY36&amp;AY37&amp;AY38&amp;AY39,General!I:J,2,FALSE),0))+AZ38</f>
        <v>#VALUE!</v>
      </c>
      <c r="CW39" s="14" t="str">
        <f t="shared" ref="CW39" si="80">H39</f>
        <v/>
      </c>
      <c r="CX39" s="14" t="str">
        <f t="shared" ref="CX39" si="81">Q39</f>
        <v/>
      </c>
      <c r="CY39" s="14" t="str">
        <f t="shared" ref="CY39" si="82">Z39</f>
        <v/>
      </c>
      <c r="CZ39" s="14" t="str">
        <f t="shared" ref="CZ39" si="83">AI39</f>
        <v/>
      </c>
      <c r="DA39" s="14" t="str">
        <f t="shared" ref="DA39" si="84">AR39</f>
        <v/>
      </c>
      <c r="DB39" s="14" t="str">
        <f t="shared" ref="DB39" si="85">BK39</f>
        <v/>
      </c>
      <c r="DC39" s="14" t="str">
        <f t="shared" ref="DC39" si="86">BT39</f>
        <v/>
      </c>
      <c r="DD39" s="14" t="str">
        <f t="shared" ref="DD39" si="87">CC39</f>
        <v/>
      </c>
      <c r="DE39" s="14" t="str">
        <f t="shared" ref="DE39" si="88">CL39</f>
        <v/>
      </c>
      <c r="DF39" s="14" t="str">
        <f t="shared" ref="DF39" si="89">CU39</f>
        <v/>
      </c>
      <c r="DG39" s="14" t="str">
        <f>IF(AF39="","",INDEX($CW$4:$DF$4,MATCH(MAX(CW39:DF39),CW39:DF39,0)))</f>
        <v/>
      </c>
      <c r="DH39" s="14">
        <v>39</v>
      </c>
      <c r="DI39" s="14" t="str">
        <f t="shared" si="78"/>
        <v/>
      </c>
      <c r="DJ39" s="14" t="str" cm="1">
        <f t="array" ref="DJ39">IFERROR(INDEX($CW$4:$DF$4,_xlfn.AGGREGATE(15,6,COLUMN($CW$4:$DF$4)-COLUMN($CV$1)/($CW$39:$DF$39=MAX($CW$39:$DF$39)),COLUMNS($CW$4:CW4))),"")</f>
        <v/>
      </c>
      <c r="DK39" s="14" t="str" cm="1">
        <f t="array" ref="DK39">IFERROR(INDEX($CW$4:$DF$4,_xlfn.AGGREGATE(15,6,COLUMN($CW$4:$DF$4)-COLUMN($CV$1)/($CW$39:$DF$39=MAX($CW$39:$DF$39)),COLUMNS($CW$4:CX4))),"")</f>
        <v/>
      </c>
      <c r="DL39" s="14" t="str" cm="1">
        <f t="array" ref="DL39">IFERROR(INDEX($CW$4:$DF$4,_xlfn.AGGREGATE(15,6,COLUMN($CW$4:$DF$4)-COLUMN($CV$1)/($CW$39:$DF$39=MAX($CW$39:$DF$39)),COLUMNS($CW$4:CY4))),"")</f>
        <v/>
      </c>
      <c r="DM39" s="14" t="str" cm="1">
        <f t="array" ref="DM39">IFERROR(INDEX($CW$4:$DF$4,_xlfn.AGGREGATE(15,6,COLUMN($CW$4:$DF$4)-COLUMN($CV$1)/($CW$39:$DF$39=MAX($CW$39:$DF$39)),COLUMNS($CW$4:CZ4))),"")</f>
        <v/>
      </c>
      <c r="DN39" s="168" t="str">
        <f ca="1">IF(DO38="",DN38,DN35)</f>
        <v/>
      </c>
      <c r="DR39" s="14" t="str">
        <f ca="1">IF(DN36&gt;1,"R","N")</f>
        <v>R</v>
      </c>
      <c r="DS39" s="14" t="str">
        <f ca="1">DN39</f>
        <v/>
      </c>
      <c r="ES39" s="81" t="str">
        <f t="shared" si="3"/>
        <v>B30</v>
      </c>
      <c r="ET39" s="219" t="str">
        <f t="shared" si="15"/>
        <v/>
      </c>
      <c r="EU39" s="24" t="str">
        <f t="shared" si="16"/>
        <v/>
      </c>
      <c r="EV39" s="24" t="str">
        <f t="shared" si="17"/>
        <v/>
      </c>
      <c r="EW39" s="24" t="str">
        <f t="shared" si="18"/>
        <v/>
      </c>
      <c r="EX39" s="24" t="str">
        <f t="shared" si="19"/>
        <v/>
      </c>
      <c r="EY39" s="24" t="str">
        <f t="shared" si="20"/>
        <v/>
      </c>
      <c r="EZ39" s="24" t="str">
        <f t="shared" si="21"/>
        <v/>
      </c>
      <c r="FA39" s="24" t="str">
        <f t="shared" si="22"/>
        <v/>
      </c>
      <c r="FB39" s="24" t="str">
        <f t="shared" si="23"/>
        <v/>
      </c>
      <c r="FC39" s="67" t="str">
        <f t="shared" si="24"/>
        <v/>
      </c>
    </row>
    <row r="40" spans="1:159" ht="26.25" customHeight="1">
      <c r="A40" s="14">
        <v>31</v>
      </c>
      <c r="B40" s="101" t="str">
        <f>'Strategy 1 | PD-TG'!B40</f>
        <v/>
      </c>
      <c r="C40" s="102" t="str">
        <f>'Strategy 1 | PD-TG'!C40</f>
        <v/>
      </c>
      <c r="D40" s="102" t="str">
        <f>'Strategy 1 | PD-TG'!J40</f>
        <v/>
      </c>
      <c r="E40" s="102" t="str">
        <f>IF(AU40="","",IF('Strategy 1 | PD-TG'!S40="W","Y",IF('Strategy 1 | PD-TG'!S40="L","N","")))</f>
        <v/>
      </c>
      <c r="F40" s="102" t="str">
        <f>'Strategy 1 | PD-TG'!T40</f>
        <v/>
      </c>
      <c r="G40" s="102" t="str">
        <f>'Strategy 1 | PD-TG'!N40</f>
        <v/>
      </c>
      <c r="H40" s="103" t="str">
        <f>'Strategy 1 | PD-TG'!P40</f>
        <v/>
      </c>
      <c r="I40" s="137"/>
      <c r="J40" s="137"/>
      <c r="K40" s="101" t="str">
        <f>'Strategy 2 | PD-FE'!B40</f>
        <v/>
      </c>
      <c r="L40" s="102" t="str">
        <f>'Strategy 2 | PD-FE'!C40</f>
        <v/>
      </c>
      <c r="M40" s="102" t="str">
        <f>'Strategy 2 | PD-FE'!J40</f>
        <v/>
      </c>
      <c r="N40" s="102" t="str">
        <f>IF(AU40="","",IF('Strategy 2 | PD-FE'!S40="W","Y",IF('Strategy 2 | PD-FE'!S40="L","N","")))</f>
        <v/>
      </c>
      <c r="O40" s="102" t="str">
        <f>'Strategy 2 | PD-FE'!T40</f>
        <v/>
      </c>
      <c r="P40" s="102" t="str">
        <f>'Strategy 2 | PD-FE'!N40</f>
        <v/>
      </c>
      <c r="Q40" s="103" t="str">
        <f>'Strategy 2 | PD-FE'!P40</f>
        <v/>
      </c>
      <c r="R40" s="137"/>
      <c r="S40" s="137"/>
      <c r="T40" s="101" t="str">
        <f>'Strategy 3 | M1-TG'!B40</f>
        <v/>
      </c>
      <c r="U40" s="102" t="str">
        <f>'Strategy 3 | M1-TG'!C40</f>
        <v/>
      </c>
      <c r="V40" s="102" t="str">
        <f>'Strategy 3 | M1-TG'!J40</f>
        <v/>
      </c>
      <c r="W40" s="102" t="str">
        <f>IF(AU40="","",IF('Strategy 3 | M1-TG'!S40="W","Y",IF('Strategy 3 | M1-TG'!S40="L","N","")))</f>
        <v/>
      </c>
      <c r="X40" s="102" t="str">
        <f>'Strategy 3 | M1-TG'!T40</f>
        <v/>
      </c>
      <c r="Y40" s="102" t="str">
        <f>'Strategy 3 | M1-TG'!N40</f>
        <v/>
      </c>
      <c r="Z40" s="103" t="str">
        <f>'Strategy 3 | M1-TG'!P40</f>
        <v/>
      </c>
      <c r="AA40" s="137"/>
      <c r="AB40" s="137"/>
      <c r="AC40" s="101" t="str">
        <f>'Strategy 4 | HP-FE'!B40</f>
        <v/>
      </c>
      <c r="AD40" s="102" t="str">
        <f>'Strategy 4 | HP-FE'!C40</f>
        <v/>
      </c>
      <c r="AE40" s="102" t="str">
        <f>'Strategy 4 | HP-FE'!J40</f>
        <v/>
      </c>
      <c r="AF40" s="102" t="str">
        <f>IF(AU40="","",IF('Strategy 4 | HP-FE'!S40="W","Y",IF('Strategy 4 | HP-FE'!S40="L","N","")))</f>
        <v/>
      </c>
      <c r="AG40" s="102" t="str">
        <f>'Strategy 4 | HP-FE'!T40</f>
        <v/>
      </c>
      <c r="AH40" s="102" t="str">
        <f>'Strategy 4 | HP-FE'!N40</f>
        <v/>
      </c>
      <c r="AI40" s="103" t="str">
        <f>'Strategy 4 | HP-FE'!P40</f>
        <v/>
      </c>
      <c r="AJ40" s="137"/>
      <c r="AK40" s="137"/>
      <c r="AL40" s="101" t="str">
        <f>'Strategy 5 | M1-FE'!B40</f>
        <v/>
      </c>
      <c r="AM40" s="102" t="str">
        <f>'Strategy 5 | M1-FE'!C40</f>
        <v/>
      </c>
      <c r="AN40" s="102" t="str">
        <f>'Strategy 5 | M1-FE'!J40</f>
        <v/>
      </c>
      <c r="AO40" s="102" t="str">
        <f>IF(AU40="","",IF('Strategy 5 | M1-FE'!S40="W","Y",IF('Strategy 5 | M1-FE'!S40="L","N","")))</f>
        <v/>
      </c>
      <c r="AP40" s="102" t="str">
        <f>'Strategy 5 | M1-FE'!T40</f>
        <v/>
      </c>
      <c r="AQ40" s="102" t="str">
        <f>'Strategy 5 | M1-FE'!N40</f>
        <v/>
      </c>
      <c r="AR40" s="103" t="str">
        <f>'Strategy 5 | M1-FE'!P40</f>
        <v/>
      </c>
      <c r="AS40" s="137"/>
      <c r="AT40" s="137"/>
      <c r="AU40" s="186" t="str">
        <f>IF('Combo Dashboard'!AF40="","",'Combo Dashboard'!AF40)</f>
        <v/>
      </c>
      <c r="AV40" s="180" t="str">
        <f t="shared" ref="AV40" si="90">IF(AU39="","",IF(DR39="R","R",""))</f>
        <v/>
      </c>
      <c r="AW40" s="180" t="str">
        <f>IF(AU39="","",VLOOKUP(DS40,General!U:V,2,FALSE))</f>
        <v/>
      </c>
      <c r="AX40" s="181" t="str" cm="1">
        <f t="array" aca="1" ref="AX40" ca="1">IF(AU39="","",INDIRECT(DS39&amp;DH40))</f>
        <v/>
      </c>
      <c r="AY40" s="102" t="str">
        <f t="shared" si="1"/>
        <v/>
      </c>
      <c r="AZ40" s="102" t="str">
        <f t="shared" si="14"/>
        <v/>
      </c>
      <c r="BA40" s="103" t="str">
        <f t="shared" si="2"/>
        <v/>
      </c>
      <c r="BB40" s="137"/>
      <c r="BC40" s="137"/>
      <c r="BD40" s="137"/>
      <c r="BE40" s="101" t="str">
        <f>'Strategy 6 | PD-M1'!B40</f>
        <v/>
      </c>
      <c r="BF40" s="102" t="str">
        <f>'Strategy 6 | PD-M1'!C40</f>
        <v/>
      </c>
      <c r="BG40" s="102" t="str">
        <f>'Strategy 6 | PD-M1'!J40</f>
        <v/>
      </c>
      <c r="BH40" s="102" t="str">
        <f>IF(AU40="","",IF('Strategy 6 | PD-M1'!R40&gt;0,"Y",IF('Strategy 6 | PD-M1'!R40=0,"","N")))</f>
        <v/>
      </c>
      <c r="BI40" s="102" t="str">
        <f>'Strategy 6 | PD-M1'!T40</f>
        <v/>
      </c>
      <c r="BJ40" s="102" t="str">
        <f>'Strategy 6 | PD-M1'!N40</f>
        <v/>
      </c>
      <c r="BK40" s="103" t="str">
        <f>'Strategy 6 | PD-M1'!P40</f>
        <v/>
      </c>
      <c r="BL40" s="137"/>
      <c r="BM40" s="137"/>
      <c r="BN40" s="101" t="str">
        <f>'Strategy 7 | TG-FE'!B40</f>
        <v/>
      </c>
      <c r="BO40" s="102" t="str">
        <f>'Strategy 7 | TG-FE'!C40</f>
        <v/>
      </c>
      <c r="BP40" s="102" t="str">
        <f>'Strategy 7 | TG-FE'!J40</f>
        <v/>
      </c>
      <c r="BQ40" s="102" t="str">
        <f>IF(AU40="","",IF('Strategy 7 | TG-FE'!S40="W","Y",IF('Strategy 7 | TG-FE'!S40="L","N","")))</f>
        <v/>
      </c>
      <c r="BR40" s="102" t="str">
        <f>'Strategy 7 | TG-FE'!T40</f>
        <v/>
      </c>
      <c r="BS40" s="102" t="str">
        <f>'Strategy 7 | TG-FE'!N40</f>
        <v/>
      </c>
      <c r="BT40" s="103" t="str">
        <f>'Strategy 7 | TG-FE'!P40</f>
        <v/>
      </c>
      <c r="BU40" s="137"/>
      <c r="BV40" s="137"/>
      <c r="BW40" s="101" t="str">
        <f>'Strategy 8 | M1-WB'!B40</f>
        <v/>
      </c>
      <c r="BX40" s="102" t="str">
        <f>'Strategy 8 | M1-WB'!C40</f>
        <v/>
      </c>
      <c r="BY40" s="102" t="str">
        <f>'Strategy 8 | M1-WB'!J40</f>
        <v/>
      </c>
      <c r="BZ40" s="102" t="str">
        <f>IF(AU40="","",IF('Strategy 8 | M1-WB'!S40="W","Y",IF('Strategy 8 | M1-WB'!S40="L","N","")))</f>
        <v/>
      </c>
      <c r="CA40" s="102" t="str">
        <f>'Strategy 8 | M1-WB'!T40</f>
        <v/>
      </c>
      <c r="CB40" s="102" t="str">
        <f>'Strategy 8 | M1-WB'!N40</f>
        <v/>
      </c>
      <c r="CC40" s="103" t="str">
        <f>'Strategy 8 | M1-WB'!P40</f>
        <v/>
      </c>
      <c r="CD40" s="137"/>
      <c r="CE40" s="137"/>
      <c r="CF40" s="101" t="str">
        <f>'Strategy 9 | HP-M1'!B40</f>
        <v/>
      </c>
      <c r="CG40" s="102" t="str">
        <f>'Strategy 9 | HP-M1'!C40</f>
        <v/>
      </c>
      <c r="CH40" s="102" t="str">
        <f>'Strategy 9 | HP-M1'!J40</f>
        <v/>
      </c>
      <c r="CI40" s="102" t="str">
        <f>IF(AU40="","",IF('Strategy 9 | HP-M1'!S40="W","Y",IF('Strategy 9 | HP-M1'!S40="L","N","")))</f>
        <v/>
      </c>
      <c r="CJ40" s="102" t="str">
        <f>'Strategy 9 | HP-M1'!T40</f>
        <v/>
      </c>
      <c r="CK40" s="102" t="str">
        <f>'Strategy 9 | HP-M1'!N40</f>
        <v/>
      </c>
      <c r="CL40" s="103" t="str">
        <f>'Strategy 9 | HP-M1'!P40</f>
        <v/>
      </c>
      <c r="CM40" s="137"/>
      <c r="CN40" s="137"/>
      <c r="CO40" s="101" t="str">
        <f>'Strategy 10 | OP-OB'!B40</f>
        <v/>
      </c>
      <c r="CP40" s="102" t="str">
        <f>'Strategy 10 | OP-OB'!C40</f>
        <v/>
      </c>
      <c r="CQ40" s="102" t="str">
        <f>'Strategy 10 | OP-OB'!J40</f>
        <v/>
      </c>
      <c r="CR40" s="102" t="str">
        <f>IF(AU40="","",IF('Strategy 10 | OP-OB'!S40="W","Y",IF('Strategy 10 | OP-OB'!S40="L","N","")))</f>
        <v/>
      </c>
      <c r="CS40" s="102" t="str">
        <f>'Strategy 10 | OP-OB'!T40</f>
        <v/>
      </c>
      <c r="CT40" s="102" t="str">
        <f>'Strategy 10 | OP-OB'!N40</f>
        <v/>
      </c>
      <c r="CU40" s="103" t="str">
        <f>'Strategy 10 | OP-OB'!P40</f>
        <v/>
      </c>
      <c r="CV40" s="14" t="e">
        <f>IF(AY40="",0,IFERROR(VLOOKUP(AY35&amp;AY36&amp;AY37&amp;AY38&amp;AY39&amp;AY40,General!I:J,2,FALSE),0))+AZ39</f>
        <v>#VALUE!</v>
      </c>
      <c r="DG40" s="14" t="str">
        <f>DG44</f>
        <v/>
      </c>
      <c r="DH40" s="14">
        <v>40</v>
      </c>
      <c r="DI40" s="14" t="str">
        <f>$DG$44</f>
        <v/>
      </c>
      <c r="DN40" s="14" t="str">
        <f ca="1">IF(DN41=1,DN43,IF(DN41=2,DO43,IF(DN41=3,DP43,DQ43)))</f>
        <v/>
      </c>
      <c r="DS40" s="14" t="str">
        <f ca="1">$DN$39</f>
        <v/>
      </c>
      <c r="ES40" s="81" t="str">
        <f t="shared" si="3"/>
        <v>B31</v>
      </c>
      <c r="ET40" s="219" t="str">
        <f t="shared" si="15"/>
        <v/>
      </c>
      <c r="EU40" s="24" t="str">
        <f t="shared" si="16"/>
        <v/>
      </c>
      <c r="EV40" s="24" t="str">
        <f t="shared" si="17"/>
        <v/>
      </c>
      <c r="EW40" s="24" t="str">
        <f t="shared" si="18"/>
        <v/>
      </c>
      <c r="EX40" s="24" t="str">
        <f t="shared" si="19"/>
        <v/>
      </c>
      <c r="EY40" s="24" t="str">
        <f t="shared" si="20"/>
        <v/>
      </c>
      <c r="EZ40" s="24" t="str">
        <f t="shared" si="21"/>
        <v/>
      </c>
      <c r="FA40" s="24" t="str">
        <f t="shared" si="22"/>
        <v/>
      </c>
      <c r="FB40" s="24" t="str">
        <f t="shared" si="23"/>
        <v/>
      </c>
      <c r="FC40" s="67" t="str">
        <f t="shared" si="24"/>
        <v/>
      </c>
    </row>
    <row r="41" spans="1:159" ht="26.25" customHeight="1">
      <c r="A41" s="14">
        <v>32</v>
      </c>
      <c r="B41" s="104" t="str">
        <f>'Strategy 1 | PD-TG'!B41</f>
        <v/>
      </c>
      <c r="C41" s="91" t="str">
        <f>'Strategy 1 | PD-TG'!C41</f>
        <v/>
      </c>
      <c r="D41" s="91" t="str">
        <f>'Strategy 1 | PD-TG'!J41</f>
        <v/>
      </c>
      <c r="E41" s="91" t="str">
        <f>IF(AU41="","",IF('Strategy 1 | PD-TG'!S41="W","Y",IF('Strategy 1 | PD-TG'!S41="L","N","")))</f>
        <v/>
      </c>
      <c r="F41" s="91" t="str">
        <f>'Strategy 1 | PD-TG'!T41</f>
        <v/>
      </c>
      <c r="G41" s="91" t="str">
        <f>'Strategy 1 | PD-TG'!N41</f>
        <v/>
      </c>
      <c r="H41" s="105" t="str">
        <f>'Strategy 1 | PD-TG'!P41</f>
        <v/>
      </c>
      <c r="I41" s="137"/>
      <c r="J41" s="137"/>
      <c r="K41" s="104" t="str">
        <f>'Strategy 2 | PD-FE'!B41</f>
        <v/>
      </c>
      <c r="L41" s="91" t="str">
        <f>'Strategy 2 | PD-FE'!C41</f>
        <v/>
      </c>
      <c r="M41" s="91" t="str">
        <f>'Strategy 2 | PD-FE'!J41</f>
        <v/>
      </c>
      <c r="N41" s="91" t="str">
        <f>IF(AU41="","",IF('Strategy 2 | PD-FE'!S41="W","Y",IF('Strategy 2 | PD-FE'!S41="L","N","")))</f>
        <v/>
      </c>
      <c r="O41" s="91" t="str">
        <f>'Strategy 2 | PD-FE'!T41</f>
        <v/>
      </c>
      <c r="P41" s="91" t="str">
        <f>'Strategy 2 | PD-FE'!N41</f>
        <v/>
      </c>
      <c r="Q41" s="105" t="str">
        <f>'Strategy 2 | PD-FE'!P41</f>
        <v/>
      </c>
      <c r="R41" s="137"/>
      <c r="S41" s="137"/>
      <c r="T41" s="104" t="str">
        <f>'Strategy 3 | M1-TG'!B41</f>
        <v/>
      </c>
      <c r="U41" s="91" t="str">
        <f>'Strategy 3 | M1-TG'!C41</f>
        <v/>
      </c>
      <c r="V41" s="91" t="str">
        <f>'Strategy 3 | M1-TG'!J41</f>
        <v/>
      </c>
      <c r="W41" s="91" t="str">
        <f>IF(AU41="","",IF('Strategy 3 | M1-TG'!S41="W","Y",IF('Strategy 3 | M1-TG'!S41="L","N","")))</f>
        <v/>
      </c>
      <c r="X41" s="91" t="str">
        <f>'Strategy 3 | M1-TG'!T41</f>
        <v/>
      </c>
      <c r="Y41" s="91" t="str">
        <f>'Strategy 3 | M1-TG'!N41</f>
        <v/>
      </c>
      <c r="Z41" s="105" t="str">
        <f>'Strategy 3 | M1-TG'!P41</f>
        <v/>
      </c>
      <c r="AA41" s="137"/>
      <c r="AB41" s="137"/>
      <c r="AC41" s="104" t="str">
        <f>'Strategy 4 | HP-FE'!B41</f>
        <v/>
      </c>
      <c r="AD41" s="91" t="str">
        <f>'Strategy 4 | HP-FE'!C41</f>
        <v/>
      </c>
      <c r="AE41" s="91" t="str">
        <f>'Strategy 4 | HP-FE'!J41</f>
        <v/>
      </c>
      <c r="AF41" s="91" t="str">
        <f>IF(AU41="","",IF('Strategy 4 | HP-FE'!S41="W","Y",IF('Strategy 4 | HP-FE'!S41="L","N","")))</f>
        <v/>
      </c>
      <c r="AG41" s="91" t="str">
        <f>'Strategy 4 | HP-FE'!T41</f>
        <v/>
      </c>
      <c r="AH41" s="91" t="str">
        <f>'Strategy 4 | HP-FE'!N41</f>
        <v/>
      </c>
      <c r="AI41" s="105" t="str">
        <f>'Strategy 4 | HP-FE'!P41</f>
        <v/>
      </c>
      <c r="AJ41" s="137"/>
      <c r="AK41" s="137"/>
      <c r="AL41" s="104" t="str">
        <f>'Strategy 5 | M1-FE'!B41</f>
        <v/>
      </c>
      <c r="AM41" s="91" t="str">
        <f>'Strategy 5 | M1-FE'!C41</f>
        <v/>
      </c>
      <c r="AN41" s="91" t="str">
        <f>'Strategy 5 | M1-FE'!J41</f>
        <v/>
      </c>
      <c r="AO41" s="91" t="str">
        <f>IF(AU41="","",IF('Strategy 5 | M1-FE'!S41="W","Y",IF('Strategy 5 | M1-FE'!S41="L","N","")))</f>
        <v/>
      </c>
      <c r="AP41" s="91" t="str">
        <f>'Strategy 5 | M1-FE'!T41</f>
        <v/>
      </c>
      <c r="AQ41" s="91" t="str">
        <f>'Strategy 5 | M1-FE'!N41</f>
        <v/>
      </c>
      <c r="AR41" s="105" t="str">
        <f>'Strategy 5 | M1-FE'!P41</f>
        <v/>
      </c>
      <c r="AS41" s="137"/>
      <c r="AT41" s="137"/>
      <c r="AU41" s="187" t="str">
        <f>IF('Combo Dashboard'!AF41="","",'Combo Dashboard'!AF41)</f>
        <v/>
      </c>
      <c r="AV41" s="190" t="str">
        <f>IF('Combo Dashboard'!AG41="","",'Combo Dashboard'!AG41)</f>
        <v/>
      </c>
      <c r="AW41" s="190" t="str">
        <f>IF('Combo Dashboard'!AH41="","",'Combo Dashboard'!AH41)</f>
        <v/>
      </c>
      <c r="AX41" s="178" t="str" cm="1">
        <f t="array" aca="1" ref="AX41" ca="1">IF(AU40="","",INDIRECT(DS40&amp;DH41))</f>
        <v/>
      </c>
      <c r="AY41" s="91" t="str">
        <f t="shared" si="1"/>
        <v/>
      </c>
      <c r="AZ41" s="91" t="str">
        <f t="shared" si="14"/>
        <v/>
      </c>
      <c r="BA41" s="105" t="str">
        <f t="shared" si="2"/>
        <v/>
      </c>
      <c r="BB41" s="137"/>
      <c r="BC41" s="137"/>
      <c r="BD41" s="137"/>
      <c r="BE41" s="104" t="str">
        <f>'Strategy 6 | PD-M1'!B41</f>
        <v/>
      </c>
      <c r="BF41" s="91" t="str">
        <f>'Strategy 6 | PD-M1'!C41</f>
        <v/>
      </c>
      <c r="BG41" s="91" t="str">
        <f>'Strategy 6 | PD-M1'!J41</f>
        <v/>
      </c>
      <c r="BH41" s="91" t="str">
        <f>IF(AU41="","",IF('Strategy 6 | PD-M1'!R41&gt;0,"Y",IF('Strategy 6 | PD-M1'!R41=0,"","N")))</f>
        <v/>
      </c>
      <c r="BI41" s="91" t="str">
        <f>'Strategy 6 | PD-M1'!T41</f>
        <v/>
      </c>
      <c r="BJ41" s="91" t="str">
        <f>'Strategy 6 | PD-M1'!N41</f>
        <v/>
      </c>
      <c r="BK41" s="105" t="str">
        <f>'Strategy 6 | PD-M1'!P41</f>
        <v/>
      </c>
      <c r="BL41" s="137"/>
      <c r="BM41" s="137"/>
      <c r="BN41" s="104" t="str">
        <f>'Strategy 7 | TG-FE'!B41</f>
        <v/>
      </c>
      <c r="BO41" s="91" t="str">
        <f>'Strategy 7 | TG-FE'!C41</f>
        <v/>
      </c>
      <c r="BP41" s="91" t="str">
        <f>'Strategy 7 | TG-FE'!J41</f>
        <v/>
      </c>
      <c r="BQ41" s="91" t="str">
        <f>IF(AU41="","",IF('Strategy 7 | TG-FE'!S41="W","Y",IF('Strategy 7 | TG-FE'!S41="L","N","")))</f>
        <v/>
      </c>
      <c r="BR41" s="91" t="str">
        <f>'Strategy 7 | TG-FE'!T41</f>
        <v/>
      </c>
      <c r="BS41" s="91" t="str">
        <f>'Strategy 7 | TG-FE'!N41</f>
        <v/>
      </c>
      <c r="BT41" s="105" t="str">
        <f>'Strategy 7 | TG-FE'!P41</f>
        <v/>
      </c>
      <c r="BU41" s="137"/>
      <c r="BV41" s="137"/>
      <c r="BW41" s="104" t="str">
        <f>'Strategy 8 | M1-WB'!B41</f>
        <v/>
      </c>
      <c r="BX41" s="91" t="str">
        <f>'Strategy 8 | M1-WB'!C41</f>
        <v/>
      </c>
      <c r="BY41" s="91" t="str">
        <f>'Strategy 8 | M1-WB'!J41</f>
        <v/>
      </c>
      <c r="BZ41" s="91" t="str">
        <f>IF(AU41="","",IF('Strategy 8 | M1-WB'!S41="W","Y",IF('Strategy 8 | M1-WB'!S41="L","N","")))</f>
        <v/>
      </c>
      <c r="CA41" s="91" t="str">
        <f>'Strategy 8 | M1-WB'!T41</f>
        <v/>
      </c>
      <c r="CB41" s="91" t="str">
        <f>'Strategy 8 | M1-WB'!N41</f>
        <v/>
      </c>
      <c r="CC41" s="105" t="str">
        <f>'Strategy 8 | M1-WB'!P41</f>
        <v/>
      </c>
      <c r="CD41" s="137"/>
      <c r="CE41" s="137"/>
      <c r="CF41" s="104" t="str">
        <f>'Strategy 9 | HP-M1'!B41</f>
        <v/>
      </c>
      <c r="CG41" s="91" t="str">
        <f>'Strategy 9 | HP-M1'!C41</f>
        <v/>
      </c>
      <c r="CH41" s="91" t="str">
        <f>'Strategy 9 | HP-M1'!J41</f>
        <v/>
      </c>
      <c r="CI41" s="91" t="str">
        <f>IF(AU41="","",IF('Strategy 9 | HP-M1'!S41="W","Y",IF('Strategy 9 | HP-M1'!S41="L","N","")))</f>
        <v/>
      </c>
      <c r="CJ41" s="91" t="str">
        <f>'Strategy 9 | HP-M1'!T41</f>
        <v/>
      </c>
      <c r="CK41" s="91" t="str">
        <f>'Strategy 9 | HP-M1'!N41</f>
        <v/>
      </c>
      <c r="CL41" s="105" t="str">
        <f>'Strategy 9 | HP-M1'!P41</f>
        <v/>
      </c>
      <c r="CM41" s="137"/>
      <c r="CN41" s="137"/>
      <c r="CO41" s="104" t="str">
        <f>'Strategy 10 | OP-OB'!B41</f>
        <v/>
      </c>
      <c r="CP41" s="91" t="str">
        <f>'Strategy 10 | OP-OB'!C41</f>
        <v/>
      </c>
      <c r="CQ41" s="91" t="str">
        <f>'Strategy 10 | OP-OB'!J41</f>
        <v/>
      </c>
      <c r="CR41" s="91" t="str">
        <f>IF(AU41="","",IF('Strategy 10 | OP-OB'!S41="W","Y",IF('Strategy 10 | OP-OB'!S41="L","N","")))</f>
        <v/>
      </c>
      <c r="CS41" s="91" t="str">
        <f>'Strategy 10 | OP-OB'!T41</f>
        <v/>
      </c>
      <c r="CT41" s="91" t="str">
        <f>'Strategy 10 | OP-OB'!N41</f>
        <v/>
      </c>
      <c r="CU41" s="105" t="str">
        <f>'Strategy 10 | OP-OB'!P41</f>
        <v/>
      </c>
      <c r="CV41" s="14" t="e">
        <f>IF(AY41="",0,IFERROR(VLOOKUP(AY36&amp;AY37&amp;AY38&amp;AY39&amp;AY40&amp;AY41,General!I:J,2,FALSE),0))+AZ40</f>
        <v>#VALUE!</v>
      </c>
      <c r="DG41" s="14" t="str">
        <f>DG44</f>
        <v/>
      </c>
      <c r="DH41" s="14">
        <v>41</v>
      </c>
      <c r="DI41" s="14" t="str">
        <f t="shared" ref="DI41:DI44" si="91">$DG$44</f>
        <v/>
      </c>
      <c r="DN41" s="14">
        <f ca="1">RANDBETWEEN(1,DN42)</f>
        <v>3</v>
      </c>
      <c r="DS41" s="14" t="str">
        <f t="shared" ref="DS41:DS43" ca="1" si="92">$DN$39</f>
        <v/>
      </c>
      <c r="ES41" s="81" t="str">
        <f t="shared" si="3"/>
        <v>B32</v>
      </c>
      <c r="ET41" s="219" t="str">
        <f t="shared" si="15"/>
        <v/>
      </c>
      <c r="EU41" s="24" t="str">
        <f t="shared" si="16"/>
        <v/>
      </c>
      <c r="EV41" s="24" t="str">
        <f t="shared" si="17"/>
        <v/>
      </c>
      <c r="EW41" s="24" t="str">
        <f t="shared" si="18"/>
        <v/>
      </c>
      <c r="EX41" s="24" t="str">
        <f t="shared" si="19"/>
        <v/>
      </c>
      <c r="EY41" s="24" t="str">
        <f t="shared" si="20"/>
        <v/>
      </c>
      <c r="EZ41" s="24" t="str">
        <f t="shared" si="21"/>
        <v/>
      </c>
      <c r="FA41" s="24" t="str">
        <f t="shared" si="22"/>
        <v/>
      </c>
      <c r="FB41" s="24" t="str">
        <f t="shared" si="23"/>
        <v/>
      </c>
      <c r="FC41" s="67" t="str">
        <f t="shared" si="24"/>
        <v/>
      </c>
    </row>
    <row r="42" spans="1:159" ht="26.25" customHeight="1">
      <c r="A42" s="14">
        <v>33</v>
      </c>
      <c r="B42" s="104" t="str">
        <f>'Strategy 1 | PD-TG'!B42</f>
        <v/>
      </c>
      <c r="C42" s="91" t="str">
        <f>'Strategy 1 | PD-TG'!C42</f>
        <v/>
      </c>
      <c r="D42" s="91" t="str">
        <f>'Strategy 1 | PD-TG'!J42</f>
        <v/>
      </c>
      <c r="E42" s="91" t="str">
        <f>IF(AU42="","",IF('Strategy 1 | PD-TG'!S42="W","Y",IF('Strategy 1 | PD-TG'!S42="L","N","")))</f>
        <v/>
      </c>
      <c r="F42" s="91" t="str">
        <f>'Strategy 1 | PD-TG'!T42</f>
        <v/>
      </c>
      <c r="G42" s="91" t="str">
        <f>'Strategy 1 | PD-TG'!N42</f>
        <v/>
      </c>
      <c r="H42" s="105" t="str">
        <f>'Strategy 1 | PD-TG'!P42</f>
        <v/>
      </c>
      <c r="I42" s="137"/>
      <c r="J42" s="137"/>
      <c r="K42" s="104" t="str">
        <f>'Strategy 2 | PD-FE'!B42</f>
        <v/>
      </c>
      <c r="L42" s="91" t="str">
        <f>'Strategy 2 | PD-FE'!C42</f>
        <v/>
      </c>
      <c r="M42" s="91" t="str">
        <f>'Strategy 2 | PD-FE'!J42</f>
        <v/>
      </c>
      <c r="N42" s="91" t="str">
        <f>IF(AU42="","",IF('Strategy 2 | PD-FE'!S42="W","Y",IF('Strategy 2 | PD-FE'!S42="L","N","")))</f>
        <v/>
      </c>
      <c r="O42" s="91" t="str">
        <f>'Strategy 2 | PD-FE'!T42</f>
        <v/>
      </c>
      <c r="P42" s="91" t="str">
        <f>'Strategy 2 | PD-FE'!N42</f>
        <v/>
      </c>
      <c r="Q42" s="105" t="str">
        <f>'Strategy 2 | PD-FE'!P42</f>
        <v/>
      </c>
      <c r="R42" s="137"/>
      <c r="S42" s="137"/>
      <c r="T42" s="104" t="str">
        <f>'Strategy 3 | M1-TG'!B42</f>
        <v/>
      </c>
      <c r="U42" s="91" t="str">
        <f>'Strategy 3 | M1-TG'!C42</f>
        <v/>
      </c>
      <c r="V42" s="91" t="str">
        <f>'Strategy 3 | M1-TG'!J42</f>
        <v/>
      </c>
      <c r="W42" s="91" t="str">
        <f>IF(AU42="","",IF('Strategy 3 | M1-TG'!S42="W","Y",IF('Strategy 3 | M1-TG'!S42="L","N","")))</f>
        <v/>
      </c>
      <c r="X42" s="91" t="str">
        <f>'Strategy 3 | M1-TG'!T42</f>
        <v/>
      </c>
      <c r="Y42" s="91" t="str">
        <f>'Strategy 3 | M1-TG'!N42</f>
        <v/>
      </c>
      <c r="Z42" s="105" t="str">
        <f>'Strategy 3 | M1-TG'!P42</f>
        <v/>
      </c>
      <c r="AA42" s="137"/>
      <c r="AB42" s="137"/>
      <c r="AC42" s="104" t="str">
        <f>'Strategy 4 | HP-FE'!B42</f>
        <v/>
      </c>
      <c r="AD42" s="91" t="str">
        <f>'Strategy 4 | HP-FE'!C42</f>
        <v/>
      </c>
      <c r="AE42" s="91" t="str">
        <f>'Strategy 4 | HP-FE'!J42</f>
        <v/>
      </c>
      <c r="AF42" s="91" t="str">
        <f>IF(AU42="","",IF('Strategy 4 | HP-FE'!S42="W","Y",IF('Strategy 4 | HP-FE'!S42="L","N","")))</f>
        <v/>
      </c>
      <c r="AG42" s="91" t="str">
        <f>'Strategy 4 | HP-FE'!T42</f>
        <v/>
      </c>
      <c r="AH42" s="91" t="str">
        <f>'Strategy 4 | HP-FE'!N42</f>
        <v/>
      </c>
      <c r="AI42" s="105" t="str">
        <f>'Strategy 4 | HP-FE'!P42</f>
        <v/>
      </c>
      <c r="AJ42" s="137"/>
      <c r="AK42" s="137"/>
      <c r="AL42" s="104" t="str">
        <f>'Strategy 5 | M1-FE'!B42</f>
        <v/>
      </c>
      <c r="AM42" s="91" t="str">
        <f>'Strategy 5 | M1-FE'!C42</f>
        <v/>
      </c>
      <c r="AN42" s="91" t="str">
        <f>'Strategy 5 | M1-FE'!J42</f>
        <v/>
      </c>
      <c r="AO42" s="91" t="str">
        <f>IF(AU42="","",IF('Strategy 5 | M1-FE'!S42="W","Y",IF('Strategy 5 | M1-FE'!S42="L","N","")))</f>
        <v/>
      </c>
      <c r="AP42" s="91" t="str">
        <f>'Strategy 5 | M1-FE'!T42</f>
        <v/>
      </c>
      <c r="AQ42" s="91" t="str">
        <f>'Strategy 5 | M1-FE'!N42</f>
        <v/>
      </c>
      <c r="AR42" s="105" t="str">
        <f>'Strategy 5 | M1-FE'!P42</f>
        <v/>
      </c>
      <c r="AS42" s="137"/>
      <c r="AT42" s="137"/>
      <c r="AU42" s="187" t="str">
        <f>IF('Combo Dashboard'!AF42="","",'Combo Dashboard'!AF42)</f>
        <v/>
      </c>
      <c r="AV42" s="190" t="str">
        <f>IF('Combo Dashboard'!AG42="","",'Combo Dashboard'!AG42)</f>
        <v/>
      </c>
      <c r="AW42" s="190" t="str">
        <f>IF('Combo Dashboard'!AH42="","",'Combo Dashboard'!AH42)</f>
        <v/>
      </c>
      <c r="AX42" s="178" t="str" cm="1">
        <f t="array" aca="1" ref="AX42" ca="1">IF(AU41="","",INDIRECT(DS41&amp;DH42))</f>
        <v/>
      </c>
      <c r="AY42" s="91" t="str">
        <f t="shared" si="1"/>
        <v/>
      </c>
      <c r="AZ42" s="91" t="str">
        <f t="shared" si="14"/>
        <v/>
      </c>
      <c r="BA42" s="105" t="str">
        <f t="shared" si="2"/>
        <v/>
      </c>
      <c r="BB42" s="137"/>
      <c r="BC42" s="137"/>
      <c r="BD42" s="137"/>
      <c r="BE42" s="104" t="str">
        <f>'Strategy 6 | PD-M1'!B42</f>
        <v/>
      </c>
      <c r="BF42" s="91" t="str">
        <f>'Strategy 6 | PD-M1'!C42</f>
        <v/>
      </c>
      <c r="BG42" s="91" t="str">
        <f>'Strategy 6 | PD-M1'!J42</f>
        <v/>
      </c>
      <c r="BH42" s="91" t="str">
        <f>IF(AU42="","",IF('Strategy 6 | PD-M1'!R42&gt;0,"Y",IF('Strategy 6 | PD-M1'!R42=0,"","N")))</f>
        <v/>
      </c>
      <c r="BI42" s="91" t="str">
        <f>'Strategy 6 | PD-M1'!T42</f>
        <v/>
      </c>
      <c r="BJ42" s="91" t="str">
        <f>'Strategy 6 | PD-M1'!N42</f>
        <v/>
      </c>
      <c r="BK42" s="105" t="str">
        <f>'Strategy 6 | PD-M1'!P42</f>
        <v/>
      </c>
      <c r="BL42" s="137"/>
      <c r="BM42" s="137"/>
      <c r="BN42" s="104" t="str">
        <f>'Strategy 7 | TG-FE'!B42</f>
        <v/>
      </c>
      <c r="BO42" s="91" t="str">
        <f>'Strategy 7 | TG-FE'!C42</f>
        <v/>
      </c>
      <c r="BP42" s="91" t="str">
        <f>'Strategy 7 | TG-FE'!J42</f>
        <v/>
      </c>
      <c r="BQ42" s="91" t="str">
        <f>IF(AU42="","",IF('Strategy 7 | TG-FE'!S42="W","Y",IF('Strategy 7 | TG-FE'!S42="L","N","")))</f>
        <v/>
      </c>
      <c r="BR42" s="91" t="str">
        <f>'Strategy 7 | TG-FE'!T42</f>
        <v/>
      </c>
      <c r="BS42" s="91" t="str">
        <f>'Strategy 7 | TG-FE'!N42</f>
        <v/>
      </c>
      <c r="BT42" s="105" t="str">
        <f>'Strategy 7 | TG-FE'!P42</f>
        <v/>
      </c>
      <c r="BU42" s="137"/>
      <c r="BV42" s="137"/>
      <c r="BW42" s="104" t="str">
        <f>'Strategy 8 | M1-WB'!B42</f>
        <v/>
      </c>
      <c r="BX42" s="91" t="str">
        <f>'Strategy 8 | M1-WB'!C42</f>
        <v/>
      </c>
      <c r="BY42" s="91" t="str">
        <f>'Strategy 8 | M1-WB'!J42</f>
        <v/>
      </c>
      <c r="BZ42" s="91" t="str">
        <f>IF(AU42="","",IF('Strategy 8 | M1-WB'!S42="W","Y",IF('Strategy 8 | M1-WB'!S42="L","N","")))</f>
        <v/>
      </c>
      <c r="CA42" s="91" t="str">
        <f>'Strategy 8 | M1-WB'!T42</f>
        <v/>
      </c>
      <c r="CB42" s="91" t="str">
        <f>'Strategy 8 | M1-WB'!N42</f>
        <v/>
      </c>
      <c r="CC42" s="105" t="str">
        <f>'Strategy 8 | M1-WB'!P42</f>
        <v/>
      </c>
      <c r="CD42" s="137"/>
      <c r="CE42" s="137"/>
      <c r="CF42" s="104" t="str">
        <f>'Strategy 9 | HP-M1'!B42</f>
        <v/>
      </c>
      <c r="CG42" s="91" t="str">
        <f>'Strategy 9 | HP-M1'!C42</f>
        <v/>
      </c>
      <c r="CH42" s="91" t="str">
        <f>'Strategy 9 | HP-M1'!J42</f>
        <v/>
      </c>
      <c r="CI42" s="91" t="str">
        <f>IF(AU42="","",IF('Strategy 9 | HP-M1'!S42="W","Y",IF('Strategy 9 | HP-M1'!S42="L","N","")))</f>
        <v/>
      </c>
      <c r="CJ42" s="91" t="str">
        <f>'Strategy 9 | HP-M1'!T42</f>
        <v/>
      </c>
      <c r="CK42" s="91" t="str">
        <f>'Strategy 9 | HP-M1'!N42</f>
        <v/>
      </c>
      <c r="CL42" s="105" t="str">
        <f>'Strategy 9 | HP-M1'!P42</f>
        <v/>
      </c>
      <c r="CM42" s="137"/>
      <c r="CN42" s="137"/>
      <c r="CO42" s="104" t="str">
        <f>'Strategy 10 | OP-OB'!B42</f>
        <v/>
      </c>
      <c r="CP42" s="91" t="str">
        <f>'Strategy 10 | OP-OB'!C42</f>
        <v/>
      </c>
      <c r="CQ42" s="91" t="str">
        <f>'Strategy 10 | OP-OB'!J42</f>
        <v/>
      </c>
      <c r="CR42" s="91" t="str">
        <f>IF(AU42="","",IF('Strategy 10 | OP-OB'!S42="W","Y",IF('Strategy 10 | OP-OB'!S42="L","N","")))</f>
        <v/>
      </c>
      <c r="CS42" s="91" t="str">
        <f>'Strategy 10 | OP-OB'!T42</f>
        <v/>
      </c>
      <c r="CT42" s="91" t="str">
        <f>'Strategy 10 | OP-OB'!N42</f>
        <v/>
      </c>
      <c r="CU42" s="105" t="str">
        <f>'Strategy 10 | OP-OB'!P42</f>
        <v/>
      </c>
      <c r="CV42" s="14" t="e">
        <f>IF(AY42="",0,IFERROR(VLOOKUP(AY37&amp;AY38&amp;AY39&amp;AY40&amp;AY41&amp;AY42,General!I:J,2,FALSE),0))+AZ41</f>
        <v>#VALUE!</v>
      </c>
      <c r="DG42" s="14" t="str">
        <f>DG44</f>
        <v/>
      </c>
      <c r="DH42" s="14">
        <v>42</v>
      </c>
      <c r="DI42" s="14" t="str">
        <f t="shared" si="91"/>
        <v/>
      </c>
      <c r="DJ42" s="14" t="str">
        <f>IFERROR(VLOOKUP(DJ44,General!R:S,2,FALSE),"")</f>
        <v/>
      </c>
      <c r="DK42" s="14" t="str">
        <f>IFERROR(VLOOKUP(DK44,General!R:S,2,FALSE),"")</f>
        <v/>
      </c>
      <c r="DL42" s="14" t="str">
        <f>IFERROR(VLOOKUP(DL44,General!R:S,2,FALSE),"")</f>
        <v/>
      </c>
      <c r="DM42" s="14" t="str">
        <f>IFERROR(VLOOKUP(DM44,General!R:S,2,FALSE),"")</f>
        <v/>
      </c>
      <c r="DN42" s="14">
        <f ca="1">COUNTIF(DJ43:DM43,MAX(DJ43:DM43))</f>
        <v>4</v>
      </c>
      <c r="DS42" s="14" t="str">
        <f t="shared" ca="1" si="92"/>
        <v/>
      </c>
      <c r="ES42" s="81" t="str">
        <f t="shared" si="3"/>
        <v>B33</v>
      </c>
      <c r="ET42" s="219" t="str">
        <f t="shared" si="15"/>
        <v/>
      </c>
      <c r="EU42" s="24" t="str">
        <f t="shared" si="16"/>
        <v/>
      </c>
      <c r="EV42" s="24" t="str">
        <f t="shared" si="17"/>
        <v/>
      </c>
      <c r="EW42" s="24" t="str">
        <f t="shared" si="18"/>
        <v/>
      </c>
      <c r="EX42" s="24" t="str">
        <f t="shared" si="19"/>
        <v/>
      </c>
      <c r="EY42" s="24" t="str">
        <f t="shared" si="20"/>
        <v/>
      </c>
      <c r="EZ42" s="24" t="str">
        <f t="shared" si="21"/>
        <v/>
      </c>
      <c r="FA42" s="24" t="str">
        <f t="shared" si="22"/>
        <v/>
      </c>
      <c r="FB42" s="24" t="str">
        <f t="shared" si="23"/>
        <v/>
      </c>
      <c r="FC42" s="67" t="str">
        <f t="shared" si="24"/>
        <v/>
      </c>
    </row>
    <row r="43" spans="1:159" ht="26.25" customHeight="1">
      <c r="A43" s="14">
        <v>34</v>
      </c>
      <c r="B43" s="104" t="str">
        <f>'Strategy 1 | PD-TG'!B43</f>
        <v/>
      </c>
      <c r="C43" s="91" t="str">
        <f>'Strategy 1 | PD-TG'!C43</f>
        <v/>
      </c>
      <c r="D43" s="91" t="str">
        <f>'Strategy 1 | PD-TG'!J43</f>
        <v/>
      </c>
      <c r="E43" s="91" t="str">
        <f>IF(AU43="","",IF('Strategy 1 | PD-TG'!S43="W","Y",IF('Strategy 1 | PD-TG'!S43="L","N","")))</f>
        <v/>
      </c>
      <c r="F43" s="91" t="str">
        <f>'Strategy 1 | PD-TG'!T43</f>
        <v/>
      </c>
      <c r="G43" s="91" t="str">
        <f>'Strategy 1 | PD-TG'!N43</f>
        <v/>
      </c>
      <c r="H43" s="105" t="str">
        <f>'Strategy 1 | PD-TG'!P43</f>
        <v/>
      </c>
      <c r="I43" s="137"/>
      <c r="J43" s="137"/>
      <c r="K43" s="104" t="str">
        <f>'Strategy 2 | PD-FE'!B43</f>
        <v/>
      </c>
      <c r="L43" s="91" t="str">
        <f>'Strategy 2 | PD-FE'!C43</f>
        <v/>
      </c>
      <c r="M43" s="91" t="str">
        <f>'Strategy 2 | PD-FE'!J43</f>
        <v/>
      </c>
      <c r="N43" s="91" t="str">
        <f>IF(AU43="","",IF('Strategy 2 | PD-FE'!S43="W","Y",IF('Strategy 2 | PD-FE'!S43="L","N","")))</f>
        <v/>
      </c>
      <c r="O43" s="91" t="str">
        <f>'Strategy 2 | PD-FE'!T43</f>
        <v/>
      </c>
      <c r="P43" s="91" t="str">
        <f>'Strategy 2 | PD-FE'!N43</f>
        <v/>
      </c>
      <c r="Q43" s="105" t="str">
        <f>'Strategy 2 | PD-FE'!P43</f>
        <v/>
      </c>
      <c r="R43" s="137"/>
      <c r="S43" s="137"/>
      <c r="T43" s="104" t="str">
        <f>'Strategy 3 | M1-TG'!B43</f>
        <v/>
      </c>
      <c r="U43" s="91" t="str">
        <f>'Strategy 3 | M1-TG'!C43</f>
        <v/>
      </c>
      <c r="V43" s="91" t="str">
        <f>'Strategy 3 | M1-TG'!J43</f>
        <v/>
      </c>
      <c r="W43" s="91" t="str">
        <f>IF(AU43="","",IF('Strategy 3 | M1-TG'!S43="W","Y",IF('Strategy 3 | M1-TG'!S43="L","N","")))</f>
        <v/>
      </c>
      <c r="X43" s="91" t="str">
        <f>'Strategy 3 | M1-TG'!T43</f>
        <v/>
      </c>
      <c r="Y43" s="91" t="str">
        <f>'Strategy 3 | M1-TG'!N43</f>
        <v/>
      </c>
      <c r="Z43" s="105" t="str">
        <f>'Strategy 3 | M1-TG'!P43</f>
        <v/>
      </c>
      <c r="AA43" s="137"/>
      <c r="AB43" s="137"/>
      <c r="AC43" s="104" t="str">
        <f>'Strategy 4 | HP-FE'!B43</f>
        <v/>
      </c>
      <c r="AD43" s="91" t="str">
        <f>'Strategy 4 | HP-FE'!C43</f>
        <v/>
      </c>
      <c r="AE43" s="91" t="str">
        <f>'Strategy 4 | HP-FE'!J43</f>
        <v/>
      </c>
      <c r="AF43" s="91" t="str">
        <f>IF(AU43="","",IF('Strategy 4 | HP-FE'!S43="W","Y",IF('Strategy 4 | HP-FE'!S43="L","N","")))</f>
        <v/>
      </c>
      <c r="AG43" s="91" t="str">
        <f>'Strategy 4 | HP-FE'!T43</f>
        <v/>
      </c>
      <c r="AH43" s="91" t="str">
        <f>'Strategy 4 | HP-FE'!N43</f>
        <v/>
      </c>
      <c r="AI43" s="105" t="str">
        <f>'Strategy 4 | HP-FE'!P43</f>
        <v/>
      </c>
      <c r="AJ43" s="137"/>
      <c r="AK43" s="137"/>
      <c r="AL43" s="104" t="str">
        <f>'Strategy 5 | M1-FE'!B43</f>
        <v/>
      </c>
      <c r="AM43" s="91" t="str">
        <f>'Strategy 5 | M1-FE'!C43</f>
        <v/>
      </c>
      <c r="AN43" s="91" t="str">
        <f>'Strategy 5 | M1-FE'!J43</f>
        <v/>
      </c>
      <c r="AO43" s="91" t="str">
        <f>IF(AU43="","",IF('Strategy 5 | M1-FE'!S43="W","Y",IF('Strategy 5 | M1-FE'!S43="L","N","")))</f>
        <v/>
      </c>
      <c r="AP43" s="91" t="str">
        <f>'Strategy 5 | M1-FE'!T43</f>
        <v/>
      </c>
      <c r="AQ43" s="91" t="str">
        <f>'Strategy 5 | M1-FE'!N43</f>
        <v/>
      </c>
      <c r="AR43" s="105" t="str">
        <f>'Strategy 5 | M1-FE'!P43</f>
        <v/>
      </c>
      <c r="AS43" s="137"/>
      <c r="AT43" s="137"/>
      <c r="AU43" s="187" t="str">
        <f>IF('Combo Dashboard'!AF43="","",'Combo Dashboard'!AF43)</f>
        <v/>
      </c>
      <c r="AV43" s="190" t="str">
        <f>IF('Combo Dashboard'!AG43="","",'Combo Dashboard'!AG43)</f>
        <v/>
      </c>
      <c r="AW43" s="190" t="str">
        <f>IF('Combo Dashboard'!AH43="","",'Combo Dashboard'!AH43)</f>
        <v/>
      </c>
      <c r="AX43" s="178" t="str" cm="1">
        <f t="array" aca="1" ref="AX43" ca="1">IF(AU42="","",INDIRECT(DS42&amp;DH43))</f>
        <v/>
      </c>
      <c r="AY43" s="91" t="str">
        <f t="shared" si="1"/>
        <v/>
      </c>
      <c r="AZ43" s="91" t="str">
        <f t="shared" si="14"/>
        <v/>
      </c>
      <c r="BA43" s="105" t="str">
        <f t="shared" si="2"/>
        <v/>
      </c>
      <c r="BB43" s="137"/>
      <c r="BC43" s="137"/>
      <c r="BD43" s="137"/>
      <c r="BE43" s="104" t="str">
        <f>'Strategy 6 | PD-M1'!B43</f>
        <v/>
      </c>
      <c r="BF43" s="91" t="str">
        <f>'Strategy 6 | PD-M1'!C43</f>
        <v/>
      </c>
      <c r="BG43" s="91" t="str">
        <f>'Strategy 6 | PD-M1'!J43</f>
        <v/>
      </c>
      <c r="BH43" s="91" t="str">
        <f>IF(AU43="","",IF('Strategy 6 | PD-M1'!R43&gt;0,"Y",IF('Strategy 6 | PD-M1'!R43=0,"","N")))</f>
        <v/>
      </c>
      <c r="BI43" s="91" t="str">
        <f>'Strategy 6 | PD-M1'!T43</f>
        <v/>
      </c>
      <c r="BJ43" s="91" t="str">
        <f>'Strategy 6 | PD-M1'!N43</f>
        <v/>
      </c>
      <c r="BK43" s="105" t="str">
        <f>'Strategy 6 | PD-M1'!P43</f>
        <v/>
      </c>
      <c r="BL43" s="137"/>
      <c r="BM43" s="137"/>
      <c r="BN43" s="104" t="str">
        <f>'Strategy 7 | TG-FE'!B43</f>
        <v/>
      </c>
      <c r="BO43" s="91" t="str">
        <f>'Strategy 7 | TG-FE'!C43</f>
        <v/>
      </c>
      <c r="BP43" s="91" t="str">
        <f>'Strategy 7 | TG-FE'!J43</f>
        <v/>
      </c>
      <c r="BQ43" s="91" t="str">
        <f>IF(AU43="","",IF('Strategy 7 | TG-FE'!S43="W","Y",IF('Strategy 7 | TG-FE'!S43="L","N","")))</f>
        <v/>
      </c>
      <c r="BR43" s="91" t="str">
        <f>'Strategy 7 | TG-FE'!T43</f>
        <v/>
      </c>
      <c r="BS43" s="91" t="str">
        <f>'Strategy 7 | TG-FE'!N43</f>
        <v/>
      </c>
      <c r="BT43" s="105" t="str">
        <f>'Strategy 7 | TG-FE'!P43</f>
        <v/>
      </c>
      <c r="BU43" s="137"/>
      <c r="BV43" s="137"/>
      <c r="BW43" s="104" t="str">
        <f>'Strategy 8 | M1-WB'!B43</f>
        <v/>
      </c>
      <c r="BX43" s="91" t="str">
        <f>'Strategy 8 | M1-WB'!C43</f>
        <v/>
      </c>
      <c r="BY43" s="91" t="str">
        <f>'Strategy 8 | M1-WB'!J43</f>
        <v/>
      </c>
      <c r="BZ43" s="91" t="str">
        <f>IF(AU43="","",IF('Strategy 8 | M1-WB'!S43="W","Y",IF('Strategy 8 | M1-WB'!S43="L","N","")))</f>
        <v/>
      </c>
      <c r="CA43" s="91" t="str">
        <f>'Strategy 8 | M1-WB'!T43</f>
        <v/>
      </c>
      <c r="CB43" s="91" t="str">
        <f>'Strategy 8 | M1-WB'!N43</f>
        <v/>
      </c>
      <c r="CC43" s="105" t="str">
        <f>'Strategy 8 | M1-WB'!P43</f>
        <v/>
      </c>
      <c r="CD43" s="137"/>
      <c r="CE43" s="137"/>
      <c r="CF43" s="104" t="str">
        <f>'Strategy 9 | HP-M1'!B43</f>
        <v/>
      </c>
      <c r="CG43" s="91" t="str">
        <f>'Strategy 9 | HP-M1'!C43</f>
        <v/>
      </c>
      <c r="CH43" s="91" t="str">
        <f>'Strategy 9 | HP-M1'!J43</f>
        <v/>
      </c>
      <c r="CI43" s="91" t="str">
        <f>IF(AU43="","",IF('Strategy 9 | HP-M1'!S43="W","Y",IF('Strategy 9 | HP-M1'!S43="L","N","")))</f>
        <v/>
      </c>
      <c r="CJ43" s="91" t="str">
        <f>'Strategy 9 | HP-M1'!T43</f>
        <v/>
      </c>
      <c r="CK43" s="91" t="str">
        <f>'Strategy 9 | HP-M1'!N43</f>
        <v/>
      </c>
      <c r="CL43" s="105" t="str">
        <f>'Strategy 9 | HP-M1'!P43</f>
        <v/>
      </c>
      <c r="CM43" s="137"/>
      <c r="CN43" s="137"/>
      <c r="CO43" s="104" t="str">
        <f>'Strategy 10 | OP-OB'!B43</f>
        <v/>
      </c>
      <c r="CP43" s="91" t="str">
        <f>'Strategy 10 | OP-OB'!C43</f>
        <v/>
      </c>
      <c r="CQ43" s="91" t="str">
        <f>'Strategy 10 | OP-OB'!J43</f>
        <v/>
      </c>
      <c r="CR43" s="91" t="str">
        <f>IF(AU43="","",IF('Strategy 10 | OP-OB'!S43="W","Y",IF('Strategy 10 | OP-OB'!S43="L","N","")))</f>
        <v/>
      </c>
      <c r="CS43" s="91" t="str">
        <f>'Strategy 10 | OP-OB'!T43</f>
        <v/>
      </c>
      <c r="CT43" s="91" t="str">
        <f>'Strategy 10 | OP-OB'!N43</f>
        <v/>
      </c>
      <c r="CU43" s="105" t="str">
        <f>'Strategy 10 | OP-OB'!P43</f>
        <v/>
      </c>
      <c r="CV43" s="14" t="e">
        <f>IF(AY43="",0,IFERROR(VLOOKUP(AY38&amp;AY39&amp;AY40&amp;AY41&amp;AY42&amp;AY43,General!I:J,2,FALSE),0))+AZ42</f>
        <v>#VALUE!</v>
      </c>
      <c r="DG43" s="14" t="str">
        <f>DG44</f>
        <v/>
      </c>
      <c r="DH43" s="14">
        <v>43</v>
      </c>
      <c r="DI43" s="14" t="str">
        <f t="shared" si="91"/>
        <v/>
      </c>
      <c r="DJ43" s="14">
        <f ca="1">IF(DJ44="",0,COUNTIF(INDIRECT(DJ42&amp;DH40):INDIRECT(DJ42&amp;DH44),"Y"))</f>
        <v>0</v>
      </c>
      <c r="DK43" s="14">
        <f ca="1">IF(DK44="",0,COUNTIF(INDIRECT(DK42&amp;DH40):INDIRECT(DK42&amp;DH44),"Y"))</f>
        <v>0</v>
      </c>
      <c r="DL43" s="14">
        <f ca="1">IF(DL44="",0,COUNTIF(INDIRECT(DL42&amp;DH40):INDIRECT(DL42&amp;DH44),"Y"))</f>
        <v>0</v>
      </c>
      <c r="DM43" s="14">
        <f ca="1">IF(DM44="",0,COUNTIF(INDIRECT(DM42&amp;DH40):INDIRECT(DM42&amp;DH44),"Y"))</f>
        <v>0</v>
      </c>
      <c r="DN43" s="14" t="str" cm="1">
        <f t="array" aca="1" ref="DN43" ca="1">IFERROR(INDEX($DJ$44:$DM$44,_xlfn.AGGREGATE(15,6,COLUMN($DJ$44:$DM$44)-COLUMN($DI$44)/($DJ$43:$DM$43=MAX($DJ$43:$DM$43)),COLUMNS($DJ$44:$DJ$44))),"")</f>
        <v/>
      </c>
      <c r="DO43" s="14" t="str" cm="1">
        <f t="array" aca="1" ref="DO43" ca="1">IFERROR(INDEX($DJ$44:$DM$44,_xlfn.AGGREGATE(15,6,COLUMN($DJ$44:$DM$44)-COLUMN($DI$44)/($DJ$43:$DM$43=MAX($DJ$43:$DM$43)),COLUMNS($DJ$44:$DJ$44))),"")</f>
        <v/>
      </c>
      <c r="DP43" s="14" t="str" cm="1">
        <f t="array" aca="1" ref="DP43" ca="1">IFERROR(INDEX($DJ$44:$DM$44,_xlfn.AGGREGATE(15,6,COLUMN($DJ$44:$DM$44)-COLUMN($DI$44)/($DJ$43:$DM$43=MAX($DJ$43:$DM$43)),COLUMNS($DJ$44:$DJ$44))),"")</f>
        <v/>
      </c>
      <c r="DQ43" s="14" t="str" cm="1">
        <f t="array" aca="1" ref="DQ43" ca="1">IFERROR(INDEX($DJ$44:$DM$44,_xlfn.AGGREGATE(15,6,COLUMN($DJ$44:$DM$44)-COLUMN($DI$44)/($DJ$43:$DM$43=MAX($DJ$43:$DM$43)),COLUMNS($DJ$44:$DJ$44))),"")</f>
        <v/>
      </c>
      <c r="DR43" s="14" t="str" cm="1">
        <f t="array" aca="1" ref="DR43" ca="1">IFERROR(INDEX($DK$44:$DN$44,_xlfn.AGGREGATE(15,6,COLUMN($DK$44:$DN$44)-COLUMN(DM44)/($DK$43:$DN$43=MAX($DK$43:$DN$43)),COLUMNS($DK$44:$DK$44))),"")</f>
        <v/>
      </c>
      <c r="DS43" s="14" t="str">
        <f t="shared" ca="1" si="92"/>
        <v/>
      </c>
      <c r="ES43" s="81" t="str">
        <f t="shared" si="3"/>
        <v>B34</v>
      </c>
      <c r="ET43" s="219" t="str">
        <f t="shared" si="15"/>
        <v/>
      </c>
      <c r="EU43" s="24" t="str">
        <f t="shared" si="16"/>
        <v/>
      </c>
      <c r="EV43" s="24" t="str">
        <f t="shared" si="17"/>
        <v/>
      </c>
      <c r="EW43" s="24" t="str">
        <f t="shared" si="18"/>
        <v/>
      </c>
      <c r="EX43" s="24" t="str">
        <f t="shared" si="19"/>
        <v/>
      </c>
      <c r="EY43" s="24" t="str">
        <f t="shared" si="20"/>
        <v/>
      </c>
      <c r="EZ43" s="24" t="str">
        <f t="shared" si="21"/>
        <v/>
      </c>
      <c r="FA43" s="24" t="str">
        <f t="shared" si="22"/>
        <v/>
      </c>
      <c r="FB43" s="24" t="str">
        <f t="shared" si="23"/>
        <v/>
      </c>
      <c r="FC43" s="67" t="str">
        <f t="shared" si="24"/>
        <v/>
      </c>
    </row>
    <row r="44" spans="1:159" ht="26.25" customHeight="1" thickBot="1">
      <c r="A44" s="14">
        <v>35</v>
      </c>
      <c r="B44" s="106" t="str">
        <f>'Strategy 1 | PD-TG'!B44</f>
        <v/>
      </c>
      <c r="C44" s="107" t="str">
        <f>'Strategy 1 | PD-TG'!C44</f>
        <v/>
      </c>
      <c r="D44" s="107" t="str">
        <f>'Strategy 1 | PD-TG'!J44</f>
        <v/>
      </c>
      <c r="E44" s="107" t="str">
        <f>IF(AU44="","",IF('Strategy 1 | PD-TG'!S44="W","Y",IF('Strategy 1 | PD-TG'!S44="L","N","")))</f>
        <v/>
      </c>
      <c r="F44" s="107" t="str">
        <f>'Strategy 1 | PD-TG'!T44</f>
        <v/>
      </c>
      <c r="G44" s="107" t="str">
        <f>'Strategy 1 | PD-TG'!N44</f>
        <v/>
      </c>
      <c r="H44" s="108" t="str">
        <f>'Strategy 1 | PD-TG'!P44</f>
        <v/>
      </c>
      <c r="I44" s="137"/>
      <c r="J44" s="137"/>
      <c r="K44" s="106" t="str">
        <f>'Strategy 2 | PD-FE'!B44</f>
        <v/>
      </c>
      <c r="L44" s="107" t="str">
        <f>'Strategy 2 | PD-FE'!C44</f>
        <v/>
      </c>
      <c r="M44" s="107" t="str">
        <f>'Strategy 2 | PD-FE'!J44</f>
        <v/>
      </c>
      <c r="N44" s="107" t="str">
        <f>IF(AU44="","",IF('Strategy 2 | PD-FE'!S44="W","Y",IF('Strategy 2 | PD-FE'!S44="L","N","")))</f>
        <v/>
      </c>
      <c r="O44" s="107" t="str">
        <f>'Strategy 2 | PD-FE'!T44</f>
        <v/>
      </c>
      <c r="P44" s="107" t="str">
        <f>'Strategy 2 | PD-FE'!N44</f>
        <v/>
      </c>
      <c r="Q44" s="108" t="str">
        <f>'Strategy 2 | PD-FE'!P44</f>
        <v/>
      </c>
      <c r="R44" s="137"/>
      <c r="S44" s="137"/>
      <c r="T44" s="106" t="str">
        <f>'Strategy 3 | M1-TG'!B44</f>
        <v/>
      </c>
      <c r="U44" s="107" t="str">
        <f>'Strategy 3 | M1-TG'!C44</f>
        <v/>
      </c>
      <c r="V44" s="107" t="str">
        <f>'Strategy 3 | M1-TG'!J44</f>
        <v/>
      </c>
      <c r="W44" s="107" t="str">
        <f>IF(AU44="","",IF('Strategy 3 | M1-TG'!S44="W","Y",IF('Strategy 3 | M1-TG'!S44="L","N","")))</f>
        <v/>
      </c>
      <c r="X44" s="107" t="str">
        <f>'Strategy 3 | M1-TG'!T44</f>
        <v/>
      </c>
      <c r="Y44" s="107" t="str">
        <f>'Strategy 3 | M1-TG'!N44</f>
        <v/>
      </c>
      <c r="Z44" s="108" t="str">
        <f>'Strategy 3 | M1-TG'!P44</f>
        <v/>
      </c>
      <c r="AA44" s="137"/>
      <c r="AB44" s="137"/>
      <c r="AC44" s="106" t="str">
        <f>'Strategy 4 | HP-FE'!B44</f>
        <v/>
      </c>
      <c r="AD44" s="107" t="str">
        <f>'Strategy 4 | HP-FE'!C44</f>
        <v/>
      </c>
      <c r="AE44" s="107" t="str">
        <f>'Strategy 4 | HP-FE'!J44</f>
        <v/>
      </c>
      <c r="AF44" s="107" t="str">
        <f>IF(AU44="","",IF('Strategy 4 | HP-FE'!S44="W","Y",IF('Strategy 4 | HP-FE'!S44="L","N","")))</f>
        <v/>
      </c>
      <c r="AG44" s="107" t="str">
        <f>'Strategy 4 | HP-FE'!T44</f>
        <v/>
      </c>
      <c r="AH44" s="107" t="str">
        <f>'Strategy 4 | HP-FE'!N44</f>
        <v/>
      </c>
      <c r="AI44" s="108" t="str">
        <f>'Strategy 4 | HP-FE'!P44</f>
        <v/>
      </c>
      <c r="AJ44" s="137"/>
      <c r="AK44" s="137"/>
      <c r="AL44" s="106" t="str">
        <f>'Strategy 5 | M1-FE'!B44</f>
        <v/>
      </c>
      <c r="AM44" s="107" t="str">
        <f>'Strategy 5 | M1-FE'!C44</f>
        <v/>
      </c>
      <c r="AN44" s="107" t="str">
        <f>'Strategy 5 | M1-FE'!J44</f>
        <v/>
      </c>
      <c r="AO44" s="107" t="str">
        <f>IF(AU44="","",IF('Strategy 5 | M1-FE'!S44="W","Y",IF('Strategy 5 | M1-FE'!S44="L","N","")))</f>
        <v/>
      </c>
      <c r="AP44" s="107" t="str">
        <f>'Strategy 5 | M1-FE'!T44</f>
        <v/>
      </c>
      <c r="AQ44" s="107" t="str">
        <f>'Strategy 5 | M1-FE'!N44</f>
        <v/>
      </c>
      <c r="AR44" s="108" t="str">
        <f>'Strategy 5 | M1-FE'!P44</f>
        <v/>
      </c>
      <c r="AS44" s="137"/>
      <c r="AT44" s="137"/>
      <c r="AU44" s="188" t="str">
        <f>IF('Combo Dashboard'!AF44="","",'Combo Dashboard'!AF44)</f>
        <v/>
      </c>
      <c r="AV44" s="191" t="str">
        <f>IF('Combo Dashboard'!AG44="","",'Combo Dashboard'!AG44)</f>
        <v/>
      </c>
      <c r="AW44" s="191" t="str">
        <f>IF('Combo Dashboard'!AH44="","",'Combo Dashboard'!AH44)</f>
        <v/>
      </c>
      <c r="AX44" s="182" t="str" cm="1">
        <f t="array" aca="1" ref="AX44" ca="1">IF(AU43="","",INDIRECT(DS43&amp;DH44))</f>
        <v/>
      </c>
      <c r="AY44" s="107" t="str">
        <f t="shared" si="1"/>
        <v/>
      </c>
      <c r="AZ44" s="107" t="str">
        <f t="shared" si="14"/>
        <v/>
      </c>
      <c r="BA44" s="108" t="str">
        <f t="shared" si="2"/>
        <v/>
      </c>
      <c r="BB44" s="137"/>
      <c r="BC44" s="137"/>
      <c r="BD44" s="137"/>
      <c r="BE44" s="106" t="str">
        <f>'Strategy 6 | PD-M1'!B44</f>
        <v/>
      </c>
      <c r="BF44" s="107" t="str">
        <f>'Strategy 6 | PD-M1'!C44</f>
        <v/>
      </c>
      <c r="BG44" s="107" t="str">
        <f>'Strategy 6 | PD-M1'!J44</f>
        <v/>
      </c>
      <c r="BH44" s="107" t="str">
        <f>IF(AU44="","",IF('Strategy 6 | PD-M1'!R44&gt;0,"Y",IF('Strategy 6 | PD-M1'!R44=0,"","N")))</f>
        <v/>
      </c>
      <c r="BI44" s="107" t="str">
        <f>'Strategy 6 | PD-M1'!T44</f>
        <v/>
      </c>
      <c r="BJ44" s="107" t="str">
        <f>'Strategy 6 | PD-M1'!N44</f>
        <v/>
      </c>
      <c r="BK44" s="108" t="str">
        <f>'Strategy 6 | PD-M1'!P44</f>
        <v/>
      </c>
      <c r="BL44" s="137"/>
      <c r="BM44" s="137"/>
      <c r="BN44" s="106" t="str">
        <f>'Strategy 7 | TG-FE'!B44</f>
        <v/>
      </c>
      <c r="BO44" s="107" t="str">
        <f>'Strategy 7 | TG-FE'!C44</f>
        <v/>
      </c>
      <c r="BP44" s="107" t="str">
        <f>'Strategy 7 | TG-FE'!J44</f>
        <v/>
      </c>
      <c r="BQ44" s="107" t="str">
        <f>IF(AU44="","",IF('Strategy 7 | TG-FE'!S44="W","Y",IF('Strategy 7 | TG-FE'!S44="L","N","")))</f>
        <v/>
      </c>
      <c r="BR44" s="107" t="str">
        <f>'Strategy 7 | TG-FE'!T44</f>
        <v/>
      </c>
      <c r="BS44" s="107" t="str">
        <f>'Strategy 7 | TG-FE'!N44</f>
        <v/>
      </c>
      <c r="BT44" s="108" t="str">
        <f>'Strategy 7 | TG-FE'!P44</f>
        <v/>
      </c>
      <c r="BU44" s="137"/>
      <c r="BV44" s="137"/>
      <c r="BW44" s="106" t="str">
        <f>'Strategy 8 | M1-WB'!B44</f>
        <v/>
      </c>
      <c r="BX44" s="107" t="str">
        <f>'Strategy 8 | M1-WB'!C44</f>
        <v/>
      </c>
      <c r="BY44" s="107" t="str">
        <f>'Strategy 8 | M1-WB'!J44</f>
        <v/>
      </c>
      <c r="BZ44" s="107" t="str">
        <f>IF(AU44="","",IF('Strategy 8 | M1-WB'!S44="W","Y",IF('Strategy 8 | M1-WB'!S44="L","N","")))</f>
        <v/>
      </c>
      <c r="CA44" s="107" t="str">
        <f>'Strategy 8 | M1-WB'!T44</f>
        <v/>
      </c>
      <c r="CB44" s="107" t="str">
        <f>'Strategy 8 | M1-WB'!N44</f>
        <v/>
      </c>
      <c r="CC44" s="108" t="str">
        <f>'Strategy 8 | M1-WB'!P44</f>
        <v/>
      </c>
      <c r="CD44" s="137"/>
      <c r="CE44" s="137"/>
      <c r="CF44" s="106" t="str">
        <f>'Strategy 9 | HP-M1'!B44</f>
        <v/>
      </c>
      <c r="CG44" s="107" t="str">
        <f>'Strategy 9 | HP-M1'!C44</f>
        <v/>
      </c>
      <c r="CH44" s="107" t="str">
        <f>'Strategy 9 | HP-M1'!J44</f>
        <v/>
      </c>
      <c r="CI44" s="107" t="str">
        <f>IF(AU44="","",IF('Strategy 9 | HP-M1'!S44="W","Y",IF('Strategy 9 | HP-M1'!S44="L","N","")))</f>
        <v/>
      </c>
      <c r="CJ44" s="107" t="str">
        <f>'Strategy 9 | HP-M1'!T44</f>
        <v/>
      </c>
      <c r="CK44" s="107" t="str">
        <f>'Strategy 9 | HP-M1'!N44</f>
        <v/>
      </c>
      <c r="CL44" s="108" t="str">
        <f>'Strategy 9 | HP-M1'!P44</f>
        <v/>
      </c>
      <c r="CM44" s="137"/>
      <c r="CN44" s="137"/>
      <c r="CO44" s="106" t="str">
        <f>'Strategy 10 | OP-OB'!B44</f>
        <v/>
      </c>
      <c r="CP44" s="107" t="str">
        <f>'Strategy 10 | OP-OB'!C44</f>
        <v/>
      </c>
      <c r="CQ44" s="107" t="str">
        <f>'Strategy 10 | OP-OB'!J44</f>
        <v/>
      </c>
      <c r="CR44" s="107" t="str">
        <f>IF(AU44="","",IF('Strategy 10 | OP-OB'!S44="W","Y",IF('Strategy 10 | OP-OB'!S44="L","N","")))</f>
        <v/>
      </c>
      <c r="CS44" s="107" t="str">
        <f>'Strategy 10 | OP-OB'!T44</f>
        <v/>
      </c>
      <c r="CT44" s="107" t="str">
        <f>'Strategy 10 | OP-OB'!N44</f>
        <v/>
      </c>
      <c r="CU44" s="108" t="str">
        <f>'Strategy 10 | OP-OB'!P44</f>
        <v/>
      </c>
      <c r="CV44" s="14" t="e">
        <f>IF(AY44="",0,IFERROR(VLOOKUP(AY39&amp;AY40&amp;AY41&amp;AY42&amp;AY43&amp;AY44,General!I:J,2,FALSE),0))+AZ43</f>
        <v>#VALUE!</v>
      </c>
      <c r="CW44" s="14" t="str">
        <f t="shared" ref="CW44" si="93">H44</f>
        <v/>
      </c>
      <c r="CX44" s="14" t="str">
        <f t="shared" ref="CX44" si="94">Q44</f>
        <v/>
      </c>
      <c r="CY44" s="14" t="str">
        <f t="shared" ref="CY44" si="95">Z44</f>
        <v/>
      </c>
      <c r="CZ44" s="14" t="str">
        <f t="shared" ref="CZ44" si="96">AI44</f>
        <v/>
      </c>
      <c r="DA44" s="14" t="str">
        <f t="shared" ref="DA44" si="97">AR44</f>
        <v/>
      </c>
      <c r="DB44" s="14" t="str">
        <f t="shared" ref="DB44" si="98">BK44</f>
        <v/>
      </c>
      <c r="DC44" s="14" t="str">
        <f t="shared" ref="DC44" si="99">BT44</f>
        <v/>
      </c>
      <c r="DD44" s="14" t="str">
        <f t="shared" ref="DD44" si="100">CC44</f>
        <v/>
      </c>
      <c r="DE44" s="14" t="str">
        <f t="shared" ref="DE44" si="101">CL44</f>
        <v/>
      </c>
      <c r="DF44" s="14" t="str">
        <f t="shared" ref="DF44" si="102">CU44</f>
        <v/>
      </c>
      <c r="DG44" s="14" t="str">
        <f>IF(AF44="","",INDEX($CW$4:$DF$4,MATCH(MAX(CW44:DF44),CW44:DF44,0)))</f>
        <v/>
      </c>
      <c r="DH44" s="14">
        <v>44</v>
      </c>
      <c r="DI44" s="14" t="str">
        <f t="shared" si="91"/>
        <v/>
      </c>
      <c r="DJ44" s="14" t="str" cm="1">
        <f t="array" ref="DJ44">IFERROR(INDEX($CW$4:$DF$4,_xlfn.AGGREGATE(15,6,COLUMN($CW$4:$DF$4)-COLUMN($CV$1)/($CW$44:$DF$44=MAX($CW$44:$DF$44)),COLUMNS($CW$4:CW4))),"")</f>
        <v/>
      </c>
      <c r="DK44" s="14" t="str" cm="1">
        <f t="array" ref="DK44">IFERROR(INDEX($CW$4:$DF$4,_xlfn.AGGREGATE(15,6,COLUMN($CW$4:$DF$4)-COLUMN($CV$1)/($CW$44:$DF$44=MAX($CW$44:$DF$44)),COLUMNS($CW$4:CX4))),"")</f>
        <v/>
      </c>
      <c r="DL44" s="14" t="str" cm="1">
        <f t="array" ref="DL44">IFERROR(INDEX($CW$4:$DF$4,_xlfn.AGGREGATE(15,6,COLUMN($CW$4:$DF$4)-COLUMN($CV$1)/($CW$44:$DF$44=MAX($CW$44:$DF$44)),COLUMNS($CW$4:CY4))),"")</f>
        <v/>
      </c>
      <c r="DM44" s="14" t="str" cm="1">
        <f t="array" ref="DM44">IFERROR(INDEX($CW$4:$DF$4,_xlfn.AGGREGATE(15,6,COLUMN($CW$4:$DF$4)-COLUMN($CV$1)/($CW$44:$DF$44=MAX($CW$44:$DF$44)),COLUMNS($CW$4:CZ4))),"")</f>
        <v/>
      </c>
      <c r="DN44" s="168" t="str">
        <f ca="1">IF(DO43="",DN43,DN40)</f>
        <v/>
      </c>
      <c r="DR44" s="14" t="str">
        <f ca="1">IF(DN41&gt;1,"R","N")</f>
        <v>R</v>
      </c>
      <c r="DS44" s="14" t="str">
        <f ca="1">DN44</f>
        <v/>
      </c>
      <c r="ES44" s="81" t="str">
        <f t="shared" si="3"/>
        <v>B35</v>
      </c>
      <c r="ET44" s="219" t="str">
        <f t="shared" si="15"/>
        <v/>
      </c>
      <c r="EU44" s="24" t="str">
        <f t="shared" si="16"/>
        <v/>
      </c>
      <c r="EV44" s="24" t="str">
        <f t="shared" si="17"/>
        <v/>
      </c>
      <c r="EW44" s="24" t="str">
        <f t="shared" si="18"/>
        <v/>
      </c>
      <c r="EX44" s="24" t="str">
        <f t="shared" si="19"/>
        <v/>
      </c>
      <c r="EY44" s="24" t="str">
        <f t="shared" si="20"/>
        <v/>
      </c>
      <c r="EZ44" s="24" t="str">
        <f t="shared" si="21"/>
        <v/>
      </c>
      <c r="FA44" s="24" t="str">
        <f t="shared" si="22"/>
        <v/>
      </c>
      <c r="FB44" s="24" t="str">
        <f t="shared" si="23"/>
        <v/>
      </c>
      <c r="FC44" s="67" t="str">
        <f t="shared" si="24"/>
        <v/>
      </c>
    </row>
    <row r="45" spans="1:159" ht="26.25" customHeight="1">
      <c r="A45" s="14">
        <v>36</v>
      </c>
      <c r="B45" s="101" t="str">
        <f>'Strategy 1 | PD-TG'!B45</f>
        <v/>
      </c>
      <c r="C45" s="102" t="str">
        <f>'Strategy 1 | PD-TG'!C45</f>
        <v/>
      </c>
      <c r="D45" s="102" t="str">
        <f>'Strategy 1 | PD-TG'!J45</f>
        <v/>
      </c>
      <c r="E45" s="102" t="str">
        <f>IF(AU45="","",IF('Strategy 1 | PD-TG'!S45="W","Y",IF('Strategy 1 | PD-TG'!S45="L","N","")))</f>
        <v/>
      </c>
      <c r="F45" s="102" t="str">
        <f>'Strategy 1 | PD-TG'!T45</f>
        <v/>
      </c>
      <c r="G45" s="102" t="str">
        <f>'Strategy 1 | PD-TG'!N45</f>
        <v/>
      </c>
      <c r="H45" s="103" t="str">
        <f>'Strategy 1 | PD-TG'!P45</f>
        <v/>
      </c>
      <c r="I45" s="137"/>
      <c r="J45" s="137"/>
      <c r="K45" s="101" t="str">
        <f>'Strategy 2 | PD-FE'!B45</f>
        <v/>
      </c>
      <c r="L45" s="102" t="str">
        <f>'Strategy 2 | PD-FE'!C45</f>
        <v/>
      </c>
      <c r="M45" s="102" t="str">
        <f>'Strategy 2 | PD-FE'!J45</f>
        <v/>
      </c>
      <c r="N45" s="102" t="str">
        <f>IF(AU45="","",IF('Strategy 2 | PD-FE'!S45="W","Y",IF('Strategy 2 | PD-FE'!S45="L","N","")))</f>
        <v/>
      </c>
      <c r="O45" s="102" t="str">
        <f>'Strategy 2 | PD-FE'!T45</f>
        <v/>
      </c>
      <c r="P45" s="102" t="str">
        <f>'Strategy 2 | PD-FE'!N45</f>
        <v/>
      </c>
      <c r="Q45" s="103" t="str">
        <f>'Strategy 2 | PD-FE'!P45</f>
        <v/>
      </c>
      <c r="R45" s="137"/>
      <c r="S45" s="137"/>
      <c r="T45" s="101" t="str">
        <f>'Strategy 3 | M1-TG'!B45</f>
        <v/>
      </c>
      <c r="U45" s="102" t="str">
        <f>'Strategy 3 | M1-TG'!C45</f>
        <v/>
      </c>
      <c r="V45" s="102" t="str">
        <f>'Strategy 3 | M1-TG'!J45</f>
        <v/>
      </c>
      <c r="W45" s="102" t="str">
        <f>IF(AU45="","",IF('Strategy 3 | M1-TG'!S45="W","Y",IF('Strategy 3 | M1-TG'!S45="L","N","")))</f>
        <v/>
      </c>
      <c r="X45" s="102" t="str">
        <f>'Strategy 3 | M1-TG'!T45</f>
        <v/>
      </c>
      <c r="Y45" s="102" t="str">
        <f>'Strategy 3 | M1-TG'!N45</f>
        <v/>
      </c>
      <c r="Z45" s="103" t="str">
        <f>'Strategy 3 | M1-TG'!P45</f>
        <v/>
      </c>
      <c r="AA45" s="137"/>
      <c r="AB45" s="137"/>
      <c r="AC45" s="101" t="str">
        <f>'Strategy 4 | HP-FE'!B45</f>
        <v/>
      </c>
      <c r="AD45" s="102" t="str">
        <f>'Strategy 4 | HP-FE'!C45</f>
        <v/>
      </c>
      <c r="AE45" s="102" t="str">
        <f>'Strategy 4 | HP-FE'!J45</f>
        <v/>
      </c>
      <c r="AF45" s="102" t="str">
        <f>IF(AU45="","",IF('Strategy 4 | HP-FE'!S45="W","Y",IF('Strategy 4 | HP-FE'!S45="L","N","")))</f>
        <v/>
      </c>
      <c r="AG45" s="102" t="str">
        <f>'Strategy 4 | HP-FE'!T45</f>
        <v/>
      </c>
      <c r="AH45" s="102" t="str">
        <f>'Strategy 4 | HP-FE'!N45</f>
        <v/>
      </c>
      <c r="AI45" s="103" t="str">
        <f>'Strategy 4 | HP-FE'!P45</f>
        <v/>
      </c>
      <c r="AJ45" s="137"/>
      <c r="AK45" s="137"/>
      <c r="AL45" s="101" t="str">
        <f>'Strategy 5 | M1-FE'!B45</f>
        <v/>
      </c>
      <c r="AM45" s="102" t="str">
        <f>'Strategy 5 | M1-FE'!C45</f>
        <v/>
      </c>
      <c r="AN45" s="102" t="str">
        <f>'Strategy 5 | M1-FE'!J45</f>
        <v/>
      </c>
      <c r="AO45" s="102" t="str">
        <f>IF(AU45="","",IF('Strategy 5 | M1-FE'!S45="W","Y",IF('Strategy 5 | M1-FE'!S45="L","N","")))</f>
        <v/>
      </c>
      <c r="AP45" s="102" t="str">
        <f>'Strategy 5 | M1-FE'!T45</f>
        <v/>
      </c>
      <c r="AQ45" s="102" t="str">
        <f>'Strategy 5 | M1-FE'!N45</f>
        <v/>
      </c>
      <c r="AR45" s="103" t="str">
        <f>'Strategy 5 | M1-FE'!P45</f>
        <v/>
      </c>
      <c r="AS45" s="137"/>
      <c r="AT45" s="137"/>
      <c r="AU45" s="186" t="str">
        <f>IF('Combo Dashboard'!AF45="","",'Combo Dashboard'!AF45)</f>
        <v/>
      </c>
      <c r="AV45" s="180" t="str">
        <f t="shared" ref="AV45" si="103">IF(AU44="","",IF(DR44="R","R",""))</f>
        <v/>
      </c>
      <c r="AW45" s="180" t="str">
        <f>IF(AU44="","",VLOOKUP(DS45,General!U:V,2,FALSE))</f>
        <v/>
      </c>
      <c r="AX45" s="181" t="str" cm="1">
        <f t="array" aca="1" ref="AX45" ca="1">IF(AU44="","",INDIRECT(DS44&amp;DH45))</f>
        <v/>
      </c>
      <c r="AY45" s="102" t="str">
        <f t="shared" si="1"/>
        <v/>
      </c>
      <c r="AZ45" s="102" t="str">
        <f t="shared" si="14"/>
        <v/>
      </c>
      <c r="BA45" s="103" t="str">
        <f t="shared" si="2"/>
        <v/>
      </c>
      <c r="BB45" s="137"/>
      <c r="BC45" s="137"/>
      <c r="BD45" s="137"/>
      <c r="BE45" s="101" t="str">
        <f>'Strategy 6 | PD-M1'!B45</f>
        <v/>
      </c>
      <c r="BF45" s="102" t="str">
        <f>'Strategy 6 | PD-M1'!C45</f>
        <v/>
      </c>
      <c r="BG45" s="102" t="str">
        <f>'Strategy 6 | PD-M1'!J45</f>
        <v/>
      </c>
      <c r="BH45" s="102" t="str">
        <f>IF(AU45="","",IF('Strategy 6 | PD-M1'!R45&gt;0,"Y",IF('Strategy 6 | PD-M1'!R45=0,"","N")))</f>
        <v/>
      </c>
      <c r="BI45" s="102" t="str">
        <f>'Strategy 6 | PD-M1'!T45</f>
        <v/>
      </c>
      <c r="BJ45" s="102" t="str">
        <f>'Strategy 6 | PD-M1'!N45</f>
        <v/>
      </c>
      <c r="BK45" s="103" t="str">
        <f>'Strategy 6 | PD-M1'!P45</f>
        <v/>
      </c>
      <c r="BL45" s="137"/>
      <c r="BM45" s="137"/>
      <c r="BN45" s="101" t="str">
        <f>'Strategy 7 | TG-FE'!B45</f>
        <v/>
      </c>
      <c r="BO45" s="102" t="str">
        <f>'Strategy 7 | TG-FE'!C45</f>
        <v/>
      </c>
      <c r="BP45" s="102" t="str">
        <f>'Strategy 7 | TG-FE'!J45</f>
        <v/>
      </c>
      <c r="BQ45" s="102" t="str">
        <f>IF(AU45="","",IF('Strategy 7 | TG-FE'!S45="W","Y",IF('Strategy 7 | TG-FE'!S45="L","N","")))</f>
        <v/>
      </c>
      <c r="BR45" s="102" t="str">
        <f>'Strategy 7 | TG-FE'!T45</f>
        <v/>
      </c>
      <c r="BS45" s="102" t="str">
        <f>'Strategy 7 | TG-FE'!N45</f>
        <v/>
      </c>
      <c r="BT45" s="103" t="str">
        <f>'Strategy 7 | TG-FE'!P45</f>
        <v/>
      </c>
      <c r="BU45" s="137"/>
      <c r="BV45" s="137"/>
      <c r="BW45" s="101" t="str">
        <f>'Strategy 8 | M1-WB'!B45</f>
        <v/>
      </c>
      <c r="BX45" s="102" t="str">
        <f>'Strategy 8 | M1-WB'!C45</f>
        <v/>
      </c>
      <c r="BY45" s="102" t="str">
        <f>'Strategy 8 | M1-WB'!J45</f>
        <v/>
      </c>
      <c r="BZ45" s="102" t="str">
        <f>IF(AU45="","",IF('Strategy 8 | M1-WB'!S45="W","Y",IF('Strategy 8 | M1-WB'!S45="L","N","")))</f>
        <v/>
      </c>
      <c r="CA45" s="102" t="str">
        <f>'Strategy 8 | M1-WB'!T45</f>
        <v/>
      </c>
      <c r="CB45" s="102" t="str">
        <f>'Strategy 8 | M1-WB'!N45</f>
        <v/>
      </c>
      <c r="CC45" s="103" t="str">
        <f>'Strategy 8 | M1-WB'!P45</f>
        <v/>
      </c>
      <c r="CD45" s="137"/>
      <c r="CE45" s="137"/>
      <c r="CF45" s="101" t="str">
        <f>'Strategy 9 | HP-M1'!B45</f>
        <v/>
      </c>
      <c r="CG45" s="102" t="str">
        <f>'Strategy 9 | HP-M1'!C45</f>
        <v/>
      </c>
      <c r="CH45" s="102" t="str">
        <f>'Strategy 9 | HP-M1'!J45</f>
        <v/>
      </c>
      <c r="CI45" s="102" t="str">
        <f>IF(AU45="","",IF('Strategy 9 | HP-M1'!S45="W","Y",IF('Strategy 9 | HP-M1'!S45="L","N","")))</f>
        <v/>
      </c>
      <c r="CJ45" s="102" t="str">
        <f>'Strategy 9 | HP-M1'!T45</f>
        <v/>
      </c>
      <c r="CK45" s="102" t="str">
        <f>'Strategy 9 | HP-M1'!N45</f>
        <v/>
      </c>
      <c r="CL45" s="103" t="str">
        <f>'Strategy 9 | HP-M1'!P45</f>
        <v/>
      </c>
      <c r="CM45" s="137"/>
      <c r="CN45" s="137"/>
      <c r="CO45" s="101" t="str">
        <f>'Strategy 10 | OP-OB'!B45</f>
        <v/>
      </c>
      <c r="CP45" s="102" t="str">
        <f>'Strategy 10 | OP-OB'!C45</f>
        <v/>
      </c>
      <c r="CQ45" s="102" t="str">
        <f>'Strategy 10 | OP-OB'!J45</f>
        <v/>
      </c>
      <c r="CR45" s="102" t="str">
        <f>IF(AU45="","",IF('Strategy 10 | OP-OB'!S45="W","Y",IF('Strategy 10 | OP-OB'!S45="L","N","")))</f>
        <v/>
      </c>
      <c r="CS45" s="102" t="str">
        <f>'Strategy 10 | OP-OB'!T45</f>
        <v/>
      </c>
      <c r="CT45" s="102" t="str">
        <f>'Strategy 10 | OP-OB'!N45</f>
        <v/>
      </c>
      <c r="CU45" s="103" t="str">
        <f>'Strategy 10 | OP-OB'!P45</f>
        <v/>
      </c>
      <c r="CV45" s="14" t="e">
        <f>IF(AY45="",0,IFERROR(VLOOKUP(AY40&amp;AY41&amp;AY42&amp;AY43&amp;AY44&amp;AY45,General!I:J,2,FALSE),0))+AZ44</f>
        <v>#VALUE!</v>
      </c>
      <c r="DG45" s="14" t="str">
        <f>DG49</f>
        <v/>
      </c>
      <c r="DH45" s="14">
        <v>45</v>
      </c>
      <c r="DI45" s="14" t="str">
        <f>$DG$49</f>
        <v/>
      </c>
      <c r="DN45" s="14" t="str">
        <f ca="1">IF(DN46=1,DN48,IF(DN46=2,DO48,IF(DN46=3,DP48,DQ48)))</f>
        <v/>
      </c>
      <c r="DS45" s="14" t="str">
        <f ca="1">$DN$44</f>
        <v/>
      </c>
      <c r="ES45" s="81" t="str">
        <f t="shared" si="3"/>
        <v>B36</v>
      </c>
      <c r="ET45" s="219" t="str">
        <f t="shared" si="15"/>
        <v/>
      </c>
      <c r="EU45" s="24" t="str">
        <f t="shared" si="16"/>
        <v/>
      </c>
      <c r="EV45" s="24" t="str">
        <f t="shared" si="17"/>
        <v/>
      </c>
      <c r="EW45" s="24" t="str">
        <f t="shared" si="18"/>
        <v/>
      </c>
      <c r="EX45" s="24" t="str">
        <f t="shared" si="19"/>
        <v/>
      </c>
      <c r="EY45" s="24" t="str">
        <f t="shared" si="20"/>
        <v/>
      </c>
      <c r="EZ45" s="24" t="str">
        <f t="shared" si="21"/>
        <v/>
      </c>
      <c r="FA45" s="24" t="str">
        <f t="shared" si="22"/>
        <v/>
      </c>
      <c r="FB45" s="24" t="str">
        <f t="shared" si="23"/>
        <v/>
      </c>
      <c r="FC45" s="67" t="str">
        <f t="shared" si="24"/>
        <v/>
      </c>
    </row>
    <row r="46" spans="1:159" ht="26.25" customHeight="1">
      <c r="A46" s="14">
        <v>37</v>
      </c>
      <c r="B46" s="104" t="str">
        <f>'Strategy 1 | PD-TG'!B46</f>
        <v/>
      </c>
      <c r="C46" s="91" t="str">
        <f>'Strategy 1 | PD-TG'!C46</f>
        <v/>
      </c>
      <c r="D46" s="91" t="str">
        <f>'Strategy 1 | PD-TG'!J46</f>
        <v/>
      </c>
      <c r="E46" s="91" t="str">
        <f>IF(AU46="","",IF('Strategy 1 | PD-TG'!S46="W","Y",IF('Strategy 1 | PD-TG'!S46="L","N","")))</f>
        <v/>
      </c>
      <c r="F46" s="91" t="str">
        <f>'Strategy 1 | PD-TG'!T46</f>
        <v/>
      </c>
      <c r="G46" s="91" t="str">
        <f>'Strategy 1 | PD-TG'!N46</f>
        <v/>
      </c>
      <c r="H46" s="105" t="str">
        <f>'Strategy 1 | PD-TG'!P46</f>
        <v/>
      </c>
      <c r="I46" s="137"/>
      <c r="J46" s="137"/>
      <c r="K46" s="104" t="str">
        <f>'Strategy 2 | PD-FE'!B46</f>
        <v/>
      </c>
      <c r="L46" s="91" t="str">
        <f>'Strategy 2 | PD-FE'!C46</f>
        <v/>
      </c>
      <c r="M46" s="91" t="str">
        <f>'Strategy 2 | PD-FE'!J46</f>
        <v/>
      </c>
      <c r="N46" s="91" t="str">
        <f>IF(AU46="","",IF('Strategy 2 | PD-FE'!S46="W","Y",IF('Strategy 2 | PD-FE'!S46="L","N","")))</f>
        <v/>
      </c>
      <c r="O46" s="91" t="str">
        <f>'Strategy 2 | PD-FE'!T46</f>
        <v/>
      </c>
      <c r="P46" s="91" t="str">
        <f>'Strategy 2 | PD-FE'!N46</f>
        <v/>
      </c>
      <c r="Q46" s="105" t="str">
        <f>'Strategy 2 | PD-FE'!P46</f>
        <v/>
      </c>
      <c r="R46" s="137"/>
      <c r="S46" s="137"/>
      <c r="T46" s="104" t="str">
        <f>'Strategy 3 | M1-TG'!B46</f>
        <v/>
      </c>
      <c r="U46" s="91" t="str">
        <f>'Strategy 3 | M1-TG'!C46</f>
        <v/>
      </c>
      <c r="V46" s="91" t="str">
        <f>'Strategy 3 | M1-TG'!J46</f>
        <v/>
      </c>
      <c r="W46" s="91" t="str">
        <f>IF(AU46="","",IF('Strategy 3 | M1-TG'!S46="W","Y",IF('Strategy 3 | M1-TG'!S46="L","N","")))</f>
        <v/>
      </c>
      <c r="X46" s="91" t="str">
        <f>'Strategy 3 | M1-TG'!T46</f>
        <v/>
      </c>
      <c r="Y46" s="91" t="str">
        <f>'Strategy 3 | M1-TG'!N46</f>
        <v/>
      </c>
      <c r="Z46" s="105" t="str">
        <f>'Strategy 3 | M1-TG'!P46</f>
        <v/>
      </c>
      <c r="AA46" s="137"/>
      <c r="AB46" s="137"/>
      <c r="AC46" s="104" t="str">
        <f>'Strategy 4 | HP-FE'!B46</f>
        <v/>
      </c>
      <c r="AD46" s="91" t="str">
        <f>'Strategy 4 | HP-FE'!C46</f>
        <v/>
      </c>
      <c r="AE46" s="91" t="str">
        <f>'Strategy 4 | HP-FE'!J46</f>
        <v/>
      </c>
      <c r="AF46" s="91" t="str">
        <f>IF(AU46="","",IF('Strategy 4 | HP-FE'!S46="W","Y",IF('Strategy 4 | HP-FE'!S46="L","N","")))</f>
        <v/>
      </c>
      <c r="AG46" s="91" t="str">
        <f>'Strategy 4 | HP-FE'!T46</f>
        <v/>
      </c>
      <c r="AH46" s="91" t="str">
        <f>'Strategy 4 | HP-FE'!N46</f>
        <v/>
      </c>
      <c r="AI46" s="105" t="str">
        <f>'Strategy 4 | HP-FE'!P46</f>
        <v/>
      </c>
      <c r="AJ46" s="137"/>
      <c r="AK46" s="137"/>
      <c r="AL46" s="104" t="str">
        <f>'Strategy 5 | M1-FE'!B46</f>
        <v/>
      </c>
      <c r="AM46" s="91" t="str">
        <f>'Strategy 5 | M1-FE'!C46</f>
        <v/>
      </c>
      <c r="AN46" s="91" t="str">
        <f>'Strategy 5 | M1-FE'!J46</f>
        <v/>
      </c>
      <c r="AO46" s="91" t="str">
        <f>IF(AU46="","",IF('Strategy 5 | M1-FE'!S46="W","Y",IF('Strategy 5 | M1-FE'!S46="L","N","")))</f>
        <v/>
      </c>
      <c r="AP46" s="91" t="str">
        <f>'Strategy 5 | M1-FE'!T46</f>
        <v/>
      </c>
      <c r="AQ46" s="91" t="str">
        <f>'Strategy 5 | M1-FE'!N46</f>
        <v/>
      </c>
      <c r="AR46" s="105" t="str">
        <f>'Strategy 5 | M1-FE'!P46</f>
        <v/>
      </c>
      <c r="AS46" s="137"/>
      <c r="AT46" s="137"/>
      <c r="AU46" s="187" t="str">
        <f>IF('Combo Dashboard'!AF46="","",'Combo Dashboard'!AF46)</f>
        <v/>
      </c>
      <c r="AV46" s="190" t="str">
        <f>IF('Combo Dashboard'!AG46="","",'Combo Dashboard'!AG46)</f>
        <v/>
      </c>
      <c r="AW46" s="190" t="str">
        <f>IF('Combo Dashboard'!AH46="","",'Combo Dashboard'!AH46)</f>
        <v/>
      </c>
      <c r="AX46" s="178" t="str" cm="1">
        <f t="array" aca="1" ref="AX46" ca="1">IF(AU45="","",INDIRECT(DS45&amp;DH46))</f>
        <v/>
      </c>
      <c r="AY46" s="91" t="str">
        <f t="shared" si="1"/>
        <v/>
      </c>
      <c r="AZ46" s="91" t="str">
        <f t="shared" si="14"/>
        <v/>
      </c>
      <c r="BA46" s="105" t="str">
        <f t="shared" si="2"/>
        <v/>
      </c>
      <c r="BB46" s="137"/>
      <c r="BC46" s="137"/>
      <c r="BD46" s="137"/>
      <c r="BE46" s="104" t="str">
        <f>'Strategy 6 | PD-M1'!B46</f>
        <v/>
      </c>
      <c r="BF46" s="91" t="str">
        <f>'Strategy 6 | PD-M1'!C46</f>
        <v/>
      </c>
      <c r="BG46" s="91" t="str">
        <f>'Strategy 6 | PD-M1'!J46</f>
        <v/>
      </c>
      <c r="BH46" s="91" t="str">
        <f>IF(AU46="","",IF('Strategy 6 | PD-M1'!R46&gt;0,"Y",IF('Strategy 6 | PD-M1'!R46=0,"","N")))</f>
        <v/>
      </c>
      <c r="BI46" s="91" t="str">
        <f>'Strategy 6 | PD-M1'!T46</f>
        <v/>
      </c>
      <c r="BJ46" s="91" t="str">
        <f>'Strategy 6 | PD-M1'!N46</f>
        <v/>
      </c>
      <c r="BK46" s="105" t="str">
        <f>'Strategy 6 | PD-M1'!P46</f>
        <v/>
      </c>
      <c r="BL46" s="137"/>
      <c r="BM46" s="137"/>
      <c r="BN46" s="104" t="str">
        <f>'Strategy 7 | TG-FE'!B46</f>
        <v/>
      </c>
      <c r="BO46" s="91" t="str">
        <f>'Strategy 7 | TG-FE'!C46</f>
        <v/>
      </c>
      <c r="BP46" s="91" t="str">
        <f>'Strategy 7 | TG-FE'!J46</f>
        <v/>
      </c>
      <c r="BQ46" s="91" t="str">
        <f>IF(AU46="","",IF('Strategy 7 | TG-FE'!S46="W","Y",IF('Strategy 7 | TG-FE'!S46="L","N","")))</f>
        <v/>
      </c>
      <c r="BR46" s="91" t="str">
        <f>'Strategy 7 | TG-FE'!T46</f>
        <v/>
      </c>
      <c r="BS46" s="91" t="str">
        <f>'Strategy 7 | TG-FE'!N46</f>
        <v/>
      </c>
      <c r="BT46" s="105" t="str">
        <f>'Strategy 7 | TG-FE'!P46</f>
        <v/>
      </c>
      <c r="BU46" s="137"/>
      <c r="BV46" s="137"/>
      <c r="BW46" s="104" t="str">
        <f>'Strategy 8 | M1-WB'!B46</f>
        <v/>
      </c>
      <c r="BX46" s="91" t="str">
        <f>'Strategy 8 | M1-WB'!C46</f>
        <v/>
      </c>
      <c r="BY46" s="91" t="str">
        <f>'Strategy 8 | M1-WB'!J46</f>
        <v/>
      </c>
      <c r="BZ46" s="91" t="str">
        <f>IF(AU46="","",IF('Strategy 8 | M1-WB'!S46="W","Y",IF('Strategy 8 | M1-WB'!S46="L","N","")))</f>
        <v/>
      </c>
      <c r="CA46" s="91" t="str">
        <f>'Strategy 8 | M1-WB'!T46</f>
        <v/>
      </c>
      <c r="CB46" s="91" t="str">
        <f>'Strategy 8 | M1-WB'!N46</f>
        <v/>
      </c>
      <c r="CC46" s="105" t="str">
        <f>'Strategy 8 | M1-WB'!P46</f>
        <v/>
      </c>
      <c r="CD46" s="137"/>
      <c r="CE46" s="137"/>
      <c r="CF46" s="104" t="str">
        <f>'Strategy 9 | HP-M1'!B46</f>
        <v/>
      </c>
      <c r="CG46" s="91" t="str">
        <f>'Strategy 9 | HP-M1'!C46</f>
        <v/>
      </c>
      <c r="CH46" s="91" t="str">
        <f>'Strategy 9 | HP-M1'!J46</f>
        <v/>
      </c>
      <c r="CI46" s="91" t="str">
        <f>IF(AU46="","",IF('Strategy 9 | HP-M1'!S46="W","Y",IF('Strategy 9 | HP-M1'!S46="L","N","")))</f>
        <v/>
      </c>
      <c r="CJ46" s="91" t="str">
        <f>'Strategy 9 | HP-M1'!T46</f>
        <v/>
      </c>
      <c r="CK46" s="91" t="str">
        <f>'Strategy 9 | HP-M1'!N46</f>
        <v/>
      </c>
      <c r="CL46" s="105" t="str">
        <f>'Strategy 9 | HP-M1'!P46</f>
        <v/>
      </c>
      <c r="CM46" s="137"/>
      <c r="CN46" s="137"/>
      <c r="CO46" s="104" t="str">
        <f>'Strategy 10 | OP-OB'!B46</f>
        <v/>
      </c>
      <c r="CP46" s="91" t="str">
        <f>'Strategy 10 | OP-OB'!C46</f>
        <v/>
      </c>
      <c r="CQ46" s="91" t="str">
        <f>'Strategy 10 | OP-OB'!J46</f>
        <v/>
      </c>
      <c r="CR46" s="91" t="str">
        <f>IF(AU46="","",IF('Strategy 10 | OP-OB'!S46="W","Y",IF('Strategy 10 | OP-OB'!S46="L","N","")))</f>
        <v/>
      </c>
      <c r="CS46" s="91" t="str">
        <f>'Strategy 10 | OP-OB'!T46</f>
        <v/>
      </c>
      <c r="CT46" s="91" t="str">
        <f>'Strategy 10 | OP-OB'!N46</f>
        <v/>
      </c>
      <c r="CU46" s="105" t="str">
        <f>'Strategy 10 | OP-OB'!P46</f>
        <v/>
      </c>
      <c r="CV46" s="14" t="e">
        <f>IF(AY46="",0,IFERROR(VLOOKUP(AY41&amp;AY42&amp;AY43&amp;AY44&amp;AY45&amp;AY46,General!I:J,2,FALSE),0))+AZ45</f>
        <v>#VALUE!</v>
      </c>
      <c r="DG46" s="14" t="str">
        <f>DG49</f>
        <v/>
      </c>
      <c r="DH46" s="14">
        <v>46</v>
      </c>
      <c r="DI46" s="14" t="str">
        <f t="shared" ref="DI46:DI49" si="104">$DG$49</f>
        <v/>
      </c>
      <c r="DN46" s="14">
        <f ca="1">RANDBETWEEN(1,DN47)</f>
        <v>1</v>
      </c>
      <c r="DS46" s="14" t="str">
        <f t="shared" ref="DS46:DS48" ca="1" si="105">$DN$44</f>
        <v/>
      </c>
      <c r="ES46" s="81" t="str">
        <f t="shared" si="3"/>
        <v>B37</v>
      </c>
      <c r="ET46" s="219" t="str">
        <f t="shared" si="15"/>
        <v/>
      </c>
      <c r="EU46" s="24" t="str">
        <f t="shared" si="16"/>
        <v/>
      </c>
      <c r="EV46" s="24" t="str">
        <f t="shared" si="17"/>
        <v/>
      </c>
      <c r="EW46" s="24" t="str">
        <f t="shared" si="18"/>
        <v/>
      </c>
      <c r="EX46" s="24" t="str">
        <f t="shared" si="19"/>
        <v/>
      </c>
      <c r="EY46" s="24" t="str">
        <f t="shared" si="20"/>
        <v/>
      </c>
      <c r="EZ46" s="24" t="str">
        <f t="shared" si="21"/>
        <v/>
      </c>
      <c r="FA46" s="24" t="str">
        <f t="shared" si="22"/>
        <v/>
      </c>
      <c r="FB46" s="24" t="str">
        <f t="shared" si="23"/>
        <v/>
      </c>
      <c r="FC46" s="67" t="str">
        <f t="shared" si="24"/>
        <v/>
      </c>
    </row>
    <row r="47" spans="1:159" ht="26.25" customHeight="1">
      <c r="A47" s="14">
        <v>38</v>
      </c>
      <c r="B47" s="104" t="str">
        <f>'Strategy 1 | PD-TG'!B47</f>
        <v/>
      </c>
      <c r="C47" s="91" t="str">
        <f>'Strategy 1 | PD-TG'!C47</f>
        <v/>
      </c>
      <c r="D47" s="91" t="str">
        <f>'Strategy 1 | PD-TG'!J47</f>
        <v/>
      </c>
      <c r="E47" s="91" t="str">
        <f>IF(AU47="","",IF('Strategy 1 | PD-TG'!S47="W","Y",IF('Strategy 1 | PD-TG'!S47="L","N","")))</f>
        <v/>
      </c>
      <c r="F47" s="91" t="str">
        <f>'Strategy 1 | PD-TG'!T47</f>
        <v/>
      </c>
      <c r="G47" s="91" t="str">
        <f>'Strategy 1 | PD-TG'!N47</f>
        <v/>
      </c>
      <c r="H47" s="105" t="str">
        <f>'Strategy 1 | PD-TG'!P47</f>
        <v/>
      </c>
      <c r="I47" s="137"/>
      <c r="J47" s="137"/>
      <c r="K47" s="104" t="str">
        <f>'Strategy 2 | PD-FE'!B47</f>
        <v/>
      </c>
      <c r="L47" s="91" t="str">
        <f>'Strategy 2 | PD-FE'!C47</f>
        <v/>
      </c>
      <c r="M47" s="91" t="str">
        <f>'Strategy 2 | PD-FE'!J47</f>
        <v/>
      </c>
      <c r="N47" s="91" t="str">
        <f>IF(AU47="","",IF('Strategy 2 | PD-FE'!S47="W","Y",IF('Strategy 2 | PD-FE'!S47="L","N","")))</f>
        <v/>
      </c>
      <c r="O47" s="91" t="str">
        <f>'Strategy 2 | PD-FE'!T47</f>
        <v/>
      </c>
      <c r="P47" s="91" t="str">
        <f>'Strategy 2 | PD-FE'!N47</f>
        <v/>
      </c>
      <c r="Q47" s="105" t="str">
        <f>'Strategy 2 | PD-FE'!P47</f>
        <v/>
      </c>
      <c r="R47" s="137"/>
      <c r="S47" s="137"/>
      <c r="T47" s="104" t="str">
        <f>'Strategy 3 | M1-TG'!B47</f>
        <v/>
      </c>
      <c r="U47" s="91" t="str">
        <f>'Strategy 3 | M1-TG'!C47</f>
        <v/>
      </c>
      <c r="V47" s="91" t="str">
        <f>'Strategy 3 | M1-TG'!J47</f>
        <v/>
      </c>
      <c r="W47" s="91" t="str">
        <f>IF(AU47="","",IF('Strategy 3 | M1-TG'!S47="W","Y",IF('Strategy 3 | M1-TG'!S47="L","N","")))</f>
        <v/>
      </c>
      <c r="X47" s="91" t="str">
        <f>'Strategy 3 | M1-TG'!T47</f>
        <v/>
      </c>
      <c r="Y47" s="91" t="str">
        <f>'Strategy 3 | M1-TG'!N47</f>
        <v/>
      </c>
      <c r="Z47" s="105" t="str">
        <f>'Strategy 3 | M1-TG'!P47</f>
        <v/>
      </c>
      <c r="AA47" s="137"/>
      <c r="AB47" s="137"/>
      <c r="AC47" s="104" t="str">
        <f>'Strategy 4 | HP-FE'!B47</f>
        <v/>
      </c>
      <c r="AD47" s="91" t="str">
        <f>'Strategy 4 | HP-FE'!C47</f>
        <v/>
      </c>
      <c r="AE47" s="91" t="str">
        <f>'Strategy 4 | HP-FE'!J47</f>
        <v/>
      </c>
      <c r="AF47" s="91" t="str">
        <f>IF(AU47="","",IF('Strategy 4 | HP-FE'!S47="W","Y",IF('Strategy 4 | HP-FE'!S47="L","N","")))</f>
        <v/>
      </c>
      <c r="AG47" s="91" t="str">
        <f>'Strategy 4 | HP-FE'!T47</f>
        <v/>
      </c>
      <c r="AH47" s="91" t="str">
        <f>'Strategy 4 | HP-FE'!N47</f>
        <v/>
      </c>
      <c r="AI47" s="105" t="str">
        <f>'Strategy 4 | HP-FE'!P47</f>
        <v/>
      </c>
      <c r="AJ47" s="137"/>
      <c r="AK47" s="137"/>
      <c r="AL47" s="104" t="str">
        <f>'Strategy 5 | M1-FE'!B47</f>
        <v/>
      </c>
      <c r="AM47" s="91" t="str">
        <f>'Strategy 5 | M1-FE'!C47</f>
        <v/>
      </c>
      <c r="AN47" s="91" t="str">
        <f>'Strategy 5 | M1-FE'!J47</f>
        <v/>
      </c>
      <c r="AO47" s="91" t="str">
        <f>IF(AU47="","",IF('Strategy 5 | M1-FE'!S47="W","Y",IF('Strategy 5 | M1-FE'!S47="L","N","")))</f>
        <v/>
      </c>
      <c r="AP47" s="91" t="str">
        <f>'Strategy 5 | M1-FE'!T47</f>
        <v/>
      </c>
      <c r="AQ47" s="91" t="str">
        <f>'Strategy 5 | M1-FE'!N47</f>
        <v/>
      </c>
      <c r="AR47" s="105" t="str">
        <f>'Strategy 5 | M1-FE'!P47</f>
        <v/>
      </c>
      <c r="AS47" s="137"/>
      <c r="AT47" s="137"/>
      <c r="AU47" s="187" t="str">
        <f>IF('Combo Dashboard'!AF47="","",'Combo Dashboard'!AF47)</f>
        <v/>
      </c>
      <c r="AV47" s="190" t="str">
        <f>IF('Combo Dashboard'!AG47="","",'Combo Dashboard'!AG47)</f>
        <v/>
      </c>
      <c r="AW47" s="190" t="str">
        <f>IF('Combo Dashboard'!AH47="","",'Combo Dashboard'!AH47)</f>
        <v/>
      </c>
      <c r="AX47" s="178" t="str" cm="1">
        <f t="array" aca="1" ref="AX47" ca="1">IF(AU46="","",INDIRECT(DS46&amp;DH47))</f>
        <v/>
      </c>
      <c r="AY47" s="91" t="str">
        <f t="shared" si="1"/>
        <v/>
      </c>
      <c r="AZ47" s="91" t="str">
        <f t="shared" si="14"/>
        <v/>
      </c>
      <c r="BA47" s="105" t="str">
        <f t="shared" si="2"/>
        <v/>
      </c>
      <c r="BB47" s="137"/>
      <c r="BC47" s="137"/>
      <c r="BD47" s="137"/>
      <c r="BE47" s="104" t="str">
        <f>'Strategy 6 | PD-M1'!B47</f>
        <v/>
      </c>
      <c r="BF47" s="91" t="str">
        <f>'Strategy 6 | PD-M1'!C47</f>
        <v/>
      </c>
      <c r="BG47" s="91" t="str">
        <f>'Strategy 6 | PD-M1'!J47</f>
        <v/>
      </c>
      <c r="BH47" s="91" t="str">
        <f>IF(AU47="","",IF('Strategy 6 | PD-M1'!R47&gt;0,"Y",IF('Strategy 6 | PD-M1'!R47=0,"","N")))</f>
        <v/>
      </c>
      <c r="BI47" s="91" t="str">
        <f>'Strategy 6 | PD-M1'!T47</f>
        <v/>
      </c>
      <c r="BJ47" s="91" t="str">
        <f>'Strategy 6 | PD-M1'!N47</f>
        <v/>
      </c>
      <c r="BK47" s="105" t="str">
        <f>'Strategy 6 | PD-M1'!P47</f>
        <v/>
      </c>
      <c r="BL47" s="137"/>
      <c r="BM47" s="137"/>
      <c r="BN47" s="104" t="str">
        <f>'Strategy 7 | TG-FE'!B47</f>
        <v/>
      </c>
      <c r="BO47" s="91" t="str">
        <f>'Strategy 7 | TG-FE'!C47</f>
        <v/>
      </c>
      <c r="BP47" s="91" t="str">
        <f>'Strategy 7 | TG-FE'!J47</f>
        <v/>
      </c>
      <c r="BQ47" s="91" t="str">
        <f>IF(AU47="","",IF('Strategy 7 | TG-FE'!S47="W","Y",IF('Strategy 7 | TG-FE'!S47="L","N","")))</f>
        <v/>
      </c>
      <c r="BR47" s="91" t="str">
        <f>'Strategy 7 | TG-FE'!T47</f>
        <v/>
      </c>
      <c r="BS47" s="91" t="str">
        <f>'Strategy 7 | TG-FE'!N47</f>
        <v/>
      </c>
      <c r="BT47" s="105" t="str">
        <f>'Strategy 7 | TG-FE'!P47</f>
        <v/>
      </c>
      <c r="BU47" s="137"/>
      <c r="BV47" s="137"/>
      <c r="BW47" s="104" t="str">
        <f>'Strategy 8 | M1-WB'!B47</f>
        <v/>
      </c>
      <c r="BX47" s="91" t="str">
        <f>'Strategy 8 | M1-WB'!C47</f>
        <v/>
      </c>
      <c r="BY47" s="91" t="str">
        <f>'Strategy 8 | M1-WB'!J47</f>
        <v/>
      </c>
      <c r="BZ47" s="91" t="str">
        <f>IF(AU47="","",IF('Strategy 8 | M1-WB'!S47="W","Y",IF('Strategy 8 | M1-WB'!S47="L","N","")))</f>
        <v/>
      </c>
      <c r="CA47" s="91" t="str">
        <f>'Strategy 8 | M1-WB'!T47</f>
        <v/>
      </c>
      <c r="CB47" s="91" t="str">
        <f>'Strategy 8 | M1-WB'!N47</f>
        <v/>
      </c>
      <c r="CC47" s="105" t="str">
        <f>'Strategy 8 | M1-WB'!P47</f>
        <v/>
      </c>
      <c r="CD47" s="137"/>
      <c r="CE47" s="137"/>
      <c r="CF47" s="104" t="str">
        <f>'Strategy 9 | HP-M1'!B47</f>
        <v/>
      </c>
      <c r="CG47" s="91" t="str">
        <f>'Strategy 9 | HP-M1'!C47</f>
        <v/>
      </c>
      <c r="CH47" s="91" t="str">
        <f>'Strategy 9 | HP-M1'!J47</f>
        <v/>
      </c>
      <c r="CI47" s="91" t="str">
        <f>IF(AU47="","",IF('Strategy 9 | HP-M1'!S47="W","Y",IF('Strategy 9 | HP-M1'!S47="L","N","")))</f>
        <v/>
      </c>
      <c r="CJ47" s="91" t="str">
        <f>'Strategy 9 | HP-M1'!T47</f>
        <v/>
      </c>
      <c r="CK47" s="91" t="str">
        <f>'Strategy 9 | HP-M1'!N47</f>
        <v/>
      </c>
      <c r="CL47" s="105" t="str">
        <f>'Strategy 9 | HP-M1'!P47</f>
        <v/>
      </c>
      <c r="CM47" s="137"/>
      <c r="CN47" s="137"/>
      <c r="CO47" s="104" t="str">
        <f>'Strategy 10 | OP-OB'!B47</f>
        <v/>
      </c>
      <c r="CP47" s="91" t="str">
        <f>'Strategy 10 | OP-OB'!C47</f>
        <v/>
      </c>
      <c r="CQ47" s="91" t="str">
        <f>'Strategy 10 | OP-OB'!J47</f>
        <v/>
      </c>
      <c r="CR47" s="91" t="str">
        <f>IF(AU47="","",IF('Strategy 10 | OP-OB'!S47="W","Y",IF('Strategy 10 | OP-OB'!S47="L","N","")))</f>
        <v/>
      </c>
      <c r="CS47" s="91" t="str">
        <f>'Strategy 10 | OP-OB'!T47</f>
        <v/>
      </c>
      <c r="CT47" s="91" t="str">
        <f>'Strategy 10 | OP-OB'!N47</f>
        <v/>
      </c>
      <c r="CU47" s="105" t="str">
        <f>'Strategy 10 | OP-OB'!P47</f>
        <v/>
      </c>
      <c r="CV47" s="14" t="e">
        <f>IF(AY47="",0,IFERROR(VLOOKUP(AY42&amp;AY43&amp;AY44&amp;AY45&amp;AY46&amp;AY47,General!I:J,2,FALSE),0))+AZ46</f>
        <v>#VALUE!</v>
      </c>
      <c r="DG47" s="14" t="str">
        <f>DG49</f>
        <v/>
      </c>
      <c r="DH47" s="14">
        <v>47</v>
      </c>
      <c r="DI47" s="14" t="str">
        <f t="shared" si="104"/>
        <v/>
      </c>
      <c r="DJ47" s="14" t="str">
        <f>IFERROR(VLOOKUP(DJ49,General!R:S,2,FALSE),"")</f>
        <v/>
      </c>
      <c r="DK47" s="14" t="str">
        <f>IFERROR(VLOOKUP(DK49,General!R:S,2,FALSE),"")</f>
        <v/>
      </c>
      <c r="DL47" s="14" t="str">
        <f>IFERROR(VLOOKUP(DL49,General!R:S,2,FALSE),"")</f>
        <v/>
      </c>
      <c r="DM47" s="14" t="str">
        <f>IFERROR(VLOOKUP(DM49,General!R:S,2,FALSE),"")</f>
        <v/>
      </c>
      <c r="DN47" s="14">
        <f ca="1">COUNTIF(DJ48:DM48,MAX(DJ48:DM48))</f>
        <v>4</v>
      </c>
      <c r="DS47" s="14" t="str">
        <f t="shared" ca="1" si="105"/>
        <v/>
      </c>
      <c r="ES47" s="81" t="str">
        <f t="shared" si="3"/>
        <v>B38</v>
      </c>
      <c r="ET47" s="219" t="str">
        <f t="shared" si="15"/>
        <v/>
      </c>
      <c r="EU47" s="24" t="str">
        <f t="shared" si="16"/>
        <v/>
      </c>
      <c r="EV47" s="24" t="str">
        <f t="shared" si="17"/>
        <v/>
      </c>
      <c r="EW47" s="24" t="str">
        <f t="shared" si="18"/>
        <v/>
      </c>
      <c r="EX47" s="24" t="str">
        <f t="shared" si="19"/>
        <v/>
      </c>
      <c r="EY47" s="24" t="str">
        <f t="shared" si="20"/>
        <v/>
      </c>
      <c r="EZ47" s="24" t="str">
        <f t="shared" si="21"/>
        <v/>
      </c>
      <c r="FA47" s="24" t="str">
        <f t="shared" si="22"/>
        <v/>
      </c>
      <c r="FB47" s="24" t="str">
        <f t="shared" si="23"/>
        <v/>
      </c>
      <c r="FC47" s="67" t="str">
        <f t="shared" si="24"/>
        <v/>
      </c>
    </row>
    <row r="48" spans="1:159" ht="26.25" customHeight="1">
      <c r="A48" s="14">
        <v>39</v>
      </c>
      <c r="B48" s="104" t="str">
        <f>'Strategy 1 | PD-TG'!B48</f>
        <v/>
      </c>
      <c r="C48" s="91" t="str">
        <f>'Strategy 1 | PD-TG'!C48</f>
        <v/>
      </c>
      <c r="D48" s="91" t="str">
        <f>'Strategy 1 | PD-TG'!J48</f>
        <v/>
      </c>
      <c r="E48" s="91" t="str">
        <f>IF(AU48="","",IF('Strategy 1 | PD-TG'!S48="W","Y",IF('Strategy 1 | PD-TG'!S48="L","N","")))</f>
        <v/>
      </c>
      <c r="F48" s="91" t="str">
        <f>'Strategy 1 | PD-TG'!T48</f>
        <v/>
      </c>
      <c r="G48" s="91" t="str">
        <f>'Strategy 1 | PD-TG'!N48</f>
        <v/>
      </c>
      <c r="H48" s="105" t="str">
        <f>'Strategy 1 | PD-TG'!P48</f>
        <v/>
      </c>
      <c r="I48" s="137"/>
      <c r="J48" s="137"/>
      <c r="K48" s="104" t="str">
        <f>'Strategy 2 | PD-FE'!B48</f>
        <v/>
      </c>
      <c r="L48" s="91" t="str">
        <f>'Strategy 2 | PD-FE'!C48</f>
        <v/>
      </c>
      <c r="M48" s="91" t="str">
        <f>'Strategy 2 | PD-FE'!J48</f>
        <v/>
      </c>
      <c r="N48" s="91" t="str">
        <f>IF(AU48="","",IF('Strategy 2 | PD-FE'!S48="W","Y",IF('Strategy 2 | PD-FE'!S48="L","N","")))</f>
        <v/>
      </c>
      <c r="O48" s="91" t="str">
        <f>'Strategy 2 | PD-FE'!T48</f>
        <v/>
      </c>
      <c r="P48" s="91" t="str">
        <f>'Strategy 2 | PD-FE'!N48</f>
        <v/>
      </c>
      <c r="Q48" s="105" t="str">
        <f>'Strategy 2 | PD-FE'!P48</f>
        <v/>
      </c>
      <c r="R48" s="137"/>
      <c r="S48" s="137"/>
      <c r="T48" s="104" t="str">
        <f>'Strategy 3 | M1-TG'!B48</f>
        <v/>
      </c>
      <c r="U48" s="91" t="str">
        <f>'Strategy 3 | M1-TG'!C48</f>
        <v/>
      </c>
      <c r="V48" s="91" t="str">
        <f>'Strategy 3 | M1-TG'!J48</f>
        <v/>
      </c>
      <c r="W48" s="91" t="str">
        <f>IF(AU48="","",IF('Strategy 3 | M1-TG'!S48="W","Y",IF('Strategy 3 | M1-TG'!S48="L","N","")))</f>
        <v/>
      </c>
      <c r="X48" s="91" t="str">
        <f>'Strategy 3 | M1-TG'!T48</f>
        <v/>
      </c>
      <c r="Y48" s="91" t="str">
        <f>'Strategy 3 | M1-TG'!N48</f>
        <v/>
      </c>
      <c r="Z48" s="105" t="str">
        <f>'Strategy 3 | M1-TG'!P48</f>
        <v/>
      </c>
      <c r="AA48" s="137"/>
      <c r="AB48" s="137"/>
      <c r="AC48" s="104" t="str">
        <f>'Strategy 4 | HP-FE'!B48</f>
        <v/>
      </c>
      <c r="AD48" s="91" t="str">
        <f>'Strategy 4 | HP-FE'!C48</f>
        <v/>
      </c>
      <c r="AE48" s="91" t="str">
        <f>'Strategy 4 | HP-FE'!J48</f>
        <v/>
      </c>
      <c r="AF48" s="91" t="str">
        <f>IF(AU48="","",IF('Strategy 4 | HP-FE'!S48="W","Y",IF('Strategy 4 | HP-FE'!S48="L","N","")))</f>
        <v/>
      </c>
      <c r="AG48" s="91" t="str">
        <f>'Strategy 4 | HP-FE'!T48</f>
        <v/>
      </c>
      <c r="AH48" s="91" t="str">
        <f>'Strategy 4 | HP-FE'!N48</f>
        <v/>
      </c>
      <c r="AI48" s="105" t="str">
        <f>'Strategy 4 | HP-FE'!P48</f>
        <v/>
      </c>
      <c r="AJ48" s="137"/>
      <c r="AK48" s="137"/>
      <c r="AL48" s="104" t="str">
        <f>'Strategy 5 | M1-FE'!B48</f>
        <v/>
      </c>
      <c r="AM48" s="91" t="str">
        <f>'Strategy 5 | M1-FE'!C48</f>
        <v/>
      </c>
      <c r="AN48" s="91" t="str">
        <f>'Strategy 5 | M1-FE'!J48</f>
        <v/>
      </c>
      <c r="AO48" s="91" t="str">
        <f>IF(AU48="","",IF('Strategy 5 | M1-FE'!S48="W","Y",IF('Strategy 5 | M1-FE'!S48="L","N","")))</f>
        <v/>
      </c>
      <c r="AP48" s="91" t="str">
        <f>'Strategy 5 | M1-FE'!T48</f>
        <v/>
      </c>
      <c r="AQ48" s="91" t="str">
        <f>'Strategy 5 | M1-FE'!N48</f>
        <v/>
      </c>
      <c r="AR48" s="105" t="str">
        <f>'Strategy 5 | M1-FE'!P48</f>
        <v/>
      </c>
      <c r="AS48" s="137"/>
      <c r="AT48" s="137"/>
      <c r="AU48" s="187" t="str">
        <f>IF('Combo Dashboard'!AF48="","",'Combo Dashboard'!AF48)</f>
        <v/>
      </c>
      <c r="AV48" s="190" t="str">
        <f>IF('Combo Dashboard'!AG48="","",'Combo Dashboard'!AG48)</f>
        <v/>
      </c>
      <c r="AW48" s="190" t="str">
        <f>IF('Combo Dashboard'!AH48="","",'Combo Dashboard'!AH48)</f>
        <v/>
      </c>
      <c r="AX48" s="178" t="str" cm="1">
        <f t="array" aca="1" ref="AX48" ca="1">IF(AU47="","",INDIRECT(DS47&amp;DH48))</f>
        <v/>
      </c>
      <c r="AY48" s="91" t="str">
        <f t="shared" si="1"/>
        <v/>
      </c>
      <c r="AZ48" s="91" t="str">
        <f t="shared" si="14"/>
        <v/>
      </c>
      <c r="BA48" s="105" t="str">
        <f t="shared" si="2"/>
        <v/>
      </c>
      <c r="BB48" s="137"/>
      <c r="BC48" s="137"/>
      <c r="BD48" s="137"/>
      <c r="BE48" s="104" t="str">
        <f>'Strategy 6 | PD-M1'!B48</f>
        <v/>
      </c>
      <c r="BF48" s="91" t="str">
        <f>'Strategy 6 | PD-M1'!C48</f>
        <v/>
      </c>
      <c r="BG48" s="91" t="str">
        <f>'Strategy 6 | PD-M1'!J48</f>
        <v/>
      </c>
      <c r="BH48" s="91" t="str">
        <f>IF(AU48="","",IF('Strategy 6 | PD-M1'!R48&gt;0,"Y",IF('Strategy 6 | PD-M1'!R48=0,"","N")))</f>
        <v/>
      </c>
      <c r="BI48" s="91" t="str">
        <f>'Strategy 6 | PD-M1'!T48</f>
        <v/>
      </c>
      <c r="BJ48" s="91" t="str">
        <f>'Strategy 6 | PD-M1'!N48</f>
        <v/>
      </c>
      <c r="BK48" s="105" t="str">
        <f>'Strategy 6 | PD-M1'!P48</f>
        <v/>
      </c>
      <c r="BL48" s="137"/>
      <c r="BM48" s="137"/>
      <c r="BN48" s="104" t="str">
        <f>'Strategy 7 | TG-FE'!B48</f>
        <v/>
      </c>
      <c r="BO48" s="91" t="str">
        <f>'Strategy 7 | TG-FE'!C48</f>
        <v/>
      </c>
      <c r="BP48" s="91" t="str">
        <f>'Strategy 7 | TG-FE'!J48</f>
        <v/>
      </c>
      <c r="BQ48" s="91" t="str">
        <f>IF(AU48="","",IF('Strategy 7 | TG-FE'!S48="W","Y",IF('Strategy 7 | TG-FE'!S48="L","N","")))</f>
        <v/>
      </c>
      <c r="BR48" s="91" t="str">
        <f>'Strategy 7 | TG-FE'!T48</f>
        <v/>
      </c>
      <c r="BS48" s="91" t="str">
        <f>'Strategy 7 | TG-FE'!N48</f>
        <v/>
      </c>
      <c r="BT48" s="105" t="str">
        <f>'Strategy 7 | TG-FE'!P48</f>
        <v/>
      </c>
      <c r="BU48" s="137"/>
      <c r="BV48" s="137"/>
      <c r="BW48" s="104" t="str">
        <f>'Strategy 8 | M1-WB'!B48</f>
        <v/>
      </c>
      <c r="BX48" s="91" t="str">
        <f>'Strategy 8 | M1-WB'!C48</f>
        <v/>
      </c>
      <c r="BY48" s="91" t="str">
        <f>'Strategy 8 | M1-WB'!J48</f>
        <v/>
      </c>
      <c r="BZ48" s="91" t="str">
        <f>IF(AU48="","",IF('Strategy 8 | M1-WB'!S48="W","Y",IF('Strategy 8 | M1-WB'!S48="L","N","")))</f>
        <v/>
      </c>
      <c r="CA48" s="91" t="str">
        <f>'Strategy 8 | M1-WB'!T48</f>
        <v/>
      </c>
      <c r="CB48" s="91" t="str">
        <f>'Strategy 8 | M1-WB'!N48</f>
        <v/>
      </c>
      <c r="CC48" s="105" t="str">
        <f>'Strategy 8 | M1-WB'!P48</f>
        <v/>
      </c>
      <c r="CD48" s="137"/>
      <c r="CE48" s="137"/>
      <c r="CF48" s="104" t="str">
        <f>'Strategy 9 | HP-M1'!B48</f>
        <v/>
      </c>
      <c r="CG48" s="91" t="str">
        <f>'Strategy 9 | HP-M1'!C48</f>
        <v/>
      </c>
      <c r="CH48" s="91" t="str">
        <f>'Strategy 9 | HP-M1'!J48</f>
        <v/>
      </c>
      <c r="CI48" s="91" t="str">
        <f>IF(AU48="","",IF('Strategy 9 | HP-M1'!S48="W","Y",IF('Strategy 9 | HP-M1'!S48="L","N","")))</f>
        <v/>
      </c>
      <c r="CJ48" s="91" t="str">
        <f>'Strategy 9 | HP-M1'!T48</f>
        <v/>
      </c>
      <c r="CK48" s="91" t="str">
        <f>'Strategy 9 | HP-M1'!N48</f>
        <v/>
      </c>
      <c r="CL48" s="105" t="str">
        <f>'Strategy 9 | HP-M1'!P48</f>
        <v/>
      </c>
      <c r="CM48" s="137"/>
      <c r="CN48" s="137"/>
      <c r="CO48" s="104" t="str">
        <f>'Strategy 10 | OP-OB'!B48</f>
        <v/>
      </c>
      <c r="CP48" s="91" t="str">
        <f>'Strategy 10 | OP-OB'!C48</f>
        <v/>
      </c>
      <c r="CQ48" s="91" t="str">
        <f>'Strategy 10 | OP-OB'!J48</f>
        <v/>
      </c>
      <c r="CR48" s="91" t="str">
        <f>IF(AU48="","",IF('Strategy 10 | OP-OB'!S48="W","Y",IF('Strategy 10 | OP-OB'!S48="L","N","")))</f>
        <v/>
      </c>
      <c r="CS48" s="91" t="str">
        <f>'Strategy 10 | OP-OB'!T48</f>
        <v/>
      </c>
      <c r="CT48" s="91" t="str">
        <f>'Strategy 10 | OP-OB'!N48</f>
        <v/>
      </c>
      <c r="CU48" s="105" t="str">
        <f>'Strategy 10 | OP-OB'!P48</f>
        <v/>
      </c>
      <c r="CV48" s="14" t="e">
        <f>IF(AY48="",0,IFERROR(VLOOKUP(AY43&amp;AY44&amp;AY45&amp;AY46&amp;AY47&amp;AY48,General!I:J,2,FALSE),0))+AZ47</f>
        <v>#VALUE!</v>
      </c>
      <c r="DG48" s="14" t="str">
        <f>DG49</f>
        <v/>
      </c>
      <c r="DH48" s="14">
        <v>48</v>
      </c>
      <c r="DI48" s="14" t="str">
        <f t="shared" si="104"/>
        <v/>
      </c>
      <c r="DJ48" s="14">
        <f ca="1">IF(DJ49="",0,COUNTIF(INDIRECT(DJ47&amp;DH45):INDIRECT(DJ47&amp;DH49),"Y"))</f>
        <v>0</v>
      </c>
      <c r="DK48" s="14">
        <f ca="1">IF(DK49="",0,COUNTIF(INDIRECT(DK47&amp;DH45):INDIRECT(DK47&amp;DH49),"Y"))</f>
        <v>0</v>
      </c>
      <c r="DL48" s="14">
        <f ca="1">IF(DL49="",0,COUNTIF(INDIRECT(DL47&amp;DH45):INDIRECT(DL47&amp;DH49),"Y"))</f>
        <v>0</v>
      </c>
      <c r="DM48" s="14">
        <f ca="1">IF(DM49="",0,COUNTIF(INDIRECT(DM47&amp;DH45):INDIRECT(DM47&amp;DH49),"Y"))</f>
        <v>0</v>
      </c>
      <c r="DN48" s="14" t="str" cm="1">
        <f t="array" aca="1" ref="DN48" ca="1">IFERROR(INDEX($DJ$49:$DM$49,_xlfn.AGGREGATE(15,6,COLUMN($DJ$49:$DM$49)-COLUMN($DI$49)/($DJ$48:$DM$48=MAX($DJ$48:$DM$48)),COLUMNS($DJ$49:DJ49))),"")</f>
        <v/>
      </c>
      <c r="DO48" s="14" t="str" cm="1">
        <f t="array" aca="1" ref="DO48" ca="1">IFERROR(INDEX($DJ$49:$DM$49,_xlfn.AGGREGATE(15,6,COLUMN($DJ$49:$DM$49)-COLUMN($DI$49)/($DJ$48:$DM$48=MAX($DJ$48:$DM$48)),COLUMNS($DJ$49:DK49))),"")</f>
        <v/>
      </c>
      <c r="DP48" s="14" t="str" cm="1">
        <f t="array" aca="1" ref="DP48" ca="1">IFERROR(INDEX($DJ$49:$DM$49,_xlfn.AGGREGATE(15,6,COLUMN($DJ$49:$DM$49)-COLUMN($DI$49)/($DJ$48:$DM$48=MAX($DJ$48:$DM$48)),COLUMNS($DJ$49:DL49))),"")</f>
        <v/>
      </c>
      <c r="DQ48" s="14" t="str" cm="1">
        <f t="array" aca="1" ref="DQ48" ca="1">IFERROR(INDEX($DJ$49:$DM$49,_xlfn.AGGREGATE(15,6,COLUMN($DJ$49:$DM$49)-COLUMN($DI$49)/($DJ$48:$DM$48=MAX($DJ$48:$DM$48)),COLUMNS($DJ$49:DM49))),"")</f>
        <v/>
      </c>
      <c r="DS48" s="14" t="str">
        <f t="shared" ca="1" si="105"/>
        <v/>
      </c>
      <c r="ES48" s="81" t="str">
        <f t="shared" si="3"/>
        <v>B39</v>
      </c>
      <c r="ET48" s="219" t="str">
        <f t="shared" si="15"/>
        <v/>
      </c>
      <c r="EU48" s="24" t="str">
        <f t="shared" si="16"/>
        <v/>
      </c>
      <c r="EV48" s="24" t="str">
        <f t="shared" si="17"/>
        <v/>
      </c>
      <c r="EW48" s="24" t="str">
        <f t="shared" si="18"/>
        <v/>
      </c>
      <c r="EX48" s="24" t="str">
        <f t="shared" si="19"/>
        <v/>
      </c>
      <c r="EY48" s="24" t="str">
        <f t="shared" si="20"/>
        <v/>
      </c>
      <c r="EZ48" s="24" t="str">
        <f t="shared" si="21"/>
        <v/>
      </c>
      <c r="FA48" s="24" t="str">
        <f t="shared" si="22"/>
        <v/>
      </c>
      <c r="FB48" s="24" t="str">
        <f t="shared" si="23"/>
        <v/>
      </c>
      <c r="FC48" s="67" t="str">
        <f t="shared" si="24"/>
        <v/>
      </c>
    </row>
    <row r="49" spans="1:159" ht="26.25" customHeight="1" thickBot="1">
      <c r="A49" s="14">
        <v>40</v>
      </c>
      <c r="B49" s="106" t="str">
        <f>'Strategy 1 | PD-TG'!B49</f>
        <v/>
      </c>
      <c r="C49" s="107" t="str">
        <f>'Strategy 1 | PD-TG'!C49</f>
        <v/>
      </c>
      <c r="D49" s="107" t="str">
        <f>'Strategy 1 | PD-TG'!J49</f>
        <v/>
      </c>
      <c r="E49" s="107" t="str">
        <f>IF(AU49="","",IF('Strategy 1 | PD-TG'!S49="W","Y",IF('Strategy 1 | PD-TG'!S49="L","N","")))</f>
        <v/>
      </c>
      <c r="F49" s="107" t="str">
        <f>'Strategy 1 | PD-TG'!T49</f>
        <v/>
      </c>
      <c r="G49" s="107" t="str">
        <f>'Strategy 1 | PD-TG'!N49</f>
        <v/>
      </c>
      <c r="H49" s="108" t="str">
        <f>'Strategy 1 | PD-TG'!P49</f>
        <v/>
      </c>
      <c r="I49" s="137"/>
      <c r="J49" s="137"/>
      <c r="K49" s="106" t="str">
        <f>'Strategy 2 | PD-FE'!B49</f>
        <v/>
      </c>
      <c r="L49" s="107" t="str">
        <f>'Strategy 2 | PD-FE'!C49</f>
        <v/>
      </c>
      <c r="M49" s="107" t="str">
        <f>'Strategy 2 | PD-FE'!J49</f>
        <v/>
      </c>
      <c r="N49" s="107" t="str">
        <f>IF(AU49="","",IF('Strategy 2 | PD-FE'!S49="W","Y",IF('Strategy 2 | PD-FE'!S49="L","N","")))</f>
        <v/>
      </c>
      <c r="O49" s="107" t="str">
        <f>'Strategy 2 | PD-FE'!T49</f>
        <v/>
      </c>
      <c r="P49" s="107" t="str">
        <f>'Strategy 2 | PD-FE'!N49</f>
        <v/>
      </c>
      <c r="Q49" s="108" t="str">
        <f>'Strategy 2 | PD-FE'!P49</f>
        <v/>
      </c>
      <c r="R49" s="137"/>
      <c r="S49" s="137"/>
      <c r="T49" s="106" t="str">
        <f>'Strategy 3 | M1-TG'!B49</f>
        <v/>
      </c>
      <c r="U49" s="107" t="str">
        <f>'Strategy 3 | M1-TG'!C49</f>
        <v/>
      </c>
      <c r="V49" s="107" t="str">
        <f>'Strategy 3 | M1-TG'!J49</f>
        <v/>
      </c>
      <c r="W49" s="107" t="str">
        <f>IF(AU49="","",IF('Strategy 3 | M1-TG'!S49="W","Y",IF('Strategy 3 | M1-TG'!S49="L","N","")))</f>
        <v/>
      </c>
      <c r="X49" s="107" t="str">
        <f>'Strategy 3 | M1-TG'!T49</f>
        <v/>
      </c>
      <c r="Y49" s="107" t="str">
        <f>'Strategy 3 | M1-TG'!N49</f>
        <v/>
      </c>
      <c r="Z49" s="108" t="str">
        <f>'Strategy 3 | M1-TG'!P49</f>
        <v/>
      </c>
      <c r="AA49" s="137"/>
      <c r="AB49" s="137"/>
      <c r="AC49" s="106" t="str">
        <f>'Strategy 4 | HP-FE'!B49</f>
        <v/>
      </c>
      <c r="AD49" s="107" t="str">
        <f>'Strategy 4 | HP-FE'!C49</f>
        <v/>
      </c>
      <c r="AE49" s="107" t="str">
        <f>'Strategy 4 | HP-FE'!J49</f>
        <v/>
      </c>
      <c r="AF49" s="107" t="str">
        <f>IF(AU49="","",IF('Strategy 4 | HP-FE'!S49="W","Y",IF('Strategy 4 | HP-FE'!S49="L","N","")))</f>
        <v/>
      </c>
      <c r="AG49" s="107" t="str">
        <f>'Strategy 4 | HP-FE'!T49</f>
        <v/>
      </c>
      <c r="AH49" s="107" t="str">
        <f>'Strategy 4 | HP-FE'!N49</f>
        <v/>
      </c>
      <c r="AI49" s="108" t="str">
        <f>'Strategy 4 | HP-FE'!P49</f>
        <v/>
      </c>
      <c r="AJ49" s="137"/>
      <c r="AK49" s="137"/>
      <c r="AL49" s="106" t="str">
        <f>'Strategy 5 | M1-FE'!B49</f>
        <v/>
      </c>
      <c r="AM49" s="107" t="str">
        <f>'Strategy 5 | M1-FE'!C49</f>
        <v/>
      </c>
      <c r="AN49" s="107" t="str">
        <f>'Strategy 5 | M1-FE'!J49</f>
        <v/>
      </c>
      <c r="AO49" s="107" t="str">
        <f>IF(AU49="","",IF('Strategy 5 | M1-FE'!S49="W","Y",IF('Strategy 5 | M1-FE'!S49="L","N","")))</f>
        <v/>
      </c>
      <c r="AP49" s="107" t="str">
        <f>'Strategy 5 | M1-FE'!T49</f>
        <v/>
      </c>
      <c r="AQ49" s="107" t="str">
        <f>'Strategy 5 | M1-FE'!N49</f>
        <v/>
      </c>
      <c r="AR49" s="108" t="str">
        <f>'Strategy 5 | M1-FE'!P49</f>
        <v/>
      </c>
      <c r="AS49" s="137"/>
      <c r="AT49" s="137"/>
      <c r="AU49" s="188" t="str">
        <f>IF('Combo Dashboard'!AF49="","",'Combo Dashboard'!AF49)</f>
        <v/>
      </c>
      <c r="AV49" s="191" t="str">
        <f>IF('Combo Dashboard'!AG49="","",'Combo Dashboard'!AG49)</f>
        <v/>
      </c>
      <c r="AW49" s="191" t="str">
        <f>IF('Combo Dashboard'!AH49="","",'Combo Dashboard'!AH49)</f>
        <v/>
      </c>
      <c r="AX49" s="182" t="str" cm="1">
        <f t="array" aca="1" ref="AX49" ca="1">IF(AU48="","",INDIRECT(DS48&amp;DH49))</f>
        <v/>
      </c>
      <c r="AY49" s="107" t="str">
        <f t="shared" si="1"/>
        <v/>
      </c>
      <c r="AZ49" s="107" t="str">
        <f t="shared" si="14"/>
        <v/>
      </c>
      <c r="BA49" s="108" t="str">
        <f t="shared" si="2"/>
        <v/>
      </c>
      <c r="BB49" s="137"/>
      <c r="BC49" s="137"/>
      <c r="BD49" s="137"/>
      <c r="BE49" s="106" t="str">
        <f>'Strategy 6 | PD-M1'!B49</f>
        <v/>
      </c>
      <c r="BF49" s="107" t="str">
        <f>'Strategy 6 | PD-M1'!C49</f>
        <v/>
      </c>
      <c r="BG49" s="107" t="str">
        <f>'Strategy 6 | PD-M1'!J49</f>
        <v/>
      </c>
      <c r="BH49" s="107" t="str">
        <f>IF(AU49="","",IF('Strategy 6 | PD-M1'!R49&gt;0,"Y",IF('Strategy 6 | PD-M1'!R49=0,"","N")))</f>
        <v/>
      </c>
      <c r="BI49" s="107" t="str">
        <f>'Strategy 6 | PD-M1'!T49</f>
        <v/>
      </c>
      <c r="BJ49" s="107" t="str">
        <f>'Strategy 6 | PD-M1'!N49</f>
        <v/>
      </c>
      <c r="BK49" s="108" t="str">
        <f>'Strategy 6 | PD-M1'!P49</f>
        <v/>
      </c>
      <c r="BL49" s="137"/>
      <c r="BM49" s="137"/>
      <c r="BN49" s="106" t="str">
        <f>'Strategy 7 | TG-FE'!B49</f>
        <v/>
      </c>
      <c r="BO49" s="107" t="str">
        <f>'Strategy 7 | TG-FE'!C49</f>
        <v/>
      </c>
      <c r="BP49" s="107" t="str">
        <f>'Strategy 7 | TG-FE'!J49</f>
        <v/>
      </c>
      <c r="BQ49" s="107" t="str">
        <f>IF(AU49="","",IF('Strategy 7 | TG-FE'!S49="W","Y",IF('Strategy 7 | TG-FE'!S49="L","N","")))</f>
        <v/>
      </c>
      <c r="BR49" s="107" t="str">
        <f>'Strategy 7 | TG-FE'!T49</f>
        <v/>
      </c>
      <c r="BS49" s="107" t="str">
        <f>'Strategy 7 | TG-FE'!N49</f>
        <v/>
      </c>
      <c r="BT49" s="108" t="str">
        <f>'Strategy 7 | TG-FE'!P49</f>
        <v/>
      </c>
      <c r="BU49" s="137"/>
      <c r="BV49" s="137"/>
      <c r="BW49" s="106" t="str">
        <f>'Strategy 8 | M1-WB'!B49</f>
        <v/>
      </c>
      <c r="BX49" s="107" t="str">
        <f>'Strategy 8 | M1-WB'!C49</f>
        <v/>
      </c>
      <c r="BY49" s="107" t="str">
        <f>'Strategy 8 | M1-WB'!J49</f>
        <v/>
      </c>
      <c r="BZ49" s="107" t="str">
        <f>IF(AU49="","",IF('Strategy 8 | M1-WB'!S49="W","Y",IF('Strategy 8 | M1-WB'!S49="L","N","")))</f>
        <v/>
      </c>
      <c r="CA49" s="107" t="str">
        <f>'Strategy 8 | M1-WB'!T49</f>
        <v/>
      </c>
      <c r="CB49" s="107" t="str">
        <f>'Strategy 8 | M1-WB'!N49</f>
        <v/>
      </c>
      <c r="CC49" s="108" t="str">
        <f>'Strategy 8 | M1-WB'!P49</f>
        <v/>
      </c>
      <c r="CD49" s="137"/>
      <c r="CE49" s="137"/>
      <c r="CF49" s="106" t="str">
        <f>'Strategy 9 | HP-M1'!B49</f>
        <v/>
      </c>
      <c r="CG49" s="107" t="str">
        <f>'Strategy 9 | HP-M1'!C49</f>
        <v/>
      </c>
      <c r="CH49" s="107" t="str">
        <f>'Strategy 9 | HP-M1'!J49</f>
        <v/>
      </c>
      <c r="CI49" s="107" t="str">
        <f>IF(AU49="","",IF('Strategy 9 | HP-M1'!S49="W","Y",IF('Strategy 9 | HP-M1'!S49="L","N","")))</f>
        <v/>
      </c>
      <c r="CJ49" s="107" t="str">
        <f>'Strategy 9 | HP-M1'!T49</f>
        <v/>
      </c>
      <c r="CK49" s="107" t="str">
        <f>'Strategy 9 | HP-M1'!N49</f>
        <v/>
      </c>
      <c r="CL49" s="108" t="str">
        <f>'Strategy 9 | HP-M1'!P49</f>
        <v/>
      </c>
      <c r="CM49" s="137"/>
      <c r="CN49" s="137"/>
      <c r="CO49" s="106" t="str">
        <f>'Strategy 10 | OP-OB'!B49</f>
        <v/>
      </c>
      <c r="CP49" s="107" t="str">
        <f>'Strategy 10 | OP-OB'!C49</f>
        <v/>
      </c>
      <c r="CQ49" s="107" t="str">
        <f>'Strategy 10 | OP-OB'!J49</f>
        <v/>
      </c>
      <c r="CR49" s="107" t="str">
        <f>IF(AU49="","",IF('Strategy 10 | OP-OB'!S49="W","Y",IF('Strategy 10 | OP-OB'!S49="L","N","")))</f>
        <v/>
      </c>
      <c r="CS49" s="107" t="str">
        <f>'Strategy 10 | OP-OB'!T49</f>
        <v/>
      </c>
      <c r="CT49" s="107" t="str">
        <f>'Strategy 10 | OP-OB'!N49</f>
        <v/>
      </c>
      <c r="CU49" s="108" t="str">
        <f>'Strategy 10 | OP-OB'!P49</f>
        <v/>
      </c>
      <c r="CV49" s="14" t="e">
        <f>IF(AY49="",0,IFERROR(VLOOKUP(AY44&amp;AY45&amp;AY46&amp;AY47&amp;AY48&amp;AY49,General!I:J,2,FALSE),0))+AZ48</f>
        <v>#VALUE!</v>
      </c>
      <c r="CW49" s="14" t="str">
        <f t="shared" ref="CW49" si="106">H49</f>
        <v/>
      </c>
      <c r="CX49" s="14" t="str">
        <f t="shared" ref="CX49" si="107">Q49</f>
        <v/>
      </c>
      <c r="CY49" s="14" t="str">
        <f t="shared" ref="CY49" si="108">Z49</f>
        <v/>
      </c>
      <c r="CZ49" s="14" t="str">
        <f t="shared" ref="CZ49" si="109">AI49</f>
        <v/>
      </c>
      <c r="DA49" s="14" t="str">
        <f t="shared" ref="DA49" si="110">AR49</f>
        <v/>
      </c>
      <c r="DB49" s="14" t="str">
        <f t="shared" ref="DB49" si="111">BK49</f>
        <v/>
      </c>
      <c r="DC49" s="14" t="str">
        <f t="shared" ref="DC49" si="112">BT49</f>
        <v/>
      </c>
      <c r="DD49" s="14" t="str">
        <f t="shared" ref="DD49" si="113">CC49</f>
        <v/>
      </c>
      <c r="DE49" s="14" t="str">
        <f t="shared" ref="DE49" si="114">CL49</f>
        <v/>
      </c>
      <c r="DF49" s="14" t="str">
        <f t="shared" ref="DF49" si="115">CU49</f>
        <v/>
      </c>
      <c r="DG49" s="14" t="str">
        <f>IF(AF49="","",INDEX($CW$4:$DF$4,MATCH(MAX(CW49:DF49),CW49:DF49,0)))</f>
        <v/>
      </c>
      <c r="DH49" s="14">
        <v>49</v>
      </c>
      <c r="DI49" s="14" t="str">
        <f t="shared" si="104"/>
        <v/>
      </c>
      <c r="DJ49" s="14" t="str" cm="1">
        <f t="array" ref="DJ49">IFERROR(INDEX($CW$4:$DF$4,_xlfn.AGGREGATE(15,6,COLUMN($CW$4:$DF$4)-COLUMN($CV$1)/($CW$49:$DF$49=MAX($CW$49:$DF$49)),COLUMNS($CW$4:CW4))),"")</f>
        <v/>
      </c>
      <c r="DK49" s="14" t="str" cm="1">
        <f t="array" ref="DK49">IFERROR(INDEX($CW$4:$DF$4,_xlfn.AGGREGATE(15,6,COLUMN($CW$4:$DF$4)-COLUMN($CV$1)/($CW$49:$DF$49=MAX($CW$49:$DF$49)),COLUMNS($CW$4:CX4))),"")</f>
        <v/>
      </c>
      <c r="DL49" s="14" t="str" cm="1">
        <f t="array" ref="DL49">IFERROR(INDEX($CW$4:$DF$4,_xlfn.AGGREGATE(15,6,COLUMN($CW$4:$DF$4)-COLUMN($CV$1)/($CW$49:$DF$49=MAX($CW$49:$DF$49)),COLUMNS($CW$4:CY4))),"")</f>
        <v/>
      </c>
      <c r="DM49" s="14" t="str" cm="1">
        <f t="array" ref="DM49">IFERROR(INDEX($CW$4:$DF$4,_xlfn.AGGREGATE(15,6,COLUMN($CW$4:$DF$4)-COLUMN($CV$1)/($CW$49:$DF$49=MAX($CW$49:$DF$49)),COLUMNS($CW$4:CZ4))),"")</f>
        <v/>
      </c>
      <c r="DN49" s="168" t="str">
        <f ca="1">IF(DO48="",DN48,DN45)</f>
        <v/>
      </c>
      <c r="DR49" s="14" t="str">
        <f ca="1">IF(DN46&gt;1,"R","N")</f>
        <v>N</v>
      </c>
      <c r="DS49" s="14" t="str">
        <f ca="1">DN49</f>
        <v/>
      </c>
      <c r="ES49" s="81" t="str">
        <f t="shared" si="3"/>
        <v>B40</v>
      </c>
      <c r="ET49" s="219" t="str">
        <f t="shared" si="15"/>
        <v/>
      </c>
      <c r="EU49" s="24" t="str">
        <f t="shared" si="16"/>
        <v/>
      </c>
      <c r="EV49" s="24" t="str">
        <f t="shared" si="17"/>
        <v/>
      </c>
      <c r="EW49" s="24" t="str">
        <f t="shared" si="18"/>
        <v/>
      </c>
      <c r="EX49" s="24" t="str">
        <f t="shared" si="19"/>
        <v/>
      </c>
      <c r="EY49" s="24" t="str">
        <f t="shared" si="20"/>
        <v/>
      </c>
      <c r="EZ49" s="24" t="str">
        <f t="shared" si="21"/>
        <v/>
      </c>
      <c r="FA49" s="24" t="str">
        <f t="shared" si="22"/>
        <v/>
      </c>
      <c r="FB49" s="24" t="str">
        <f t="shared" si="23"/>
        <v/>
      </c>
      <c r="FC49" s="67" t="str">
        <f t="shared" si="24"/>
        <v/>
      </c>
    </row>
    <row r="50" spans="1:159" ht="26.25" customHeight="1">
      <c r="A50" s="14">
        <v>41</v>
      </c>
      <c r="B50" s="101" t="str">
        <f>'Strategy 1 | PD-TG'!B50</f>
        <v/>
      </c>
      <c r="C50" s="102" t="str">
        <f>'Strategy 1 | PD-TG'!C50</f>
        <v/>
      </c>
      <c r="D50" s="102" t="str">
        <f>'Strategy 1 | PD-TG'!J50</f>
        <v/>
      </c>
      <c r="E50" s="102" t="str">
        <f>IF(AU50="","",IF('Strategy 1 | PD-TG'!S50="W","Y",IF('Strategy 1 | PD-TG'!S50="L","N","")))</f>
        <v/>
      </c>
      <c r="F50" s="102" t="str">
        <f>'Strategy 1 | PD-TG'!T50</f>
        <v/>
      </c>
      <c r="G50" s="102" t="str">
        <f>'Strategy 1 | PD-TG'!N50</f>
        <v/>
      </c>
      <c r="H50" s="103" t="str">
        <f>'Strategy 1 | PD-TG'!P50</f>
        <v/>
      </c>
      <c r="I50" s="137"/>
      <c r="J50" s="137"/>
      <c r="K50" s="101" t="str">
        <f>'Strategy 2 | PD-FE'!B50</f>
        <v/>
      </c>
      <c r="L50" s="102" t="str">
        <f>'Strategy 2 | PD-FE'!C50</f>
        <v/>
      </c>
      <c r="M50" s="102" t="str">
        <f>'Strategy 2 | PD-FE'!J50</f>
        <v/>
      </c>
      <c r="N50" s="102" t="str">
        <f>IF(AU50="","",IF('Strategy 2 | PD-FE'!S50="W","Y",IF('Strategy 2 | PD-FE'!S50="L","N","")))</f>
        <v/>
      </c>
      <c r="O50" s="102" t="str">
        <f>'Strategy 2 | PD-FE'!T50</f>
        <v/>
      </c>
      <c r="P50" s="102" t="str">
        <f>'Strategy 2 | PD-FE'!N50</f>
        <v/>
      </c>
      <c r="Q50" s="103" t="str">
        <f>'Strategy 2 | PD-FE'!P50</f>
        <v/>
      </c>
      <c r="R50" s="137"/>
      <c r="S50" s="137"/>
      <c r="T50" s="101" t="str">
        <f>'Strategy 3 | M1-TG'!B50</f>
        <v/>
      </c>
      <c r="U50" s="102" t="str">
        <f>'Strategy 3 | M1-TG'!C50</f>
        <v/>
      </c>
      <c r="V50" s="102" t="str">
        <f>'Strategy 3 | M1-TG'!J50</f>
        <v/>
      </c>
      <c r="W50" s="102" t="str">
        <f>IF(AU50="","",IF('Strategy 3 | M1-TG'!S50="W","Y",IF('Strategy 3 | M1-TG'!S50="L","N","")))</f>
        <v/>
      </c>
      <c r="X50" s="102" t="str">
        <f>'Strategy 3 | M1-TG'!T50</f>
        <v/>
      </c>
      <c r="Y50" s="102" t="str">
        <f>'Strategy 3 | M1-TG'!N50</f>
        <v/>
      </c>
      <c r="Z50" s="103" t="str">
        <f>'Strategy 3 | M1-TG'!P50</f>
        <v/>
      </c>
      <c r="AA50" s="137"/>
      <c r="AB50" s="137"/>
      <c r="AC50" s="101" t="str">
        <f>'Strategy 4 | HP-FE'!B50</f>
        <v/>
      </c>
      <c r="AD50" s="102" t="str">
        <f>'Strategy 4 | HP-FE'!C50</f>
        <v/>
      </c>
      <c r="AE50" s="102" t="str">
        <f>'Strategy 4 | HP-FE'!J50</f>
        <v/>
      </c>
      <c r="AF50" s="102" t="str">
        <f>IF(AU50="","",IF('Strategy 4 | HP-FE'!S50="W","Y",IF('Strategy 4 | HP-FE'!S50="L","N","")))</f>
        <v/>
      </c>
      <c r="AG50" s="102" t="str">
        <f>'Strategy 4 | HP-FE'!T50</f>
        <v/>
      </c>
      <c r="AH50" s="102" t="str">
        <f>'Strategy 4 | HP-FE'!N50</f>
        <v/>
      </c>
      <c r="AI50" s="103" t="str">
        <f>'Strategy 4 | HP-FE'!P50</f>
        <v/>
      </c>
      <c r="AJ50" s="137"/>
      <c r="AK50" s="137"/>
      <c r="AL50" s="101" t="str">
        <f>'Strategy 5 | M1-FE'!B50</f>
        <v/>
      </c>
      <c r="AM50" s="102" t="str">
        <f>'Strategy 5 | M1-FE'!C50</f>
        <v/>
      </c>
      <c r="AN50" s="102" t="str">
        <f>'Strategy 5 | M1-FE'!J50</f>
        <v/>
      </c>
      <c r="AO50" s="102" t="str">
        <f>IF(AU50="","",IF('Strategy 5 | M1-FE'!S50="W","Y",IF('Strategy 5 | M1-FE'!S50="L","N","")))</f>
        <v/>
      </c>
      <c r="AP50" s="102" t="str">
        <f>'Strategy 5 | M1-FE'!T50</f>
        <v/>
      </c>
      <c r="AQ50" s="102" t="str">
        <f>'Strategy 5 | M1-FE'!N50</f>
        <v/>
      </c>
      <c r="AR50" s="103" t="str">
        <f>'Strategy 5 | M1-FE'!P50</f>
        <v/>
      </c>
      <c r="AS50" s="137"/>
      <c r="AT50" s="137"/>
      <c r="AU50" s="186" t="str">
        <f>IF('Combo Dashboard'!AF50="","",'Combo Dashboard'!AF50)</f>
        <v/>
      </c>
      <c r="AV50" s="180" t="str">
        <f t="shared" ref="AV50" si="116">IF(AU49="","",IF(DR49="R","R",""))</f>
        <v/>
      </c>
      <c r="AW50" s="180" t="str">
        <f>IF(AU49="","",VLOOKUP(DS50,General!U:V,2,FALSE))</f>
        <v/>
      </c>
      <c r="AX50" s="181" t="str" cm="1">
        <f t="array" aca="1" ref="AX50" ca="1">IF(AU49="","",INDIRECT(DS49&amp;DH50))</f>
        <v/>
      </c>
      <c r="AY50" s="102" t="str">
        <f t="shared" si="1"/>
        <v/>
      </c>
      <c r="AZ50" s="102" t="str">
        <f t="shared" si="14"/>
        <v/>
      </c>
      <c r="BA50" s="103" t="str">
        <f t="shared" si="2"/>
        <v/>
      </c>
      <c r="BB50" s="137"/>
      <c r="BC50" s="137"/>
      <c r="BD50" s="137"/>
      <c r="BE50" s="101" t="str">
        <f>'Strategy 6 | PD-M1'!B50</f>
        <v/>
      </c>
      <c r="BF50" s="102" t="str">
        <f>'Strategy 6 | PD-M1'!C50</f>
        <v/>
      </c>
      <c r="BG50" s="102" t="str">
        <f>'Strategy 6 | PD-M1'!J50</f>
        <v/>
      </c>
      <c r="BH50" s="102" t="str">
        <f>IF(AU50="","",IF('Strategy 6 | PD-M1'!R50&gt;0,"Y",IF('Strategy 6 | PD-M1'!R50=0,"","N")))</f>
        <v/>
      </c>
      <c r="BI50" s="102" t="str">
        <f>'Strategy 6 | PD-M1'!T50</f>
        <v/>
      </c>
      <c r="BJ50" s="102" t="str">
        <f>'Strategy 6 | PD-M1'!N50</f>
        <v/>
      </c>
      <c r="BK50" s="103" t="str">
        <f>'Strategy 6 | PD-M1'!P50</f>
        <v/>
      </c>
      <c r="BL50" s="137"/>
      <c r="BM50" s="137"/>
      <c r="BN50" s="101" t="str">
        <f>'Strategy 7 | TG-FE'!B50</f>
        <v/>
      </c>
      <c r="BO50" s="102" t="str">
        <f>'Strategy 7 | TG-FE'!C50</f>
        <v/>
      </c>
      <c r="BP50" s="102" t="str">
        <f>'Strategy 7 | TG-FE'!J50</f>
        <v/>
      </c>
      <c r="BQ50" s="102" t="str">
        <f>IF(AU50="","",IF('Strategy 7 | TG-FE'!S50="W","Y",IF('Strategy 7 | TG-FE'!S50="L","N","")))</f>
        <v/>
      </c>
      <c r="BR50" s="102" t="str">
        <f>'Strategy 7 | TG-FE'!T50</f>
        <v/>
      </c>
      <c r="BS50" s="102" t="str">
        <f>'Strategy 7 | TG-FE'!N50</f>
        <v/>
      </c>
      <c r="BT50" s="103" t="str">
        <f>'Strategy 7 | TG-FE'!P50</f>
        <v/>
      </c>
      <c r="BU50" s="137"/>
      <c r="BV50" s="137"/>
      <c r="BW50" s="101" t="str">
        <f>'Strategy 8 | M1-WB'!B50</f>
        <v/>
      </c>
      <c r="BX50" s="102" t="str">
        <f>'Strategy 8 | M1-WB'!C50</f>
        <v/>
      </c>
      <c r="BY50" s="102" t="str">
        <f>'Strategy 8 | M1-WB'!J50</f>
        <v/>
      </c>
      <c r="BZ50" s="102" t="str">
        <f>IF(AU50="","",IF('Strategy 8 | M1-WB'!S50="W","Y",IF('Strategy 8 | M1-WB'!S50="L","N","")))</f>
        <v/>
      </c>
      <c r="CA50" s="102" t="str">
        <f>'Strategy 8 | M1-WB'!T50</f>
        <v/>
      </c>
      <c r="CB50" s="102" t="str">
        <f>'Strategy 8 | M1-WB'!N50</f>
        <v/>
      </c>
      <c r="CC50" s="103" t="str">
        <f>'Strategy 8 | M1-WB'!P50</f>
        <v/>
      </c>
      <c r="CD50" s="137"/>
      <c r="CE50" s="137"/>
      <c r="CF50" s="101" t="str">
        <f>'Strategy 9 | HP-M1'!B50</f>
        <v/>
      </c>
      <c r="CG50" s="102" t="str">
        <f>'Strategy 9 | HP-M1'!C50</f>
        <v/>
      </c>
      <c r="CH50" s="102" t="str">
        <f>'Strategy 9 | HP-M1'!J50</f>
        <v/>
      </c>
      <c r="CI50" s="102" t="str">
        <f>IF(AU50="","",IF('Strategy 9 | HP-M1'!S50="W","Y",IF('Strategy 9 | HP-M1'!S50="L","N","")))</f>
        <v/>
      </c>
      <c r="CJ50" s="102" t="str">
        <f>'Strategy 9 | HP-M1'!T50</f>
        <v/>
      </c>
      <c r="CK50" s="102" t="str">
        <f>'Strategy 9 | HP-M1'!N50</f>
        <v/>
      </c>
      <c r="CL50" s="103" t="str">
        <f>'Strategy 9 | HP-M1'!P50</f>
        <v/>
      </c>
      <c r="CM50" s="137"/>
      <c r="CN50" s="137"/>
      <c r="CO50" s="101" t="str">
        <f>'Strategy 10 | OP-OB'!B50</f>
        <v/>
      </c>
      <c r="CP50" s="102" t="str">
        <f>'Strategy 10 | OP-OB'!C50</f>
        <v/>
      </c>
      <c r="CQ50" s="102" t="str">
        <f>'Strategy 10 | OP-OB'!J50</f>
        <v/>
      </c>
      <c r="CR50" s="102" t="str">
        <f>IF(AU50="","",IF('Strategy 10 | OP-OB'!S50="W","Y",IF('Strategy 10 | OP-OB'!S50="L","N","")))</f>
        <v/>
      </c>
      <c r="CS50" s="102" t="str">
        <f>'Strategy 10 | OP-OB'!T50</f>
        <v/>
      </c>
      <c r="CT50" s="102" t="str">
        <f>'Strategy 10 | OP-OB'!N50</f>
        <v/>
      </c>
      <c r="CU50" s="103" t="str">
        <f>'Strategy 10 | OP-OB'!P50</f>
        <v/>
      </c>
      <c r="CV50" s="14" t="e">
        <f>IF(AY50="",0,IFERROR(VLOOKUP(AY45&amp;AY46&amp;AY47&amp;AY48&amp;AY49&amp;AY50,General!I:J,2,FALSE),0))+AZ49</f>
        <v>#VALUE!</v>
      </c>
      <c r="DG50" s="14" t="str">
        <f>DG54</f>
        <v/>
      </c>
      <c r="DH50" s="14">
        <v>50</v>
      </c>
      <c r="DI50" s="14" t="str">
        <f>$DG$54</f>
        <v/>
      </c>
      <c r="DN50" s="14" t="str">
        <f ca="1">IF(DN51=1,DN53,IF(DN51=2,DO53,IF(DN51=3,DP53,DQ53)))</f>
        <v/>
      </c>
      <c r="DS50" s="14" t="str">
        <f ca="1">$DN$49</f>
        <v/>
      </c>
      <c r="ES50" s="81" t="str">
        <f t="shared" si="3"/>
        <v>B41</v>
      </c>
      <c r="ET50" s="219" t="str">
        <f t="shared" si="15"/>
        <v/>
      </c>
      <c r="EU50" s="24" t="str">
        <f t="shared" si="16"/>
        <v/>
      </c>
      <c r="EV50" s="24" t="str">
        <f t="shared" si="17"/>
        <v/>
      </c>
      <c r="EW50" s="24" t="str">
        <f t="shared" si="18"/>
        <v/>
      </c>
      <c r="EX50" s="24" t="str">
        <f t="shared" si="19"/>
        <v/>
      </c>
      <c r="EY50" s="24" t="str">
        <f t="shared" si="20"/>
        <v/>
      </c>
      <c r="EZ50" s="24" t="str">
        <f t="shared" si="21"/>
        <v/>
      </c>
      <c r="FA50" s="24" t="str">
        <f t="shared" si="22"/>
        <v/>
      </c>
      <c r="FB50" s="24" t="str">
        <f t="shared" si="23"/>
        <v/>
      </c>
      <c r="FC50" s="67" t="str">
        <f t="shared" si="24"/>
        <v/>
      </c>
    </row>
    <row r="51" spans="1:159" ht="26.25" customHeight="1">
      <c r="A51" s="14">
        <v>42</v>
      </c>
      <c r="B51" s="104" t="str">
        <f>'Strategy 1 | PD-TG'!B51</f>
        <v/>
      </c>
      <c r="C51" s="91" t="str">
        <f>'Strategy 1 | PD-TG'!C51</f>
        <v/>
      </c>
      <c r="D51" s="91" t="str">
        <f>'Strategy 1 | PD-TG'!J51</f>
        <v/>
      </c>
      <c r="E51" s="91" t="str">
        <f>IF(AU51="","",IF('Strategy 1 | PD-TG'!S51="W","Y",IF('Strategy 1 | PD-TG'!S51="L","N","")))</f>
        <v/>
      </c>
      <c r="F51" s="91" t="str">
        <f>'Strategy 1 | PD-TG'!T51</f>
        <v/>
      </c>
      <c r="G51" s="91" t="str">
        <f>'Strategy 1 | PD-TG'!N51</f>
        <v/>
      </c>
      <c r="H51" s="105" t="str">
        <f>'Strategy 1 | PD-TG'!P51</f>
        <v/>
      </c>
      <c r="I51" s="137"/>
      <c r="J51" s="137"/>
      <c r="K51" s="104" t="str">
        <f>'Strategy 2 | PD-FE'!B51</f>
        <v/>
      </c>
      <c r="L51" s="91" t="str">
        <f>'Strategy 2 | PD-FE'!C51</f>
        <v/>
      </c>
      <c r="M51" s="91" t="str">
        <f>'Strategy 2 | PD-FE'!J51</f>
        <v/>
      </c>
      <c r="N51" s="91" t="str">
        <f>IF(AU51="","",IF('Strategy 2 | PD-FE'!S51="W","Y",IF('Strategy 2 | PD-FE'!S51="L","N","")))</f>
        <v/>
      </c>
      <c r="O51" s="91" t="str">
        <f>'Strategy 2 | PD-FE'!T51</f>
        <v/>
      </c>
      <c r="P51" s="91" t="str">
        <f>'Strategy 2 | PD-FE'!N51</f>
        <v/>
      </c>
      <c r="Q51" s="105" t="str">
        <f>'Strategy 2 | PD-FE'!P51</f>
        <v/>
      </c>
      <c r="R51" s="137"/>
      <c r="S51" s="137"/>
      <c r="T51" s="104" t="str">
        <f>'Strategy 3 | M1-TG'!B51</f>
        <v/>
      </c>
      <c r="U51" s="91" t="str">
        <f>'Strategy 3 | M1-TG'!C51</f>
        <v/>
      </c>
      <c r="V51" s="91" t="str">
        <f>'Strategy 3 | M1-TG'!J51</f>
        <v/>
      </c>
      <c r="W51" s="91" t="str">
        <f>IF(AU51="","",IF('Strategy 3 | M1-TG'!S51="W","Y",IF('Strategy 3 | M1-TG'!S51="L","N","")))</f>
        <v/>
      </c>
      <c r="X51" s="91" t="str">
        <f>'Strategy 3 | M1-TG'!T51</f>
        <v/>
      </c>
      <c r="Y51" s="91" t="str">
        <f>'Strategy 3 | M1-TG'!N51</f>
        <v/>
      </c>
      <c r="Z51" s="105" t="str">
        <f>'Strategy 3 | M1-TG'!P51</f>
        <v/>
      </c>
      <c r="AA51" s="137"/>
      <c r="AB51" s="137"/>
      <c r="AC51" s="104" t="str">
        <f>'Strategy 4 | HP-FE'!B51</f>
        <v/>
      </c>
      <c r="AD51" s="91" t="str">
        <f>'Strategy 4 | HP-FE'!C51</f>
        <v/>
      </c>
      <c r="AE51" s="91" t="str">
        <f>'Strategy 4 | HP-FE'!J51</f>
        <v/>
      </c>
      <c r="AF51" s="91" t="str">
        <f>IF(AU51="","",IF('Strategy 4 | HP-FE'!S51="W","Y",IF('Strategy 4 | HP-FE'!S51="L","N","")))</f>
        <v/>
      </c>
      <c r="AG51" s="91" t="str">
        <f>'Strategy 4 | HP-FE'!T51</f>
        <v/>
      </c>
      <c r="AH51" s="91" t="str">
        <f>'Strategy 4 | HP-FE'!N51</f>
        <v/>
      </c>
      <c r="AI51" s="105" t="str">
        <f>'Strategy 4 | HP-FE'!P51</f>
        <v/>
      </c>
      <c r="AJ51" s="137"/>
      <c r="AK51" s="137"/>
      <c r="AL51" s="104" t="str">
        <f>'Strategy 5 | M1-FE'!B51</f>
        <v/>
      </c>
      <c r="AM51" s="91" t="str">
        <f>'Strategy 5 | M1-FE'!C51</f>
        <v/>
      </c>
      <c r="AN51" s="91" t="str">
        <f>'Strategy 5 | M1-FE'!J51</f>
        <v/>
      </c>
      <c r="AO51" s="91" t="str">
        <f>IF(AU51="","",IF('Strategy 5 | M1-FE'!S51="W","Y",IF('Strategy 5 | M1-FE'!S51="L","N","")))</f>
        <v/>
      </c>
      <c r="AP51" s="91" t="str">
        <f>'Strategy 5 | M1-FE'!T51</f>
        <v/>
      </c>
      <c r="AQ51" s="91" t="str">
        <f>'Strategy 5 | M1-FE'!N51</f>
        <v/>
      </c>
      <c r="AR51" s="105" t="str">
        <f>'Strategy 5 | M1-FE'!P51</f>
        <v/>
      </c>
      <c r="AS51" s="137"/>
      <c r="AT51" s="137"/>
      <c r="AU51" s="187" t="str">
        <f>IF('Combo Dashboard'!AF51="","",'Combo Dashboard'!AF51)</f>
        <v/>
      </c>
      <c r="AV51" s="190" t="str">
        <f>IF('Combo Dashboard'!AG51="","",'Combo Dashboard'!AG51)</f>
        <v/>
      </c>
      <c r="AW51" s="190" t="str">
        <f>IF('Combo Dashboard'!AH51="","",'Combo Dashboard'!AH51)</f>
        <v/>
      </c>
      <c r="AX51" s="178" t="str" cm="1">
        <f t="array" aca="1" ref="AX51" ca="1">IF(AU50="","",INDIRECT(DS50&amp;DH51))</f>
        <v/>
      </c>
      <c r="AY51" s="91" t="str">
        <f t="shared" si="1"/>
        <v/>
      </c>
      <c r="AZ51" s="91" t="str">
        <f t="shared" si="14"/>
        <v/>
      </c>
      <c r="BA51" s="105" t="str">
        <f t="shared" si="2"/>
        <v/>
      </c>
      <c r="BB51" s="137"/>
      <c r="BC51" s="137"/>
      <c r="BD51" s="137"/>
      <c r="BE51" s="104" t="str">
        <f>'Strategy 6 | PD-M1'!B51</f>
        <v/>
      </c>
      <c r="BF51" s="91" t="str">
        <f>'Strategy 6 | PD-M1'!C51</f>
        <v/>
      </c>
      <c r="BG51" s="91" t="str">
        <f>'Strategy 6 | PD-M1'!J51</f>
        <v/>
      </c>
      <c r="BH51" s="91" t="str">
        <f>IF(AU51="","",IF('Strategy 6 | PD-M1'!R51&gt;0,"Y",IF('Strategy 6 | PD-M1'!R51=0,"","N")))</f>
        <v/>
      </c>
      <c r="BI51" s="91" t="str">
        <f>'Strategy 6 | PD-M1'!T51</f>
        <v/>
      </c>
      <c r="BJ51" s="91" t="str">
        <f>'Strategy 6 | PD-M1'!N51</f>
        <v/>
      </c>
      <c r="BK51" s="105" t="str">
        <f>'Strategy 6 | PD-M1'!P51</f>
        <v/>
      </c>
      <c r="BL51" s="137"/>
      <c r="BM51" s="137"/>
      <c r="BN51" s="104" t="str">
        <f>'Strategy 7 | TG-FE'!B51</f>
        <v/>
      </c>
      <c r="BO51" s="91" t="str">
        <f>'Strategy 7 | TG-FE'!C51</f>
        <v/>
      </c>
      <c r="BP51" s="91" t="str">
        <f>'Strategy 7 | TG-FE'!J51</f>
        <v/>
      </c>
      <c r="BQ51" s="91" t="str">
        <f>IF(AU51="","",IF('Strategy 7 | TG-FE'!S51="W","Y",IF('Strategy 7 | TG-FE'!S51="L","N","")))</f>
        <v/>
      </c>
      <c r="BR51" s="91" t="str">
        <f>'Strategy 7 | TG-FE'!T51</f>
        <v/>
      </c>
      <c r="BS51" s="91" t="str">
        <f>'Strategy 7 | TG-FE'!N51</f>
        <v/>
      </c>
      <c r="BT51" s="105" t="str">
        <f>'Strategy 7 | TG-FE'!P51</f>
        <v/>
      </c>
      <c r="BU51" s="137"/>
      <c r="BV51" s="137"/>
      <c r="BW51" s="104" t="str">
        <f>'Strategy 8 | M1-WB'!B51</f>
        <v/>
      </c>
      <c r="BX51" s="91" t="str">
        <f>'Strategy 8 | M1-WB'!C51</f>
        <v/>
      </c>
      <c r="BY51" s="91" t="str">
        <f>'Strategy 8 | M1-WB'!J51</f>
        <v/>
      </c>
      <c r="BZ51" s="91" t="str">
        <f>IF(AU51="","",IF('Strategy 8 | M1-WB'!S51="W","Y",IF('Strategy 8 | M1-WB'!S51="L","N","")))</f>
        <v/>
      </c>
      <c r="CA51" s="91" t="str">
        <f>'Strategy 8 | M1-WB'!T51</f>
        <v/>
      </c>
      <c r="CB51" s="91" t="str">
        <f>'Strategy 8 | M1-WB'!N51</f>
        <v/>
      </c>
      <c r="CC51" s="105" t="str">
        <f>'Strategy 8 | M1-WB'!P51</f>
        <v/>
      </c>
      <c r="CD51" s="137"/>
      <c r="CE51" s="137"/>
      <c r="CF51" s="104" t="str">
        <f>'Strategy 9 | HP-M1'!B51</f>
        <v/>
      </c>
      <c r="CG51" s="91" t="str">
        <f>'Strategy 9 | HP-M1'!C51</f>
        <v/>
      </c>
      <c r="CH51" s="91" t="str">
        <f>'Strategy 9 | HP-M1'!J51</f>
        <v/>
      </c>
      <c r="CI51" s="91" t="str">
        <f>IF(AU51="","",IF('Strategy 9 | HP-M1'!S51="W","Y",IF('Strategy 9 | HP-M1'!S51="L","N","")))</f>
        <v/>
      </c>
      <c r="CJ51" s="91" t="str">
        <f>'Strategy 9 | HP-M1'!T51</f>
        <v/>
      </c>
      <c r="CK51" s="91" t="str">
        <f>'Strategy 9 | HP-M1'!N51</f>
        <v/>
      </c>
      <c r="CL51" s="105" t="str">
        <f>'Strategy 9 | HP-M1'!P51</f>
        <v/>
      </c>
      <c r="CM51" s="137"/>
      <c r="CN51" s="137"/>
      <c r="CO51" s="104" t="str">
        <f>'Strategy 10 | OP-OB'!B51</f>
        <v/>
      </c>
      <c r="CP51" s="91" t="str">
        <f>'Strategy 10 | OP-OB'!C51</f>
        <v/>
      </c>
      <c r="CQ51" s="91" t="str">
        <f>'Strategy 10 | OP-OB'!J51</f>
        <v/>
      </c>
      <c r="CR51" s="91" t="str">
        <f>IF(AU51="","",IF('Strategy 10 | OP-OB'!S51="W","Y",IF('Strategy 10 | OP-OB'!S51="L","N","")))</f>
        <v/>
      </c>
      <c r="CS51" s="91" t="str">
        <f>'Strategy 10 | OP-OB'!T51</f>
        <v/>
      </c>
      <c r="CT51" s="91" t="str">
        <f>'Strategy 10 | OP-OB'!N51</f>
        <v/>
      </c>
      <c r="CU51" s="105" t="str">
        <f>'Strategy 10 | OP-OB'!P51</f>
        <v/>
      </c>
      <c r="CV51" s="14" t="e">
        <f>IF(AY51="",0,IFERROR(VLOOKUP(AY46&amp;AY47&amp;AY48&amp;AY49&amp;AY50&amp;AY51,General!I:J,2,FALSE),0))+AZ50</f>
        <v>#VALUE!</v>
      </c>
      <c r="DG51" s="14" t="str">
        <f>DG54</f>
        <v/>
      </c>
      <c r="DH51" s="14">
        <v>51</v>
      </c>
      <c r="DI51" s="14" t="str">
        <f t="shared" ref="DI51:DI54" si="117">$DG$54</f>
        <v/>
      </c>
      <c r="DN51" s="14">
        <f ca="1">RANDBETWEEN(1,DN52)</f>
        <v>2</v>
      </c>
      <c r="DS51" s="14" t="str">
        <f t="shared" ref="DS51:DS53" ca="1" si="118">$DN$49</f>
        <v/>
      </c>
      <c r="ES51" s="81" t="str">
        <f t="shared" si="3"/>
        <v>B42</v>
      </c>
      <c r="ET51" s="219" t="str">
        <f t="shared" si="15"/>
        <v/>
      </c>
      <c r="EU51" s="24" t="str">
        <f t="shared" si="16"/>
        <v/>
      </c>
      <c r="EV51" s="24" t="str">
        <f t="shared" si="17"/>
        <v/>
      </c>
      <c r="EW51" s="24" t="str">
        <f t="shared" si="18"/>
        <v/>
      </c>
      <c r="EX51" s="24" t="str">
        <f t="shared" si="19"/>
        <v/>
      </c>
      <c r="EY51" s="24" t="str">
        <f t="shared" si="20"/>
        <v/>
      </c>
      <c r="EZ51" s="24" t="str">
        <f t="shared" si="21"/>
        <v/>
      </c>
      <c r="FA51" s="24" t="str">
        <f t="shared" si="22"/>
        <v/>
      </c>
      <c r="FB51" s="24" t="str">
        <f t="shared" si="23"/>
        <v/>
      </c>
      <c r="FC51" s="67" t="str">
        <f t="shared" si="24"/>
        <v/>
      </c>
    </row>
    <row r="52" spans="1:159" ht="26.25" customHeight="1">
      <c r="A52" s="14">
        <v>43</v>
      </c>
      <c r="B52" s="104" t="str">
        <f>'Strategy 1 | PD-TG'!B52</f>
        <v/>
      </c>
      <c r="C52" s="91" t="str">
        <f>'Strategy 1 | PD-TG'!C52</f>
        <v/>
      </c>
      <c r="D52" s="91" t="str">
        <f>'Strategy 1 | PD-TG'!J52</f>
        <v/>
      </c>
      <c r="E52" s="91" t="str">
        <f>IF(AU52="","",IF('Strategy 1 | PD-TG'!S52="W","Y",IF('Strategy 1 | PD-TG'!S52="L","N","")))</f>
        <v/>
      </c>
      <c r="F52" s="91" t="str">
        <f>'Strategy 1 | PD-TG'!T52</f>
        <v/>
      </c>
      <c r="G52" s="91" t="str">
        <f>'Strategy 1 | PD-TG'!N52</f>
        <v/>
      </c>
      <c r="H52" s="105" t="str">
        <f>'Strategy 1 | PD-TG'!P52</f>
        <v/>
      </c>
      <c r="I52" s="137"/>
      <c r="J52" s="137"/>
      <c r="K52" s="104" t="str">
        <f>'Strategy 2 | PD-FE'!B52</f>
        <v/>
      </c>
      <c r="L52" s="91" t="str">
        <f>'Strategy 2 | PD-FE'!C52</f>
        <v/>
      </c>
      <c r="M52" s="91" t="str">
        <f>'Strategy 2 | PD-FE'!J52</f>
        <v/>
      </c>
      <c r="N52" s="91" t="str">
        <f>IF(AU52="","",IF('Strategy 2 | PD-FE'!S52="W","Y",IF('Strategy 2 | PD-FE'!S52="L","N","")))</f>
        <v/>
      </c>
      <c r="O52" s="91" t="str">
        <f>'Strategy 2 | PD-FE'!T52</f>
        <v/>
      </c>
      <c r="P52" s="91" t="str">
        <f>'Strategy 2 | PD-FE'!N52</f>
        <v/>
      </c>
      <c r="Q52" s="105" t="str">
        <f>'Strategy 2 | PD-FE'!P52</f>
        <v/>
      </c>
      <c r="R52" s="137"/>
      <c r="S52" s="137"/>
      <c r="T52" s="104" t="str">
        <f>'Strategy 3 | M1-TG'!B52</f>
        <v/>
      </c>
      <c r="U52" s="91" t="str">
        <f>'Strategy 3 | M1-TG'!C52</f>
        <v/>
      </c>
      <c r="V52" s="91" t="str">
        <f>'Strategy 3 | M1-TG'!J52</f>
        <v/>
      </c>
      <c r="W52" s="91" t="str">
        <f>IF(AU52="","",IF('Strategy 3 | M1-TG'!S52="W","Y",IF('Strategy 3 | M1-TG'!S52="L","N","")))</f>
        <v/>
      </c>
      <c r="X52" s="91" t="str">
        <f>'Strategy 3 | M1-TG'!T52</f>
        <v/>
      </c>
      <c r="Y52" s="91" t="str">
        <f>'Strategy 3 | M1-TG'!N52</f>
        <v/>
      </c>
      <c r="Z52" s="105" t="str">
        <f>'Strategy 3 | M1-TG'!P52</f>
        <v/>
      </c>
      <c r="AA52" s="137"/>
      <c r="AB52" s="137"/>
      <c r="AC52" s="104" t="str">
        <f>'Strategy 4 | HP-FE'!B52</f>
        <v/>
      </c>
      <c r="AD52" s="91" t="str">
        <f>'Strategy 4 | HP-FE'!C52</f>
        <v/>
      </c>
      <c r="AE52" s="91" t="str">
        <f>'Strategy 4 | HP-FE'!J52</f>
        <v/>
      </c>
      <c r="AF52" s="91" t="str">
        <f>IF(AU52="","",IF('Strategy 4 | HP-FE'!S52="W","Y",IF('Strategy 4 | HP-FE'!S52="L","N","")))</f>
        <v/>
      </c>
      <c r="AG52" s="91" t="str">
        <f>'Strategy 4 | HP-FE'!T52</f>
        <v/>
      </c>
      <c r="AH52" s="91" t="str">
        <f>'Strategy 4 | HP-FE'!N52</f>
        <v/>
      </c>
      <c r="AI52" s="105" t="str">
        <f>'Strategy 4 | HP-FE'!P52</f>
        <v/>
      </c>
      <c r="AJ52" s="137"/>
      <c r="AK52" s="137"/>
      <c r="AL52" s="104" t="str">
        <f>'Strategy 5 | M1-FE'!B52</f>
        <v/>
      </c>
      <c r="AM52" s="91" t="str">
        <f>'Strategy 5 | M1-FE'!C52</f>
        <v/>
      </c>
      <c r="AN52" s="91" t="str">
        <f>'Strategy 5 | M1-FE'!J52</f>
        <v/>
      </c>
      <c r="AO52" s="91" t="str">
        <f>IF(AU52="","",IF('Strategy 5 | M1-FE'!S52="W","Y",IF('Strategy 5 | M1-FE'!S52="L","N","")))</f>
        <v/>
      </c>
      <c r="AP52" s="91" t="str">
        <f>'Strategy 5 | M1-FE'!T52</f>
        <v/>
      </c>
      <c r="AQ52" s="91" t="str">
        <f>'Strategy 5 | M1-FE'!N52</f>
        <v/>
      </c>
      <c r="AR52" s="105" t="str">
        <f>'Strategy 5 | M1-FE'!P52</f>
        <v/>
      </c>
      <c r="AS52" s="137"/>
      <c r="AT52" s="137"/>
      <c r="AU52" s="187" t="str">
        <f>IF('Combo Dashboard'!AF52="","",'Combo Dashboard'!AF52)</f>
        <v/>
      </c>
      <c r="AV52" s="190" t="str">
        <f>IF('Combo Dashboard'!AG52="","",'Combo Dashboard'!AG52)</f>
        <v/>
      </c>
      <c r="AW52" s="190" t="str">
        <f>IF('Combo Dashboard'!AH52="","",'Combo Dashboard'!AH52)</f>
        <v/>
      </c>
      <c r="AX52" s="178" t="str" cm="1">
        <f t="array" aca="1" ref="AX52" ca="1">IF(AU51="","",INDIRECT(DS51&amp;DH52))</f>
        <v/>
      </c>
      <c r="AY52" s="91" t="str">
        <f t="shared" si="1"/>
        <v/>
      </c>
      <c r="AZ52" s="91" t="str">
        <f t="shared" si="14"/>
        <v/>
      </c>
      <c r="BA52" s="105" t="str">
        <f t="shared" si="2"/>
        <v/>
      </c>
      <c r="BB52" s="137"/>
      <c r="BC52" s="137"/>
      <c r="BD52" s="137"/>
      <c r="BE52" s="104" t="str">
        <f>'Strategy 6 | PD-M1'!B52</f>
        <v/>
      </c>
      <c r="BF52" s="91" t="str">
        <f>'Strategy 6 | PD-M1'!C52</f>
        <v/>
      </c>
      <c r="BG52" s="91" t="str">
        <f>'Strategy 6 | PD-M1'!J52</f>
        <v/>
      </c>
      <c r="BH52" s="91" t="str">
        <f>IF(AU52="","",IF('Strategy 6 | PD-M1'!R52&gt;0,"Y",IF('Strategy 6 | PD-M1'!R52=0,"","N")))</f>
        <v/>
      </c>
      <c r="BI52" s="91" t="str">
        <f>'Strategy 6 | PD-M1'!T52</f>
        <v/>
      </c>
      <c r="BJ52" s="91" t="str">
        <f>'Strategy 6 | PD-M1'!N52</f>
        <v/>
      </c>
      <c r="BK52" s="105" t="str">
        <f>'Strategy 6 | PD-M1'!P52</f>
        <v/>
      </c>
      <c r="BL52" s="137"/>
      <c r="BM52" s="137"/>
      <c r="BN52" s="104" t="str">
        <f>'Strategy 7 | TG-FE'!B52</f>
        <v/>
      </c>
      <c r="BO52" s="91" t="str">
        <f>'Strategy 7 | TG-FE'!C52</f>
        <v/>
      </c>
      <c r="BP52" s="91" t="str">
        <f>'Strategy 7 | TG-FE'!J52</f>
        <v/>
      </c>
      <c r="BQ52" s="91" t="str">
        <f>IF(AU52="","",IF('Strategy 7 | TG-FE'!S52="W","Y",IF('Strategy 7 | TG-FE'!S52="L","N","")))</f>
        <v/>
      </c>
      <c r="BR52" s="91" t="str">
        <f>'Strategy 7 | TG-FE'!T52</f>
        <v/>
      </c>
      <c r="BS52" s="91" t="str">
        <f>'Strategy 7 | TG-FE'!N52</f>
        <v/>
      </c>
      <c r="BT52" s="105" t="str">
        <f>'Strategy 7 | TG-FE'!P52</f>
        <v/>
      </c>
      <c r="BU52" s="137"/>
      <c r="BV52" s="137"/>
      <c r="BW52" s="104" t="str">
        <f>'Strategy 8 | M1-WB'!B52</f>
        <v/>
      </c>
      <c r="BX52" s="91" t="str">
        <f>'Strategy 8 | M1-WB'!C52</f>
        <v/>
      </c>
      <c r="BY52" s="91" t="str">
        <f>'Strategy 8 | M1-WB'!J52</f>
        <v/>
      </c>
      <c r="BZ52" s="91" t="str">
        <f>IF(AU52="","",IF('Strategy 8 | M1-WB'!S52="W","Y",IF('Strategy 8 | M1-WB'!S52="L","N","")))</f>
        <v/>
      </c>
      <c r="CA52" s="91" t="str">
        <f>'Strategy 8 | M1-WB'!T52</f>
        <v/>
      </c>
      <c r="CB52" s="91" t="str">
        <f>'Strategy 8 | M1-WB'!N52</f>
        <v/>
      </c>
      <c r="CC52" s="105" t="str">
        <f>'Strategy 8 | M1-WB'!P52</f>
        <v/>
      </c>
      <c r="CD52" s="137"/>
      <c r="CE52" s="137"/>
      <c r="CF52" s="104" t="str">
        <f>'Strategy 9 | HP-M1'!B52</f>
        <v/>
      </c>
      <c r="CG52" s="91" t="str">
        <f>'Strategy 9 | HP-M1'!C52</f>
        <v/>
      </c>
      <c r="CH52" s="91" t="str">
        <f>'Strategy 9 | HP-M1'!J52</f>
        <v/>
      </c>
      <c r="CI52" s="91" t="str">
        <f>IF(AU52="","",IF('Strategy 9 | HP-M1'!S52="W","Y",IF('Strategy 9 | HP-M1'!S52="L","N","")))</f>
        <v/>
      </c>
      <c r="CJ52" s="91" t="str">
        <f>'Strategy 9 | HP-M1'!T52</f>
        <v/>
      </c>
      <c r="CK52" s="91" t="str">
        <f>'Strategy 9 | HP-M1'!N52</f>
        <v/>
      </c>
      <c r="CL52" s="105" t="str">
        <f>'Strategy 9 | HP-M1'!P52</f>
        <v/>
      </c>
      <c r="CM52" s="137"/>
      <c r="CN52" s="137"/>
      <c r="CO52" s="104" t="str">
        <f>'Strategy 10 | OP-OB'!B52</f>
        <v/>
      </c>
      <c r="CP52" s="91" t="str">
        <f>'Strategy 10 | OP-OB'!C52</f>
        <v/>
      </c>
      <c r="CQ52" s="91" t="str">
        <f>'Strategy 10 | OP-OB'!J52</f>
        <v/>
      </c>
      <c r="CR52" s="91" t="str">
        <f>IF(AU52="","",IF('Strategy 10 | OP-OB'!S52="W","Y",IF('Strategy 10 | OP-OB'!S52="L","N","")))</f>
        <v/>
      </c>
      <c r="CS52" s="91" t="str">
        <f>'Strategy 10 | OP-OB'!T52</f>
        <v/>
      </c>
      <c r="CT52" s="91" t="str">
        <f>'Strategy 10 | OP-OB'!N52</f>
        <v/>
      </c>
      <c r="CU52" s="105" t="str">
        <f>'Strategy 10 | OP-OB'!P52</f>
        <v/>
      </c>
      <c r="CV52" s="14" t="e">
        <f>IF(AY52="",0,IFERROR(VLOOKUP(AY47&amp;AY48&amp;AY49&amp;AY50&amp;AY51&amp;AY52,General!I:J,2,FALSE),0))+AZ51</f>
        <v>#VALUE!</v>
      </c>
      <c r="DG52" s="14" t="str">
        <f>DG54</f>
        <v/>
      </c>
      <c r="DH52" s="14">
        <v>52</v>
      </c>
      <c r="DI52" s="14" t="str">
        <f t="shared" si="117"/>
        <v/>
      </c>
      <c r="DJ52" s="14" t="str">
        <f>IFERROR(VLOOKUP(DJ54,General!R:S,2,FALSE),"")</f>
        <v/>
      </c>
      <c r="DK52" s="14" t="str">
        <f>IFERROR(VLOOKUP(DK54,General!R:S,2,FALSE),"")</f>
        <v/>
      </c>
      <c r="DL52" s="14" t="str">
        <f>IFERROR(VLOOKUP(DL54,General!R:S,2,FALSE),"")</f>
        <v/>
      </c>
      <c r="DM52" s="14" t="str">
        <f>IFERROR(VLOOKUP(DM54,General!R:S,2,FALSE),"")</f>
        <v/>
      </c>
      <c r="DN52" s="14">
        <f ca="1">COUNTIF(DJ53:DM53,MAX(DJ53:DM53))</f>
        <v>4</v>
      </c>
      <c r="DS52" s="14" t="str">
        <f t="shared" ca="1" si="118"/>
        <v/>
      </c>
      <c r="ES52" s="81" t="str">
        <f t="shared" si="3"/>
        <v>B43</v>
      </c>
      <c r="ET52" s="219" t="str">
        <f t="shared" si="15"/>
        <v/>
      </c>
      <c r="EU52" s="24" t="str">
        <f t="shared" si="16"/>
        <v/>
      </c>
      <c r="EV52" s="24" t="str">
        <f t="shared" si="17"/>
        <v/>
      </c>
      <c r="EW52" s="24" t="str">
        <f t="shared" si="18"/>
        <v/>
      </c>
      <c r="EX52" s="24" t="str">
        <f t="shared" si="19"/>
        <v/>
      </c>
      <c r="EY52" s="24" t="str">
        <f t="shared" si="20"/>
        <v/>
      </c>
      <c r="EZ52" s="24" t="str">
        <f t="shared" si="21"/>
        <v/>
      </c>
      <c r="FA52" s="24" t="str">
        <f t="shared" si="22"/>
        <v/>
      </c>
      <c r="FB52" s="24" t="str">
        <f t="shared" si="23"/>
        <v/>
      </c>
      <c r="FC52" s="67" t="str">
        <f t="shared" si="24"/>
        <v/>
      </c>
    </row>
    <row r="53" spans="1:159" ht="26.25" customHeight="1">
      <c r="A53" s="14">
        <v>44</v>
      </c>
      <c r="B53" s="104" t="str">
        <f>'Strategy 1 | PD-TG'!B53</f>
        <v/>
      </c>
      <c r="C53" s="91" t="str">
        <f>'Strategy 1 | PD-TG'!C53</f>
        <v/>
      </c>
      <c r="D53" s="91" t="str">
        <f>'Strategy 1 | PD-TG'!J53</f>
        <v/>
      </c>
      <c r="E53" s="91" t="str">
        <f>IF(AU53="","",IF('Strategy 1 | PD-TG'!S53="W","Y",IF('Strategy 1 | PD-TG'!S53="L","N","")))</f>
        <v/>
      </c>
      <c r="F53" s="91" t="str">
        <f>'Strategy 1 | PD-TG'!T53</f>
        <v/>
      </c>
      <c r="G53" s="91" t="str">
        <f>'Strategy 1 | PD-TG'!N53</f>
        <v/>
      </c>
      <c r="H53" s="105" t="str">
        <f>'Strategy 1 | PD-TG'!P53</f>
        <v/>
      </c>
      <c r="I53" s="137"/>
      <c r="J53" s="137"/>
      <c r="K53" s="104" t="str">
        <f>'Strategy 2 | PD-FE'!B53</f>
        <v/>
      </c>
      <c r="L53" s="91" t="str">
        <f>'Strategy 2 | PD-FE'!C53</f>
        <v/>
      </c>
      <c r="M53" s="91" t="str">
        <f>'Strategy 2 | PD-FE'!J53</f>
        <v/>
      </c>
      <c r="N53" s="91" t="str">
        <f>IF(AU53="","",IF('Strategy 2 | PD-FE'!S53="W","Y",IF('Strategy 2 | PD-FE'!S53="L","N","")))</f>
        <v/>
      </c>
      <c r="O53" s="91" t="str">
        <f>'Strategy 2 | PD-FE'!T53</f>
        <v/>
      </c>
      <c r="P53" s="91" t="str">
        <f>'Strategy 2 | PD-FE'!N53</f>
        <v/>
      </c>
      <c r="Q53" s="105" t="str">
        <f>'Strategy 2 | PD-FE'!P53</f>
        <v/>
      </c>
      <c r="R53" s="137"/>
      <c r="S53" s="137"/>
      <c r="T53" s="104" t="str">
        <f>'Strategy 3 | M1-TG'!B53</f>
        <v/>
      </c>
      <c r="U53" s="91" t="str">
        <f>'Strategy 3 | M1-TG'!C53</f>
        <v/>
      </c>
      <c r="V53" s="91" t="str">
        <f>'Strategy 3 | M1-TG'!J53</f>
        <v/>
      </c>
      <c r="W53" s="91" t="str">
        <f>IF(AU53="","",IF('Strategy 3 | M1-TG'!S53="W","Y",IF('Strategy 3 | M1-TG'!S53="L","N","")))</f>
        <v/>
      </c>
      <c r="X53" s="91" t="str">
        <f>'Strategy 3 | M1-TG'!T53</f>
        <v/>
      </c>
      <c r="Y53" s="91" t="str">
        <f>'Strategy 3 | M1-TG'!N53</f>
        <v/>
      </c>
      <c r="Z53" s="105" t="str">
        <f>'Strategy 3 | M1-TG'!P53</f>
        <v/>
      </c>
      <c r="AA53" s="137"/>
      <c r="AB53" s="137"/>
      <c r="AC53" s="104" t="str">
        <f>'Strategy 4 | HP-FE'!B53</f>
        <v/>
      </c>
      <c r="AD53" s="91" t="str">
        <f>'Strategy 4 | HP-FE'!C53</f>
        <v/>
      </c>
      <c r="AE53" s="91" t="str">
        <f>'Strategy 4 | HP-FE'!J53</f>
        <v/>
      </c>
      <c r="AF53" s="91" t="str">
        <f>IF(AU53="","",IF('Strategy 4 | HP-FE'!S53="W","Y",IF('Strategy 4 | HP-FE'!S53="L","N","")))</f>
        <v/>
      </c>
      <c r="AG53" s="91" t="str">
        <f>'Strategy 4 | HP-FE'!T53</f>
        <v/>
      </c>
      <c r="AH53" s="91" t="str">
        <f>'Strategy 4 | HP-FE'!N53</f>
        <v/>
      </c>
      <c r="AI53" s="105" t="str">
        <f>'Strategy 4 | HP-FE'!P53</f>
        <v/>
      </c>
      <c r="AJ53" s="137"/>
      <c r="AK53" s="137"/>
      <c r="AL53" s="104" t="str">
        <f>'Strategy 5 | M1-FE'!B53</f>
        <v/>
      </c>
      <c r="AM53" s="91" t="str">
        <f>'Strategy 5 | M1-FE'!C53</f>
        <v/>
      </c>
      <c r="AN53" s="91" t="str">
        <f>'Strategy 5 | M1-FE'!J53</f>
        <v/>
      </c>
      <c r="AO53" s="91" t="str">
        <f>IF(AU53="","",IF('Strategy 5 | M1-FE'!S53="W","Y",IF('Strategy 5 | M1-FE'!S53="L","N","")))</f>
        <v/>
      </c>
      <c r="AP53" s="91" t="str">
        <f>'Strategy 5 | M1-FE'!T53</f>
        <v/>
      </c>
      <c r="AQ53" s="91" t="str">
        <f>'Strategy 5 | M1-FE'!N53</f>
        <v/>
      </c>
      <c r="AR53" s="105" t="str">
        <f>'Strategy 5 | M1-FE'!P53</f>
        <v/>
      </c>
      <c r="AS53" s="137"/>
      <c r="AT53" s="137"/>
      <c r="AU53" s="187" t="str">
        <f>IF('Combo Dashboard'!AF53="","",'Combo Dashboard'!AF53)</f>
        <v/>
      </c>
      <c r="AV53" s="190" t="str">
        <f>IF('Combo Dashboard'!AG53="","",'Combo Dashboard'!AG53)</f>
        <v/>
      </c>
      <c r="AW53" s="190" t="str">
        <f>IF('Combo Dashboard'!AH53="","",'Combo Dashboard'!AH53)</f>
        <v/>
      </c>
      <c r="AX53" s="178" t="str" cm="1">
        <f t="array" aca="1" ref="AX53" ca="1">IF(AU52="","",INDIRECT(DS52&amp;DH53))</f>
        <v/>
      </c>
      <c r="AY53" s="91" t="str">
        <f t="shared" si="1"/>
        <v/>
      </c>
      <c r="AZ53" s="91" t="str">
        <f t="shared" si="14"/>
        <v/>
      </c>
      <c r="BA53" s="105" t="str">
        <f t="shared" si="2"/>
        <v/>
      </c>
      <c r="BB53" s="137"/>
      <c r="BC53" s="137"/>
      <c r="BD53" s="137"/>
      <c r="BE53" s="104" t="str">
        <f>'Strategy 6 | PD-M1'!B53</f>
        <v/>
      </c>
      <c r="BF53" s="91" t="str">
        <f>'Strategy 6 | PD-M1'!C53</f>
        <v/>
      </c>
      <c r="BG53" s="91" t="str">
        <f>'Strategy 6 | PD-M1'!J53</f>
        <v/>
      </c>
      <c r="BH53" s="91" t="str">
        <f>IF(AU53="","",IF('Strategy 6 | PD-M1'!R53&gt;0,"Y",IF('Strategy 6 | PD-M1'!R53=0,"","N")))</f>
        <v/>
      </c>
      <c r="BI53" s="91" t="str">
        <f>'Strategy 6 | PD-M1'!T53</f>
        <v/>
      </c>
      <c r="BJ53" s="91" t="str">
        <f>'Strategy 6 | PD-M1'!N53</f>
        <v/>
      </c>
      <c r="BK53" s="105" t="str">
        <f>'Strategy 6 | PD-M1'!P53</f>
        <v/>
      </c>
      <c r="BL53" s="137"/>
      <c r="BM53" s="137"/>
      <c r="BN53" s="104" t="str">
        <f>'Strategy 7 | TG-FE'!B53</f>
        <v/>
      </c>
      <c r="BO53" s="91" t="str">
        <f>'Strategy 7 | TG-FE'!C53</f>
        <v/>
      </c>
      <c r="BP53" s="91" t="str">
        <f>'Strategy 7 | TG-FE'!J53</f>
        <v/>
      </c>
      <c r="BQ53" s="91" t="str">
        <f>IF(AU53="","",IF('Strategy 7 | TG-FE'!S53="W","Y",IF('Strategy 7 | TG-FE'!S53="L","N","")))</f>
        <v/>
      </c>
      <c r="BR53" s="91" t="str">
        <f>'Strategy 7 | TG-FE'!T53</f>
        <v/>
      </c>
      <c r="BS53" s="91" t="str">
        <f>'Strategy 7 | TG-FE'!N53</f>
        <v/>
      </c>
      <c r="BT53" s="105" t="str">
        <f>'Strategy 7 | TG-FE'!P53</f>
        <v/>
      </c>
      <c r="BU53" s="137"/>
      <c r="BV53" s="137"/>
      <c r="BW53" s="104" t="str">
        <f>'Strategy 8 | M1-WB'!B53</f>
        <v/>
      </c>
      <c r="BX53" s="91" t="str">
        <f>'Strategy 8 | M1-WB'!C53</f>
        <v/>
      </c>
      <c r="BY53" s="91" t="str">
        <f>'Strategy 8 | M1-WB'!J53</f>
        <v/>
      </c>
      <c r="BZ53" s="91" t="str">
        <f>IF(AU53="","",IF('Strategy 8 | M1-WB'!S53="W","Y",IF('Strategy 8 | M1-WB'!S53="L","N","")))</f>
        <v/>
      </c>
      <c r="CA53" s="91" t="str">
        <f>'Strategy 8 | M1-WB'!T53</f>
        <v/>
      </c>
      <c r="CB53" s="91" t="str">
        <f>'Strategy 8 | M1-WB'!N53</f>
        <v/>
      </c>
      <c r="CC53" s="105" t="str">
        <f>'Strategy 8 | M1-WB'!P53</f>
        <v/>
      </c>
      <c r="CD53" s="137"/>
      <c r="CE53" s="137"/>
      <c r="CF53" s="104" t="str">
        <f>'Strategy 9 | HP-M1'!B53</f>
        <v/>
      </c>
      <c r="CG53" s="91" t="str">
        <f>'Strategy 9 | HP-M1'!C53</f>
        <v/>
      </c>
      <c r="CH53" s="91" t="str">
        <f>'Strategy 9 | HP-M1'!J53</f>
        <v/>
      </c>
      <c r="CI53" s="91" t="str">
        <f>IF(AU53="","",IF('Strategy 9 | HP-M1'!S53="W","Y",IF('Strategy 9 | HP-M1'!S53="L","N","")))</f>
        <v/>
      </c>
      <c r="CJ53" s="91" t="str">
        <f>'Strategy 9 | HP-M1'!T53</f>
        <v/>
      </c>
      <c r="CK53" s="91" t="str">
        <f>'Strategy 9 | HP-M1'!N53</f>
        <v/>
      </c>
      <c r="CL53" s="105" t="str">
        <f>'Strategy 9 | HP-M1'!P53</f>
        <v/>
      </c>
      <c r="CM53" s="137"/>
      <c r="CN53" s="137"/>
      <c r="CO53" s="104" t="str">
        <f>'Strategy 10 | OP-OB'!B53</f>
        <v/>
      </c>
      <c r="CP53" s="91" t="str">
        <f>'Strategy 10 | OP-OB'!C53</f>
        <v/>
      </c>
      <c r="CQ53" s="91" t="str">
        <f>'Strategy 10 | OP-OB'!J53</f>
        <v/>
      </c>
      <c r="CR53" s="91" t="str">
        <f>IF(AU53="","",IF('Strategy 10 | OP-OB'!S53="W","Y",IF('Strategy 10 | OP-OB'!S53="L","N","")))</f>
        <v/>
      </c>
      <c r="CS53" s="91" t="str">
        <f>'Strategy 10 | OP-OB'!T53</f>
        <v/>
      </c>
      <c r="CT53" s="91" t="str">
        <f>'Strategy 10 | OP-OB'!N53</f>
        <v/>
      </c>
      <c r="CU53" s="105" t="str">
        <f>'Strategy 10 | OP-OB'!P53</f>
        <v/>
      </c>
      <c r="CV53" s="14" t="e">
        <f>IF(AY53="",0,IFERROR(VLOOKUP(AY48&amp;AY49&amp;AY50&amp;AY51&amp;AY52&amp;AY53,General!I:J,2,FALSE),0))+AZ52</f>
        <v>#VALUE!</v>
      </c>
      <c r="DG53" s="14" t="str">
        <f>DG54</f>
        <v/>
      </c>
      <c r="DH53" s="14">
        <v>53</v>
      </c>
      <c r="DI53" s="14" t="str">
        <f t="shared" si="117"/>
        <v/>
      </c>
      <c r="DJ53" s="14">
        <f ca="1">IF(DJ54="",0,COUNTIF(INDIRECT(DJ52&amp;DH50):INDIRECT(DJ52&amp;DH54),"Y"))</f>
        <v>0</v>
      </c>
      <c r="DK53" s="14">
        <f ca="1">IF(DK54="",0,COUNTIF(INDIRECT(DK52&amp;DH50):INDIRECT(DK52&amp;DH54),"Y"))</f>
        <v>0</v>
      </c>
      <c r="DL53" s="14">
        <f ca="1">IF(DL54="",0,COUNTIF(INDIRECT(DL52&amp;DH50):INDIRECT(DL52&amp;DH54),"Y"))</f>
        <v>0</v>
      </c>
      <c r="DM53" s="14">
        <f ca="1">IF(DM54="",0,COUNTIF(INDIRECT(DM52&amp;DH50):INDIRECT(DM52&amp;DH54),"Y"))</f>
        <v>0</v>
      </c>
      <c r="DN53" s="14" t="str" cm="1">
        <f t="array" aca="1" ref="DN53" ca="1">IFERROR(INDEX($DJ$54:$DM$54,_xlfn.AGGREGATE(15,6,COLUMN($DJ$54:$DM$54)-COLUMN($DI$54)/($DJ$53:$DM$53=MAX($DJ$53:$DM$53)),COLUMNS($DJ$54:DJ54))),"")</f>
        <v/>
      </c>
      <c r="DO53" s="14" t="str" cm="1">
        <f t="array" aca="1" ref="DO53" ca="1">IFERROR(INDEX($DJ$54:$DM$54,_xlfn.AGGREGATE(15,6,COLUMN($DJ$54:$DM$54)-COLUMN($DI$54)/($DJ$53:$DM$53=MAX($DJ$53:$DM$53)),COLUMNS($DJ$54:DK54))),"")</f>
        <v/>
      </c>
      <c r="DP53" s="14" t="str" cm="1">
        <f t="array" aca="1" ref="DP53" ca="1">IFERROR(INDEX($DJ$54:$DM$54,_xlfn.AGGREGATE(15,6,COLUMN($DJ$54:$DM$54)-COLUMN($DI$54)/($DJ$53:$DM$53=MAX($DJ$53:$DM$53)),COLUMNS($DJ$54:DL54))),"")</f>
        <v/>
      </c>
      <c r="DQ53" s="14" t="str" cm="1">
        <f t="array" aca="1" ref="DQ53" ca="1">IFERROR(INDEX($DJ$54:$DM$54,_xlfn.AGGREGATE(15,6,COLUMN($DJ$54:$DM$54)-COLUMN($DI$54)/($DJ$53:$DM$53=MAX($DJ$53:$DM$53)),COLUMNS($DJ$54:DM54))),"")</f>
        <v/>
      </c>
      <c r="DS53" s="14" t="str">
        <f t="shared" ca="1" si="118"/>
        <v/>
      </c>
      <c r="ES53" s="81" t="str">
        <f t="shared" si="3"/>
        <v>B44</v>
      </c>
      <c r="ET53" s="219" t="str">
        <f t="shared" si="15"/>
        <v/>
      </c>
      <c r="EU53" s="24" t="str">
        <f t="shared" si="16"/>
        <v/>
      </c>
      <c r="EV53" s="24" t="str">
        <f t="shared" si="17"/>
        <v/>
      </c>
      <c r="EW53" s="24" t="str">
        <f t="shared" si="18"/>
        <v/>
      </c>
      <c r="EX53" s="24" t="str">
        <f t="shared" si="19"/>
        <v/>
      </c>
      <c r="EY53" s="24" t="str">
        <f t="shared" si="20"/>
        <v/>
      </c>
      <c r="EZ53" s="24" t="str">
        <f t="shared" si="21"/>
        <v/>
      </c>
      <c r="FA53" s="24" t="str">
        <f t="shared" si="22"/>
        <v/>
      </c>
      <c r="FB53" s="24" t="str">
        <f t="shared" si="23"/>
        <v/>
      </c>
      <c r="FC53" s="67" t="str">
        <f t="shared" si="24"/>
        <v/>
      </c>
    </row>
    <row r="54" spans="1:159" ht="26.25" customHeight="1" thickBot="1">
      <c r="A54" s="14">
        <v>45</v>
      </c>
      <c r="B54" s="106" t="str">
        <f>'Strategy 1 | PD-TG'!B54</f>
        <v/>
      </c>
      <c r="C54" s="107" t="str">
        <f>'Strategy 1 | PD-TG'!C54</f>
        <v/>
      </c>
      <c r="D54" s="107" t="str">
        <f>'Strategy 1 | PD-TG'!J54</f>
        <v/>
      </c>
      <c r="E54" s="107" t="str">
        <f>IF(AU54="","",IF('Strategy 1 | PD-TG'!S54="W","Y",IF('Strategy 1 | PD-TG'!S54="L","N","")))</f>
        <v/>
      </c>
      <c r="F54" s="107" t="str">
        <f>'Strategy 1 | PD-TG'!T54</f>
        <v/>
      </c>
      <c r="G54" s="107" t="str">
        <f>'Strategy 1 | PD-TG'!N54</f>
        <v/>
      </c>
      <c r="H54" s="108" t="str">
        <f>'Strategy 1 | PD-TG'!P54</f>
        <v/>
      </c>
      <c r="I54" s="137"/>
      <c r="J54" s="137"/>
      <c r="K54" s="106" t="str">
        <f>'Strategy 2 | PD-FE'!B54</f>
        <v/>
      </c>
      <c r="L54" s="107" t="str">
        <f>'Strategy 2 | PD-FE'!C54</f>
        <v/>
      </c>
      <c r="M54" s="107" t="str">
        <f>'Strategy 2 | PD-FE'!J54</f>
        <v/>
      </c>
      <c r="N54" s="107" t="str">
        <f>IF(AU54="","",IF('Strategy 2 | PD-FE'!S54="W","Y",IF('Strategy 2 | PD-FE'!S54="L","N","")))</f>
        <v/>
      </c>
      <c r="O54" s="107" t="str">
        <f>'Strategy 2 | PD-FE'!T54</f>
        <v/>
      </c>
      <c r="P54" s="107" t="str">
        <f>'Strategy 2 | PD-FE'!N54</f>
        <v/>
      </c>
      <c r="Q54" s="108" t="str">
        <f>'Strategy 2 | PD-FE'!P54</f>
        <v/>
      </c>
      <c r="R54" s="137"/>
      <c r="S54" s="137"/>
      <c r="T54" s="106" t="str">
        <f>'Strategy 3 | M1-TG'!B54</f>
        <v/>
      </c>
      <c r="U54" s="107" t="str">
        <f>'Strategy 3 | M1-TG'!C54</f>
        <v/>
      </c>
      <c r="V54" s="107" t="str">
        <f>'Strategy 3 | M1-TG'!J54</f>
        <v/>
      </c>
      <c r="W54" s="107" t="str">
        <f>IF(AU54="","",IF('Strategy 3 | M1-TG'!S54="W","Y",IF('Strategy 3 | M1-TG'!S54="L","N","")))</f>
        <v/>
      </c>
      <c r="X54" s="107" t="str">
        <f>'Strategy 3 | M1-TG'!T54</f>
        <v/>
      </c>
      <c r="Y54" s="107" t="str">
        <f>'Strategy 3 | M1-TG'!N54</f>
        <v/>
      </c>
      <c r="Z54" s="108" t="str">
        <f>'Strategy 3 | M1-TG'!P54</f>
        <v/>
      </c>
      <c r="AA54" s="137"/>
      <c r="AB54" s="137"/>
      <c r="AC54" s="106" t="str">
        <f>'Strategy 4 | HP-FE'!B54</f>
        <v/>
      </c>
      <c r="AD54" s="107" t="str">
        <f>'Strategy 4 | HP-FE'!C54</f>
        <v/>
      </c>
      <c r="AE54" s="107" t="str">
        <f>'Strategy 4 | HP-FE'!J54</f>
        <v/>
      </c>
      <c r="AF54" s="107" t="str">
        <f>IF(AU54="","",IF('Strategy 4 | HP-FE'!S54="W","Y",IF('Strategy 4 | HP-FE'!S54="L","N","")))</f>
        <v/>
      </c>
      <c r="AG54" s="107" t="str">
        <f>'Strategy 4 | HP-FE'!T54</f>
        <v/>
      </c>
      <c r="AH54" s="107" t="str">
        <f>'Strategy 4 | HP-FE'!N54</f>
        <v/>
      </c>
      <c r="AI54" s="108" t="str">
        <f>'Strategy 4 | HP-FE'!P54</f>
        <v/>
      </c>
      <c r="AJ54" s="137"/>
      <c r="AK54" s="137"/>
      <c r="AL54" s="106" t="str">
        <f>'Strategy 5 | M1-FE'!B54</f>
        <v/>
      </c>
      <c r="AM54" s="107" t="str">
        <f>'Strategy 5 | M1-FE'!C54</f>
        <v/>
      </c>
      <c r="AN54" s="107" t="str">
        <f>'Strategy 5 | M1-FE'!J54</f>
        <v/>
      </c>
      <c r="AO54" s="107" t="str">
        <f>IF(AU54="","",IF('Strategy 5 | M1-FE'!S54="W","Y",IF('Strategy 5 | M1-FE'!S54="L","N","")))</f>
        <v/>
      </c>
      <c r="AP54" s="107" t="str">
        <f>'Strategy 5 | M1-FE'!T54</f>
        <v/>
      </c>
      <c r="AQ54" s="107" t="str">
        <f>'Strategy 5 | M1-FE'!N54</f>
        <v/>
      </c>
      <c r="AR54" s="108" t="str">
        <f>'Strategy 5 | M1-FE'!P54</f>
        <v/>
      </c>
      <c r="AS54" s="137"/>
      <c r="AT54" s="137"/>
      <c r="AU54" s="188" t="str">
        <f>IF('Combo Dashboard'!AF54="","",'Combo Dashboard'!AF54)</f>
        <v/>
      </c>
      <c r="AV54" s="191" t="str">
        <f>IF('Combo Dashboard'!AG54="","",'Combo Dashboard'!AG54)</f>
        <v/>
      </c>
      <c r="AW54" s="191" t="str">
        <f>IF('Combo Dashboard'!AH54="","",'Combo Dashboard'!AH54)</f>
        <v/>
      </c>
      <c r="AX54" s="182" t="str" cm="1">
        <f t="array" aca="1" ref="AX54" ca="1">IF(AU53="","",INDIRECT(DS53&amp;DH54))</f>
        <v/>
      </c>
      <c r="AY54" s="107" t="str">
        <f t="shared" si="1"/>
        <v/>
      </c>
      <c r="AZ54" s="107" t="str">
        <f t="shared" si="14"/>
        <v/>
      </c>
      <c r="BA54" s="108" t="str">
        <f t="shared" si="2"/>
        <v/>
      </c>
      <c r="BB54" s="137"/>
      <c r="BC54" s="137"/>
      <c r="BD54" s="137"/>
      <c r="BE54" s="106" t="str">
        <f>'Strategy 6 | PD-M1'!B54</f>
        <v/>
      </c>
      <c r="BF54" s="107" t="str">
        <f>'Strategy 6 | PD-M1'!C54</f>
        <v/>
      </c>
      <c r="BG54" s="107" t="str">
        <f>'Strategy 6 | PD-M1'!J54</f>
        <v/>
      </c>
      <c r="BH54" s="107" t="str">
        <f>IF(AU54="","",IF('Strategy 6 | PD-M1'!R54&gt;0,"Y",IF('Strategy 6 | PD-M1'!R54=0,"","N")))</f>
        <v/>
      </c>
      <c r="BI54" s="107" t="str">
        <f>'Strategy 6 | PD-M1'!T54</f>
        <v/>
      </c>
      <c r="BJ54" s="107" t="str">
        <f>'Strategy 6 | PD-M1'!N54</f>
        <v/>
      </c>
      <c r="BK54" s="108" t="str">
        <f>'Strategy 6 | PD-M1'!P54</f>
        <v/>
      </c>
      <c r="BL54" s="137"/>
      <c r="BM54" s="137"/>
      <c r="BN54" s="106" t="str">
        <f>'Strategy 7 | TG-FE'!B54</f>
        <v/>
      </c>
      <c r="BO54" s="107" t="str">
        <f>'Strategy 7 | TG-FE'!C54</f>
        <v/>
      </c>
      <c r="BP54" s="107" t="str">
        <f>'Strategy 7 | TG-FE'!J54</f>
        <v/>
      </c>
      <c r="BQ54" s="107" t="str">
        <f>IF(AU54="","",IF('Strategy 7 | TG-FE'!S54="W","Y",IF('Strategy 7 | TG-FE'!S54="L","N","")))</f>
        <v/>
      </c>
      <c r="BR54" s="107" t="str">
        <f>'Strategy 7 | TG-FE'!T54</f>
        <v/>
      </c>
      <c r="BS54" s="107" t="str">
        <f>'Strategy 7 | TG-FE'!N54</f>
        <v/>
      </c>
      <c r="BT54" s="108" t="str">
        <f>'Strategy 7 | TG-FE'!P54</f>
        <v/>
      </c>
      <c r="BU54" s="137"/>
      <c r="BV54" s="137"/>
      <c r="BW54" s="106" t="str">
        <f>'Strategy 8 | M1-WB'!B54</f>
        <v/>
      </c>
      <c r="BX54" s="107" t="str">
        <f>'Strategy 8 | M1-WB'!C54</f>
        <v/>
      </c>
      <c r="BY54" s="107" t="str">
        <f>'Strategy 8 | M1-WB'!J54</f>
        <v/>
      </c>
      <c r="BZ54" s="107" t="str">
        <f>IF(AU54="","",IF('Strategy 8 | M1-WB'!S54="W","Y",IF('Strategy 8 | M1-WB'!S54="L","N","")))</f>
        <v/>
      </c>
      <c r="CA54" s="107" t="str">
        <f>'Strategy 8 | M1-WB'!T54</f>
        <v/>
      </c>
      <c r="CB54" s="107" t="str">
        <f>'Strategy 8 | M1-WB'!N54</f>
        <v/>
      </c>
      <c r="CC54" s="108" t="str">
        <f>'Strategy 8 | M1-WB'!P54</f>
        <v/>
      </c>
      <c r="CD54" s="137"/>
      <c r="CE54" s="137"/>
      <c r="CF54" s="106" t="str">
        <f>'Strategy 9 | HP-M1'!B54</f>
        <v/>
      </c>
      <c r="CG54" s="107" t="str">
        <f>'Strategy 9 | HP-M1'!C54</f>
        <v/>
      </c>
      <c r="CH54" s="107" t="str">
        <f>'Strategy 9 | HP-M1'!J54</f>
        <v/>
      </c>
      <c r="CI54" s="107" t="str">
        <f>IF(AU54="","",IF('Strategy 9 | HP-M1'!S54="W","Y",IF('Strategy 9 | HP-M1'!S54="L","N","")))</f>
        <v/>
      </c>
      <c r="CJ54" s="107" t="str">
        <f>'Strategy 9 | HP-M1'!T54</f>
        <v/>
      </c>
      <c r="CK54" s="107" t="str">
        <f>'Strategy 9 | HP-M1'!N54</f>
        <v/>
      </c>
      <c r="CL54" s="108" t="str">
        <f>'Strategy 9 | HP-M1'!P54</f>
        <v/>
      </c>
      <c r="CM54" s="137"/>
      <c r="CN54" s="137"/>
      <c r="CO54" s="106" t="str">
        <f>'Strategy 10 | OP-OB'!B54</f>
        <v/>
      </c>
      <c r="CP54" s="107" t="str">
        <f>'Strategy 10 | OP-OB'!C54</f>
        <v/>
      </c>
      <c r="CQ54" s="107" t="str">
        <f>'Strategy 10 | OP-OB'!J54</f>
        <v/>
      </c>
      <c r="CR54" s="107" t="str">
        <f>IF(AU54="","",IF('Strategy 10 | OP-OB'!S54="W","Y",IF('Strategy 10 | OP-OB'!S54="L","N","")))</f>
        <v/>
      </c>
      <c r="CS54" s="107" t="str">
        <f>'Strategy 10 | OP-OB'!T54</f>
        <v/>
      </c>
      <c r="CT54" s="107" t="str">
        <f>'Strategy 10 | OP-OB'!N54</f>
        <v/>
      </c>
      <c r="CU54" s="108" t="str">
        <f>'Strategy 10 | OP-OB'!P54</f>
        <v/>
      </c>
      <c r="CV54" s="14" t="e">
        <f>IF(AY54="",0,IFERROR(VLOOKUP(AY49&amp;AY50&amp;AY51&amp;AY52&amp;AY53&amp;AY54,General!I:J,2,FALSE),0))+AZ53</f>
        <v>#VALUE!</v>
      </c>
      <c r="CW54" s="14" t="str">
        <f t="shared" ref="CW54" si="119">H54</f>
        <v/>
      </c>
      <c r="CX54" s="14" t="str">
        <f t="shared" ref="CX54" si="120">Q54</f>
        <v/>
      </c>
      <c r="CY54" s="14" t="str">
        <f t="shared" ref="CY54" si="121">Z54</f>
        <v/>
      </c>
      <c r="CZ54" s="14" t="str">
        <f t="shared" ref="CZ54" si="122">AI54</f>
        <v/>
      </c>
      <c r="DA54" s="14" t="str">
        <f t="shared" ref="DA54" si="123">AR54</f>
        <v/>
      </c>
      <c r="DB54" s="14" t="str">
        <f t="shared" ref="DB54" si="124">BK54</f>
        <v/>
      </c>
      <c r="DC54" s="14" t="str">
        <f t="shared" ref="DC54" si="125">BT54</f>
        <v/>
      </c>
      <c r="DD54" s="14" t="str">
        <f t="shared" ref="DD54" si="126">CC54</f>
        <v/>
      </c>
      <c r="DE54" s="14" t="str">
        <f t="shared" ref="DE54" si="127">CL54</f>
        <v/>
      </c>
      <c r="DF54" s="14" t="str">
        <f t="shared" ref="DF54" si="128">CU54</f>
        <v/>
      </c>
      <c r="DG54" s="14" t="str">
        <f>IF(AF54="","",INDEX($CW$4:$DF$4,MATCH(MAX(CW54:DF54),CW54:DF54,0)))</f>
        <v/>
      </c>
      <c r="DH54" s="14">
        <v>54</v>
      </c>
      <c r="DI54" s="14" t="str">
        <f t="shared" si="117"/>
        <v/>
      </c>
      <c r="DJ54" s="14" t="str" cm="1">
        <f t="array" ref="DJ54">IFERROR(INDEX($CW$4:$DF$4,_xlfn.AGGREGATE(15,6,COLUMN($CW$4:$DF$4)-COLUMN($CV$1)/($CW$54:$DF$54=MAX($CW$54:$DF$54)),COLUMNS($CW$4:CW4))),"")</f>
        <v/>
      </c>
      <c r="DK54" s="14" t="str" cm="1">
        <f t="array" ref="DK54">IFERROR(INDEX($CW$4:$DF$4,_xlfn.AGGREGATE(15,6,COLUMN($CW$4:$DF$4)-COLUMN($CV$1)/($CW$54:$DF$54=MAX($CW$54:$DF$54)),COLUMNS($CW$4:CX4))),"")</f>
        <v/>
      </c>
      <c r="DL54" s="14" t="str" cm="1">
        <f t="array" ref="DL54">IFERROR(INDEX($CW$4:$DF$4,_xlfn.AGGREGATE(15,6,COLUMN($CW$4:$DF$4)-COLUMN($CV$1)/($CW$54:$DF$54=MAX($CW$54:$DF$54)),COLUMNS($CW$4:CY4))),"")</f>
        <v/>
      </c>
      <c r="DM54" s="14" t="str" cm="1">
        <f t="array" ref="DM54">IFERROR(INDEX($CW$4:$DF$4,_xlfn.AGGREGATE(15,6,COLUMN($CW$4:$DF$4)-COLUMN($CV$1)/($CW$54:$DF$54=MAX($CW$54:$DF$54)),COLUMNS($CW$4:CZ4))),"")</f>
        <v/>
      </c>
      <c r="DN54" s="168" t="str">
        <f ca="1">IF(DO53="",DN53,DN50)</f>
        <v/>
      </c>
      <c r="DR54" s="14" t="str">
        <f ca="1">IF(DN51&gt;1,"R","N")</f>
        <v>R</v>
      </c>
      <c r="DS54" s="14" t="str">
        <f ca="1">DN54</f>
        <v/>
      </c>
      <c r="ES54" s="81" t="str">
        <f t="shared" si="3"/>
        <v>B45</v>
      </c>
      <c r="ET54" s="219" t="str">
        <f t="shared" si="15"/>
        <v/>
      </c>
      <c r="EU54" s="24" t="str">
        <f t="shared" si="16"/>
        <v/>
      </c>
      <c r="EV54" s="24" t="str">
        <f t="shared" si="17"/>
        <v/>
      </c>
      <c r="EW54" s="24" t="str">
        <f t="shared" si="18"/>
        <v/>
      </c>
      <c r="EX54" s="24" t="str">
        <f t="shared" si="19"/>
        <v/>
      </c>
      <c r="EY54" s="24" t="str">
        <f t="shared" si="20"/>
        <v/>
      </c>
      <c r="EZ54" s="24" t="str">
        <f t="shared" si="21"/>
        <v/>
      </c>
      <c r="FA54" s="24" t="str">
        <f t="shared" si="22"/>
        <v/>
      </c>
      <c r="FB54" s="24" t="str">
        <f t="shared" si="23"/>
        <v/>
      </c>
      <c r="FC54" s="67" t="str">
        <f t="shared" si="24"/>
        <v/>
      </c>
    </row>
    <row r="55" spans="1:159" ht="26.25" customHeight="1">
      <c r="A55" s="14">
        <v>46</v>
      </c>
      <c r="B55" s="101" t="str">
        <f>'Strategy 1 | PD-TG'!B55</f>
        <v/>
      </c>
      <c r="C55" s="102" t="str">
        <f>'Strategy 1 | PD-TG'!C55</f>
        <v/>
      </c>
      <c r="D55" s="102" t="str">
        <f>'Strategy 1 | PD-TG'!J55</f>
        <v/>
      </c>
      <c r="E55" s="102" t="str">
        <f>IF(AU55="","",IF('Strategy 1 | PD-TG'!S55="W","Y",IF('Strategy 1 | PD-TG'!S55="L","N","")))</f>
        <v/>
      </c>
      <c r="F55" s="102" t="str">
        <f>'Strategy 1 | PD-TG'!T55</f>
        <v/>
      </c>
      <c r="G55" s="102" t="str">
        <f>'Strategy 1 | PD-TG'!N55</f>
        <v/>
      </c>
      <c r="H55" s="103" t="str">
        <f>'Strategy 1 | PD-TG'!P55</f>
        <v/>
      </c>
      <c r="I55" s="137"/>
      <c r="J55" s="137"/>
      <c r="K55" s="101" t="str">
        <f>'Strategy 2 | PD-FE'!B55</f>
        <v/>
      </c>
      <c r="L55" s="102" t="str">
        <f>'Strategy 2 | PD-FE'!C55</f>
        <v/>
      </c>
      <c r="M55" s="102" t="str">
        <f>'Strategy 2 | PD-FE'!J55</f>
        <v/>
      </c>
      <c r="N55" s="102" t="str">
        <f>IF(AU55="","",IF('Strategy 2 | PD-FE'!S55="W","Y",IF('Strategy 2 | PD-FE'!S55="L","N","")))</f>
        <v/>
      </c>
      <c r="O55" s="102" t="str">
        <f>'Strategy 2 | PD-FE'!T55</f>
        <v/>
      </c>
      <c r="P55" s="102" t="str">
        <f>'Strategy 2 | PD-FE'!N55</f>
        <v/>
      </c>
      <c r="Q55" s="103" t="str">
        <f>'Strategy 2 | PD-FE'!P55</f>
        <v/>
      </c>
      <c r="R55" s="137"/>
      <c r="S55" s="137"/>
      <c r="T55" s="101" t="str">
        <f>'Strategy 3 | M1-TG'!B55</f>
        <v/>
      </c>
      <c r="U55" s="102" t="str">
        <f>'Strategy 3 | M1-TG'!C55</f>
        <v/>
      </c>
      <c r="V55" s="102" t="str">
        <f>'Strategy 3 | M1-TG'!J55</f>
        <v/>
      </c>
      <c r="W55" s="102" t="str">
        <f>IF(AU55="","",IF('Strategy 3 | M1-TG'!S55="W","Y",IF('Strategy 3 | M1-TG'!S55="L","N","")))</f>
        <v/>
      </c>
      <c r="X55" s="102" t="str">
        <f>'Strategy 3 | M1-TG'!T55</f>
        <v/>
      </c>
      <c r="Y55" s="102" t="str">
        <f>'Strategy 3 | M1-TG'!N55</f>
        <v/>
      </c>
      <c r="Z55" s="103" t="str">
        <f>'Strategy 3 | M1-TG'!P55</f>
        <v/>
      </c>
      <c r="AA55" s="137"/>
      <c r="AB55" s="137"/>
      <c r="AC55" s="101" t="str">
        <f>'Strategy 4 | HP-FE'!B55</f>
        <v/>
      </c>
      <c r="AD55" s="102" t="str">
        <f>'Strategy 4 | HP-FE'!C55</f>
        <v/>
      </c>
      <c r="AE55" s="102" t="str">
        <f>'Strategy 4 | HP-FE'!J55</f>
        <v/>
      </c>
      <c r="AF55" s="102" t="str">
        <f>IF(AU55="","",IF('Strategy 4 | HP-FE'!S55="W","Y",IF('Strategy 4 | HP-FE'!S55="L","N","")))</f>
        <v/>
      </c>
      <c r="AG55" s="102" t="str">
        <f>'Strategy 4 | HP-FE'!T55</f>
        <v/>
      </c>
      <c r="AH55" s="102" t="str">
        <f>'Strategy 4 | HP-FE'!N55</f>
        <v/>
      </c>
      <c r="AI55" s="103" t="str">
        <f>'Strategy 4 | HP-FE'!P55</f>
        <v/>
      </c>
      <c r="AJ55" s="137"/>
      <c r="AK55" s="137"/>
      <c r="AL55" s="101" t="str">
        <f>'Strategy 5 | M1-FE'!B55</f>
        <v/>
      </c>
      <c r="AM55" s="102" t="str">
        <f>'Strategy 5 | M1-FE'!C55</f>
        <v/>
      </c>
      <c r="AN55" s="102" t="str">
        <f>'Strategy 5 | M1-FE'!J55</f>
        <v/>
      </c>
      <c r="AO55" s="102" t="str">
        <f>IF(AU55="","",IF('Strategy 5 | M1-FE'!S55="W","Y",IF('Strategy 5 | M1-FE'!S55="L","N","")))</f>
        <v/>
      </c>
      <c r="AP55" s="102" t="str">
        <f>'Strategy 5 | M1-FE'!T55</f>
        <v/>
      </c>
      <c r="AQ55" s="102" t="str">
        <f>'Strategy 5 | M1-FE'!N55</f>
        <v/>
      </c>
      <c r="AR55" s="103" t="str">
        <f>'Strategy 5 | M1-FE'!P55</f>
        <v/>
      </c>
      <c r="AS55" s="137"/>
      <c r="AT55" s="137"/>
      <c r="AU55" s="186" t="str">
        <f>IF('Combo Dashboard'!AF55="","",'Combo Dashboard'!AF55)</f>
        <v/>
      </c>
      <c r="AV55" s="180" t="str">
        <f t="shared" ref="AV55" si="129">IF(AU54="","",IF(DR54="R","R",""))</f>
        <v/>
      </c>
      <c r="AW55" s="180" t="str">
        <f>IF(AU54="","",VLOOKUP(DS55,General!U:V,2,FALSE))</f>
        <v/>
      </c>
      <c r="AX55" s="181" t="str" cm="1">
        <f t="array" aca="1" ref="AX55" ca="1">IF(AU54="","",INDIRECT(DS54&amp;DH55))</f>
        <v/>
      </c>
      <c r="AY55" s="102" t="str">
        <f t="shared" si="1"/>
        <v/>
      </c>
      <c r="AZ55" s="102" t="str">
        <f t="shared" si="14"/>
        <v/>
      </c>
      <c r="BA55" s="103" t="str">
        <f t="shared" si="2"/>
        <v/>
      </c>
      <c r="BB55" s="137"/>
      <c r="BC55" s="137"/>
      <c r="BD55" s="137"/>
      <c r="BE55" s="101" t="str">
        <f>'Strategy 6 | PD-M1'!B55</f>
        <v/>
      </c>
      <c r="BF55" s="102" t="str">
        <f>'Strategy 6 | PD-M1'!C55</f>
        <v/>
      </c>
      <c r="BG55" s="102" t="str">
        <f>'Strategy 6 | PD-M1'!J55</f>
        <v/>
      </c>
      <c r="BH55" s="102" t="str">
        <f>IF(AU55="","",IF('Strategy 6 | PD-M1'!R55&gt;0,"Y",IF('Strategy 6 | PD-M1'!R55=0,"","N")))</f>
        <v/>
      </c>
      <c r="BI55" s="102" t="str">
        <f>'Strategy 6 | PD-M1'!T55</f>
        <v/>
      </c>
      <c r="BJ55" s="102" t="str">
        <f>'Strategy 6 | PD-M1'!N55</f>
        <v/>
      </c>
      <c r="BK55" s="103" t="str">
        <f>'Strategy 6 | PD-M1'!P55</f>
        <v/>
      </c>
      <c r="BL55" s="137"/>
      <c r="BM55" s="137"/>
      <c r="BN55" s="101" t="str">
        <f>'Strategy 7 | TG-FE'!B55</f>
        <v/>
      </c>
      <c r="BO55" s="102" t="str">
        <f>'Strategy 7 | TG-FE'!C55</f>
        <v/>
      </c>
      <c r="BP55" s="102" t="str">
        <f>'Strategy 7 | TG-FE'!J55</f>
        <v/>
      </c>
      <c r="BQ55" s="102" t="str">
        <f>IF(AU55="","",IF('Strategy 7 | TG-FE'!S55="W","Y",IF('Strategy 7 | TG-FE'!S55="L","N","")))</f>
        <v/>
      </c>
      <c r="BR55" s="102" t="str">
        <f>'Strategy 7 | TG-FE'!T55</f>
        <v/>
      </c>
      <c r="BS55" s="102" t="str">
        <f>'Strategy 7 | TG-FE'!N55</f>
        <v/>
      </c>
      <c r="BT55" s="103" t="str">
        <f>'Strategy 7 | TG-FE'!P55</f>
        <v/>
      </c>
      <c r="BU55" s="137"/>
      <c r="BV55" s="137"/>
      <c r="BW55" s="101" t="str">
        <f>'Strategy 8 | M1-WB'!B55</f>
        <v/>
      </c>
      <c r="BX55" s="102" t="str">
        <f>'Strategy 8 | M1-WB'!C55</f>
        <v/>
      </c>
      <c r="BY55" s="102" t="str">
        <f>'Strategy 8 | M1-WB'!J55</f>
        <v/>
      </c>
      <c r="BZ55" s="102" t="str">
        <f>IF(AU55="","",IF('Strategy 8 | M1-WB'!S55="W","Y",IF('Strategy 8 | M1-WB'!S55="L","N","")))</f>
        <v/>
      </c>
      <c r="CA55" s="102" t="str">
        <f>'Strategy 8 | M1-WB'!T55</f>
        <v/>
      </c>
      <c r="CB55" s="102" t="str">
        <f>'Strategy 8 | M1-WB'!N55</f>
        <v/>
      </c>
      <c r="CC55" s="103" t="str">
        <f>'Strategy 8 | M1-WB'!P55</f>
        <v/>
      </c>
      <c r="CD55" s="137"/>
      <c r="CE55" s="137"/>
      <c r="CF55" s="101" t="str">
        <f>'Strategy 9 | HP-M1'!B55</f>
        <v/>
      </c>
      <c r="CG55" s="102" t="str">
        <f>'Strategy 9 | HP-M1'!C55</f>
        <v/>
      </c>
      <c r="CH55" s="102" t="str">
        <f>'Strategy 9 | HP-M1'!J55</f>
        <v/>
      </c>
      <c r="CI55" s="102" t="str">
        <f>IF(AU55="","",IF('Strategy 9 | HP-M1'!S55="W","Y",IF('Strategy 9 | HP-M1'!S55="L","N","")))</f>
        <v/>
      </c>
      <c r="CJ55" s="102" t="str">
        <f>'Strategy 9 | HP-M1'!T55</f>
        <v/>
      </c>
      <c r="CK55" s="102" t="str">
        <f>'Strategy 9 | HP-M1'!N55</f>
        <v/>
      </c>
      <c r="CL55" s="103" t="str">
        <f>'Strategy 9 | HP-M1'!P55</f>
        <v/>
      </c>
      <c r="CM55" s="137"/>
      <c r="CN55" s="137"/>
      <c r="CO55" s="101" t="str">
        <f>'Strategy 10 | OP-OB'!B55</f>
        <v/>
      </c>
      <c r="CP55" s="102" t="str">
        <f>'Strategy 10 | OP-OB'!C55</f>
        <v/>
      </c>
      <c r="CQ55" s="102" t="str">
        <f>'Strategy 10 | OP-OB'!J55</f>
        <v/>
      </c>
      <c r="CR55" s="102" t="str">
        <f>IF(AU55="","",IF('Strategy 10 | OP-OB'!S55="W","Y",IF('Strategy 10 | OP-OB'!S55="L","N","")))</f>
        <v/>
      </c>
      <c r="CS55" s="102" t="str">
        <f>'Strategy 10 | OP-OB'!T55</f>
        <v/>
      </c>
      <c r="CT55" s="102" t="str">
        <f>'Strategy 10 | OP-OB'!N55</f>
        <v/>
      </c>
      <c r="CU55" s="103" t="str">
        <f>'Strategy 10 | OP-OB'!P55</f>
        <v/>
      </c>
      <c r="CV55" s="14" t="e">
        <f>IF(AY55="",0,IFERROR(VLOOKUP(AY50&amp;AY51&amp;AY52&amp;AY53&amp;AY54&amp;AY55,General!I:J,2,FALSE),0))+AZ54</f>
        <v>#VALUE!</v>
      </c>
      <c r="DG55" s="14" t="str">
        <f>DG59</f>
        <v/>
      </c>
      <c r="DH55" s="14">
        <v>55</v>
      </c>
      <c r="DI55" s="14" t="str">
        <f>$DG$59</f>
        <v/>
      </c>
      <c r="DN55" s="14" t="str">
        <f ca="1">IF(DN56=1,DN58,IF(DN56=2,DO58,IF(DN56=3,DP58,DQ58)))</f>
        <v/>
      </c>
      <c r="DS55" s="14" t="str">
        <f ca="1">$DN$54</f>
        <v/>
      </c>
      <c r="ES55" s="81" t="str">
        <f t="shared" si="3"/>
        <v>B46</v>
      </c>
      <c r="ET55" s="219" t="str">
        <f t="shared" si="15"/>
        <v/>
      </c>
      <c r="EU55" s="24" t="str">
        <f t="shared" si="16"/>
        <v/>
      </c>
      <c r="EV55" s="24" t="str">
        <f t="shared" si="17"/>
        <v/>
      </c>
      <c r="EW55" s="24" t="str">
        <f t="shared" si="18"/>
        <v/>
      </c>
      <c r="EX55" s="24" t="str">
        <f t="shared" si="19"/>
        <v/>
      </c>
      <c r="EY55" s="24" t="str">
        <f t="shared" si="20"/>
        <v/>
      </c>
      <c r="EZ55" s="24" t="str">
        <f t="shared" si="21"/>
        <v/>
      </c>
      <c r="FA55" s="24" t="str">
        <f t="shared" si="22"/>
        <v/>
      </c>
      <c r="FB55" s="24" t="str">
        <f t="shared" si="23"/>
        <v/>
      </c>
      <c r="FC55" s="67" t="str">
        <f t="shared" si="24"/>
        <v/>
      </c>
    </row>
    <row r="56" spans="1:159" ht="26.25" customHeight="1">
      <c r="A56" s="14">
        <v>47</v>
      </c>
      <c r="B56" s="104" t="str">
        <f>'Strategy 1 | PD-TG'!B56</f>
        <v/>
      </c>
      <c r="C56" s="91" t="str">
        <f>'Strategy 1 | PD-TG'!C56</f>
        <v/>
      </c>
      <c r="D56" s="91" t="str">
        <f>'Strategy 1 | PD-TG'!J56</f>
        <v/>
      </c>
      <c r="E56" s="91" t="str">
        <f>IF(AU56="","",IF('Strategy 1 | PD-TG'!S56="W","Y",IF('Strategy 1 | PD-TG'!S56="L","N","")))</f>
        <v/>
      </c>
      <c r="F56" s="91" t="str">
        <f>'Strategy 1 | PD-TG'!T56</f>
        <v/>
      </c>
      <c r="G56" s="91" t="str">
        <f>'Strategy 1 | PD-TG'!N56</f>
        <v/>
      </c>
      <c r="H56" s="105" t="str">
        <f>'Strategy 1 | PD-TG'!P56</f>
        <v/>
      </c>
      <c r="I56" s="137"/>
      <c r="J56" s="137"/>
      <c r="K56" s="104" t="str">
        <f>'Strategy 2 | PD-FE'!B56</f>
        <v/>
      </c>
      <c r="L56" s="91" t="str">
        <f>'Strategy 2 | PD-FE'!C56</f>
        <v/>
      </c>
      <c r="M56" s="91" t="str">
        <f>'Strategy 2 | PD-FE'!J56</f>
        <v/>
      </c>
      <c r="N56" s="91" t="str">
        <f>IF(AU56="","",IF('Strategy 2 | PD-FE'!S56="W","Y",IF('Strategy 2 | PD-FE'!S56="L","N","")))</f>
        <v/>
      </c>
      <c r="O56" s="91" t="str">
        <f>'Strategy 2 | PD-FE'!T56</f>
        <v/>
      </c>
      <c r="P56" s="91" t="str">
        <f>'Strategy 2 | PD-FE'!N56</f>
        <v/>
      </c>
      <c r="Q56" s="105" t="str">
        <f>'Strategy 2 | PD-FE'!P56</f>
        <v/>
      </c>
      <c r="R56" s="137"/>
      <c r="S56" s="137"/>
      <c r="T56" s="104" t="str">
        <f>'Strategy 3 | M1-TG'!B56</f>
        <v/>
      </c>
      <c r="U56" s="91" t="str">
        <f>'Strategy 3 | M1-TG'!C56</f>
        <v/>
      </c>
      <c r="V56" s="91" t="str">
        <f>'Strategy 3 | M1-TG'!J56</f>
        <v/>
      </c>
      <c r="W56" s="91" t="str">
        <f>IF(AU56="","",IF('Strategy 3 | M1-TG'!S56="W","Y",IF('Strategy 3 | M1-TG'!S56="L","N","")))</f>
        <v/>
      </c>
      <c r="X56" s="91" t="str">
        <f>'Strategy 3 | M1-TG'!T56</f>
        <v/>
      </c>
      <c r="Y56" s="91" t="str">
        <f>'Strategy 3 | M1-TG'!N56</f>
        <v/>
      </c>
      <c r="Z56" s="105" t="str">
        <f>'Strategy 3 | M1-TG'!P56</f>
        <v/>
      </c>
      <c r="AA56" s="137"/>
      <c r="AB56" s="137"/>
      <c r="AC56" s="104" t="str">
        <f>'Strategy 4 | HP-FE'!B56</f>
        <v/>
      </c>
      <c r="AD56" s="91" t="str">
        <f>'Strategy 4 | HP-FE'!C56</f>
        <v/>
      </c>
      <c r="AE56" s="91" t="str">
        <f>'Strategy 4 | HP-FE'!J56</f>
        <v/>
      </c>
      <c r="AF56" s="91" t="str">
        <f>IF(AU56="","",IF('Strategy 4 | HP-FE'!S56="W","Y",IF('Strategy 4 | HP-FE'!S56="L","N","")))</f>
        <v/>
      </c>
      <c r="AG56" s="91" t="str">
        <f>'Strategy 4 | HP-FE'!T56</f>
        <v/>
      </c>
      <c r="AH56" s="91" t="str">
        <f>'Strategy 4 | HP-FE'!N56</f>
        <v/>
      </c>
      <c r="AI56" s="105" t="str">
        <f>'Strategy 4 | HP-FE'!P56</f>
        <v/>
      </c>
      <c r="AJ56" s="137"/>
      <c r="AK56" s="137"/>
      <c r="AL56" s="104" t="str">
        <f>'Strategy 5 | M1-FE'!B56</f>
        <v/>
      </c>
      <c r="AM56" s="91" t="str">
        <f>'Strategy 5 | M1-FE'!C56</f>
        <v/>
      </c>
      <c r="AN56" s="91" t="str">
        <f>'Strategy 5 | M1-FE'!J56</f>
        <v/>
      </c>
      <c r="AO56" s="91" t="str">
        <f>IF(AU56="","",IF('Strategy 5 | M1-FE'!S56="W","Y",IF('Strategy 5 | M1-FE'!S56="L","N","")))</f>
        <v/>
      </c>
      <c r="AP56" s="91" t="str">
        <f>'Strategy 5 | M1-FE'!T56</f>
        <v/>
      </c>
      <c r="AQ56" s="91" t="str">
        <f>'Strategy 5 | M1-FE'!N56</f>
        <v/>
      </c>
      <c r="AR56" s="105" t="str">
        <f>'Strategy 5 | M1-FE'!P56</f>
        <v/>
      </c>
      <c r="AS56" s="137"/>
      <c r="AT56" s="137"/>
      <c r="AU56" s="187" t="str">
        <f>IF('Combo Dashboard'!AF56="","",'Combo Dashboard'!AF56)</f>
        <v/>
      </c>
      <c r="AV56" s="190" t="str">
        <f>IF('Combo Dashboard'!AG56="","",'Combo Dashboard'!AG56)</f>
        <v/>
      </c>
      <c r="AW56" s="190" t="str">
        <f>IF('Combo Dashboard'!AH56="","",'Combo Dashboard'!AH56)</f>
        <v/>
      </c>
      <c r="AX56" s="178" t="str" cm="1">
        <f t="array" aca="1" ref="AX56" ca="1">IF(AU55="","",INDIRECT(DS55&amp;DH56))</f>
        <v/>
      </c>
      <c r="AY56" s="91" t="str">
        <f t="shared" si="1"/>
        <v/>
      </c>
      <c r="AZ56" s="91" t="str">
        <f t="shared" si="14"/>
        <v/>
      </c>
      <c r="BA56" s="105" t="str">
        <f t="shared" si="2"/>
        <v/>
      </c>
      <c r="BB56" s="137"/>
      <c r="BC56" s="137"/>
      <c r="BD56" s="137"/>
      <c r="BE56" s="104" t="str">
        <f>'Strategy 6 | PD-M1'!B56</f>
        <v/>
      </c>
      <c r="BF56" s="91" t="str">
        <f>'Strategy 6 | PD-M1'!C56</f>
        <v/>
      </c>
      <c r="BG56" s="91" t="str">
        <f>'Strategy 6 | PD-M1'!J56</f>
        <v/>
      </c>
      <c r="BH56" s="91" t="str">
        <f>IF(AU56="","",IF('Strategy 6 | PD-M1'!R56&gt;0,"Y",IF('Strategy 6 | PD-M1'!R56=0,"","N")))</f>
        <v/>
      </c>
      <c r="BI56" s="91" t="str">
        <f>'Strategy 6 | PD-M1'!T56</f>
        <v/>
      </c>
      <c r="BJ56" s="91" t="str">
        <f>'Strategy 6 | PD-M1'!N56</f>
        <v/>
      </c>
      <c r="BK56" s="105" t="str">
        <f>'Strategy 6 | PD-M1'!P56</f>
        <v/>
      </c>
      <c r="BL56" s="137"/>
      <c r="BM56" s="137"/>
      <c r="BN56" s="104" t="str">
        <f>'Strategy 7 | TG-FE'!B56</f>
        <v/>
      </c>
      <c r="BO56" s="91" t="str">
        <f>'Strategy 7 | TG-FE'!C56</f>
        <v/>
      </c>
      <c r="BP56" s="91" t="str">
        <f>'Strategy 7 | TG-FE'!J56</f>
        <v/>
      </c>
      <c r="BQ56" s="91" t="str">
        <f>IF(AU56="","",IF('Strategy 7 | TG-FE'!S56="W","Y",IF('Strategy 7 | TG-FE'!S56="L","N","")))</f>
        <v/>
      </c>
      <c r="BR56" s="91" t="str">
        <f>'Strategy 7 | TG-FE'!T56</f>
        <v/>
      </c>
      <c r="BS56" s="91" t="str">
        <f>'Strategy 7 | TG-FE'!N56</f>
        <v/>
      </c>
      <c r="BT56" s="105" t="str">
        <f>'Strategy 7 | TG-FE'!P56</f>
        <v/>
      </c>
      <c r="BU56" s="137"/>
      <c r="BV56" s="137"/>
      <c r="BW56" s="104" t="str">
        <f>'Strategy 8 | M1-WB'!B56</f>
        <v/>
      </c>
      <c r="BX56" s="91" t="str">
        <f>'Strategy 8 | M1-WB'!C56</f>
        <v/>
      </c>
      <c r="BY56" s="91" t="str">
        <f>'Strategy 8 | M1-WB'!J56</f>
        <v/>
      </c>
      <c r="BZ56" s="91" t="str">
        <f>IF(AU56="","",IF('Strategy 8 | M1-WB'!S56="W","Y",IF('Strategy 8 | M1-WB'!S56="L","N","")))</f>
        <v/>
      </c>
      <c r="CA56" s="91" t="str">
        <f>'Strategy 8 | M1-WB'!T56</f>
        <v/>
      </c>
      <c r="CB56" s="91" t="str">
        <f>'Strategy 8 | M1-WB'!N56</f>
        <v/>
      </c>
      <c r="CC56" s="105" t="str">
        <f>'Strategy 8 | M1-WB'!P56</f>
        <v/>
      </c>
      <c r="CD56" s="137"/>
      <c r="CE56" s="137"/>
      <c r="CF56" s="104" t="str">
        <f>'Strategy 9 | HP-M1'!B56</f>
        <v/>
      </c>
      <c r="CG56" s="91" t="str">
        <f>'Strategy 9 | HP-M1'!C56</f>
        <v/>
      </c>
      <c r="CH56" s="91" t="str">
        <f>'Strategy 9 | HP-M1'!J56</f>
        <v/>
      </c>
      <c r="CI56" s="91" t="str">
        <f>IF(AU56="","",IF('Strategy 9 | HP-M1'!S56="W","Y",IF('Strategy 9 | HP-M1'!S56="L","N","")))</f>
        <v/>
      </c>
      <c r="CJ56" s="91" t="str">
        <f>'Strategy 9 | HP-M1'!T56</f>
        <v/>
      </c>
      <c r="CK56" s="91" t="str">
        <f>'Strategy 9 | HP-M1'!N56</f>
        <v/>
      </c>
      <c r="CL56" s="105" t="str">
        <f>'Strategy 9 | HP-M1'!P56</f>
        <v/>
      </c>
      <c r="CM56" s="137"/>
      <c r="CN56" s="137"/>
      <c r="CO56" s="104" t="str">
        <f>'Strategy 10 | OP-OB'!B56</f>
        <v/>
      </c>
      <c r="CP56" s="91" t="str">
        <f>'Strategy 10 | OP-OB'!C56</f>
        <v/>
      </c>
      <c r="CQ56" s="91" t="str">
        <f>'Strategy 10 | OP-OB'!J56</f>
        <v/>
      </c>
      <c r="CR56" s="91" t="str">
        <f>IF(AU56="","",IF('Strategy 10 | OP-OB'!S56="W","Y",IF('Strategy 10 | OP-OB'!S56="L","N","")))</f>
        <v/>
      </c>
      <c r="CS56" s="91" t="str">
        <f>'Strategy 10 | OP-OB'!T56</f>
        <v/>
      </c>
      <c r="CT56" s="91" t="str">
        <f>'Strategy 10 | OP-OB'!N56</f>
        <v/>
      </c>
      <c r="CU56" s="105" t="str">
        <f>'Strategy 10 | OP-OB'!P56</f>
        <v/>
      </c>
      <c r="CV56" s="14" t="e">
        <f>IF(AY56="",0,IFERROR(VLOOKUP(AY51&amp;AY52&amp;AY53&amp;AY54&amp;AY55&amp;AY56,General!I:J,2,FALSE),0))+AZ55</f>
        <v>#VALUE!</v>
      </c>
      <c r="DG56" s="14" t="str">
        <f>DG59</f>
        <v/>
      </c>
      <c r="DH56" s="14">
        <v>56</v>
      </c>
      <c r="DI56" s="14" t="str">
        <f t="shared" ref="DI56:DI59" si="130">$DG$59</f>
        <v/>
      </c>
      <c r="DN56" s="14">
        <f ca="1">RANDBETWEEN(1,DN57)</f>
        <v>4</v>
      </c>
      <c r="DS56" s="14" t="str">
        <f t="shared" ref="DS56:DS58" ca="1" si="131">$DN$54</f>
        <v/>
      </c>
      <c r="ES56" s="81" t="str">
        <f t="shared" si="3"/>
        <v>B47</v>
      </c>
      <c r="ET56" s="219" t="str">
        <f t="shared" si="15"/>
        <v/>
      </c>
      <c r="EU56" s="24" t="str">
        <f t="shared" si="16"/>
        <v/>
      </c>
      <c r="EV56" s="24" t="str">
        <f t="shared" si="17"/>
        <v/>
      </c>
      <c r="EW56" s="24" t="str">
        <f t="shared" si="18"/>
        <v/>
      </c>
      <c r="EX56" s="24" t="str">
        <f t="shared" si="19"/>
        <v/>
      </c>
      <c r="EY56" s="24" t="str">
        <f t="shared" si="20"/>
        <v/>
      </c>
      <c r="EZ56" s="24" t="str">
        <f t="shared" si="21"/>
        <v/>
      </c>
      <c r="FA56" s="24" t="str">
        <f t="shared" si="22"/>
        <v/>
      </c>
      <c r="FB56" s="24" t="str">
        <f t="shared" si="23"/>
        <v/>
      </c>
      <c r="FC56" s="67" t="str">
        <f t="shared" si="24"/>
        <v/>
      </c>
    </row>
    <row r="57" spans="1:159" ht="26.25" customHeight="1">
      <c r="A57" s="14">
        <v>48</v>
      </c>
      <c r="B57" s="104" t="str">
        <f>'Strategy 1 | PD-TG'!B57</f>
        <v/>
      </c>
      <c r="C57" s="91" t="str">
        <f>'Strategy 1 | PD-TG'!C57</f>
        <v/>
      </c>
      <c r="D57" s="91" t="str">
        <f>'Strategy 1 | PD-TG'!J57</f>
        <v/>
      </c>
      <c r="E57" s="91" t="str">
        <f>IF(AU57="","",IF('Strategy 1 | PD-TG'!S57="W","Y",IF('Strategy 1 | PD-TG'!S57="L","N","")))</f>
        <v/>
      </c>
      <c r="F57" s="91" t="str">
        <f>'Strategy 1 | PD-TG'!T57</f>
        <v/>
      </c>
      <c r="G57" s="91" t="str">
        <f>'Strategy 1 | PD-TG'!N57</f>
        <v/>
      </c>
      <c r="H57" s="105" t="str">
        <f>'Strategy 1 | PD-TG'!P57</f>
        <v/>
      </c>
      <c r="I57" s="137"/>
      <c r="J57" s="137"/>
      <c r="K57" s="104" t="str">
        <f>'Strategy 2 | PD-FE'!B57</f>
        <v/>
      </c>
      <c r="L57" s="91" t="str">
        <f>'Strategy 2 | PD-FE'!C57</f>
        <v/>
      </c>
      <c r="M57" s="91" t="str">
        <f>'Strategy 2 | PD-FE'!J57</f>
        <v/>
      </c>
      <c r="N57" s="91" t="str">
        <f>IF(AU57="","",IF('Strategy 2 | PD-FE'!S57="W","Y",IF('Strategy 2 | PD-FE'!S57="L","N","")))</f>
        <v/>
      </c>
      <c r="O57" s="91" t="str">
        <f>'Strategy 2 | PD-FE'!T57</f>
        <v/>
      </c>
      <c r="P57" s="91" t="str">
        <f>'Strategy 2 | PD-FE'!N57</f>
        <v/>
      </c>
      <c r="Q57" s="105" t="str">
        <f>'Strategy 2 | PD-FE'!P57</f>
        <v/>
      </c>
      <c r="R57" s="137"/>
      <c r="S57" s="137"/>
      <c r="T57" s="104" t="str">
        <f>'Strategy 3 | M1-TG'!B57</f>
        <v/>
      </c>
      <c r="U57" s="91" t="str">
        <f>'Strategy 3 | M1-TG'!C57</f>
        <v/>
      </c>
      <c r="V57" s="91" t="str">
        <f>'Strategy 3 | M1-TG'!J57</f>
        <v/>
      </c>
      <c r="W57" s="91" t="str">
        <f>IF(AU57="","",IF('Strategy 3 | M1-TG'!S57="W","Y",IF('Strategy 3 | M1-TG'!S57="L","N","")))</f>
        <v/>
      </c>
      <c r="X57" s="91" t="str">
        <f>'Strategy 3 | M1-TG'!T57</f>
        <v/>
      </c>
      <c r="Y57" s="91" t="str">
        <f>'Strategy 3 | M1-TG'!N57</f>
        <v/>
      </c>
      <c r="Z57" s="105" t="str">
        <f>'Strategy 3 | M1-TG'!P57</f>
        <v/>
      </c>
      <c r="AA57" s="137"/>
      <c r="AB57" s="137"/>
      <c r="AC57" s="104" t="str">
        <f>'Strategy 4 | HP-FE'!B57</f>
        <v/>
      </c>
      <c r="AD57" s="91" t="str">
        <f>'Strategy 4 | HP-FE'!C57</f>
        <v/>
      </c>
      <c r="AE57" s="91" t="str">
        <f>'Strategy 4 | HP-FE'!J57</f>
        <v/>
      </c>
      <c r="AF57" s="91" t="str">
        <f>IF(AU57="","",IF('Strategy 4 | HP-FE'!S57="W","Y",IF('Strategy 4 | HP-FE'!S57="L","N","")))</f>
        <v/>
      </c>
      <c r="AG57" s="91" t="str">
        <f>'Strategy 4 | HP-FE'!T57</f>
        <v/>
      </c>
      <c r="AH57" s="91" t="str">
        <f>'Strategy 4 | HP-FE'!N57</f>
        <v/>
      </c>
      <c r="AI57" s="105" t="str">
        <f>'Strategy 4 | HP-FE'!P57</f>
        <v/>
      </c>
      <c r="AJ57" s="137"/>
      <c r="AK57" s="137"/>
      <c r="AL57" s="104" t="str">
        <f>'Strategy 5 | M1-FE'!B57</f>
        <v/>
      </c>
      <c r="AM57" s="91" t="str">
        <f>'Strategy 5 | M1-FE'!C57</f>
        <v/>
      </c>
      <c r="AN57" s="91" t="str">
        <f>'Strategy 5 | M1-FE'!J57</f>
        <v/>
      </c>
      <c r="AO57" s="91" t="str">
        <f>IF(AU57="","",IF('Strategy 5 | M1-FE'!S57="W","Y",IF('Strategy 5 | M1-FE'!S57="L","N","")))</f>
        <v/>
      </c>
      <c r="AP57" s="91" t="str">
        <f>'Strategy 5 | M1-FE'!T57</f>
        <v/>
      </c>
      <c r="AQ57" s="91" t="str">
        <f>'Strategy 5 | M1-FE'!N57</f>
        <v/>
      </c>
      <c r="AR57" s="105" t="str">
        <f>'Strategy 5 | M1-FE'!P57</f>
        <v/>
      </c>
      <c r="AS57" s="137"/>
      <c r="AT57" s="137"/>
      <c r="AU57" s="187" t="str">
        <f>IF('Combo Dashboard'!AF57="","",'Combo Dashboard'!AF57)</f>
        <v/>
      </c>
      <c r="AV57" s="190" t="str">
        <f>IF('Combo Dashboard'!AG57="","",'Combo Dashboard'!AG57)</f>
        <v/>
      </c>
      <c r="AW57" s="190" t="str">
        <f>IF('Combo Dashboard'!AH57="","",'Combo Dashboard'!AH57)</f>
        <v/>
      </c>
      <c r="AX57" s="178" t="str" cm="1">
        <f t="array" aca="1" ref="AX57" ca="1">IF(AU56="","",INDIRECT(DS56&amp;DH57))</f>
        <v/>
      </c>
      <c r="AY57" s="91" t="str">
        <f t="shared" si="1"/>
        <v/>
      </c>
      <c r="AZ57" s="91" t="str">
        <f t="shared" si="14"/>
        <v/>
      </c>
      <c r="BA57" s="105" t="str">
        <f t="shared" si="2"/>
        <v/>
      </c>
      <c r="BB57" s="137"/>
      <c r="BC57" s="137"/>
      <c r="BD57" s="137"/>
      <c r="BE57" s="104" t="str">
        <f>'Strategy 6 | PD-M1'!B57</f>
        <v/>
      </c>
      <c r="BF57" s="91" t="str">
        <f>'Strategy 6 | PD-M1'!C57</f>
        <v/>
      </c>
      <c r="BG57" s="91" t="str">
        <f>'Strategy 6 | PD-M1'!J57</f>
        <v/>
      </c>
      <c r="BH57" s="91" t="str">
        <f>IF(AU57="","",IF('Strategy 6 | PD-M1'!R57&gt;0,"Y",IF('Strategy 6 | PD-M1'!R57=0,"","N")))</f>
        <v/>
      </c>
      <c r="BI57" s="91" t="str">
        <f>'Strategy 6 | PD-M1'!T57</f>
        <v/>
      </c>
      <c r="BJ57" s="91" t="str">
        <f>'Strategy 6 | PD-M1'!N57</f>
        <v/>
      </c>
      <c r="BK57" s="105" t="str">
        <f>'Strategy 6 | PD-M1'!P57</f>
        <v/>
      </c>
      <c r="BL57" s="137"/>
      <c r="BM57" s="137"/>
      <c r="BN57" s="104" t="str">
        <f>'Strategy 7 | TG-FE'!B57</f>
        <v/>
      </c>
      <c r="BO57" s="91" t="str">
        <f>'Strategy 7 | TG-FE'!C57</f>
        <v/>
      </c>
      <c r="BP57" s="91" t="str">
        <f>'Strategy 7 | TG-FE'!J57</f>
        <v/>
      </c>
      <c r="BQ57" s="91" t="str">
        <f>IF(AU57="","",IF('Strategy 7 | TG-FE'!S57="W","Y",IF('Strategy 7 | TG-FE'!S57="L","N","")))</f>
        <v/>
      </c>
      <c r="BR57" s="91" t="str">
        <f>'Strategy 7 | TG-FE'!T57</f>
        <v/>
      </c>
      <c r="BS57" s="91" t="str">
        <f>'Strategy 7 | TG-FE'!N57</f>
        <v/>
      </c>
      <c r="BT57" s="105" t="str">
        <f>'Strategy 7 | TG-FE'!P57</f>
        <v/>
      </c>
      <c r="BU57" s="137"/>
      <c r="BV57" s="137"/>
      <c r="BW57" s="104" t="str">
        <f>'Strategy 8 | M1-WB'!B57</f>
        <v/>
      </c>
      <c r="BX57" s="91" t="str">
        <f>'Strategy 8 | M1-WB'!C57</f>
        <v/>
      </c>
      <c r="BY57" s="91" t="str">
        <f>'Strategy 8 | M1-WB'!J57</f>
        <v/>
      </c>
      <c r="BZ57" s="91" t="str">
        <f>IF(AU57="","",IF('Strategy 8 | M1-WB'!S57="W","Y",IF('Strategy 8 | M1-WB'!S57="L","N","")))</f>
        <v/>
      </c>
      <c r="CA57" s="91" t="str">
        <f>'Strategy 8 | M1-WB'!T57</f>
        <v/>
      </c>
      <c r="CB57" s="91" t="str">
        <f>'Strategy 8 | M1-WB'!N57</f>
        <v/>
      </c>
      <c r="CC57" s="105" t="str">
        <f>'Strategy 8 | M1-WB'!P57</f>
        <v/>
      </c>
      <c r="CD57" s="137"/>
      <c r="CE57" s="137"/>
      <c r="CF57" s="104" t="str">
        <f>'Strategy 9 | HP-M1'!B57</f>
        <v/>
      </c>
      <c r="CG57" s="91" t="str">
        <f>'Strategy 9 | HP-M1'!C57</f>
        <v/>
      </c>
      <c r="CH57" s="91" t="str">
        <f>'Strategy 9 | HP-M1'!J57</f>
        <v/>
      </c>
      <c r="CI57" s="91" t="str">
        <f>IF(AU57="","",IF('Strategy 9 | HP-M1'!S57="W","Y",IF('Strategy 9 | HP-M1'!S57="L","N","")))</f>
        <v/>
      </c>
      <c r="CJ57" s="91" t="str">
        <f>'Strategy 9 | HP-M1'!T57</f>
        <v/>
      </c>
      <c r="CK57" s="91" t="str">
        <f>'Strategy 9 | HP-M1'!N57</f>
        <v/>
      </c>
      <c r="CL57" s="105" t="str">
        <f>'Strategy 9 | HP-M1'!P57</f>
        <v/>
      </c>
      <c r="CM57" s="137"/>
      <c r="CN57" s="137"/>
      <c r="CO57" s="104" t="str">
        <f>'Strategy 10 | OP-OB'!B57</f>
        <v/>
      </c>
      <c r="CP57" s="91" t="str">
        <f>'Strategy 10 | OP-OB'!C57</f>
        <v/>
      </c>
      <c r="CQ57" s="91" t="str">
        <f>'Strategy 10 | OP-OB'!J57</f>
        <v/>
      </c>
      <c r="CR57" s="91" t="str">
        <f>IF(AU57="","",IF('Strategy 10 | OP-OB'!S57="W","Y",IF('Strategy 10 | OP-OB'!S57="L","N","")))</f>
        <v/>
      </c>
      <c r="CS57" s="91" t="str">
        <f>'Strategy 10 | OP-OB'!T57</f>
        <v/>
      </c>
      <c r="CT57" s="91" t="str">
        <f>'Strategy 10 | OP-OB'!N57</f>
        <v/>
      </c>
      <c r="CU57" s="105" t="str">
        <f>'Strategy 10 | OP-OB'!P57</f>
        <v/>
      </c>
      <c r="CV57" s="14" t="e">
        <f>IF(AY57="",0,IFERROR(VLOOKUP(AY52&amp;AY53&amp;AY54&amp;AY55&amp;AY56&amp;AY57,General!I:J,2,FALSE),0))+AZ56</f>
        <v>#VALUE!</v>
      </c>
      <c r="DG57" s="14" t="str">
        <f>DG59</f>
        <v/>
      </c>
      <c r="DH57" s="14">
        <v>57</v>
      </c>
      <c r="DI57" s="14" t="str">
        <f t="shared" si="130"/>
        <v/>
      </c>
      <c r="DJ57" s="14" t="str">
        <f>IFERROR(VLOOKUP(DJ59,General!R:S,2,FALSE),"")</f>
        <v/>
      </c>
      <c r="DK57" s="14" t="str">
        <f>IFERROR(VLOOKUP(DK59,General!R:S,2,FALSE),"")</f>
        <v/>
      </c>
      <c r="DL57" s="14" t="str">
        <f>IFERROR(VLOOKUP(DL59,General!R:S,2,FALSE),"")</f>
        <v/>
      </c>
      <c r="DM57" s="14" t="str">
        <f>IFERROR(VLOOKUP(DM59,General!R:S,2,FALSE),"")</f>
        <v/>
      </c>
      <c r="DN57" s="14">
        <f ca="1">COUNTIF(DJ58:DM58,MAX(DJ58:DM58))</f>
        <v>4</v>
      </c>
      <c r="DS57" s="14" t="str">
        <f t="shared" ca="1" si="131"/>
        <v/>
      </c>
      <c r="ES57" s="81" t="str">
        <f t="shared" si="3"/>
        <v>B48</v>
      </c>
      <c r="ET57" s="219" t="str">
        <f t="shared" si="15"/>
        <v/>
      </c>
      <c r="EU57" s="24" t="str">
        <f t="shared" si="16"/>
        <v/>
      </c>
      <c r="EV57" s="24" t="str">
        <f t="shared" si="17"/>
        <v/>
      </c>
      <c r="EW57" s="24" t="str">
        <f t="shared" si="18"/>
        <v/>
      </c>
      <c r="EX57" s="24" t="str">
        <f t="shared" si="19"/>
        <v/>
      </c>
      <c r="EY57" s="24" t="str">
        <f t="shared" si="20"/>
        <v/>
      </c>
      <c r="EZ57" s="24" t="str">
        <f t="shared" si="21"/>
        <v/>
      </c>
      <c r="FA57" s="24" t="str">
        <f t="shared" si="22"/>
        <v/>
      </c>
      <c r="FB57" s="24" t="str">
        <f t="shared" si="23"/>
        <v/>
      </c>
      <c r="FC57" s="67" t="str">
        <f t="shared" si="24"/>
        <v/>
      </c>
    </row>
    <row r="58" spans="1:159" ht="26.25" customHeight="1">
      <c r="A58" s="14">
        <v>49</v>
      </c>
      <c r="B58" s="104" t="str">
        <f>'Strategy 1 | PD-TG'!B58</f>
        <v/>
      </c>
      <c r="C58" s="91" t="str">
        <f>'Strategy 1 | PD-TG'!C58</f>
        <v/>
      </c>
      <c r="D58" s="91" t="str">
        <f>'Strategy 1 | PD-TG'!J58</f>
        <v/>
      </c>
      <c r="E58" s="91" t="str">
        <f>IF(AU58="","",IF('Strategy 1 | PD-TG'!S58="W","Y",IF('Strategy 1 | PD-TG'!S58="L","N","")))</f>
        <v/>
      </c>
      <c r="F58" s="91" t="str">
        <f>'Strategy 1 | PD-TG'!T58</f>
        <v/>
      </c>
      <c r="G58" s="91" t="str">
        <f>'Strategy 1 | PD-TG'!N58</f>
        <v/>
      </c>
      <c r="H58" s="105" t="str">
        <f>'Strategy 1 | PD-TG'!P58</f>
        <v/>
      </c>
      <c r="I58" s="137"/>
      <c r="J58" s="137"/>
      <c r="K58" s="104" t="str">
        <f>'Strategy 2 | PD-FE'!B58</f>
        <v/>
      </c>
      <c r="L58" s="91" t="str">
        <f>'Strategy 2 | PD-FE'!C58</f>
        <v/>
      </c>
      <c r="M58" s="91" t="str">
        <f>'Strategy 2 | PD-FE'!J58</f>
        <v/>
      </c>
      <c r="N58" s="91" t="str">
        <f>IF(AU58="","",IF('Strategy 2 | PD-FE'!S58="W","Y",IF('Strategy 2 | PD-FE'!S58="L","N","")))</f>
        <v/>
      </c>
      <c r="O58" s="91" t="str">
        <f>'Strategy 2 | PD-FE'!T58</f>
        <v/>
      </c>
      <c r="P58" s="91" t="str">
        <f>'Strategy 2 | PD-FE'!N58</f>
        <v/>
      </c>
      <c r="Q58" s="105" t="str">
        <f>'Strategy 2 | PD-FE'!P58</f>
        <v/>
      </c>
      <c r="R58" s="137"/>
      <c r="S58" s="137"/>
      <c r="T58" s="104" t="str">
        <f>'Strategy 3 | M1-TG'!B58</f>
        <v/>
      </c>
      <c r="U58" s="91" t="str">
        <f>'Strategy 3 | M1-TG'!C58</f>
        <v/>
      </c>
      <c r="V58" s="91" t="str">
        <f>'Strategy 3 | M1-TG'!J58</f>
        <v/>
      </c>
      <c r="W58" s="91" t="str">
        <f>IF(AU58="","",IF('Strategy 3 | M1-TG'!S58="W","Y",IF('Strategy 3 | M1-TG'!S58="L","N","")))</f>
        <v/>
      </c>
      <c r="X58" s="91" t="str">
        <f>'Strategy 3 | M1-TG'!T58</f>
        <v/>
      </c>
      <c r="Y58" s="91" t="str">
        <f>'Strategy 3 | M1-TG'!N58</f>
        <v/>
      </c>
      <c r="Z58" s="105" t="str">
        <f>'Strategy 3 | M1-TG'!P58</f>
        <v/>
      </c>
      <c r="AA58" s="137"/>
      <c r="AB58" s="137"/>
      <c r="AC58" s="104" t="str">
        <f>'Strategy 4 | HP-FE'!B58</f>
        <v/>
      </c>
      <c r="AD58" s="91" t="str">
        <f>'Strategy 4 | HP-FE'!C58</f>
        <v/>
      </c>
      <c r="AE58" s="91" t="str">
        <f>'Strategy 4 | HP-FE'!J58</f>
        <v/>
      </c>
      <c r="AF58" s="91" t="str">
        <f>IF(AU58="","",IF('Strategy 4 | HP-FE'!S58="W","Y",IF('Strategy 4 | HP-FE'!S58="L","N","")))</f>
        <v/>
      </c>
      <c r="AG58" s="91" t="str">
        <f>'Strategy 4 | HP-FE'!T58</f>
        <v/>
      </c>
      <c r="AH58" s="91" t="str">
        <f>'Strategy 4 | HP-FE'!N58</f>
        <v/>
      </c>
      <c r="AI58" s="105" t="str">
        <f>'Strategy 4 | HP-FE'!P58</f>
        <v/>
      </c>
      <c r="AJ58" s="137"/>
      <c r="AK58" s="137"/>
      <c r="AL58" s="104" t="str">
        <f>'Strategy 5 | M1-FE'!B58</f>
        <v/>
      </c>
      <c r="AM58" s="91" t="str">
        <f>'Strategy 5 | M1-FE'!C58</f>
        <v/>
      </c>
      <c r="AN58" s="91" t="str">
        <f>'Strategy 5 | M1-FE'!J58</f>
        <v/>
      </c>
      <c r="AO58" s="91" t="str">
        <f>IF(AU58="","",IF('Strategy 5 | M1-FE'!S58="W","Y",IF('Strategy 5 | M1-FE'!S58="L","N","")))</f>
        <v/>
      </c>
      <c r="AP58" s="91" t="str">
        <f>'Strategy 5 | M1-FE'!T58</f>
        <v/>
      </c>
      <c r="AQ58" s="91" t="str">
        <f>'Strategy 5 | M1-FE'!N58</f>
        <v/>
      </c>
      <c r="AR58" s="105" t="str">
        <f>'Strategy 5 | M1-FE'!P58</f>
        <v/>
      </c>
      <c r="AS58" s="137"/>
      <c r="AT58" s="137"/>
      <c r="AU58" s="187" t="str">
        <f>IF('Combo Dashboard'!AF58="","",'Combo Dashboard'!AF58)</f>
        <v/>
      </c>
      <c r="AV58" s="190" t="str">
        <f>IF('Combo Dashboard'!AG58="","",'Combo Dashboard'!AG58)</f>
        <v/>
      </c>
      <c r="AW58" s="190" t="str">
        <f>IF('Combo Dashboard'!AH58="","",'Combo Dashboard'!AH58)</f>
        <v/>
      </c>
      <c r="AX58" s="178" t="str" cm="1">
        <f t="array" aca="1" ref="AX58" ca="1">IF(AU57="","",INDIRECT(DS57&amp;DH58))</f>
        <v/>
      </c>
      <c r="AY58" s="91" t="str">
        <f t="shared" si="1"/>
        <v/>
      </c>
      <c r="AZ58" s="91" t="str">
        <f t="shared" si="14"/>
        <v/>
      </c>
      <c r="BA58" s="105" t="str">
        <f t="shared" si="2"/>
        <v/>
      </c>
      <c r="BB58" s="137"/>
      <c r="BC58" s="137"/>
      <c r="BD58" s="137"/>
      <c r="BE58" s="104" t="str">
        <f>'Strategy 6 | PD-M1'!B58</f>
        <v/>
      </c>
      <c r="BF58" s="91" t="str">
        <f>'Strategy 6 | PD-M1'!C58</f>
        <v/>
      </c>
      <c r="BG58" s="91" t="str">
        <f>'Strategy 6 | PD-M1'!J58</f>
        <v/>
      </c>
      <c r="BH58" s="91" t="str">
        <f>IF(AU58="","",IF('Strategy 6 | PD-M1'!R58&gt;0,"Y",IF('Strategy 6 | PD-M1'!R58=0,"","N")))</f>
        <v/>
      </c>
      <c r="BI58" s="91" t="str">
        <f>'Strategy 6 | PD-M1'!T58</f>
        <v/>
      </c>
      <c r="BJ58" s="91" t="str">
        <f>'Strategy 6 | PD-M1'!N58</f>
        <v/>
      </c>
      <c r="BK58" s="105" t="str">
        <f>'Strategy 6 | PD-M1'!P58</f>
        <v/>
      </c>
      <c r="BL58" s="137"/>
      <c r="BM58" s="137"/>
      <c r="BN58" s="104" t="str">
        <f>'Strategy 7 | TG-FE'!B58</f>
        <v/>
      </c>
      <c r="BO58" s="91" t="str">
        <f>'Strategy 7 | TG-FE'!C58</f>
        <v/>
      </c>
      <c r="BP58" s="91" t="str">
        <f>'Strategy 7 | TG-FE'!J58</f>
        <v/>
      </c>
      <c r="BQ58" s="91" t="str">
        <f>IF(AU58="","",IF('Strategy 7 | TG-FE'!S58="W","Y",IF('Strategy 7 | TG-FE'!S58="L","N","")))</f>
        <v/>
      </c>
      <c r="BR58" s="91" t="str">
        <f>'Strategy 7 | TG-FE'!T58</f>
        <v/>
      </c>
      <c r="BS58" s="91" t="str">
        <f>'Strategy 7 | TG-FE'!N58</f>
        <v/>
      </c>
      <c r="BT58" s="105" t="str">
        <f>'Strategy 7 | TG-FE'!P58</f>
        <v/>
      </c>
      <c r="BU58" s="137"/>
      <c r="BV58" s="137"/>
      <c r="BW58" s="104" t="str">
        <f>'Strategy 8 | M1-WB'!B58</f>
        <v/>
      </c>
      <c r="BX58" s="91" t="str">
        <f>'Strategy 8 | M1-WB'!C58</f>
        <v/>
      </c>
      <c r="BY58" s="91" t="str">
        <f>'Strategy 8 | M1-WB'!J58</f>
        <v/>
      </c>
      <c r="BZ58" s="91" t="str">
        <f>IF(AU58="","",IF('Strategy 8 | M1-WB'!S58="W","Y",IF('Strategy 8 | M1-WB'!S58="L","N","")))</f>
        <v/>
      </c>
      <c r="CA58" s="91" t="str">
        <f>'Strategy 8 | M1-WB'!T58</f>
        <v/>
      </c>
      <c r="CB58" s="91" t="str">
        <f>'Strategy 8 | M1-WB'!N58</f>
        <v/>
      </c>
      <c r="CC58" s="105" t="str">
        <f>'Strategy 8 | M1-WB'!P58</f>
        <v/>
      </c>
      <c r="CD58" s="137"/>
      <c r="CE58" s="137"/>
      <c r="CF58" s="104" t="str">
        <f>'Strategy 9 | HP-M1'!B58</f>
        <v/>
      </c>
      <c r="CG58" s="91" t="str">
        <f>'Strategy 9 | HP-M1'!C58</f>
        <v/>
      </c>
      <c r="CH58" s="91" t="str">
        <f>'Strategy 9 | HP-M1'!J58</f>
        <v/>
      </c>
      <c r="CI58" s="91" t="str">
        <f>IF(AU58="","",IF('Strategy 9 | HP-M1'!S58="W","Y",IF('Strategy 9 | HP-M1'!S58="L","N","")))</f>
        <v/>
      </c>
      <c r="CJ58" s="91" t="str">
        <f>'Strategy 9 | HP-M1'!T58</f>
        <v/>
      </c>
      <c r="CK58" s="91" t="str">
        <f>'Strategy 9 | HP-M1'!N58</f>
        <v/>
      </c>
      <c r="CL58" s="105" t="str">
        <f>'Strategy 9 | HP-M1'!P58</f>
        <v/>
      </c>
      <c r="CM58" s="137"/>
      <c r="CN58" s="137"/>
      <c r="CO58" s="104" t="str">
        <f>'Strategy 10 | OP-OB'!B58</f>
        <v/>
      </c>
      <c r="CP58" s="91" t="str">
        <f>'Strategy 10 | OP-OB'!C58</f>
        <v/>
      </c>
      <c r="CQ58" s="91" t="str">
        <f>'Strategy 10 | OP-OB'!J58</f>
        <v/>
      </c>
      <c r="CR58" s="91" t="str">
        <f>IF(AU58="","",IF('Strategy 10 | OP-OB'!S58="W","Y",IF('Strategy 10 | OP-OB'!S58="L","N","")))</f>
        <v/>
      </c>
      <c r="CS58" s="91" t="str">
        <f>'Strategy 10 | OP-OB'!T58</f>
        <v/>
      </c>
      <c r="CT58" s="91" t="str">
        <f>'Strategy 10 | OP-OB'!N58</f>
        <v/>
      </c>
      <c r="CU58" s="105" t="str">
        <f>'Strategy 10 | OP-OB'!P58</f>
        <v/>
      </c>
      <c r="CV58" s="14" t="e">
        <f>IF(AY58="",0,IFERROR(VLOOKUP(AY53&amp;AY54&amp;AY55&amp;AY56&amp;AY57&amp;AY58,General!I:J,2,FALSE),0))+AZ57</f>
        <v>#VALUE!</v>
      </c>
      <c r="DG58" s="14" t="str">
        <f>DG59</f>
        <v/>
      </c>
      <c r="DH58" s="14">
        <v>58</v>
      </c>
      <c r="DI58" s="14" t="str">
        <f t="shared" si="130"/>
        <v/>
      </c>
      <c r="DJ58" s="14">
        <f ca="1">IF(DJ59="",0,COUNTIF(INDIRECT(DJ57&amp;DH55):INDIRECT(DJ57&amp;DH59),"Y"))</f>
        <v>0</v>
      </c>
      <c r="DK58" s="14">
        <f ca="1">IF(DK59="",0,COUNTIF(INDIRECT(DK57&amp;DH55):INDIRECT(DK57&amp;DH59),"Y"))</f>
        <v>0</v>
      </c>
      <c r="DL58" s="14">
        <f ca="1">IF(DL59="",0,COUNTIF(INDIRECT(DL57&amp;DH55):INDIRECT(DL57&amp;DH59),"Y"))</f>
        <v>0</v>
      </c>
      <c r="DM58" s="14">
        <f ca="1">IF(DM59="",0,COUNTIF(INDIRECT(DM57&amp;DH55):INDIRECT(DM57&amp;DH59),"Y"))</f>
        <v>0</v>
      </c>
      <c r="DN58" s="14" t="str" cm="1">
        <f t="array" aca="1" ref="DN58" ca="1">IFERROR(INDEX($DJ$59:$DM$59,_xlfn.AGGREGATE(15,6,COLUMN($DJ$59:$DM$59)-COLUMN($DI$59)/($DJ$58:$DM$58=MAX($DJ$58:$DM$58)),COLUMNS($DJ$59:DJ59))),"")</f>
        <v/>
      </c>
      <c r="DO58" s="14" t="str" cm="1">
        <f t="array" aca="1" ref="DO58" ca="1">IFERROR(INDEX($DJ$59:$DM$59,_xlfn.AGGREGATE(15,6,COLUMN($DJ$59:$DM$59)-COLUMN($DI$59)/($DJ$58:$DM$58=MAX($DJ$58:$DM$58)),COLUMNS($DJ$59:DK59))),"")</f>
        <v/>
      </c>
      <c r="DP58" s="14" t="str" cm="1">
        <f t="array" aca="1" ref="DP58" ca="1">IFERROR(INDEX($DJ$59:$DM$59,_xlfn.AGGREGATE(15,6,COLUMN($DJ$59:$DM$59)-COLUMN($DI$59)/($DJ$58:$DM$58=MAX($DJ$58:$DM$58)),COLUMNS($DJ$59:DL59))),"")</f>
        <v/>
      </c>
      <c r="DQ58" s="14" t="str" cm="1">
        <f t="array" aca="1" ref="DQ58" ca="1">IFERROR(INDEX($DJ$59:$DM$59,_xlfn.AGGREGATE(15,6,COLUMN($DJ$59:$DM$59)-COLUMN($DI$59)/($DJ$58:$DM$58=MAX($DJ$58:$DM$58)),COLUMNS($DJ$59:DM59))),"")</f>
        <v/>
      </c>
      <c r="DS58" s="14" t="str">
        <f t="shared" ca="1" si="131"/>
        <v/>
      </c>
      <c r="ES58" s="81" t="str">
        <f t="shared" si="3"/>
        <v>B49</v>
      </c>
      <c r="ET58" s="219" t="str">
        <f t="shared" si="15"/>
        <v/>
      </c>
      <c r="EU58" s="24" t="str">
        <f t="shared" si="16"/>
        <v/>
      </c>
      <c r="EV58" s="24" t="str">
        <f t="shared" si="17"/>
        <v/>
      </c>
      <c r="EW58" s="24" t="str">
        <f t="shared" si="18"/>
        <v/>
      </c>
      <c r="EX58" s="24" t="str">
        <f t="shared" si="19"/>
        <v/>
      </c>
      <c r="EY58" s="24" t="str">
        <f t="shared" si="20"/>
        <v/>
      </c>
      <c r="EZ58" s="24" t="str">
        <f t="shared" si="21"/>
        <v/>
      </c>
      <c r="FA58" s="24" t="str">
        <f t="shared" si="22"/>
        <v/>
      </c>
      <c r="FB58" s="24" t="str">
        <f t="shared" si="23"/>
        <v/>
      </c>
      <c r="FC58" s="67" t="str">
        <f t="shared" si="24"/>
        <v/>
      </c>
    </row>
    <row r="59" spans="1:159" ht="26.25" customHeight="1" thickBot="1">
      <c r="A59" s="14">
        <v>50</v>
      </c>
      <c r="B59" s="106" t="str">
        <f>'Strategy 1 | PD-TG'!B59</f>
        <v/>
      </c>
      <c r="C59" s="107" t="str">
        <f>'Strategy 1 | PD-TG'!C59</f>
        <v/>
      </c>
      <c r="D59" s="107" t="str">
        <f>'Strategy 1 | PD-TG'!J59</f>
        <v/>
      </c>
      <c r="E59" s="107" t="str">
        <f>IF(AU59="","",IF('Strategy 1 | PD-TG'!S59="W","Y",IF('Strategy 1 | PD-TG'!S59="L","N","")))</f>
        <v/>
      </c>
      <c r="F59" s="107" t="str">
        <f>'Strategy 1 | PD-TG'!T59</f>
        <v/>
      </c>
      <c r="G59" s="107" t="str">
        <f>'Strategy 1 | PD-TG'!N59</f>
        <v/>
      </c>
      <c r="H59" s="108" t="str">
        <f>'Strategy 1 | PD-TG'!P59</f>
        <v/>
      </c>
      <c r="I59" s="137"/>
      <c r="J59" s="137"/>
      <c r="K59" s="106" t="str">
        <f>'Strategy 2 | PD-FE'!B59</f>
        <v/>
      </c>
      <c r="L59" s="107" t="str">
        <f>'Strategy 2 | PD-FE'!C59</f>
        <v/>
      </c>
      <c r="M59" s="107" t="str">
        <f>'Strategy 2 | PD-FE'!J59</f>
        <v/>
      </c>
      <c r="N59" s="107" t="str">
        <f>IF(AU59="","",IF('Strategy 2 | PD-FE'!S59="W","Y",IF('Strategy 2 | PD-FE'!S59="L","N","")))</f>
        <v/>
      </c>
      <c r="O59" s="107" t="str">
        <f>'Strategy 2 | PD-FE'!T59</f>
        <v/>
      </c>
      <c r="P59" s="107" t="str">
        <f>'Strategy 2 | PD-FE'!N59</f>
        <v/>
      </c>
      <c r="Q59" s="108" t="str">
        <f>'Strategy 2 | PD-FE'!P59</f>
        <v/>
      </c>
      <c r="R59" s="137"/>
      <c r="S59" s="137"/>
      <c r="T59" s="106" t="str">
        <f>'Strategy 3 | M1-TG'!B59</f>
        <v/>
      </c>
      <c r="U59" s="107" t="str">
        <f>'Strategy 3 | M1-TG'!C59</f>
        <v/>
      </c>
      <c r="V59" s="107" t="str">
        <f>'Strategy 3 | M1-TG'!J59</f>
        <v/>
      </c>
      <c r="W59" s="107" t="str">
        <f>IF(AU59="","",IF('Strategy 3 | M1-TG'!S59="W","Y",IF('Strategy 3 | M1-TG'!S59="L","N","")))</f>
        <v/>
      </c>
      <c r="X59" s="107" t="str">
        <f>'Strategy 3 | M1-TG'!T59</f>
        <v/>
      </c>
      <c r="Y59" s="107" t="str">
        <f>'Strategy 3 | M1-TG'!N59</f>
        <v/>
      </c>
      <c r="Z59" s="108" t="str">
        <f>'Strategy 3 | M1-TG'!P59</f>
        <v/>
      </c>
      <c r="AA59" s="137"/>
      <c r="AB59" s="137"/>
      <c r="AC59" s="106" t="str">
        <f>'Strategy 4 | HP-FE'!B59</f>
        <v/>
      </c>
      <c r="AD59" s="107" t="str">
        <f>'Strategy 4 | HP-FE'!C59</f>
        <v/>
      </c>
      <c r="AE59" s="107" t="str">
        <f>'Strategy 4 | HP-FE'!J59</f>
        <v/>
      </c>
      <c r="AF59" s="107" t="str">
        <f>IF(AU59="","",IF('Strategy 4 | HP-FE'!S59="W","Y",IF('Strategy 4 | HP-FE'!S59="L","N","")))</f>
        <v/>
      </c>
      <c r="AG59" s="107" t="str">
        <f>'Strategy 4 | HP-FE'!T59</f>
        <v/>
      </c>
      <c r="AH59" s="107" t="str">
        <f>'Strategy 4 | HP-FE'!N59</f>
        <v/>
      </c>
      <c r="AI59" s="108" t="str">
        <f>'Strategy 4 | HP-FE'!P59</f>
        <v/>
      </c>
      <c r="AJ59" s="137"/>
      <c r="AK59" s="137"/>
      <c r="AL59" s="106" t="str">
        <f>'Strategy 5 | M1-FE'!B59</f>
        <v/>
      </c>
      <c r="AM59" s="107" t="str">
        <f>'Strategy 5 | M1-FE'!C59</f>
        <v/>
      </c>
      <c r="AN59" s="107" t="str">
        <f>'Strategy 5 | M1-FE'!J59</f>
        <v/>
      </c>
      <c r="AO59" s="107" t="str">
        <f>IF(AU59="","",IF('Strategy 5 | M1-FE'!S59="W","Y",IF('Strategy 5 | M1-FE'!S59="L","N","")))</f>
        <v/>
      </c>
      <c r="AP59" s="107" t="str">
        <f>'Strategy 5 | M1-FE'!T59</f>
        <v/>
      </c>
      <c r="AQ59" s="107" t="str">
        <f>'Strategy 5 | M1-FE'!N59</f>
        <v/>
      </c>
      <c r="AR59" s="108" t="str">
        <f>'Strategy 5 | M1-FE'!P59</f>
        <v/>
      </c>
      <c r="AS59" s="137"/>
      <c r="AT59" s="137"/>
      <c r="AU59" s="188" t="str">
        <f>IF('Combo Dashboard'!AF59="","",'Combo Dashboard'!AF59)</f>
        <v/>
      </c>
      <c r="AV59" s="191" t="str">
        <f>IF('Combo Dashboard'!AG59="","",'Combo Dashboard'!AG59)</f>
        <v/>
      </c>
      <c r="AW59" s="191" t="str">
        <f>IF('Combo Dashboard'!AH59="","",'Combo Dashboard'!AH59)</f>
        <v/>
      </c>
      <c r="AX59" s="182" t="str" cm="1">
        <f t="array" aca="1" ref="AX59" ca="1">IF(AU58="","",INDIRECT(DS58&amp;DH59))</f>
        <v/>
      </c>
      <c r="AY59" s="107" t="str">
        <f t="shared" si="1"/>
        <v/>
      </c>
      <c r="AZ59" s="107" t="str">
        <f t="shared" si="14"/>
        <v/>
      </c>
      <c r="BA59" s="108" t="str">
        <f t="shared" si="2"/>
        <v/>
      </c>
      <c r="BB59" s="137"/>
      <c r="BC59" s="137"/>
      <c r="BD59" s="137"/>
      <c r="BE59" s="106" t="str">
        <f>'Strategy 6 | PD-M1'!B59</f>
        <v/>
      </c>
      <c r="BF59" s="107" t="str">
        <f>'Strategy 6 | PD-M1'!C59</f>
        <v/>
      </c>
      <c r="BG59" s="107" t="str">
        <f>'Strategy 6 | PD-M1'!J59</f>
        <v/>
      </c>
      <c r="BH59" s="107" t="str">
        <f>IF(AU59="","",IF('Strategy 6 | PD-M1'!R59&gt;0,"Y",IF('Strategy 6 | PD-M1'!R59=0,"","N")))</f>
        <v/>
      </c>
      <c r="BI59" s="107" t="str">
        <f>'Strategy 6 | PD-M1'!T59</f>
        <v/>
      </c>
      <c r="BJ59" s="107" t="str">
        <f>'Strategy 6 | PD-M1'!N59</f>
        <v/>
      </c>
      <c r="BK59" s="108" t="str">
        <f>'Strategy 6 | PD-M1'!P59</f>
        <v/>
      </c>
      <c r="BL59" s="137"/>
      <c r="BM59" s="137"/>
      <c r="BN59" s="106" t="str">
        <f>'Strategy 7 | TG-FE'!B59</f>
        <v/>
      </c>
      <c r="BO59" s="107" t="str">
        <f>'Strategy 7 | TG-FE'!C59</f>
        <v/>
      </c>
      <c r="BP59" s="107" t="str">
        <f>'Strategy 7 | TG-FE'!J59</f>
        <v/>
      </c>
      <c r="BQ59" s="107" t="str">
        <f>IF(AU59="","",IF('Strategy 7 | TG-FE'!S59="W","Y",IF('Strategy 7 | TG-FE'!S59="L","N","")))</f>
        <v/>
      </c>
      <c r="BR59" s="107" t="str">
        <f>'Strategy 7 | TG-FE'!T59</f>
        <v/>
      </c>
      <c r="BS59" s="107" t="str">
        <f>'Strategy 7 | TG-FE'!N59</f>
        <v/>
      </c>
      <c r="BT59" s="108" t="str">
        <f>'Strategy 7 | TG-FE'!P59</f>
        <v/>
      </c>
      <c r="BU59" s="137"/>
      <c r="BV59" s="137"/>
      <c r="BW59" s="106" t="str">
        <f>'Strategy 8 | M1-WB'!B59</f>
        <v/>
      </c>
      <c r="BX59" s="107" t="str">
        <f>'Strategy 8 | M1-WB'!C59</f>
        <v/>
      </c>
      <c r="BY59" s="107" t="str">
        <f>'Strategy 8 | M1-WB'!J59</f>
        <v/>
      </c>
      <c r="BZ59" s="107" t="str">
        <f>IF(AU59="","",IF('Strategy 8 | M1-WB'!S59="W","Y",IF('Strategy 8 | M1-WB'!S59="L","N","")))</f>
        <v/>
      </c>
      <c r="CA59" s="107" t="str">
        <f>'Strategy 8 | M1-WB'!T59</f>
        <v/>
      </c>
      <c r="CB59" s="107" t="str">
        <f>'Strategy 8 | M1-WB'!N59</f>
        <v/>
      </c>
      <c r="CC59" s="108" t="str">
        <f>'Strategy 8 | M1-WB'!P59</f>
        <v/>
      </c>
      <c r="CD59" s="137"/>
      <c r="CE59" s="137"/>
      <c r="CF59" s="106" t="str">
        <f>'Strategy 9 | HP-M1'!B59</f>
        <v/>
      </c>
      <c r="CG59" s="107" t="str">
        <f>'Strategy 9 | HP-M1'!C59</f>
        <v/>
      </c>
      <c r="CH59" s="107" t="str">
        <f>'Strategy 9 | HP-M1'!J59</f>
        <v/>
      </c>
      <c r="CI59" s="107" t="str">
        <f>IF(AU59="","",IF('Strategy 9 | HP-M1'!S59="W","Y",IF('Strategy 9 | HP-M1'!S59="L","N","")))</f>
        <v/>
      </c>
      <c r="CJ59" s="107" t="str">
        <f>'Strategy 9 | HP-M1'!T59</f>
        <v/>
      </c>
      <c r="CK59" s="107" t="str">
        <f>'Strategy 9 | HP-M1'!N59</f>
        <v/>
      </c>
      <c r="CL59" s="108" t="str">
        <f>'Strategy 9 | HP-M1'!P59</f>
        <v/>
      </c>
      <c r="CM59" s="137"/>
      <c r="CN59" s="137"/>
      <c r="CO59" s="106" t="str">
        <f>'Strategy 10 | OP-OB'!B59</f>
        <v/>
      </c>
      <c r="CP59" s="107" t="str">
        <f>'Strategy 10 | OP-OB'!C59</f>
        <v/>
      </c>
      <c r="CQ59" s="107" t="str">
        <f>'Strategy 10 | OP-OB'!J59</f>
        <v/>
      </c>
      <c r="CR59" s="107" t="str">
        <f>IF(AU59="","",IF('Strategy 10 | OP-OB'!S59="W","Y",IF('Strategy 10 | OP-OB'!S59="L","N","")))</f>
        <v/>
      </c>
      <c r="CS59" s="107" t="str">
        <f>'Strategy 10 | OP-OB'!T59</f>
        <v/>
      </c>
      <c r="CT59" s="107" t="str">
        <f>'Strategy 10 | OP-OB'!N59</f>
        <v/>
      </c>
      <c r="CU59" s="108" t="str">
        <f>'Strategy 10 | OP-OB'!P59</f>
        <v/>
      </c>
      <c r="CV59" s="14" t="e">
        <f>IF(AY59="",0,IFERROR(VLOOKUP(AY54&amp;AY55&amp;AY56&amp;AY57&amp;AY58&amp;AY59,General!I:J,2,FALSE),0))+AZ58</f>
        <v>#VALUE!</v>
      </c>
      <c r="CW59" s="14" t="str">
        <f t="shared" ref="CW59" si="132">H59</f>
        <v/>
      </c>
      <c r="CX59" s="14" t="str">
        <f t="shared" ref="CX59" si="133">Q59</f>
        <v/>
      </c>
      <c r="CY59" s="14" t="str">
        <f t="shared" ref="CY59" si="134">Z59</f>
        <v/>
      </c>
      <c r="CZ59" s="14" t="str">
        <f t="shared" ref="CZ59" si="135">AI59</f>
        <v/>
      </c>
      <c r="DA59" s="14" t="str">
        <f t="shared" ref="DA59" si="136">AR59</f>
        <v/>
      </c>
      <c r="DB59" s="14" t="str">
        <f t="shared" ref="DB59" si="137">BK59</f>
        <v/>
      </c>
      <c r="DC59" s="14" t="str">
        <f t="shared" ref="DC59" si="138">BT59</f>
        <v/>
      </c>
      <c r="DD59" s="14" t="str">
        <f t="shared" ref="DD59" si="139">CC59</f>
        <v/>
      </c>
      <c r="DE59" s="14" t="str">
        <f t="shared" ref="DE59" si="140">CL59</f>
        <v/>
      </c>
      <c r="DF59" s="14" t="str">
        <f t="shared" ref="DF59" si="141">CU59</f>
        <v/>
      </c>
      <c r="DG59" s="14" t="str">
        <f>IF(AF59="","",INDEX($CW$4:$DF$4,MATCH(MAX(CW59:DF59),CW59:DF59,0)))</f>
        <v/>
      </c>
      <c r="DH59" s="14">
        <v>59</v>
      </c>
      <c r="DI59" s="14" t="str">
        <f t="shared" si="130"/>
        <v/>
      </c>
      <c r="DJ59" s="14" t="str" cm="1">
        <f t="array" ref="DJ59">IFERROR(INDEX($CW$4:$DF$4,_xlfn.AGGREGATE(15,6,COLUMN($CW$4:$DF$4)-COLUMN($CV$1)/($CW$59:$DF$59=MAX($CW$59:$DF$59)),COLUMNS($CW$4:CW4))),"")</f>
        <v/>
      </c>
      <c r="DK59" s="14" t="str" cm="1">
        <f t="array" ref="DK59">IFERROR(INDEX($CW$4:$DF$4,_xlfn.AGGREGATE(15,6,COLUMN($CW$4:$DF$4)-COLUMN($CV$1)/($CW$59:$DF$59=MAX($CW$59:$DF$59)),COLUMNS($CW$4:CX4))),"")</f>
        <v/>
      </c>
      <c r="DL59" s="14" t="str" cm="1">
        <f t="array" ref="DL59">IFERROR(INDEX($CW$4:$DF$4,_xlfn.AGGREGATE(15,6,COLUMN($CW$4:$DF$4)-COLUMN($CV$1)/($CW$59:$DF$59=MAX($CW$59:$DF$59)),COLUMNS($CW$4:CY4))),"")</f>
        <v/>
      </c>
      <c r="DM59" s="14" t="str" cm="1">
        <f t="array" ref="DM59">IFERROR(INDEX($CW$4:$DF$4,_xlfn.AGGREGATE(15,6,COLUMN($CW$4:$DF$4)-COLUMN($CV$1)/($CW$59:$DF$59=MAX($CW$59:$DF$59)),COLUMNS($CW$4:CZ4))),"")</f>
        <v/>
      </c>
      <c r="DN59" s="168" t="str">
        <f ca="1">IF(DO58="",DN58,DN55)</f>
        <v/>
      </c>
      <c r="DR59" s="14" t="str">
        <f ca="1">IF(DN56&gt;1,"R","N")</f>
        <v>R</v>
      </c>
      <c r="DS59" s="14" t="str">
        <f ca="1">DN59</f>
        <v/>
      </c>
      <c r="ES59" s="81" t="str">
        <f t="shared" si="3"/>
        <v>B50</v>
      </c>
      <c r="ET59" s="219" t="str">
        <f t="shared" si="15"/>
        <v/>
      </c>
      <c r="EU59" s="24" t="str">
        <f t="shared" si="16"/>
        <v/>
      </c>
      <c r="EV59" s="24" t="str">
        <f t="shared" si="17"/>
        <v/>
      </c>
      <c r="EW59" s="24" t="str">
        <f t="shared" si="18"/>
        <v/>
      </c>
      <c r="EX59" s="24" t="str">
        <f t="shared" si="19"/>
        <v/>
      </c>
      <c r="EY59" s="24" t="str">
        <f t="shared" si="20"/>
        <v/>
      </c>
      <c r="EZ59" s="24" t="str">
        <f t="shared" si="21"/>
        <v/>
      </c>
      <c r="FA59" s="24" t="str">
        <f t="shared" si="22"/>
        <v/>
      </c>
      <c r="FB59" s="24" t="str">
        <f t="shared" si="23"/>
        <v/>
      </c>
      <c r="FC59" s="67" t="str">
        <f t="shared" si="24"/>
        <v/>
      </c>
    </row>
    <row r="60" spans="1:159" ht="26.25" customHeight="1">
      <c r="A60" s="14">
        <v>51</v>
      </c>
      <c r="B60" s="101" t="str">
        <f>'Strategy 1 | PD-TG'!B60</f>
        <v/>
      </c>
      <c r="C60" s="102" t="str">
        <f>'Strategy 1 | PD-TG'!C60</f>
        <v/>
      </c>
      <c r="D60" s="102" t="str">
        <f>'Strategy 1 | PD-TG'!J60</f>
        <v/>
      </c>
      <c r="E60" s="102" t="str">
        <f>IF(AU60="","",IF('Strategy 1 | PD-TG'!S60="W","Y",IF('Strategy 1 | PD-TG'!S60="L","N","")))</f>
        <v/>
      </c>
      <c r="F60" s="102" t="str">
        <f>'Strategy 1 | PD-TG'!T60</f>
        <v/>
      </c>
      <c r="G60" s="102" t="str">
        <f>'Strategy 1 | PD-TG'!N60</f>
        <v/>
      </c>
      <c r="H60" s="103" t="str">
        <f>'Strategy 1 | PD-TG'!P60</f>
        <v/>
      </c>
      <c r="I60" s="137"/>
      <c r="J60" s="137"/>
      <c r="K60" s="101" t="str">
        <f>'Strategy 2 | PD-FE'!B60</f>
        <v/>
      </c>
      <c r="L60" s="102" t="str">
        <f>'Strategy 2 | PD-FE'!C60</f>
        <v/>
      </c>
      <c r="M60" s="102" t="str">
        <f>'Strategy 2 | PD-FE'!J60</f>
        <v/>
      </c>
      <c r="N60" s="102" t="str">
        <f>IF(AU60="","",IF('Strategy 2 | PD-FE'!S60="W","Y",IF('Strategy 2 | PD-FE'!S60="L","N","")))</f>
        <v/>
      </c>
      <c r="O60" s="102" t="str">
        <f>'Strategy 2 | PD-FE'!T60</f>
        <v/>
      </c>
      <c r="P60" s="102" t="str">
        <f>'Strategy 2 | PD-FE'!N60</f>
        <v/>
      </c>
      <c r="Q60" s="103" t="str">
        <f>'Strategy 2 | PD-FE'!P60</f>
        <v/>
      </c>
      <c r="R60" s="137"/>
      <c r="S60" s="137"/>
      <c r="T60" s="101" t="str">
        <f>'Strategy 3 | M1-TG'!B60</f>
        <v/>
      </c>
      <c r="U60" s="102" t="str">
        <f>'Strategy 3 | M1-TG'!C60</f>
        <v/>
      </c>
      <c r="V60" s="102" t="str">
        <f>'Strategy 3 | M1-TG'!J60</f>
        <v/>
      </c>
      <c r="W60" s="102" t="str">
        <f>IF(AU60="","",IF('Strategy 3 | M1-TG'!S60="W","Y",IF('Strategy 3 | M1-TG'!S60="L","N","")))</f>
        <v/>
      </c>
      <c r="X60" s="102" t="str">
        <f>'Strategy 3 | M1-TG'!T60</f>
        <v/>
      </c>
      <c r="Y60" s="102" t="str">
        <f>'Strategy 3 | M1-TG'!N60</f>
        <v/>
      </c>
      <c r="Z60" s="103" t="str">
        <f>'Strategy 3 | M1-TG'!P60</f>
        <v/>
      </c>
      <c r="AA60" s="137"/>
      <c r="AB60" s="137"/>
      <c r="AC60" s="101" t="str">
        <f>'Strategy 4 | HP-FE'!B60</f>
        <v/>
      </c>
      <c r="AD60" s="102" t="str">
        <f>'Strategy 4 | HP-FE'!C60</f>
        <v/>
      </c>
      <c r="AE60" s="102" t="str">
        <f>'Strategy 4 | HP-FE'!J60</f>
        <v/>
      </c>
      <c r="AF60" s="102" t="str">
        <f>IF(AU60="","",IF('Strategy 4 | HP-FE'!S60="W","Y",IF('Strategy 4 | HP-FE'!S60="L","N","")))</f>
        <v/>
      </c>
      <c r="AG60" s="102" t="str">
        <f>'Strategy 4 | HP-FE'!T60</f>
        <v/>
      </c>
      <c r="AH60" s="102" t="str">
        <f>'Strategy 4 | HP-FE'!N60</f>
        <v/>
      </c>
      <c r="AI60" s="103" t="str">
        <f>'Strategy 4 | HP-FE'!P60</f>
        <v/>
      </c>
      <c r="AJ60" s="137"/>
      <c r="AK60" s="137"/>
      <c r="AL60" s="101" t="str">
        <f>'Strategy 5 | M1-FE'!B60</f>
        <v/>
      </c>
      <c r="AM60" s="102" t="str">
        <f>'Strategy 5 | M1-FE'!C60</f>
        <v/>
      </c>
      <c r="AN60" s="102" t="str">
        <f>'Strategy 5 | M1-FE'!J60</f>
        <v/>
      </c>
      <c r="AO60" s="102" t="str">
        <f>IF(AU60="","",IF('Strategy 5 | M1-FE'!S60="W","Y",IF('Strategy 5 | M1-FE'!S60="L","N","")))</f>
        <v/>
      </c>
      <c r="AP60" s="102" t="str">
        <f>'Strategy 5 | M1-FE'!T60</f>
        <v/>
      </c>
      <c r="AQ60" s="102" t="str">
        <f>'Strategy 5 | M1-FE'!N60</f>
        <v/>
      </c>
      <c r="AR60" s="103" t="str">
        <f>'Strategy 5 | M1-FE'!P60</f>
        <v/>
      </c>
      <c r="AS60" s="137"/>
      <c r="AT60" s="137"/>
      <c r="AU60" s="186" t="str">
        <f>IF('Combo Dashboard'!AF60="","",'Combo Dashboard'!AF60)</f>
        <v/>
      </c>
      <c r="AV60" s="180" t="str">
        <f t="shared" ref="AV60" si="142">IF(AU59="","",IF(DR59="R","R",""))</f>
        <v/>
      </c>
      <c r="AW60" s="180" t="str">
        <f>IF(AU59="","",VLOOKUP(DS60,General!U:V,2,FALSE))</f>
        <v/>
      </c>
      <c r="AX60" s="181" t="str" cm="1">
        <f t="array" aca="1" ref="AX60" ca="1">IF(AU59="","",INDIRECT(DS59&amp;DH60))</f>
        <v/>
      </c>
      <c r="AY60" s="102" t="str">
        <f t="shared" si="1"/>
        <v/>
      </c>
      <c r="AZ60" s="102" t="str">
        <f t="shared" si="14"/>
        <v/>
      </c>
      <c r="BA60" s="103" t="str">
        <f t="shared" si="2"/>
        <v/>
      </c>
      <c r="BB60" s="137"/>
      <c r="BC60" s="137"/>
      <c r="BD60" s="137"/>
      <c r="BE60" s="101" t="str">
        <f>'Strategy 6 | PD-M1'!B60</f>
        <v/>
      </c>
      <c r="BF60" s="102" t="str">
        <f>'Strategy 6 | PD-M1'!C60</f>
        <v/>
      </c>
      <c r="BG60" s="102" t="str">
        <f>'Strategy 6 | PD-M1'!J60</f>
        <v/>
      </c>
      <c r="BH60" s="102" t="str">
        <f>IF(AU60="","",IF('Strategy 6 | PD-M1'!R60&gt;0,"Y",IF('Strategy 6 | PD-M1'!R60=0,"","N")))</f>
        <v/>
      </c>
      <c r="BI60" s="102" t="str">
        <f>'Strategy 6 | PD-M1'!T60</f>
        <v/>
      </c>
      <c r="BJ60" s="102" t="str">
        <f>'Strategy 6 | PD-M1'!N60</f>
        <v/>
      </c>
      <c r="BK60" s="103" t="str">
        <f>'Strategy 6 | PD-M1'!P60</f>
        <v/>
      </c>
      <c r="BL60" s="137"/>
      <c r="BM60" s="137"/>
      <c r="BN60" s="101" t="str">
        <f>'Strategy 7 | TG-FE'!B60</f>
        <v/>
      </c>
      <c r="BO60" s="102" t="str">
        <f>'Strategy 7 | TG-FE'!C60</f>
        <v/>
      </c>
      <c r="BP60" s="102" t="str">
        <f>'Strategy 7 | TG-FE'!J60</f>
        <v/>
      </c>
      <c r="BQ60" s="102" t="str">
        <f>IF(AU60="","",IF('Strategy 7 | TG-FE'!S60="W","Y",IF('Strategy 7 | TG-FE'!S60="L","N","")))</f>
        <v/>
      </c>
      <c r="BR60" s="102" t="str">
        <f>'Strategy 7 | TG-FE'!T60</f>
        <v/>
      </c>
      <c r="BS60" s="102" t="str">
        <f>'Strategy 7 | TG-FE'!N60</f>
        <v/>
      </c>
      <c r="BT60" s="103" t="str">
        <f>'Strategy 7 | TG-FE'!P60</f>
        <v/>
      </c>
      <c r="BU60" s="137"/>
      <c r="BV60" s="137"/>
      <c r="BW60" s="101" t="str">
        <f>'Strategy 8 | M1-WB'!B60</f>
        <v/>
      </c>
      <c r="BX60" s="102" t="str">
        <f>'Strategy 8 | M1-WB'!C60</f>
        <v/>
      </c>
      <c r="BY60" s="102" t="str">
        <f>'Strategy 8 | M1-WB'!J60</f>
        <v/>
      </c>
      <c r="BZ60" s="102" t="str">
        <f>IF(AU60="","",IF('Strategy 8 | M1-WB'!S60="W","Y",IF('Strategy 8 | M1-WB'!S60="L","N","")))</f>
        <v/>
      </c>
      <c r="CA60" s="102" t="str">
        <f>'Strategy 8 | M1-WB'!T60</f>
        <v/>
      </c>
      <c r="CB60" s="102" t="str">
        <f>'Strategy 8 | M1-WB'!N60</f>
        <v/>
      </c>
      <c r="CC60" s="103" t="str">
        <f>'Strategy 8 | M1-WB'!P60</f>
        <v/>
      </c>
      <c r="CD60" s="137"/>
      <c r="CE60" s="137"/>
      <c r="CF60" s="101" t="str">
        <f>'Strategy 9 | HP-M1'!B60</f>
        <v/>
      </c>
      <c r="CG60" s="102" t="str">
        <f>'Strategy 9 | HP-M1'!C60</f>
        <v/>
      </c>
      <c r="CH60" s="102" t="str">
        <f>'Strategy 9 | HP-M1'!J60</f>
        <v/>
      </c>
      <c r="CI60" s="102" t="str">
        <f>IF(AU60="","",IF('Strategy 9 | HP-M1'!S60="W","Y",IF('Strategy 9 | HP-M1'!S60="L","N","")))</f>
        <v/>
      </c>
      <c r="CJ60" s="102" t="str">
        <f>'Strategy 9 | HP-M1'!T60</f>
        <v/>
      </c>
      <c r="CK60" s="102" t="str">
        <f>'Strategy 9 | HP-M1'!N60</f>
        <v/>
      </c>
      <c r="CL60" s="103" t="str">
        <f>'Strategy 9 | HP-M1'!P60</f>
        <v/>
      </c>
      <c r="CM60" s="137"/>
      <c r="CN60" s="137"/>
      <c r="CO60" s="101" t="str">
        <f>'Strategy 10 | OP-OB'!B60</f>
        <v/>
      </c>
      <c r="CP60" s="102" t="str">
        <f>'Strategy 10 | OP-OB'!C60</f>
        <v/>
      </c>
      <c r="CQ60" s="102" t="str">
        <f>'Strategy 10 | OP-OB'!J60</f>
        <v/>
      </c>
      <c r="CR60" s="102" t="str">
        <f>IF(AU60="","",IF('Strategy 10 | OP-OB'!S60="W","Y",IF('Strategy 10 | OP-OB'!S60="L","N","")))</f>
        <v/>
      </c>
      <c r="CS60" s="102" t="str">
        <f>'Strategy 10 | OP-OB'!T60</f>
        <v/>
      </c>
      <c r="CT60" s="102" t="str">
        <f>'Strategy 10 | OP-OB'!N60</f>
        <v/>
      </c>
      <c r="CU60" s="103" t="str">
        <f>'Strategy 10 | OP-OB'!P60</f>
        <v/>
      </c>
      <c r="CV60" s="14" t="e">
        <f>IF(AY60="",0,IFERROR(VLOOKUP(AY55&amp;AY56&amp;AY57&amp;AY58&amp;AY59&amp;AY60,General!I:J,2,FALSE),0))+AZ59</f>
        <v>#VALUE!</v>
      </c>
      <c r="DG60" s="14" t="str">
        <f>DG64</f>
        <v/>
      </c>
      <c r="DH60" s="14">
        <v>60</v>
      </c>
      <c r="DI60" s="14" t="str">
        <f>$DG$64</f>
        <v/>
      </c>
      <c r="DN60" s="14" t="str">
        <f ca="1">IF(DN61=1,DN63,IF(DN61=2,DO63,IF(DN61=3,DP63,DQ63)))</f>
        <v/>
      </c>
      <c r="DS60" s="14" t="str">
        <f ca="1">$DN$59</f>
        <v/>
      </c>
      <c r="ES60" s="81" t="str">
        <f t="shared" si="3"/>
        <v>B51</v>
      </c>
      <c r="ET60" s="219" t="str">
        <f t="shared" si="15"/>
        <v/>
      </c>
      <c r="EU60" s="24" t="str">
        <f t="shared" si="16"/>
        <v/>
      </c>
      <c r="EV60" s="24" t="str">
        <f t="shared" si="17"/>
        <v/>
      </c>
      <c r="EW60" s="24" t="str">
        <f t="shared" si="18"/>
        <v/>
      </c>
      <c r="EX60" s="24" t="str">
        <f t="shared" si="19"/>
        <v/>
      </c>
      <c r="EY60" s="24" t="str">
        <f t="shared" si="20"/>
        <v/>
      </c>
      <c r="EZ60" s="24" t="str">
        <f t="shared" si="21"/>
        <v/>
      </c>
      <c r="FA60" s="24" t="str">
        <f t="shared" si="22"/>
        <v/>
      </c>
      <c r="FB60" s="24" t="str">
        <f t="shared" si="23"/>
        <v/>
      </c>
      <c r="FC60" s="67" t="str">
        <f t="shared" si="24"/>
        <v/>
      </c>
    </row>
    <row r="61" spans="1:159" ht="26.25" customHeight="1">
      <c r="A61" s="14">
        <v>52</v>
      </c>
      <c r="B61" s="104" t="str">
        <f>'Strategy 1 | PD-TG'!B61</f>
        <v/>
      </c>
      <c r="C61" s="91" t="str">
        <f>'Strategy 1 | PD-TG'!C61</f>
        <v/>
      </c>
      <c r="D61" s="91" t="str">
        <f>'Strategy 1 | PD-TG'!J61</f>
        <v/>
      </c>
      <c r="E61" s="91" t="str">
        <f>IF(AU61="","",IF('Strategy 1 | PD-TG'!S61="W","Y",IF('Strategy 1 | PD-TG'!S61="L","N","")))</f>
        <v/>
      </c>
      <c r="F61" s="91" t="str">
        <f>'Strategy 1 | PD-TG'!T61</f>
        <v/>
      </c>
      <c r="G61" s="91" t="str">
        <f>'Strategy 1 | PD-TG'!N61</f>
        <v/>
      </c>
      <c r="H61" s="105" t="str">
        <f>'Strategy 1 | PD-TG'!P61</f>
        <v/>
      </c>
      <c r="I61" s="137"/>
      <c r="J61" s="137"/>
      <c r="K61" s="104" t="str">
        <f>'Strategy 2 | PD-FE'!B61</f>
        <v/>
      </c>
      <c r="L61" s="91" t="str">
        <f>'Strategy 2 | PD-FE'!C61</f>
        <v/>
      </c>
      <c r="M61" s="91" t="str">
        <f>'Strategy 2 | PD-FE'!J61</f>
        <v/>
      </c>
      <c r="N61" s="91" t="str">
        <f>IF(AU61="","",IF('Strategy 2 | PD-FE'!S61="W","Y",IF('Strategy 2 | PD-FE'!S61="L","N","")))</f>
        <v/>
      </c>
      <c r="O61" s="91" t="str">
        <f>'Strategy 2 | PD-FE'!T61</f>
        <v/>
      </c>
      <c r="P61" s="91" t="str">
        <f>'Strategy 2 | PD-FE'!N61</f>
        <v/>
      </c>
      <c r="Q61" s="105" t="str">
        <f>'Strategy 2 | PD-FE'!P61</f>
        <v/>
      </c>
      <c r="R61" s="137"/>
      <c r="S61" s="137"/>
      <c r="T61" s="104" t="str">
        <f>'Strategy 3 | M1-TG'!B61</f>
        <v/>
      </c>
      <c r="U61" s="91" t="str">
        <f>'Strategy 3 | M1-TG'!C61</f>
        <v/>
      </c>
      <c r="V61" s="91" t="str">
        <f>'Strategy 3 | M1-TG'!J61</f>
        <v/>
      </c>
      <c r="W61" s="91" t="str">
        <f>IF(AU61="","",IF('Strategy 3 | M1-TG'!S61="W","Y",IF('Strategy 3 | M1-TG'!S61="L","N","")))</f>
        <v/>
      </c>
      <c r="X61" s="91" t="str">
        <f>'Strategy 3 | M1-TG'!T61</f>
        <v/>
      </c>
      <c r="Y61" s="91" t="str">
        <f>'Strategy 3 | M1-TG'!N61</f>
        <v/>
      </c>
      <c r="Z61" s="105" t="str">
        <f>'Strategy 3 | M1-TG'!P61</f>
        <v/>
      </c>
      <c r="AA61" s="137"/>
      <c r="AB61" s="137"/>
      <c r="AC61" s="104" t="str">
        <f>'Strategy 4 | HP-FE'!B61</f>
        <v/>
      </c>
      <c r="AD61" s="91" t="str">
        <f>'Strategy 4 | HP-FE'!C61</f>
        <v/>
      </c>
      <c r="AE61" s="91" t="str">
        <f>'Strategy 4 | HP-FE'!J61</f>
        <v/>
      </c>
      <c r="AF61" s="91" t="str">
        <f>IF(AU61="","",IF('Strategy 4 | HP-FE'!S61="W","Y",IF('Strategy 4 | HP-FE'!S61="L","N","")))</f>
        <v/>
      </c>
      <c r="AG61" s="91" t="str">
        <f>'Strategy 4 | HP-FE'!T61</f>
        <v/>
      </c>
      <c r="AH61" s="91" t="str">
        <f>'Strategy 4 | HP-FE'!N61</f>
        <v/>
      </c>
      <c r="AI61" s="105" t="str">
        <f>'Strategy 4 | HP-FE'!P61</f>
        <v/>
      </c>
      <c r="AJ61" s="137"/>
      <c r="AK61" s="137"/>
      <c r="AL61" s="104" t="str">
        <f>'Strategy 5 | M1-FE'!B61</f>
        <v/>
      </c>
      <c r="AM61" s="91" t="str">
        <f>'Strategy 5 | M1-FE'!C61</f>
        <v/>
      </c>
      <c r="AN61" s="91" t="str">
        <f>'Strategy 5 | M1-FE'!J61</f>
        <v/>
      </c>
      <c r="AO61" s="91" t="str">
        <f>IF(AU61="","",IF('Strategy 5 | M1-FE'!S61="W","Y",IF('Strategy 5 | M1-FE'!S61="L","N","")))</f>
        <v/>
      </c>
      <c r="AP61" s="91" t="str">
        <f>'Strategy 5 | M1-FE'!T61</f>
        <v/>
      </c>
      <c r="AQ61" s="91" t="str">
        <f>'Strategy 5 | M1-FE'!N61</f>
        <v/>
      </c>
      <c r="AR61" s="105" t="str">
        <f>'Strategy 5 | M1-FE'!P61</f>
        <v/>
      </c>
      <c r="AS61" s="137"/>
      <c r="AT61" s="137"/>
      <c r="AU61" s="187" t="str">
        <f>IF('Combo Dashboard'!AF61="","",'Combo Dashboard'!AF61)</f>
        <v/>
      </c>
      <c r="AV61" s="190" t="str">
        <f>IF('Combo Dashboard'!AG61="","",'Combo Dashboard'!AG61)</f>
        <v/>
      </c>
      <c r="AW61" s="190" t="str">
        <f>IF('Combo Dashboard'!AH61="","",'Combo Dashboard'!AH61)</f>
        <v/>
      </c>
      <c r="AX61" s="178" t="str" cm="1">
        <f t="array" aca="1" ref="AX61" ca="1">IF(AU60="","",INDIRECT(DS60&amp;DH61))</f>
        <v/>
      </c>
      <c r="AY61" s="91" t="str">
        <f t="shared" si="1"/>
        <v/>
      </c>
      <c r="AZ61" s="91" t="str">
        <f t="shared" si="14"/>
        <v/>
      </c>
      <c r="BA61" s="105" t="str">
        <f t="shared" si="2"/>
        <v/>
      </c>
      <c r="BB61" s="137"/>
      <c r="BC61" s="137"/>
      <c r="BD61" s="137"/>
      <c r="BE61" s="104" t="str">
        <f>'Strategy 6 | PD-M1'!B61</f>
        <v/>
      </c>
      <c r="BF61" s="91" t="str">
        <f>'Strategy 6 | PD-M1'!C61</f>
        <v/>
      </c>
      <c r="BG61" s="91" t="str">
        <f>'Strategy 6 | PD-M1'!J61</f>
        <v/>
      </c>
      <c r="BH61" s="91" t="str">
        <f>IF(AU61="","",IF('Strategy 6 | PD-M1'!R61&gt;0,"Y",IF('Strategy 6 | PD-M1'!R61=0,"","N")))</f>
        <v/>
      </c>
      <c r="BI61" s="91" t="str">
        <f>'Strategy 6 | PD-M1'!T61</f>
        <v/>
      </c>
      <c r="BJ61" s="91" t="str">
        <f>'Strategy 6 | PD-M1'!N61</f>
        <v/>
      </c>
      <c r="BK61" s="105" t="str">
        <f>'Strategy 6 | PD-M1'!P61</f>
        <v/>
      </c>
      <c r="BL61" s="137"/>
      <c r="BM61" s="137"/>
      <c r="BN61" s="104" t="str">
        <f>'Strategy 7 | TG-FE'!B61</f>
        <v/>
      </c>
      <c r="BO61" s="91" t="str">
        <f>'Strategy 7 | TG-FE'!C61</f>
        <v/>
      </c>
      <c r="BP61" s="91" t="str">
        <f>'Strategy 7 | TG-FE'!J61</f>
        <v/>
      </c>
      <c r="BQ61" s="91" t="str">
        <f>IF(AU61="","",IF('Strategy 7 | TG-FE'!S61="W","Y",IF('Strategy 7 | TG-FE'!S61="L","N","")))</f>
        <v/>
      </c>
      <c r="BR61" s="91" t="str">
        <f>'Strategy 7 | TG-FE'!T61</f>
        <v/>
      </c>
      <c r="BS61" s="91" t="str">
        <f>'Strategy 7 | TG-FE'!N61</f>
        <v/>
      </c>
      <c r="BT61" s="105" t="str">
        <f>'Strategy 7 | TG-FE'!P61</f>
        <v/>
      </c>
      <c r="BU61" s="137"/>
      <c r="BV61" s="137"/>
      <c r="BW61" s="104" t="str">
        <f>'Strategy 8 | M1-WB'!B61</f>
        <v/>
      </c>
      <c r="BX61" s="91" t="str">
        <f>'Strategy 8 | M1-WB'!C61</f>
        <v/>
      </c>
      <c r="BY61" s="91" t="str">
        <f>'Strategy 8 | M1-WB'!J61</f>
        <v/>
      </c>
      <c r="BZ61" s="91" t="str">
        <f>IF(AU61="","",IF('Strategy 8 | M1-WB'!S61="W","Y",IF('Strategy 8 | M1-WB'!S61="L","N","")))</f>
        <v/>
      </c>
      <c r="CA61" s="91" t="str">
        <f>'Strategy 8 | M1-WB'!T61</f>
        <v/>
      </c>
      <c r="CB61" s="91" t="str">
        <f>'Strategy 8 | M1-WB'!N61</f>
        <v/>
      </c>
      <c r="CC61" s="105" t="str">
        <f>'Strategy 8 | M1-WB'!P61</f>
        <v/>
      </c>
      <c r="CD61" s="137"/>
      <c r="CE61" s="137"/>
      <c r="CF61" s="104" t="str">
        <f>'Strategy 9 | HP-M1'!B61</f>
        <v/>
      </c>
      <c r="CG61" s="91" t="str">
        <f>'Strategy 9 | HP-M1'!C61</f>
        <v/>
      </c>
      <c r="CH61" s="91" t="str">
        <f>'Strategy 9 | HP-M1'!J61</f>
        <v/>
      </c>
      <c r="CI61" s="91" t="str">
        <f>IF(AU61="","",IF('Strategy 9 | HP-M1'!S61="W","Y",IF('Strategy 9 | HP-M1'!S61="L","N","")))</f>
        <v/>
      </c>
      <c r="CJ61" s="91" t="str">
        <f>'Strategy 9 | HP-M1'!T61</f>
        <v/>
      </c>
      <c r="CK61" s="91" t="str">
        <f>'Strategy 9 | HP-M1'!N61</f>
        <v/>
      </c>
      <c r="CL61" s="105" t="str">
        <f>'Strategy 9 | HP-M1'!P61</f>
        <v/>
      </c>
      <c r="CM61" s="137"/>
      <c r="CN61" s="137"/>
      <c r="CO61" s="104" t="str">
        <f>'Strategy 10 | OP-OB'!B61</f>
        <v/>
      </c>
      <c r="CP61" s="91" t="str">
        <f>'Strategy 10 | OP-OB'!C61</f>
        <v/>
      </c>
      <c r="CQ61" s="91" t="str">
        <f>'Strategy 10 | OP-OB'!J61</f>
        <v/>
      </c>
      <c r="CR61" s="91" t="str">
        <f>IF(AU61="","",IF('Strategy 10 | OP-OB'!S61="W","Y",IF('Strategy 10 | OP-OB'!S61="L","N","")))</f>
        <v/>
      </c>
      <c r="CS61" s="91" t="str">
        <f>'Strategy 10 | OP-OB'!T61</f>
        <v/>
      </c>
      <c r="CT61" s="91" t="str">
        <f>'Strategy 10 | OP-OB'!N61</f>
        <v/>
      </c>
      <c r="CU61" s="105" t="str">
        <f>'Strategy 10 | OP-OB'!P61</f>
        <v/>
      </c>
      <c r="CV61" s="14" t="e">
        <f>IF(AY61="",0,IFERROR(VLOOKUP(AY56&amp;AY57&amp;AY58&amp;AY59&amp;AY60&amp;AY61,General!I:J,2,FALSE),0))+AZ60</f>
        <v>#VALUE!</v>
      </c>
      <c r="DG61" s="14" t="str">
        <f>DG64</f>
        <v/>
      </c>
      <c r="DH61" s="14">
        <v>61</v>
      </c>
      <c r="DI61" s="14" t="str">
        <f t="shared" ref="DI61:DI64" si="143">$DG$64</f>
        <v/>
      </c>
      <c r="DN61" s="14">
        <f ca="1">RANDBETWEEN(1,DN62)</f>
        <v>4</v>
      </c>
      <c r="DS61" s="14" t="str">
        <f t="shared" ref="DS61:DS63" ca="1" si="144">$DN$59</f>
        <v/>
      </c>
      <c r="ES61" s="81" t="str">
        <f t="shared" si="3"/>
        <v>B52</v>
      </c>
      <c r="ET61" s="219" t="str">
        <f t="shared" si="15"/>
        <v/>
      </c>
      <c r="EU61" s="24" t="str">
        <f t="shared" si="16"/>
        <v/>
      </c>
      <c r="EV61" s="24" t="str">
        <f t="shared" si="17"/>
        <v/>
      </c>
      <c r="EW61" s="24" t="str">
        <f t="shared" si="18"/>
        <v/>
      </c>
      <c r="EX61" s="24" t="str">
        <f t="shared" si="19"/>
        <v/>
      </c>
      <c r="EY61" s="24" t="str">
        <f t="shared" si="20"/>
        <v/>
      </c>
      <c r="EZ61" s="24" t="str">
        <f t="shared" si="21"/>
        <v/>
      </c>
      <c r="FA61" s="24" t="str">
        <f t="shared" si="22"/>
        <v/>
      </c>
      <c r="FB61" s="24" t="str">
        <f t="shared" si="23"/>
        <v/>
      </c>
      <c r="FC61" s="67" t="str">
        <f t="shared" si="24"/>
        <v/>
      </c>
    </row>
    <row r="62" spans="1:159" ht="26.25" customHeight="1">
      <c r="A62" s="14">
        <v>53</v>
      </c>
      <c r="B62" s="104" t="str">
        <f>'Strategy 1 | PD-TG'!B62</f>
        <v/>
      </c>
      <c r="C62" s="91" t="str">
        <f>'Strategy 1 | PD-TG'!C62</f>
        <v/>
      </c>
      <c r="D62" s="91" t="str">
        <f>'Strategy 1 | PD-TG'!J62</f>
        <v/>
      </c>
      <c r="E62" s="91" t="str">
        <f>IF(AU62="","",IF('Strategy 1 | PD-TG'!S62="W","Y",IF('Strategy 1 | PD-TG'!S62="L","N","")))</f>
        <v/>
      </c>
      <c r="F62" s="91" t="str">
        <f>'Strategy 1 | PD-TG'!T62</f>
        <v/>
      </c>
      <c r="G62" s="91" t="str">
        <f>'Strategy 1 | PD-TG'!N62</f>
        <v/>
      </c>
      <c r="H62" s="105" t="str">
        <f>'Strategy 1 | PD-TG'!P62</f>
        <v/>
      </c>
      <c r="I62" s="137"/>
      <c r="J62" s="137"/>
      <c r="K62" s="104" t="str">
        <f>'Strategy 2 | PD-FE'!B62</f>
        <v/>
      </c>
      <c r="L62" s="91" t="str">
        <f>'Strategy 2 | PD-FE'!C62</f>
        <v/>
      </c>
      <c r="M62" s="91" t="str">
        <f>'Strategy 2 | PD-FE'!J62</f>
        <v/>
      </c>
      <c r="N62" s="91" t="str">
        <f>IF(AU62="","",IF('Strategy 2 | PD-FE'!S62="W","Y",IF('Strategy 2 | PD-FE'!S62="L","N","")))</f>
        <v/>
      </c>
      <c r="O62" s="91" t="str">
        <f>'Strategy 2 | PD-FE'!T62</f>
        <v/>
      </c>
      <c r="P62" s="91" t="str">
        <f>'Strategy 2 | PD-FE'!N62</f>
        <v/>
      </c>
      <c r="Q62" s="105" t="str">
        <f>'Strategy 2 | PD-FE'!P62</f>
        <v/>
      </c>
      <c r="R62" s="137"/>
      <c r="S62" s="137"/>
      <c r="T62" s="104" t="str">
        <f>'Strategy 3 | M1-TG'!B62</f>
        <v/>
      </c>
      <c r="U62" s="91" t="str">
        <f>'Strategy 3 | M1-TG'!C62</f>
        <v/>
      </c>
      <c r="V62" s="91" t="str">
        <f>'Strategy 3 | M1-TG'!J62</f>
        <v/>
      </c>
      <c r="W62" s="91" t="str">
        <f>IF(AU62="","",IF('Strategy 3 | M1-TG'!S62="W","Y",IF('Strategy 3 | M1-TG'!S62="L","N","")))</f>
        <v/>
      </c>
      <c r="X62" s="91" t="str">
        <f>'Strategy 3 | M1-TG'!T62</f>
        <v/>
      </c>
      <c r="Y62" s="91" t="str">
        <f>'Strategy 3 | M1-TG'!N62</f>
        <v/>
      </c>
      <c r="Z62" s="105" t="str">
        <f>'Strategy 3 | M1-TG'!P62</f>
        <v/>
      </c>
      <c r="AA62" s="137"/>
      <c r="AB62" s="137"/>
      <c r="AC62" s="104" t="str">
        <f>'Strategy 4 | HP-FE'!B62</f>
        <v/>
      </c>
      <c r="AD62" s="91" t="str">
        <f>'Strategy 4 | HP-FE'!C62</f>
        <v/>
      </c>
      <c r="AE62" s="91" t="str">
        <f>'Strategy 4 | HP-FE'!J62</f>
        <v/>
      </c>
      <c r="AF62" s="91" t="str">
        <f>IF(AU62="","",IF('Strategy 4 | HP-FE'!S62="W","Y",IF('Strategy 4 | HP-FE'!S62="L","N","")))</f>
        <v/>
      </c>
      <c r="AG62" s="91" t="str">
        <f>'Strategy 4 | HP-FE'!T62</f>
        <v/>
      </c>
      <c r="AH62" s="91" t="str">
        <f>'Strategy 4 | HP-FE'!N62</f>
        <v/>
      </c>
      <c r="AI62" s="105" t="str">
        <f>'Strategy 4 | HP-FE'!P62</f>
        <v/>
      </c>
      <c r="AJ62" s="137"/>
      <c r="AK62" s="137"/>
      <c r="AL62" s="104" t="str">
        <f>'Strategy 5 | M1-FE'!B62</f>
        <v/>
      </c>
      <c r="AM62" s="91" t="str">
        <f>'Strategy 5 | M1-FE'!C62</f>
        <v/>
      </c>
      <c r="AN62" s="91" t="str">
        <f>'Strategy 5 | M1-FE'!J62</f>
        <v/>
      </c>
      <c r="AO62" s="91" t="str">
        <f>IF(AU62="","",IF('Strategy 5 | M1-FE'!S62="W","Y",IF('Strategy 5 | M1-FE'!S62="L","N","")))</f>
        <v/>
      </c>
      <c r="AP62" s="91" t="str">
        <f>'Strategy 5 | M1-FE'!T62</f>
        <v/>
      </c>
      <c r="AQ62" s="91" t="str">
        <f>'Strategy 5 | M1-FE'!N62</f>
        <v/>
      </c>
      <c r="AR62" s="105" t="str">
        <f>'Strategy 5 | M1-FE'!P62</f>
        <v/>
      </c>
      <c r="AS62" s="137"/>
      <c r="AT62" s="137"/>
      <c r="AU62" s="187" t="str">
        <f>IF('Combo Dashboard'!AF62="","",'Combo Dashboard'!AF62)</f>
        <v/>
      </c>
      <c r="AV62" s="190" t="str">
        <f>IF('Combo Dashboard'!AG62="","",'Combo Dashboard'!AG62)</f>
        <v/>
      </c>
      <c r="AW62" s="190" t="str">
        <f>IF('Combo Dashboard'!AH62="","",'Combo Dashboard'!AH62)</f>
        <v/>
      </c>
      <c r="AX62" s="178" t="str" cm="1">
        <f t="array" aca="1" ref="AX62" ca="1">IF(AU61="","",INDIRECT(DS61&amp;DH62))</f>
        <v/>
      </c>
      <c r="AY62" s="91" t="str">
        <f t="shared" si="1"/>
        <v/>
      </c>
      <c r="AZ62" s="91" t="str">
        <f t="shared" si="14"/>
        <v/>
      </c>
      <c r="BA62" s="105" t="str">
        <f t="shared" si="2"/>
        <v/>
      </c>
      <c r="BB62" s="137"/>
      <c r="BC62" s="137"/>
      <c r="BD62" s="137"/>
      <c r="BE62" s="104" t="str">
        <f>'Strategy 6 | PD-M1'!B62</f>
        <v/>
      </c>
      <c r="BF62" s="91" t="str">
        <f>'Strategy 6 | PD-M1'!C62</f>
        <v/>
      </c>
      <c r="BG62" s="91" t="str">
        <f>'Strategy 6 | PD-M1'!J62</f>
        <v/>
      </c>
      <c r="BH62" s="91" t="str">
        <f>IF(AU62="","",IF('Strategy 6 | PD-M1'!R62&gt;0,"Y",IF('Strategy 6 | PD-M1'!R62=0,"","N")))</f>
        <v/>
      </c>
      <c r="BI62" s="91" t="str">
        <f>'Strategy 6 | PD-M1'!T62</f>
        <v/>
      </c>
      <c r="BJ62" s="91" t="str">
        <f>'Strategy 6 | PD-M1'!N62</f>
        <v/>
      </c>
      <c r="BK62" s="105" t="str">
        <f>'Strategy 6 | PD-M1'!P62</f>
        <v/>
      </c>
      <c r="BL62" s="137"/>
      <c r="BM62" s="137"/>
      <c r="BN62" s="104" t="str">
        <f>'Strategy 7 | TG-FE'!B62</f>
        <v/>
      </c>
      <c r="BO62" s="91" t="str">
        <f>'Strategy 7 | TG-FE'!C62</f>
        <v/>
      </c>
      <c r="BP62" s="91" t="str">
        <f>'Strategy 7 | TG-FE'!J62</f>
        <v/>
      </c>
      <c r="BQ62" s="91" t="str">
        <f>IF(AU62="","",IF('Strategy 7 | TG-FE'!S62="W","Y",IF('Strategy 7 | TG-FE'!S62="L","N","")))</f>
        <v/>
      </c>
      <c r="BR62" s="91" t="str">
        <f>'Strategy 7 | TG-FE'!T62</f>
        <v/>
      </c>
      <c r="BS62" s="91" t="str">
        <f>'Strategy 7 | TG-FE'!N62</f>
        <v/>
      </c>
      <c r="BT62" s="105" t="str">
        <f>'Strategy 7 | TG-FE'!P62</f>
        <v/>
      </c>
      <c r="BU62" s="137"/>
      <c r="BV62" s="137"/>
      <c r="BW62" s="104" t="str">
        <f>'Strategy 8 | M1-WB'!B62</f>
        <v/>
      </c>
      <c r="BX62" s="91" t="str">
        <f>'Strategy 8 | M1-WB'!C62</f>
        <v/>
      </c>
      <c r="BY62" s="91" t="str">
        <f>'Strategy 8 | M1-WB'!J62</f>
        <v/>
      </c>
      <c r="BZ62" s="91" t="str">
        <f>IF(AU62="","",IF('Strategy 8 | M1-WB'!S62="W","Y",IF('Strategy 8 | M1-WB'!S62="L","N","")))</f>
        <v/>
      </c>
      <c r="CA62" s="91" t="str">
        <f>'Strategy 8 | M1-WB'!T62</f>
        <v/>
      </c>
      <c r="CB62" s="91" t="str">
        <f>'Strategy 8 | M1-WB'!N62</f>
        <v/>
      </c>
      <c r="CC62" s="105" t="str">
        <f>'Strategy 8 | M1-WB'!P62</f>
        <v/>
      </c>
      <c r="CD62" s="137"/>
      <c r="CE62" s="137"/>
      <c r="CF62" s="104" t="str">
        <f>'Strategy 9 | HP-M1'!B62</f>
        <v/>
      </c>
      <c r="CG62" s="91" t="str">
        <f>'Strategy 9 | HP-M1'!C62</f>
        <v/>
      </c>
      <c r="CH62" s="91" t="str">
        <f>'Strategy 9 | HP-M1'!J62</f>
        <v/>
      </c>
      <c r="CI62" s="91" t="str">
        <f>IF(AU62="","",IF('Strategy 9 | HP-M1'!S62="W","Y",IF('Strategy 9 | HP-M1'!S62="L","N","")))</f>
        <v/>
      </c>
      <c r="CJ62" s="91" t="str">
        <f>'Strategy 9 | HP-M1'!T62</f>
        <v/>
      </c>
      <c r="CK62" s="91" t="str">
        <f>'Strategy 9 | HP-M1'!N62</f>
        <v/>
      </c>
      <c r="CL62" s="105" t="str">
        <f>'Strategy 9 | HP-M1'!P62</f>
        <v/>
      </c>
      <c r="CM62" s="137"/>
      <c r="CN62" s="137"/>
      <c r="CO62" s="104" t="str">
        <f>'Strategy 10 | OP-OB'!B62</f>
        <v/>
      </c>
      <c r="CP62" s="91" t="str">
        <f>'Strategy 10 | OP-OB'!C62</f>
        <v/>
      </c>
      <c r="CQ62" s="91" t="str">
        <f>'Strategy 10 | OP-OB'!J62</f>
        <v/>
      </c>
      <c r="CR62" s="91" t="str">
        <f>IF(AU62="","",IF('Strategy 10 | OP-OB'!S62="W","Y",IF('Strategy 10 | OP-OB'!S62="L","N","")))</f>
        <v/>
      </c>
      <c r="CS62" s="91" t="str">
        <f>'Strategy 10 | OP-OB'!T62</f>
        <v/>
      </c>
      <c r="CT62" s="91" t="str">
        <f>'Strategy 10 | OP-OB'!N62</f>
        <v/>
      </c>
      <c r="CU62" s="105" t="str">
        <f>'Strategy 10 | OP-OB'!P62</f>
        <v/>
      </c>
      <c r="CV62" s="14" t="e">
        <f>IF(AY62="",0,IFERROR(VLOOKUP(AY57&amp;AY58&amp;AY59&amp;AY60&amp;AY61&amp;AY62,General!I:J,2,FALSE),0))+AZ61</f>
        <v>#VALUE!</v>
      </c>
      <c r="DG62" s="14" t="str">
        <f>DG64</f>
        <v/>
      </c>
      <c r="DH62" s="14">
        <v>62</v>
      </c>
      <c r="DI62" s="14" t="str">
        <f t="shared" si="143"/>
        <v/>
      </c>
      <c r="DJ62" s="14" t="str">
        <f>IFERROR(VLOOKUP(DJ64,General!R:S,2,FALSE),"")</f>
        <v/>
      </c>
      <c r="DK62" s="14" t="str">
        <f>IFERROR(VLOOKUP(DK64,General!R:S,2,FALSE),"")</f>
        <v/>
      </c>
      <c r="DL62" s="14" t="str">
        <f>IFERROR(VLOOKUP(DL64,General!R:S,2,FALSE),"")</f>
        <v/>
      </c>
      <c r="DM62" s="14" t="str">
        <f>IFERROR(VLOOKUP(DM64,General!R:S,2,FALSE),"")</f>
        <v/>
      </c>
      <c r="DN62" s="14">
        <f ca="1">COUNTIF(DJ63:DM63,MAX(DJ63:DM63))</f>
        <v>4</v>
      </c>
      <c r="DS62" s="14" t="str">
        <f t="shared" ca="1" si="144"/>
        <v/>
      </c>
      <c r="ES62" s="81" t="str">
        <f t="shared" si="3"/>
        <v>B53</v>
      </c>
      <c r="ET62" s="219" t="str">
        <f t="shared" si="15"/>
        <v/>
      </c>
      <c r="EU62" s="24" t="str">
        <f t="shared" si="16"/>
        <v/>
      </c>
      <c r="EV62" s="24" t="str">
        <f t="shared" si="17"/>
        <v/>
      </c>
      <c r="EW62" s="24" t="str">
        <f t="shared" si="18"/>
        <v/>
      </c>
      <c r="EX62" s="24" t="str">
        <f t="shared" si="19"/>
        <v/>
      </c>
      <c r="EY62" s="24" t="str">
        <f t="shared" si="20"/>
        <v/>
      </c>
      <c r="EZ62" s="24" t="str">
        <f t="shared" si="21"/>
        <v/>
      </c>
      <c r="FA62" s="24" t="str">
        <f t="shared" si="22"/>
        <v/>
      </c>
      <c r="FB62" s="24" t="str">
        <f t="shared" si="23"/>
        <v/>
      </c>
      <c r="FC62" s="67" t="str">
        <f t="shared" si="24"/>
        <v/>
      </c>
    </row>
    <row r="63" spans="1:159" ht="26.25" customHeight="1">
      <c r="A63" s="14">
        <v>54</v>
      </c>
      <c r="B63" s="104" t="str">
        <f>'Strategy 1 | PD-TG'!B63</f>
        <v/>
      </c>
      <c r="C63" s="91" t="str">
        <f>'Strategy 1 | PD-TG'!C63</f>
        <v/>
      </c>
      <c r="D63" s="91" t="str">
        <f>'Strategy 1 | PD-TG'!J63</f>
        <v/>
      </c>
      <c r="E63" s="91" t="str">
        <f>IF(AU63="","",IF('Strategy 1 | PD-TG'!S63="W","Y",IF('Strategy 1 | PD-TG'!S63="L","N","")))</f>
        <v/>
      </c>
      <c r="F63" s="91" t="str">
        <f>'Strategy 1 | PD-TG'!T63</f>
        <v/>
      </c>
      <c r="G63" s="91" t="str">
        <f>'Strategy 1 | PD-TG'!N63</f>
        <v/>
      </c>
      <c r="H63" s="105" t="str">
        <f>'Strategy 1 | PD-TG'!P63</f>
        <v/>
      </c>
      <c r="I63" s="137"/>
      <c r="J63" s="137"/>
      <c r="K63" s="104" t="str">
        <f>'Strategy 2 | PD-FE'!B63</f>
        <v/>
      </c>
      <c r="L63" s="91" t="str">
        <f>'Strategy 2 | PD-FE'!C63</f>
        <v/>
      </c>
      <c r="M63" s="91" t="str">
        <f>'Strategy 2 | PD-FE'!J63</f>
        <v/>
      </c>
      <c r="N63" s="91" t="str">
        <f>IF(AU63="","",IF('Strategy 2 | PD-FE'!S63="W","Y",IF('Strategy 2 | PD-FE'!S63="L","N","")))</f>
        <v/>
      </c>
      <c r="O63" s="91" t="str">
        <f>'Strategy 2 | PD-FE'!T63</f>
        <v/>
      </c>
      <c r="P63" s="91" t="str">
        <f>'Strategy 2 | PD-FE'!N63</f>
        <v/>
      </c>
      <c r="Q63" s="105" t="str">
        <f>'Strategy 2 | PD-FE'!P63</f>
        <v/>
      </c>
      <c r="R63" s="137"/>
      <c r="S63" s="137"/>
      <c r="T63" s="104" t="str">
        <f>'Strategy 3 | M1-TG'!B63</f>
        <v/>
      </c>
      <c r="U63" s="91" t="str">
        <f>'Strategy 3 | M1-TG'!C63</f>
        <v/>
      </c>
      <c r="V63" s="91" t="str">
        <f>'Strategy 3 | M1-TG'!J63</f>
        <v/>
      </c>
      <c r="W63" s="91" t="str">
        <f>IF(AU63="","",IF('Strategy 3 | M1-TG'!S63="W","Y",IF('Strategy 3 | M1-TG'!S63="L","N","")))</f>
        <v/>
      </c>
      <c r="X63" s="91" t="str">
        <f>'Strategy 3 | M1-TG'!T63</f>
        <v/>
      </c>
      <c r="Y63" s="91" t="str">
        <f>'Strategy 3 | M1-TG'!N63</f>
        <v/>
      </c>
      <c r="Z63" s="105" t="str">
        <f>'Strategy 3 | M1-TG'!P63</f>
        <v/>
      </c>
      <c r="AA63" s="137"/>
      <c r="AB63" s="137"/>
      <c r="AC63" s="104" t="str">
        <f>'Strategy 4 | HP-FE'!B63</f>
        <v/>
      </c>
      <c r="AD63" s="91" t="str">
        <f>'Strategy 4 | HP-FE'!C63</f>
        <v/>
      </c>
      <c r="AE63" s="91" t="str">
        <f>'Strategy 4 | HP-FE'!J63</f>
        <v/>
      </c>
      <c r="AF63" s="91" t="str">
        <f>IF(AU63="","",IF('Strategy 4 | HP-FE'!S63="W","Y",IF('Strategy 4 | HP-FE'!S63="L","N","")))</f>
        <v/>
      </c>
      <c r="AG63" s="91" t="str">
        <f>'Strategy 4 | HP-FE'!T63</f>
        <v/>
      </c>
      <c r="AH63" s="91" t="str">
        <f>'Strategy 4 | HP-FE'!N63</f>
        <v/>
      </c>
      <c r="AI63" s="105" t="str">
        <f>'Strategy 4 | HP-FE'!P63</f>
        <v/>
      </c>
      <c r="AJ63" s="137"/>
      <c r="AK63" s="137"/>
      <c r="AL63" s="104" t="str">
        <f>'Strategy 5 | M1-FE'!B63</f>
        <v/>
      </c>
      <c r="AM63" s="91" t="str">
        <f>'Strategy 5 | M1-FE'!C63</f>
        <v/>
      </c>
      <c r="AN63" s="91" t="str">
        <f>'Strategy 5 | M1-FE'!J63</f>
        <v/>
      </c>
      <c r="AO63" s="91" t="str">
        <f>IF(AU63="","",IF('Strategy 5 | M1-FE'!S63="W","Y",IF('Strategy 5 | M1-FE'!S63="L","N","")))</f>
        <v/>
      </c>
      <c r="AP63" s="91" t="str">
        <f>'Strategy 5 | M1-FE'!T63</f>
        <v/>
      </c>
      <c r="AQ63" s="91" t="str">
        <f>'Strategy 5 | M1-FE'!N63</f>
        <v/>
      </c>
      <c r="AR63" s="105" t="str">
        <f>'Strategy 5 | M1-FE'!P63</f>
        <v/>
      </c>
      <c r="AS63" s="137"/>
      <c r="AT63" s="137"/>
      <c r="AU63" s="187" t="str">
        <f>IF('Combo Dashboard'!AF63="","",'Combo Dashboard'!AF63)</f>
        <v/>
      </c>
      <c r="AV63" s="190" t="str">
        <f>IF('Combo Dashboard'!AG63="","",'Combo Dashboard'!AG63)</f>
        <v/>
      </c>
      <c r="AW63" s="190" t="str">
        <f>IF('Combo Dashboard'!AH63="","",'Combo Dashboard'!AH63)</f>
        <v/>
      </c>
      <c r="AX63" s="178" t="str" cm="1">
        <f t="array" aca="1" ref="AX63" ca="1">IF(AU62="","",INDIRECT(DS62&amp;DH63))</f>
        <v/>
      </c>
      <c r="AY63" s="91" t="str">
        <f t="shared" si="1"/>
        <v/>
      </c>
      <c r="AZ63" s="91" t="str">
        <f t="shared" si="14"/>
        <v/>
      </c>
      <c r="BA63" s="105" t="str">
        <f t="shared" si="2"/>
        <v/>
      </c>
      <c r="BB63" s="137"/>
      <c r="BC63" s="137"/>
      <c r="BD63" s="137"/>
      <c r="BE63" s="104" t="str">
        <f>'Strategy 6 | PD-M1'!B63</f>
        <v/>
      </c>
      <c r="BF63" s="91" t="str">
        <f>'Strategy 6 | PD-M1'!C63</f>
        <v/>
      </c>
      <c r="BG63" s="91" t="str">
        <f>'Strategy 6 | PD-M1'!J63</f>
        <v/>
      </c>
      <c r="BH63" s="91" t="str">
        <f>IF(AU63="","",IF('Strategy 6 | PD-M1'!R63&gt;0,"Y",IF('Strategy 6 | PD-M1'!R63=0,"","N")))</f>
        <v/>
      </c>
      <c r="BI63" s="91" t="str">
        <f>'Strategy 6 | PD-M1'!T63</f>
        <v/>
      </c>
      <c r="BJ63" s="91" t="str">
        <f>'Strategy 6 | PD-M1'!N63</f>
        <v/>
      </c>
      <c r="BK63" s="105" t="str">
        <f>'Strategy 6 | PD-M1'!P63</f>
        <v/>
      </c>
      <c r="BL63" s="137"/>
      <c r="BM63" s="137"/>
      <c r="BN63" s="104" t="str">
        <f>'Strategy 7 | TG-FE'!B63</f>
        <v/>
      </c>
      <c r="BO63" s="91" t="str">
        <f>'Strategy 7 | TG-FE'!C63</f>
        <v/>
      </c>
      <c r="BP63" s="91" t="str">
        <f>'Strategy 7 | TG-FE'!J63</f>
        <v/>
      </c>
      <c r="BQ63" s="91" t="str">
        <f>IF(AU63="","",IF('Strategy 7 | TG-FE'!S63="W","Y",IF('Strategy 7 | TG-FE'!S63="L","N","")))</f>
        <v/>
      </c>
      <c r="BR63" s="91" t="str">
        <f>'Strategy 7 | TG-FE'!T63</f>
        <v/>
      </c>
      <c r="BS63" s="91" t="str">
        <f>'Strategy 7 | TG-FE'!N63</f>
        <v/>
      </c>
      <c r="BT63" s="105" t="str">
        <f>'Strategy 7 | TG-FE'!P63</f>
        <v/>
      </c>
      <c r="BU63" s="137"/>
      <c r="BV63" s="137"/>
      <c r="BW63" s="104" t="str">
        <f>'Strategy 8 | M1-WB'!B63</f>
        <v/>
      </c>
      <c r="BX63" s="91" t="str">
        <f>'Strategy 8 | M1-WB'!C63</f>
        <v/>
      </c>
      <c r="BY63" s="91" t="str">
        <f>'Strategy 8 | M1-WB'!J63</f>
        <v/>
      </c>
      <c r="BZ63" s="91" t="str">
        <f>IF(AU63="","",IF('Strategy 8 | M1-WB'!S63="W","Y",IF('Strategy 8 | M1-WB'!S63="L","N","")))</f>
        <v/>
      </c>
      <c r="CA63" s="91" t="str">
        <f>'Strategy 8 | M1-WB'!T63</f>
        <v/>
      </c>
      <c r="CB63" s="91" t="str">
        <f>'Strategy 8 | M1-WB'!N63</f>
        <v/>
      </c>
      <c r="CC63" s="105" t="str">
        <f>'Strategy 8 | M1-WB'!P63</f>
        <v/>
      </c>
      <c r="CD63" s="137"/>
      <c r="CE63" s="137"/>
      <c r="CF63" s="104" t="str">
        <f>'Strategy 9 | HP-M1'!B63</f>
        <v/>
      </c>
      <c r="CG63" s="91" t="str">
        <f>'Strategy 9 | HP-M1'!C63</f>
        <v/>
      </c>
      <c r="CH63" s="91" t="str">
        <f>'Strategy 9 | HP-M1'!J63</f>
        <v/>
      </c>
      <c r="CI63" s="91" t="str">
        <f>IF(AU63="","",IF('Strategy 9 | HP-M1'!S63="W","Y",IF('Strategy 9 | HP-M1'!S63="L","N","")))</f>
        <v/>
      </c>
      <c r="CJ63" s="91" t="str">
        <f>'Strategy 9 | HP-M1'!T63</f>
        <v/>
      </c>
      <c r="CK63" s="91" t="str">
        <f>'Strategy 9 | HP-M1'!N63</f>
        <v/>
      </c>
      <c r="CL63" s="105" t="str">
        <f>'Strategy 9 | HP-M1'!P63</f>
        <v/>
      </c>
      <c r="CM63" s="137"/>
      <c r="CN63" s="137"/>
      <c r="CO63" s="104" t="str">
        <f>'Strategy 10 | OP-OB'!B63</f>
        <v/>
      </c>
      <c r="CP63" s="91" t="str">
        <f>'Strategy 10 | OP-OB'!C63</f>
        <v/>
      </c>
      <c r="CQ63" s="91" t="str">
        <f>'Strategy 10 | OP-OB'!J63</f>
        <v/>
      </c>
      <c r="CR63" s="91" t="str">
        <f>IF(AU63="","",IF('Strategy 10 | OP-OB'!S63="W","Y",IF('Strategy 10 | OP-OB'!S63="L","N","")))</f>
        <v/>
      </c>
      <c r="CS63" s="91" t="str">
        <f>'Strategy 10 | OP-OB'!T63</f>
        <v/>
      </c>
      <c r="CT63" s="91" t="str">
        <f>'Strategy 10 | OP-OB'!N63</f>
        <v/>
      </c>
      <c r="CU63" s="105" t="str">
        <f>'Strategy 10 | OP-OB'!P63</f>
        <v/>
      </c>
      <c r="CV63" s="14" t="e">
        <f>IF(AY63="",0,IFERROR(VLOOKUP(AY58&amp;AY59&amp;AY60&amp;AY61&amp;AY62&amp;AY63,General!I:J,2,FALSE),0))+AZ62</f>
        <v>#VALUE!</v>
      </c>
      <c r="DG63" s="14" t="str">
        <f>DG64</f>
        <v/>
      </c>
      <c r="DH63" s="14">
        <v>63</v>
      </c>
      <c r="DI63" s="14" t="str">
        <f t="shared" si="143"/>
        <v/>
      </c>
      <c r="DJ63" s="14">
        <f ca="1">IF(DJ64="",0,COUNTIF(INDIRECT(DJ62&amp;DH60):INDIRECT(DJ62&amp;DH64),"Y"))</f>
        <v>0</v>
      </c>
      <c r="DK63" s="14">
        <f ca="1">IF(DK64="",0,COUNTIF(INDIRECT(DK62&amp;DH60):INDIRECT(DK62&amp;DH64),"Y"))</f>
        <v>0</v>
      </c>
      <c r="DL63" s="14">
        <f ca="1">IF(DL64="",0,COUNTIF(INDIRECT(DL62&amp;DH60):INDIRECT(DL62&amp;DH64),"Y"))</f>
        <v>0</v>
      </c>
      <c r="DM63" s="14">
        <f ca="1">IF(DM64="",0,COUNTIF(INDIRECT(DM62&amp;DH60):INDIRECT(DM62&amp;DH64),"Y"))</f>
        <v>0</v>
      </c>
      <c r="DN63" s="14" t="str" cm="1">
        <f t="array" aca="1" ref="DN63" ca="1">IFERROR(INDEX($DJ$64:$DM$64,_xlfn.AGGREGATE(15,6,COLUMN($DJ$64:$DM$64)-COLUMN($DI$64)/($DJ$63:$DM$63=MAX($DJ$63:$DM$63)),COLUMNS($DJ$64:DJ64))),"")</f>
        <v/>
      </c>
      <c r="DO63" s="14" t="str" cm="1">
        <f t="array" aca="1" ref="DO63" ca="1">IFERROR(INDEX($DJ$64:$DM$64,_xlfn.AGGREGATE(15,6,COLUMN($DJ$64:$DM$64)-COLUMN($DI$64)/($DJ$63:$DM$63=MAX($DJ$63:$DM$63)),COLUMNS($DJ$64:DK64))),"")</f>
        <v/>
      </c>
      <c r="DP63" s="14" t="str" cm="1">
        <f t="array" aca="1" ref="DP63" ca="1">IFERROR(INDEX($DJ$64:$DM$64,_xlfn.AGGREGATE(15,6,COLUMN($DJ$64:$DM$64)-COLUMN($DI$64)/($DJ$63:$DM$63=MAX($DJ$63:$DM$63)),COLUMNS($DJ$64:DL64))),"")</f>
        <v/>
      </c>
      <c r="DQ63" s="14" t="str" cm="1">
        <f t="array" aca="1" ref="DQ63" ca="1">IFERROR(INDEX($DJ$64:$DM$64,_xlfn.AGGREGATE(15,6,COLUMN($DJ$64:$DM$64)-COLUMN($DI$64)/($DJ$63:$DM$63=MAX($DJ$63:$DM$63)),COLUMNS($DJ$64:DM64))),"")</f>
        <v/>
      </c>
      <c r="DS63" s="14" t="str">
        <f t="shared" ca="1" si="144"/>
        <v/>
      </c>
      <c r="ES63" s="81" t="str">
        <f t="shared" si="3"/>
        <v>B54</v>
      </c>
      <c r="ET63" s="219" t="str">
        <f t="shared" si="15"/>
        <v/>
      </c>
      <c r="EU63" s="24" t="str">
        <f t="shared" si="16"/>
        <v/>
      </c>
      <c r="EV63" s="24" t="str">
        <f t="shared" si="17"/>
        <v/>
      </c>
      <c r="EW63" s="24" t="str">
        <f t="shared" si="18"/>
        <v/>
      </c>
      <c r="EX63" s="24" t="str">
        <f t="shared" si="19"/>
        <v/>
      </c>
      <c r="EY63" s="24" t="str">
        <f t="shared" si="20"/>
        <v/>
      </c>
      <c r="EZ63" s="24" t="str">
        <f t="shared" si="21"/>
        <v/>
      </c>
      <c r="FA63" s="24" t="str">
        <f t="shared" si="22"/>
        <v/>
      </c>
      <c r="FB63" s="24" t="str">
        <f t="shared" si="23"/>
        <v/>
      </c>
      <c r="FC63" s="67" t="str">
        <f t="shared" si="24"/>
        <v/>
      </c>
    </row>
    <row r="64" spans="1:159" ht="26.25" customHeight="1" thickBot="1">
      <c r="A64" s="14">
        <v>55</v>
      </c>
      <c r="B64" s="106" t="str">
        <f>'Strategy 1 | PD-TG'!B64</f>
        <v/>
      </c>
      <c r="C64" s="107" t="str">
        <f>'Strategy 1 | PD-TG'!C64</f>
        <v/>
      </c>
      <c r="D64" s="107" t="str">
        <f>'Strategy 1 | PD-TG'!J64</f>
        <v/>
      </c>
      <c r="E64" s="107" t="str">
        <f>IF(AU64="","",IF('Strategy 1 | PD-TG'!S64="W","Y",IF('Strategy 1 | PD-TG'!S64="L","N","")))</f>
        <v/>
      </c>
      <c r="F64" s="107" t="str">
        <f>'Strategy 1 | PD-TG'!T64</f>
        <v/>
      </c>
      <c r="G64" s="107" t="str">
        <f>'Strategy 1 | PD-TG'!N64</f>
        <v/>
      </c>
      <c r="H64" s="108" t="str">
        <f>'Strategy 1 | PD-TG'!P64</f>
        <v/>
      </c>
      <c r="I64" s="137"/>
      <c r="J64" s="137"/>
      <c r="K64" s="106" t="str">
        <f>'Strategy 2 | PD-FE'!B64</f>
        <v/>
      </c>
      <c r="L64" s="107" t="str">
        <f>'Strategy 2 | PD-FE'!C64</f>
        <v/>
      </c>
      <c r="M64" s="107" t="str">
        <f>'Strategy 2 | PD-FE'!J64</f>
        <v/>
      </c>
      <c r="N64" s="107" t="str">
        <f>IF(AU64="","",IF('Strategy 2 | PD-FE'!S64="W","Y",IF('Strategy 2 | PD-FE'!S64="L","N","")))</f>
        <v/>
      </c>
      <c r="O64" s="107" t="str">
        <f>'Strategy 2 | PD-FE'!T64</f>
        <v/>
      </c>
      <c r="P64" s="107" t="str">
        <f>'Strategy 2 | PD-FE'!N64</f>
        <v/>
      </c>
      <c r="Q64" s="108" t="str">
        <f>'Strategy 2 | PD-FE'!P64</f>
        <v/>
      </c>
      <c r="R64" s="137"/>
      <c r="S64" s="137"/>
      <c r="T64" s="106" t="str">
        <f>'Strategy 3 | M1-TG'!B64</f>
        <v/>
      </c>
      <c r="U64" s="107" t="str">
        <f>'Strategy 3 | M1-TG'!C64</f>
        <v/>
      </c>
      <c r="V64" s="107" t="str">
        <f>'Strategy 3 | M1-TG'!J64</f>
        <v/>
      </c>
      <c r="W64" s="107" t="str">
        <f>IF(AU64="","",IF('Strategy 3 | M1-TG'!S64="W","Y",IF('Strategy 3 | M1-TG'!S64="L","N","")))</f>
        <v/>
      </c>
      <c r="X64" s="107" t="str">
        <f>'Strategy 3 | M1-TG'!T64</f>
        <v/>
      </c>
      <c r="Y64" s="107" t="str">
        <f>'Strategy 3 | M1-TG'!N64</f>
        <v/>
      </c>
      <c r="Z64" s="108" t="str">
        <f>'Strategy 3 | M1-TG'!P64</f>
        <v/>
      </c>
      <c r="AA64" s="137"/>
      <c r="AB64" s="137"/>
      <c r="AC64" s="106" t="str">
        <f>'Strategy 4 | HP-FE'!B64</f>
        <v/>
      </c>
      <c r="AD64" s="107" t="str">
        <f>'Strategy 4 | HP-FE'!C64</f>
        <v/>
      </c>
      <c r="AE64" s="107" t="str">
        <f>'Strategy 4 | HP-FE'!J64</f>
        <v/>
      </c>
      <c r="AF64" s="107" t="str">
        <f>IF(AU64="","",IF('Strategy 4 | HP-FE'!S64="W","Y",IF('Strategy 4 | HP-FE'!S64="L","N","")))</f>
        <v/>
      </c>
      <c r="AG64" s="107" t="str">
        <f>'Strategy 4 | HP-FE'!T64</f>
        <v/>
      </c>
      <c r="AH64" s="107" t="str">
        <f>'Strategy 4 | HP-FE'!N64</f>
        <v/>
      </c>
      <c r="AI64" s="108" t="str">
        <f>'Strategy 4 | HP-FE'!P64</f>
        <v/>
      </c>
      <c r="AJ64" s="137"/>
      <c r="AK64" s="137"/>
      <c r="AL64" s="106" t="str">
        <f>'Strategy 5 | M1-FE'!B64</f>
        <v/>
      </c>
      <c r="AM64" s="107" t="str">
        <f>'Strategy 5 | M1-FE'!C64</f>
        <v/>
      </c>
      <c r="AN64" s="107" t="str">
        <f>'Strategy 5 | M1-FE'!J64</f>
        <v/>
      </c>
      <c r="AO64" s="107" t="str">
        <f>IF(AU64="","",IF('Strategy 5 | M1-FE'!S64="W","Y",IF('Strategy 5 | M1-FE'!S64="L","N","")))</f>
        <v/>
      </c>
      <c r="AP64" s="107" t="str">
        <f>'Strategy 5 | M1-FE'!T64</f>
        <v/>
      </c>
      <c r="AQ64" s="107" t="str">
        <f>'Strategy 5 | M1-FE'!N64</f>
        <v/>
      </c>
      <c r="AR64" s="108" t="str">
        <f>'Strategy 5 | M1-FE'!P64</f>
        <v/>
      </c>
      <c r="AS64" s="137"/>
      <c r="AT64" s="137"/>
      <c r="AU64" s="188" t="str">
        <f>IF('Combo Dashboard'!AF64="","",'Combo Dashboard'!AF64)</f>
        <v/>
      </c>
      <c r="AV64" s="191" t="str">
        <f>IF('Combo Dashboard'!AG64="","",'Combo Dashboard'!AG64)</f>
        <v/>
      </c>
      <c r="AW64" s="191" t="str">
        <f>IF('Combo Dashboard'!AH64="","",'Combo Dashboard'!AH64)</f>
        <v/>
      </c>
      <c r="AX64" s="182" t="str" cm="1">
        <f t="array" aca="1" ref="AX64" ca="1">IF(AU63="","",INDIRECT(DS63&amp;DH64))</f>
        <v/>
      </c>
      <c r="AY64" s="107" t="str">
        <f t="shared" si="1"/>
        <v/>
      </c>
      <c r="AZ64" s="107" t="str">
        <f t="shared" si="14"/>
        <v/>
      </c>
      <c r="BA64" s="108" t="str">
        <f t="shared" si="2"/>
        <v/>
      </c>
      <c r="BB64" s="137"/>
      <c r="BC64" s="137"/>
      <c r="BD64" s="137"/>
      <c r="BE64" s="106" t="str">
        <f>'Strategy 6 | PD-M1'!B64</f>
        <v/>
      </c>
      <c r="BF64" s="107" t="str">
        <f>'Strategy 6 | PD-M1'!C64</f>
        <v/>
      </c>
      <c r="BG64" s="107" t="str">
        <f>'Strategy 6 | PD-M1'!J64</f>
        <v/>
      </c>
      <c r="BH64" s="107" t="str">
        <f>IF(AU64="","",IF('Strategy 6 | PD-M1'!R64&gt;0,"Y",IF('Strategy 6 | PD-M1'!R64=0,"","N")))</f>
        <v/>
      </c>
      <c r="BI64" s="107" t="str">
        <f>'Strategy 6 | PD-M1'!T64</f>
        <v/>
      </c>
      <c r="BJ64" s="107" t="str">
        <f>'Strategy 6 | PD-M1'!N64</f>
        <v/>
      </c>
      <c r="BK64" s="108" t="str">
        <f>'Strategy 6 | PD-M1'!P64</f>
        <v/>
      </c>
      <c r="BL64" s="137"/>
      <c r="BM64" s="137"/>
      <c r="BN64" s="106" t="str">
        <f>'Strategy 7 | TG-FE'!B64</f>
        <v/>
      </c>
      <c r="BO64" s="107" t="str">
        <f>'Strategy 7 | TG-FE'!C64</f>
        <v/>
      </c>
      <c r="BP64" s="107" t="str">
        <f>'Strategy 7 | TG-FE'!J64</f>
        <v/>
      </c>
      <c r="BQ64" s="107" t="str">
        <f>IF(AU64="","",IF('Strategy 7 | TG-FE'!S64="W","Y",IF('Strategy 7 | TG-FE'!S64="L","N","")))</f>
        <v/>
      </c>
      <c r="BR64" s="107" t="str">
        <f>'Strategy 7 | TG-FE'!T64</f>
        <v/>
      </c>
      <c r="BS64" s="107" t="str">
        <f>'Strategy 7 | TG-FE'!N64</f>
        <v/>
      </c>
      <c r="BT64" s="108" t="str">
        <f>'Strategy 7 | TG-FE'!P64</f>
        <v/>
      </c>
      <c r="BU64" s="137"/>
      <c r="BV64" s="137"/>
      <c r="BW64" s="106" t="str">
        <f>'Strategy 8 | M1-WB'!B64</f>
        <v/>
      </c>
      <c r="BX64" s="107" t="str">
        <f>'Strategy 8 | M1-WB'!C64</f>
        <v/>
      </c>
      <c r="BY64" s="107" t="str">
        <f>'Strategy 8 | M1-WB'!J64</f>
        <v/>
      </c>
      <c r="BZ64" s="107" t="str">
        <f>IF(AU64="","",IF('Strategy 8 | M1-WB'!S64="W","Y",IF('Strategy 8 | M1-WB'!S64="L","N","")))</f>
        <v/>
      </c>
      <c r="CA64" s="107" t="str">
        <f>'Strategy 8 | M1-WB'!T64</f>
        <v/>
      </c>
      <c r="CB64" s="107" t="str">
        <f>'Strategy 8 | M1-WB'!N64</f>
        <v/>
      </c>
      <c r="CC64" s="108" t="str">
        <f>'Strategy 8 | M1-WB'!P64</f>
        <v/>
      </c>
      <c r="CD64" s="137"/>
      <c r="CE64" s="137"/>
      <c r="CF64" s="106" t="str">
        <f>'Strategy 9 | HP-M1'!B64</f>
        <v/>
      </c>
      <c r="CG64" s="107" t="str">
        <f>'Strategy 9 | HP-M1'!C64</f>
        <v/>
      </c>
      <c r="CH64" s="107" t="str">
        <f>'Strategy 9 | HP-M1'!J64</f>
        <v/>
      </c>
      <c r="CI64" s="107" t="str">
        <f>IF(AU64="","",IF('Strategy 9 | HP-M1'!S64="W","Y",IF('Strategy 9 | HP-M1'!S64="L","N","")))</f>
        <v/>
      </c>
      <c r="CJ64" s="107" t="str">
        <f>'Strategy 9 | HP-M1'!T64</f>
        <v/>
      </c>
      <c r="CK64" s="107" t="str">
        <f>'Strategy 9 | HP-M1'!N64</f>
        <v/>
      </c>
      <c r="CL64" s="108" t="str">
        <f>'Strategy 9 | HP-M1'!P64</f>
        <v/>
      </c>
      <c r="CM64" s="137"/>
      <c r="CN64" s="137"/>
      <c r="CO64" s="106" t="str">
        <f>'Strategy 10 | OP-OB'!B64</f>
        <v/>
      </c>
      <c r="CP64" s="107" t="str">
        <f>'Strategy 10 | OP-OB'!C64</f>
        <v/>
      </c>
      <c r="CQ64" s="107" t="str">
        <f>'Strategy 10 | OP-OB'!J64</f>
        <v/>
      </c>
      <c r="CR64" s="107" t="str">
        <f>IF(AU64="","",IF('Strategy 10 | OP-OB'!S64="W","Y",IF('Strategy 10 | OP-OB'!S64="L","N","")))</f>
        <v/>
      </c>
      <c r="CS64" s="107" t="str">
        <f>'Strategy 10 | OP-OB'!T64</f>
        <v/>
      </c>
      <c r="CT64" s="107" t="str">
        <f>'Strategy 10 | OP-OB'!N64</f>
        <v/>
      </c>
      <c r="CU64" s="108" t="str">
        <f>'Strategy 10 | OP-OB'!P64</f>
        <v/>
      </c>
      <c r="CV64" s="14" t="e">
        <f>IF(AY64="",0,IFERROR(VLOOKUP(AY59&amp;AY60&amp;AY61&amp;AY62&amp;AY63&amp;AY64,General!I:J,2,FALSE),0))+AZ63</f>
        <v>#VALUE!</v>
      </c>
      <c r="CW64" s="14" t="str">
        <f t="shared" ref="CW64" si="145">H64</f>
        <v/>
      </c>
      <c r="CX64" s="14" t="str">
        <f t="shared" ref="CX64" si="146">Q64</f>
        <v/>
      </c>
      <c r="CY64" s="14" t="str">
        <f t="shared" ref="CY64" si="147">Z64</f>
        <v/>
      </c>
      <c r="CZ64" s="14" t="str">
        <f t="shared" ref="CZ64" si="148">AI64</f>
        <v/>
      </c>
      <c r="DA64" s="14" t="str">
        <f t="shared" ref="DA64" si="149">AR64</f>
        <v/>
      </c>
      <c r="DB64" s="14" t="str">
        <f t="shared" ref="DB64" si="150">BK64</f>
        <v/>
      </c>
      <c r="DC64" s="14" t="str">
        <f t="shared" ref="DC64" si="151">BT64</f>
        <v/>
      </c>
      <c r="DD64" s="14" t="str">
        <f t="shared" ref="DD64" si="152">CC64</f>
        <v/>
      </c>
      <c r="DE64" s="14" t="str">
        <f t="shared" ref="DE64" si="153">CL64</f>
        <v/>
      </c>
      <c r="DF64" s="14" t="str">
        <f t="shared" ref="DF64" si="154">CU64</f>
        <v/>
      </c>
      <c r="DG64" s="14" t="str">
        <f>IF(AF64="","",INDEX($CW$4:$DF$4,MATCH(MAX(CW64:DF64),CW64:DF64,0)))</f>
        <v/>
      </c>
      <c r="DH64" s="14">
        <v>64</v>
      </c>
      <c r="DI64" s="14" t="str">
        <f t="shared" si="143"/>
        <v/>
      </c>
      <c r="DJ64" s="14" t="str" cm="1">
        <f t="array" ref="DJ64">IFERROR(INDEX($CW$4:$DF$4,_xlfn.AGGREGATE(15,6,COLUMN($CW$4:$DF$4)-COLUMN($CV$1)/($CW$64:$DF$64=MAX($CW$64:$DF$64)),COLUMNS($CW$4:CW4))),"")</f>
        <v/>
      </c>
      <c r="DK64" s="14" t="str" cm="1">
        <f t="array" ref="DK64">IFERROR(INDEX($CW$4:$DF$4,_xlfn.AGGREGATE(15,6,COLUMN($CW$4:$DF$4)-COLUMN($CV$1)/($CW$64:$DF$64=MAX($CW$64:$DF$64)),COLUMNS($CW$4:CX4))),"")</f>
        <v/>
      </c>
      <c r="DL64" s="14" t="str" cm="1">
        <f t="array" ref="DL64">IFERROR(INDEX($CW$4:$DF$4,_xlfn.AGGREGATE(15,6,COLUMN($CW$4:$DF$4)-COLUMN($CV$1)/($CW$64:$DF$64=MAX($CW$64:$DF$64)),COLUMNS($CW$4:CY4))),"")</f>
        <v/>
      </c>
      <c r="DM64" s="14" t="str" cm="1">
        <f t="array" ref="DM64">IFERROR(INDEX($CW$4:$DF$4,_xlfn.AGGREGATE(15,6,COLUMN($CW$4:$DF$4)-COLUMN($CV$1)/($CW$64:$DF$64=MAX($CW$64:$DF$64)),COLUMNS($CW$4:CZ4))),"")</f>
        <v/>
      </c>
      <c r="DN64" s="168" t="str">
        <f ca="1">IF(DO63="",DN63,DN60)</f>
        <v/>
      </c>
      <c r="DR64" s="14" t="str">
        <f ca="1">IF(DN61&gt;1,"R","N")</f>
        <v>R</v>
      </c>
      <c r="DS64" s="14" t="str">
        <f ca="1">DN64</f>
        <v/>
      </c>
      <c r="ES64" s="81" t="str">
        <f t="shared" si="3"/>
        <v>B55</v>
      </c>
      <c r="ET64" s="219" t="str">
        <f t="shared" si="15"/>
        <v/>
      </c>
      <c r="EU64" s="24" t="str">
        <f t="shared" si="16"/>
        <v/>
      </c>
      <c r="EV64" s="24" t="str">
        <f t="shared" si="17"/>
        <v/>
      </c>
      <c r="EW64" s="24" t="str">
        <f t="shared" si="18"/>
        <v/>
      </c>
      <c r="EX64" s="24" t="str">
        <f t="shared" si="19"/>
        <v/>
      </c>
      <c r="EY64" s="24" t="str">
        <f t="shared" si="20"/>
        <v/>
      </c>
      <c r="EZ64" s="24" t="str">
        <f t="shared" si="21"/>
        <v/>
      </c>
      <c r="FA64" s="24" t="str">
        <f t="shared" si="22"/>
        <v/>
      </c>
      <c r="FB64" s="24" t="str">
        <f t="shared" si="23"/>
        <v/>
      </c>
      <c r="FC64" s="67" t="str">
        <f t="shared" si="24"/>
        <v/>
      </c>
    </row>
    <row r="65" spans="1:159" ht="26.25" customHeight="1">
      <c r="A65" s="14">
        <v>56</v>
      </c>
      <c r="B65" s="101" t="str">
        <f>'Strategy 1 | PD-TG'!B65</f>
        <v/>
      </c>
      <c r="C65" s="102" t="str">
        <f>'Strategy 1 | PD-TG'!C65</f>
        <v/>
      </c>
      <c r="D65" s="102" t="str">
        <f>'Strategy 1 | PD-TG'!J65</f>
        <v/>
      </c>
      <c r="E65" s="102" t="str">
        <f>IF(AU65="","",IF('Strategy 1 | PD-TG'!S65="W","Y",IF('Strategy 1 | PD-TG'!S65="L","N","")))</f>
        <v/>
      </c>
      <c r="F65" s="102" t="str">
        <f>'Strategy 1 | PD-TG'!T65</f>
        <v/>
      </c>
      <c r="G65" s="102" t="str">
        <f>'Strategy 1 | PD-TG'!N65</f>
        <v/>
      </c>
      <c r="H65" s="103" t="str">
        <f>'Strategy 1 | PD-TG'!P65</f>
        <v/>
      </c>
      <c r="I65" s="137"/>
      <c r="J65" s="137"/>
      <c r="K65" s="101" t="str">
        <f>'Strategy 2 | PD-FE'!B65</f>
        <v/>
      </c>
      <c r="L65" s="102" t="str">
        <f>'Strategy 2 | PD-FE'!C65</f>
        <v/>
      </c>
      <c r="M65" s="102" t="str">
        <f>'Strategy 2 | PD-FE'!J65</f>
        <v/>
      </c>
      <c r="N65" s="102" t="str">
        <f>IF(AU65="","",IF('Strategy 2 | PD-FE'!S65="W","Y",IF('Strategy 2 | PD-FE'!S65="L","N","")))</f>
        <v/>
      </c>
      <c r="O65" s="102" t="str">
        <f>'Strategy 2 | PD-FE'!T65</f>
        <v/>
      </c>
      <c r="P65" s="102" t="str">
        <f>'Strategy 2 | PD-FE'!N65</f>
        <v/>
      </c>
      <c r="Q65" s="103" t="str">
        <f>'Strategy 2 | PD-FE'!P65</f>
        <v/>
      </c>
      <c r="R65" s="137"/>
      <c r="S65" s="137"/>
      <c r="T65" s="101" t="str">
        <f>'Strategy 3 | M1-TG'!B65</f>
        <v/>
      </c>
      <c r="U65" s="102" t="str">
        <f>'Strategy 3 | M1-TG'!C65</f>
        <v/>
      </c>
      <c r="V65" s="102" t="str">
        <f>'Strategy 3 | M1-TG'!J65</f>
        <v/>
      </c>
      <c r="W65" s="102" t="str">
        <f>IF(AU65="","",IF('Strategy 3 | M1-TG'!S65="W","Y",IF('Strategy 3 | M1-TG'!S65="L","N","")))</f>
        <v/>
      </c>
      <c r="X65" s="102" t="str">
        <f>'Strategy 3 | M1-TG'!T65</f>
        <v/>
      </c>
      <c r="Y65" s="102" t="str">
        <f>'Strategy 3 | M1-TG'!N65</f>
        <v/>
      </c>
      <c r="Z65" s="103" t="str">
        <f>'Strategy 3 | M1-TG'!P65</f>
        <v/>
      </c>
      <c r="AA65" s="137"/>
      <c r="AB65" s="137"/>
      <c r="AC65" s="101" t="str">
        <f>'Strategy 4 | HP-FE'!B65</f>
        <v/>
      </c>
      <c r="AD65" s="102" t="str">
        <f>'Strategy 4 | HP-FE'!C65</f>
        <v/>
      </c>
      <c r="AE65" s="102" t="str">
        <f>'Strategy 4 | HP-FE'!J65</f>
        <v/>
      </c>
      <c r="AF65" s="102" t="str">
        <f>IF(AU65="","",IF('Strategy 4 | HP-FE'!S65="W","Y",IF('Strategy 4 | HP-FE'!S65="L","N","")))</f>
        <v/>
      </c>
      <c r="AG65" s="102" t="str">
        <f>'Strategy 4 | HP-FE'!T65</f>
        <v/>
      </c>
      <c r="AH65" s="102" t="str">
        <f>'Strategy 4 | HP-FE'!N65</f>
        <v/>
      </c>
      <c r="AI65" s="103" t="str">
        <f>'Strategy 4 | HP-FE'!P65</f>
        <v/>
      </c>
      <c r="AJ65" s="137"/>
      <c r="AK65" s="137"/>
      <c r="AL65" s="101" t="str">
        <f>'Strategy 5 | M1-FE'!B65</f>
        <v/>
      </c>
      <c r="AM65" s="102" t="str">
        <f>'Strategy 5 | M1-FE'!C65</f>
        <v/>
      </c>
      <c r="AN65" s="102" t="str">
        <f>'Strategy 5 | M1-FE'!J65</f>
        <v/>
      </c>
      <c r="AO65" s="102" t="str">
        <f>IF(AU65="","",IF('Strategy 5 | M1-FE'!S65="W","Y",IF('Strategy 5 | M1-FE'!S65="L","N","")))</f>
        <v/>
      </c>
      <c r="AP65" s="102" t="str">
        <f>'Strategy 5 | M1-FE'!T65</f>
        <v/>
      </c>
      <c r="AQ65" s="102" t="str">
        <f>'Strategy 5 | M1-FE'!N65</f>
        <v/>
      </c>
      <c r="AR65" s="103" t="str">
        <f>'Strategy 5 | M1-FE'!P65</f>
        <v/>
      </c>
      <c r="AS65" s="137"/>
      <c r="AT65" s="137"/>
      <c r="AU65" s="186" t="str">
        <f>IF('Combo Dashboard'!AF65="","",'Combo Dashboard'!AF65)</f>
        <v/>
      </c>
      <c r="AV65" s="180" t="str">
        <f t="shared" ref="AV65" si="155">IF(AU64="","",IF(DR64="R","R",""))</f>
        <v/>
      </c>
      <c r="AW65" s="180" t="str">
        <f>IF(AU64="","",VLOOKUP(DS65,General!U:V,2,FALSE))</f>
        <v/>
      </c>
      <c r="AX65" s="181" t="str" cm="1">
        <f t="array" aca="1" ref="AX65" ca="1">IF(AU64="","",INDIRECT(DS64&amp;DH65))</f>
        <v/>
      </c>
      <c r="AY65" s="102" t="str">
        <f t="shared" si="1"/>
        <v/>
      </c>
      <c r="AZ65" s="102" t="str">
        <f t="shared" si="14"/>
        <v/>
      </c>
      <c r="BA65" s="103" t="str">
        <f t="shared" si="2"/>
        <v/>
      </c>
      <c r="BB65" s="137"/>
      <c r="BC65" s="137"/>
      <c r="BD65" s="137"/>
      <c r="BE65" s="101" t="str">
        <f>'Strategy 6 | PD-M1'!B65</f>
        <v/>
      </c>
      <c r="BF65" s="102" t="str">
        <f>'Strategy 6 | PD-M1'!C65</f>
        <v/>
      </c>
      <c r="BG65" s="102" t="str">
        <f>'Strategy 6 | PD-M1'!J65</f>
        <v/>
      </c>
      <c r="BH65" s="102" t="str">
        <f>IF(AU65="","",IF('Strategy 6 | PD-M1'!R65&gt;0,"Y",IF('Strategy 6 | PD-M1'!R65=0,"","N")))</f>
        <v/>
      </c>
      <c r="BI65" s="102" t="str">
        <f>'Strategy 6 | PD-M1'!T65</f>
        <v/>
      </c>
      <c r="BJ65" s="102" t="str">
        <f>'Strategy 6 | PD-M1'!N65</f>
        <v/>
      </c>
      <c r="BK65" s="103" t="str">
        <f>'Strategy 6 | PD-M1'!P65</f>
        <v/>
      </c>
      <c r="BL65" s="137"/>
      <c r="BM65" s="137"/>
      <c r="BN65" s="101" t="str">
        <f>'Strategy 7 | TG-FE'!B65</f>
        <v/>
      </c>
      <c r="BO65" s="102" t="str">
        <f>'Strategy 7 | TG-FE'!C65</f>
        <v/>
      </c>
      <c r="BP65" s="102" t="str">
        <f>'Strategy 7 | TG-FE'!J65</f>
        <v/>
      </c>
      <c r="BQ65" s="102" t="str">
        <f>IF(AU65="","",IF('Strategy 7 | TG-FE'!S65="W","Y",IF('Strategy 7 | TG-FE'!S65="L","N","")))</f>
        <v/>
      </c>
      <c r="BR65" s="102" t="str">
        <f>'Strategy 7 | TG-FE'!T65</f>
        <v/>
      </c>
      <c r="BS65" s="102" t="str">
        <f>'Strategy 7 | TG-FE'!N65</f>
        <v/>
      </c>
      <c r="BT65" s="103" t="str">
        <f>'Strategy 7 | TG-FE'!P65</f>
        <v/>
      </c>
      <c r="BU65" s="137"/>
      <c r="BV65" s="137"/>
      <c r="BW65" s="101" t="str">
        <f>'Strategy 8 | M1-WB'!B65</f>
        <v/>
      </c>
      <c r="BX65" s="102" t="str">
        <f>'Strategy 8 | M1-WB'!C65</f>
        <v/>
      </c>
      <c r="BY65" s="102" t="str">
        <f>'Strategy 8 | M1-WB'!J65</f>
        <v/>
      </c>
      <c r="BZ65" s="102" t="str">
        <f>IF(AU65="","",IF('Strategy 8 | M1-WB'!S65="W","Y",IF('Strategy 8 | M1-WB'!S65="L","N","")))</f>
        <v/>
      </c>
      <c r="CA65" s="102" t="str">
        <f>'Strategy 8 | M1-WB'!T65</f>
        <v/>
      </c>
      <c r="CB65" s="102" t="str">
        <f>'Strategy 8 | M1-WB'!N65</f>
        <v/>
      </c>
      <c r="CC65" s="103" t="str">
        <f>'Strategy 8 | M1-WB'!P65</f>
        <v/>
      </c>
      <c r="CD65" s="137"/>
      <c r="CE65" s="137"/>
      <c r="CF65" s="101" t="str">
        <f>'Strategy 9 | HP-M1'!B65</f>
        <v/>
      </c>
      <c r="CG65" s="102" t="str">
        <f>'Strategy 9 | HP-M1'!C65</f>
        <v/>
      </c>
      <c r="CH65" s="102" t="str">
        <f>'Strategy 9 | HP-M1'!J65</f>
        <v/>
      </c>
      <c r="CI65" s="102" t="str">
        <f>IF(AU65="","",IF('Strategy 9 | HP-M1'!S65="W","Y",IF('Strategy 9 | HP-M1'!S65="L","N","")))</f>
        <v/>
      </c>
      <c r="CJ65" s="102" t="str">
        <f>'Strategy 9 | HP-M1'!T65</f>
        <v/>
      </c>
      <c r="CK65" s="102" t="str">
        <f>'Strategy 9 | HP-M1'!N65</f>
        <v/>
      </c>
      <c r="CL65" s="103" t="str">
        <f>'Strategy 9 | HP-M1'!P65</f>
        <v/>
      </c>
      <c r="CM65" s="137"/>
      <c r="CN65" s="137"/>
      <c r="CO65" s="101" t="str">
        <f>'Strategy 10 | OP-OB'!B65</f>
        <v/>
      </c>
      <c r="CP65" s="102" t="str">
        <f>'Strategy 10 | OP-OB'!C65</f>
        <v/>
      </c>
      <c r="CQ65" s="102" t="str">
        <f>'Strategy 10 | OP-OB'!J65</f>
        <v/>
      </c>
      <c r="CR65" s="102" t="str">
        <f>IF(AU65="","",IF('Strategy 10 | OP-OB'!S65="W","Y",IF('Strategy 10 | OP-OB'!S65="L","N","")))</f>
        <v/>
      </c>
      <c r="CS65" s="102" t="str">
        <f>'Strategy 10 | OP-OB'!T65</f>
        <v/>
      </c>
      <c r="CT65" s="102" t="str">
        <f>'Strategy 10 | OP-OB'!N65</f>
        <v/>
      </c>
      <c r="CU65" s="103" t="str">
        <f>'Strategy 10 | OP-OB'!P65</f>
        <v/>
      </c>
      <c r="CV65" s="14" t="e">
        <f>IF(AY65="",0,IFERROR(VLOOKUP(AY60&amp;AY61&amp;AY62&amp;AY63&amp;AY64&amp;AY65,General!I:J,2,FALSE),0))+AZ64</f>
        <v>#VALUE!</v>
      </c>
      <c r="DG65" s="14" t="str">
        <f>DG69</f>
        <v/>
      </c>
      <c r="DH65" s="14">
        <v>65</v>
      </c>
      <c r="DI65" s="14" t="str">
        <f>$DG$69</f>
        <v/>
      </c>
      <c r="DN65" s="14" t="str">
        <f ca="1">IF(DN66=1,DN68,IF(DN66=2,DO68,IF(DN66=3,DP68,DQ68)))</f>
        <v/>
      </c>
      <c r="DS65" s="14" t="str">
        <f ca="1">$DN$64</f>
        <v/>
      </c>
      <c r="ES65" s="81" t="str">
        <f t="shared" si="3"/>
        <v>B56</v>
      </c>
      <c r="ET65" s="219" t="str">
        <f t="shared" si="15"/>
        <v/>
      </c>
      <c r="EU65" s="24" t="str">
        <f t="shared" si="16"/>
        <v/>
      </c>
      <c r="EV65" s="24" t="str">
        <f t="shared" si="17"/>
        <v/>
      </c>
      <c r="EW65" s="24" t="str">
        <f t="shared" si="18"/>
        <v/>
      </c>
      <c r="EX65" s="24" t="str">
        <f t="shared" si="19"/>
        <v/>
      </c>
      <c r="EY65" s="24" t="str">
        <f t="shared" si="20"/>
        <v/>
      </c>
      <c r="EZ65" s="24" t="str">
        <f t="shared" si="21"/>
        <v/>
      </c>
      <c r="FA65" s="24" t="str">
        <f t="shared" si="22"/>
        <v/>
      </c>
      <c r="FB65" s="24" t="str">
        <f t="shared" si="23"/>
        <v/>
      </c>
      <c r="FC65" s="67" t="str">
        <f t="shared" si="24"/>
        <v/>
      </c>
    </row>
    <row r="66" spans="1:159" ht="26.25" customHeight="1">
      <c r="A66" s="14">
        <v>57</v>
      </c>
      <c r="B66" s="104" t="str">
        <f>'Strategy 1 | PD-TG'!B66</f>
        <v/>
      </c>
      <c r="C66" s="91" t="str">
        <f>'Strategy 1 | PD-TG'!C66</f>
        <v/>
      </c>
      <c r="D66" s="91" t="str">
        <f>'Strategy 1 | PD-TG'!J66</f>
        <v/>
      </c>
      <c r="E66" s="91" t="str">
        <f>IF(AU66="","",IF('Strategy 1 | PD-TG'!S66="W","Y",IF('Strategy 1 | PD-TG'!S66="L","N","")))</f>
        <v/>
      </c>
      <c r="F66" s="91" t="str">
        <f>'Strategy 1 | PD-TG'!T66</f>
        <v/>
      </c>
      <c r="G66" s="91" t="str">
        <f>'Strategy 1 | PD-TG'!N66</f>
        <v/>
      </c>
      <c r="H66" s="105" t="str">
        <f>'Strategy 1 | PD-TG'!P66</f>
        <v/>
      </c>
      <c r="I66" s="137"/>
      <c r="J66" s="137"/>
      <c r="K66" s="104" t="str">
        <f>'Strategy 2 | PD-FE'!B66</f>
        <v/>
      </c>
      <c r="L66" s="91" t="str">
        <f>'Strategy 2 | PD-FE'!C66</f>
        <v/>
      </c>
      <c r="M66" s="91" t="str">
        <f>'Strategy 2 | PD-FE'!J66</f>
        <v/>
      </c>
      <c r="N66" s="91" t="str">
        <f>IF(AU66="","",IF('Strategy 2 | PD-FE'!S66="W","Y",IF('Strategy 2 | PD-FE'!S66="L","N","")))</f>
        <v/>
      </c>
      <c r="O66" s="91" t="str">
        <f>'Strategy 2 | PD-FE'!T66</f>
        <v/>
      </c>
      <c r="P66" s="91" t="str">
        <f>'Strategy 2 | PD-FE'!N66</f>
        <v/>
      </c>
      <c r="Q66" s="105" t="str">
        <f>'Strategy 2 | PD-FE'!P66</f>
        <v/>
      </c>
      <c r="R66" s="137"/>
      <c r="S66" s="137"/>
      <c r="T66" s="104" t="str">
        <f>'Strategy 3 | M1-TG'!B66</f>
        <v/>
      </c>
      <c r="U66" s="91" t="str">
        <f>'Strategy 3 | M1-TG'!C66</f>
        <v/>
      </c>
      <c r="V66" s="91" t="str">
        <f>'Strategy 3 | M1-TG'!J66</f>
        <v/>
      </c>
      <c r="W66" s="91" t="str">
        <f>IF(AU66="","",IF('Strategy 3 | M1-TG'!S66="W","Y",IF('Strategy 3 | M1-TG'!S66="L","N","")))</f>
        <v/>
      </c>
      <c r="X66" s="91" t="str">
        <f>'Strategy 3 | M1-TG'!T66</f>
        <v/>
      </c>
      <c r="Y66" s="91" t="str">
        <f>'Strategy 3 | M1-TG'!N66</f>
        <v/>
      </c>
      <c r="Z66" s="105" t="str">
        <f>'Strategy 3 | M1-TG'!P66</f>
        <v/>
      </c>
      <c r="AA66" s="137"/>
      <c r="AB66" s="137"/>
      <c r="AC66" s="104" t="str">
        <f>'Strategy 4 | HP-FE'!B66</f>
        <v/>
      </c>
      <c r="AD66" s="91" t="str">
        <f>'Strategy 4 | HP-FE'!C66</f>
        <v/>
      </c>
      <c r="AE66" s="91" t="str">
        <f>'Strategy 4 | HP-FE'!J66</f>
        <v/>
      </c>
      <c r="AF66" s="91" t="str">
        <f>IF(AU66="","",IF('Strategy 4 | HP-FE'!S66="W","Y",IF('Strategy 4 | HP-FE'!S66="L","N","")))</f>
        <v/>
      </c>
      <c r="AG66" s="91" t="str">
        <f>'Strategy 4 | HP-FE'!T66</f>
        <v/>
      </c>
      <c r="AH66" s="91" t="str">
        <f>'Strategy 4 | HP-FE'!N66</f>
        <v/>
      </c>
      <c r="AI66" s="105" t="str">
        <f>'Strategy 4 | HP-FE'!P66</f>
        <v/>
      </c>
      <c r="AJ66" s="137"/>
      <c r="AK66" s="137"/>
      <c r="AL66" s="104" t="str">
        <f>'Strategy 5 | M1-FE'!B66</f>
        <v/>
      </c>
      <c r="AM66" s="91" t="str">
        <f>'Strategy 5 | M1-FE'!C66</f>
        <v/>
      </c>
      <c r="AN66" s="91" t="str">
        <f>'Strategy 5 | M1-FE'!J66</f>
        <v/>
      </c>
      <c r="AO66" s="91" t="str">
        <f>IF(AU66="","",IF('Strategy 5 | M1-FE'!S66="W","Y",IF('Strategy 5 | M1-FE'!S66="L","N","")))</f>
        <v/>
      </c>
      <c r="AP66" s="91" t="str">
        <f>'Strategy 5 | M1-FE'!T66</f>
        <v/>
      </c>
      <c r="AQ66" s="91" t="str">
        <f>'Strategy 5 | M1-FE'!N66</f>
        <v/>
      </c>
      <c r="AR66" s="105" t="str">
        <f>'Strategy 5 | M1-FE'!P66</f>
        <v/>
      </c>
      <c r="AS66" s="137"/>
      <c r="AT66" s="137"/>
      <c r="AU66" s="187" t="str">
        <f>IF('Combo Dashboard'!AF66="","",'Combo Dashboard'!AF66)</f>
        <v/>
      </c>
      <c r="AV66" s="190" t="str">
        <f>IF('Combo Dashboard'!AG66="","",'Combo Dashboard'!AG66)</f>
        <v/>
      </c>
      <c r="AW66" s="190" t="str">
        <f>IF('Combo Dashboard'!AH66="","",'Combo Dashboard'!AH66)</f>
        <v/>
      </c>
      <c r="AX66" s="178" t="str" cm="1">
        <f t="array" aca="1" ref="AX66" ca="1">IF(AU65="","",INDIRECT(DS65&amp;DH66))</f>
        <v/>
      </c>
      <c r="AY66" s="91" t="str">
        <f t="shared" si="1"/>
        <v/>
      </c>
      <c r="AZ66" s="91" t="str">
        <f t="shared" si="14"/>
        <v/>
      </c>
      <c r="BA66" s="105" t="str">
        <f t="shared" si="2"/>
        <v/>
      </c>
      <c r="BB66" s="137"/>
      <c r="BC66" s="137"/>
      <c r="BD66" s="137"/>
      <c r="BE66" s="104" t="str">
        <f>'Strategy 6 | PD-M1'!B66</f>
        <v/>
      </c>
      <c r="BF66" s="91" t="str">
        <f>'Strategy 6 | PD-M1'!C66</f>
        <v/>
      </c>
      <c r="BG66" s="91" t="str">
        <f>'Strategy 6 | PD-M1'!J66</f>
        <v/>
      </c>
      <c r="BH66" s="91" t="str">
        <f>IF(AU66="","",IF('Strategy 6 | PD-M1'!R66&gt;0,"Y",IF('Strategy 6 | PD-M1'!R66=0,"","N")))</f>
        <v/>
      </c>
      <c r="BI66" s="91" t="str">
        <f>'Strategy 6 | PD-M1'!T66</f>
        <v/>
      </c>
      <c r="BJ66" s="91" t="str">
        <f>'Strategy 6 | PD-M1'!N66</f>
        <v/>
      </c>
      <c r="BK66" s="105" t="str">
        <f>'Strategy 6 | PD-M1'!P66</f>
        <v/>
      </c>
      <c r="BL66" s="137"/>
      <c r="BM66" s="137"/>
      <c r="BN66" s="104" t="str">
        <f>'Strategy 7 | TG-FE'!B66</f>
        <v/>
      </c>
      <c r="BO66" s="91" t="str">
        <f>'Strategy 7 | TG-FE'!C66</f>
        <v/>
      </c>
      <c r="BP66" s="91" t="str">
        <f>'Strategy 7 | TG-FE'!J66</f>
        <v/>
      </c>
      <c r="BQ66" s="91" t="str">
        <f>IF(AU66="","",IF('Strategy 7 | TG-FE'!S66="W","Y",IF('Strategy 7 | TG-FE'!S66="L","N","")))</f>
        <v/>
      </c>
      <c r="BR66" s="91" t="str">
        <f>'Strategy 7 | TG-FE'!T66</f>
        <v/>
      </c>
      <c r="BS66" s="91" t="str">
        <f>'Strategy 7 | TG-FE'!N66</f>
        <v/>
      </c>
      <c r="BT66" s="105" t="str">
        <f>'Strategy 7 | TG-FE'!P66</f>
        <v/>
      </c>
      <c r="BU66" s="137"/>
      <c r="BV66" s="137"/>
      <c r="BW66" s="104" t="str">
        <f>'Strategy 8 | M1-WB'!B66</f>
        <v/>
      </c>
      <c r="BX66" s="91" t="str">
        <f>'Strategy 8 | M1-WB'!C66</f>
        <v/>
      </c>
      <c r="BY66" s="91" t="str">
        <f>'Strategy 8 | M1-WB'!J66</f>
        <v/>
      </c>
      <c r="BZ66" s="91" t="str">
        <f>IF(AU66="","",IF('Strategy 8 | M1-WB'!S66="W","Y",IF('Strategy 8 | M1-WB'!S66="L","N","")))</f>
        <v/>
      </c>
      <c r="CA66" s="91" t="str">
        <f>'Strategy 8 | M1-WB'!T66</f>
        <v/>
      </c>
      <c r="CB66" s="91" t="str">
        <f>'Strategy 8 | M1-WB'!N66</f>
        <v/>
      </c>
      <c r="CC66" s="105" t="str">
        <f>'Strategy 8 | M1-WB'!P66</f>
        <v/>
      </c>
      <c r="CD66" s="137"/>
      <c r="CE66" s="137"/>
      <c r="CF66" s="104" t="str">
        <f>'Strategy 9 | HP-M1'!B66</f>
        <v/>
      </c>
      <c r="CG66" s="91" t="str">
        <f>'Strategy 9 | HP-M1'!C66</f>
        <v/>
      </c>
      <c r="CH66" s="91" t="str">
        <f>'Strategy 9 | HP-M1'!J66</f>
        <v/>
      </c>
      <c r="CI66" s="91" t="str">
        <f>IF(AU66="","",IF('Strategy 9 | HP-M1'!S66="W","Y",IF('Strategy 9 | HP-M1'!S66="L","N","")))</f>
        <v/>
      </c>
      <c r="CJ66" s="91" t="str">
        <f>'Strategy 9 | HP-M1'!T66</f>
        <v/>
      </c>
      <c r="CK66" s="91" t="str">
        <f>'Strategy 9 | HP-M1'!N66</f>
        <v/>
      </c>
      <c r="CL66" s="105" t="str">
        <f>'Strategy 9 | HP-M1'!P66</f>
        <v/>
      </c>
      <c r="CM66" s="137"/>
      <c r="CN66" s="137"/>
      <c r="CO66" s="104" t="str">
        <f>'Strategy 10 | OP-OB'!B66</f>
        <v/>
      </c>
      <c r="CP66" s="91" t="str">
        <f>'Strategy 10 | OP-OB'!C66</f>
        <v/>
      </c>
      <c r="CQ66" s="91" t="str">
        <f>'Strategy 10 | OP-OB'!J66</f>
        <v/>
      </c>
      <c r="CR66" s="91" t="str">
        <f>IF(AU66="","",IF('Strategy 10 | OP-OB'!S66="W","Y",IF('Strategy 10 | OP-OB'!S66="L","N","")))</f>
        <v/>
      </c>
      <c r="CS66" s="91" t="str">
        <f>'Strategy 10 | OP-OB'!T66</f>
        <v/>
      </c>
      <c r="CT66" s="91" t="str">
        <f>'Strategy 10 | OP-OB'!N66</f>
        <v/>
      </c>
      <c r="CU66" s="105" t="str">
        <f>'Strategy 10 | OP-OB'!P66</f>
        <v/>
      </c>
      <c r="CV66" s="14" t="e">
        <f>IF(AY66="",0,IFERROR(VLOOKUP(AY61&amp;AY62&amp;AY63&amp;AY64&amp;AY65&amp;AY66,General!I:J,2,FALSE),0))+AZ65</f>
        <v>#VALUE!</v>
      </c>
      <c r="DG66" s="14" t="str">
        <f>DG69</f>
        <v/>
      </c>
      <c r="DH66" s="14">
        <v>66</v>
      </c>
      <c r="DI66" s="14" t="str">
        <f t="shared" ref="DI66:DI69" si="156">$DG$69</f>
        <v/>
      </c>
      <c r="DN66" s="14">
        <f ca="1">RANDBETWEEN(1,DN67)</f>
        <v>3</v>
      </c>
      <c r="DS66" s="14" t="str">
        <f t="shared" ref="DS66:DS68" ca="1" si="157">$DN$64</f>
        <v/>
      </c>
      <c r="ES66" s="81" t="str">
        <f t="shared" si="3"/>
        <v>B57</v>
      </c>
      <c r="ET66" s="219" t="str">
        <f t="shared" si="15"/>
        <v/>
      </c>
      <c r="EU66" s="24" t="str">
        <f t="shared" si="16"/>
        <v/>
      </c>
      <c r="EV66" s="24" t="str">
        <f t="shared" si="17"/>
        <v/>
      </c>
      <c r="EW66" s="24" t="str">
        <f t="shared" si="18"/>
        <v/>
      </c>
      <c r="EX66" s="24" t="str">
        <f t="shared" si="19"/>
        <v/>
      </c>
      <c r="EY66" s="24" t="str">
        <f t="shared" si="20"/>
        <v/>
      </c>
      <c r="EZ66" s="24" t="str">
        <f t="shared" si="21"/>
        <v/>
      </c>
      <c r="FA66" s="24" t="str">
        <f t="shared" si="22"/>
        <v/>
      </c>
      <c r="FB66" s="24" t="str">
        <f t="shared" si="23"/>
        <v/>
      </c>
      <c r="FC66" s="67" t="str">
        <f t="shared" si="24"/>
        <v/>
      </c>
    </row>
    <row r="67" spans="1:159" ht="26.25" customHeight="1">
      <c r="A67" s="14">
        <v>58</v>
      </c>
      <c r="B67" s="104" t="str">
        <f>'Strategy 1 | PD-TG'!B67</f>
        <v/>
      </c>
      <c r="C67" s="91" t="str">
        <f>'Strategy 1 | PD-TG'!C67</f>
        <v/>
      </c>
      <c r="D67" s="91" t="str">
        <f>'Strategy 1 | PD-TG'!J67</f>
        <v/>
      </c>
      <c r="E67" s="91" t="str">
        <f>IF(AU67="","",IF('Strategy 1 | PD-TG'!S67="W","Y",IF('Strategy 1 | PD-TG'!S67="L","N","")))</f>
        <v/>
      </c>
      <c r="F67" s="91" t="str">
        <f>'Strategy 1 | PD-TG'!T67</f>
        <v/>
      </c>
      <c r="G67" s="91" t="str">
        <f>'Strategy 1 | PD-TG'!N67</f>
        <v/>
      </c>
      <c r="H67" s="105" t="str">
        <f>'Strategy 1 | PD-TG'!P67</f>
        <v/>
      </c>
      <c r="I67" s="137"/>
      <c r="J67" s="137"/>
      <c r="K67" s="104" t="str">
        <f>'Strategy 2 | PD-FE'!B67</f>
        <v/>
      </c>
      <c r="L67" s="91" t="str">
        <f>'Strategy 2 | PD-FE'!C67</f>
        <v/>
      </c>
      <c r="M67" s="91" t="str">
        <f>'Strategy 2 | PD-FE'!J67</f>
        <v/>
      </c>
      <c r="N67" s="91" t="str">
        <f>IF(AU67="","",IF('Strategy 2 | PD-FE'!S67="W","Y",IF('Strategy 2 | PD-FE'!S67="L","N","")))</f>
        <v/>
      </c>
      <c r="O67" s="91" t="str">
        <f>'Strategy 2 | PD-FE'!T67</f>
        <v/>
      </c>
      <c r="P67" s="91" t="str">
        <f>'Strategy 2 | PD-FE'!N67</f>
        <v/>
      </c>
      <c r="Q67" s="105" t="str">
        <f>'Strategy 2 | PD-FE'!P67</f>
        <v/>
      </c>
      <c r="R67" s="137"/>
      <c r="S67" s="137"/>
      <c r="T67" s="104" t="str">
        <f>'Strategy 3 | M1-TG'!B67</f>
        <v/>
      </c>
      <c r="U67" s="91" t="str">
        <f>'Strategy 3 | M1-TG'!C67</f>
        <v/>
      </c>
      <c r="V67" s="91" t="str">
        <f>'Strategy 3 | M1-TG'!J67</f>
        <v/>
      </c>
      <c r="W67" s="91" t="str">
        <f>IF(AU67="","",IF('Strategy 3 | M1-TG'!S67="W","Y",IF('Strategy 3 | M1-TG'!S67="L","N","")))</f>
        <v/>
      </c>
      <c r="X67" s="91" t="str">
        <f>'Strategy 3 | M1-TG'!T67</f>
        <v/>
      </c>
      <c r="Y67" s="91" t="str">
        <f>'Strategy 3 | M1-TG'!N67</f>
        <v/>
      </c>
      <c r="Z67" s="105" t="str">
        <f>'Strategy 3 | M1-TG'!P67</f>
        <v/>
      </c>
      <c r="AA67" s="137"/>
      <c r="AB67" s="137"/>
      <c r="AC67" s="104" t="str">
        <f>'Strategy 4 | HP-FE'!B67</f>
        <v/>
      </c>
      <c r="AD67" s="91" t="str">
        <f>'Strategy 4 | HP-FE'!C67</f>
        <v/>
      </c>
      <c r="AE67" s="91" t="str">
        <f>'Strategy 4 | HP-FE'!J67</f>
        <v/>
      </c>
      <c r="AF67" s="91" t="str">
        <f>IF(AU67="","",IF('Strategy 4 | HP-FE'!S67="W","Y",IF('Strategy 4 | HP-FE'!S67="L","N","")))</f>
        <v/>
      </c>
      <c r="AG67" s="91" t="str">
        <f>'Strategy 4 | HP-FE'!T67</f>
        <v/>
      </c>
      <c r="AH67" s="91" t="str">
        <f>'Strategy 4 | HP-FE'!N67</f>
        <v/>
      </c>
      <c r="AI67" s="105" t="str">
        <f>'Strategy 4 | HP-FE'!P67</f>
        <v/>
      </c>
      <c r="AJ67" s="137"/>
      <c r="AK67" s="137"/>
      <c r="AL67" s="104" t="str">
        <f>'Strategy 5 | M1-FE'!B67</f>
        <v/>
      </c>
      <c r="AM67" s="91" t="str">
        <f>'Strategy 5 | M1-FE'!C67</f>
        <v/>
      </c>
      <c r="AN67" s="91" t="str">
        <f>'Strategy 5 | M1-FE'!J67</f>
        <v/>
      </c>
      <c r="AO67" s="91" t="str">
        <f>IF(AU67="","",IF('Strategy 5 | M1-FE'!S67="W","Y",IF('Strategy 5 | M1-FE'!S67="L","N","")))</f>
        <v/>
      </c>
      <c r="AP67" s="91" t="str">
        <f>'Strategy 5 | M1-FE'!T67</f>
        <v/>
      </c>
      <c r="AQ67" s="91" t="str">
        <f>'Strategy 5 | M1-FE'!N67</f>
        <v/>
      </c>
      <c r="AR67" s="105" t="str">
        <f>'Strategy 5 | M1-FE'!P67</f>
        <v/>
      </c>
      <c r="AS67" s="137"/>
      <c r="AT67" s="137"/>
      <c r="AU67" s="187" t="str">
        <f>IF('Combo Dashboard'!AF67="","",'Combo Dashboard'!AF67)</f>
        <v/>
      </c>
      <c r="AV67" s="190" t="str">
        <f>IF('Combo Dashboard'!AG67="","",'Combo Dashboard'!AG67)</f>
        <v/>
      </c>
      <c r="AW67" s="190" t="str">
        <f>IF('Combo Dashboard'!AH67="","",'Combo Dashboard'!AH67)</f>
        <v/>
      </c>
      <c r="AX67" s="178" t="str" cm="1">
        <f t="array" aca="1" ref="AX67" ca="1">IF(AU66="","",INDIRECT(DS66&amp;DH67))</f>
        <v/>
      </c>
      <c r="AY67" s="91" t="str">
        <f t="shared" si="1"/>
        <v/>
      </c>
      <c r="AZ67" s="91" t="str">
        <f t="shared" si="14"/>
        <v/>
      </c>
      <c r="BA67" s="105" t="str">
        <f t="shared" si="2"/>
        <v/>
      </c>
      <c r="BB67" s="137"/>
      <c r="BC67" s="137"/>
      <c r="BD67" s="137"/>
      <c r="BE67" s="104" t="str">
        <f>'Strategy 6 | PD-M1'!B67</f>
        <v/>
      </c>
      <c r="BF67" s="91" t="str">
        <f>'Strategy 6 | PD-M1'!C67</f>
        <v/>
      </c>
      <c r="BG67" s="91" t="str">
        <f>'Strategy 6 | PD-M1'!J67</f>
        <v/>
      </c>
      <c r="BH67" s="91" t="str">
        <f>IF(AU67="","",IF('Strategy 6 | PD-M1'!R67&gt;0,"Y",IF('Strategy 6 | PD-M1'!R67=0,"","N")))</f>
        <v/>
      </c>
      <c r="BI67" s="91" t="str">
        <f>'Strategy 6 | PD-M1'!T67</f>
        <v/>
      </c>
      <c r="BJ67" s="91" t="str">
        <f>'Strategy 6 | PD-M1'!N67</f>
        <v/>
      </c>
      <c r="BK67" s="105" t="str">
        <f>'Strategy 6 | PD-M1'!P67</f>
        <v/>
      </c>
      <c r="BL67" s="137"/>
      <c r="BM67" s="137"/>
      <c r="BN67" s="104" t="str">
        <f>'Strategy 7 | TG-FE'!B67</f>
        <v/>
      </c>
      <c r="BO67" s="91" t="str">
        <f>'Strategy 7 | TG-FE'!C67</f>
        <v/>
      </c>
      <c r="BP67" s="91" t="str">
        <f>'Strategy 7 | TG-FE'!J67</f>
        <v/>
      </c>
      <c r="BQ67" s="91" t="str">
        <f>IF(AU67="","",IF('Strategy 7 | TG-FE'!S67="W","Y",IF('Strategy 7 | TG-FE'!S67="L","N","")))</f>
        <v/>
      </c>
      <c r="BR67" s="91" t="str">
        <f>'Strategy 7 | TG-FE'!T67</f>
        <v/>
      </c>
      <c r="BS67" s="91" t="str">
        <f>'Strategy 7 | TG-FE'!N67</f>
        <v/>
      </c>
      <c r="BT67" s="105" t="str">
        <f>'Strategy 7 | TG-FE'!P67</f>
        <v/>
      </c>
      <c r="BU67" s="137"/>
      <c r="BV67" s="137"/>
      <c r="BW67" s="104" t="str">
        <f>'Strategy 8 | M1-WB'!B67</f>
        <v/>
      </c>
      <c r="BX67" s="91" t="str">
        <f>'Strategy 8 | M1-WB'!C67</f>
        <v/>
      </c>
      <c r="BY67" s="91" t="str">
        <f>'Strategy 8 | M1-WB'!J67</f>
        <v/>
      </c>
      <c r="BZ67" s="91" t="str">
        <f>IF(AU67="","",IF('Strategy 8 | M1-WB'!S67="W","Y",IF('Strategy 8 | M1-WB'!S67="L","N","")))</f>
        <v/>
      </c>
      <c r="CA67" s="91" t="str">
        <f>'Strategy 8 | M1-WB'!T67</f>
        <v/>
      </c>
      <c r="CB67" s="91" t="str">
        <f>'Strategy 8 | M1-WB'!N67</f>
        <v/>
      </c>
      <c r="CC67" s="105" t="str">
        <f>'Strategy 8 | M1-WB'!P67</f>
        <v/>
      </c>
      <c r="CD67" s="137"/>
      <c r="CE67" s="137"/>
      <c r="CF67" s="104" t="str">
        <f>'Strategy 9 | HP-M1'!B67</f>
        <v/>
      </c>
      <c r="CG67" s="91" t="str">
        <f>'Strategy 9 | HP-M1'!C67</f>
        <v/>
      </c>
      <c r="CH67" s="91" t="str">
        <f>'Strategy 9 | HP-M1'!J67</f>
        <v/>
      </c>
      <c r="CI67" s="91" t="str">
        <f>IF(AU67="","",IF('Strategy 9 | HP-M1'!S67="W","Y",IF('Strategy 9 | HP-M1'!S67="L","N","")))</f>
        <v/>
      </c>
      <c r="CJ67" s="91" t="str">
        <f>'Strategy 9 | HP-M1'!T67</f>
        <v/>
      </c>
      <c r="CK67" s="91" t="str">
        <f>'Strategy 9 | HP-M1'!N67</f>
        <v/>
      </c>
      <c r="CL67" s="105" t="str">
        <f>'Strategy 9 | HP-M1'!P67</f>
        <v/>
      </c>
      <c r="CM67" s="137"/>
      <c r="CN67" s="137"/>
      <c r="CO67" s="104" t="str">
        <f>'Strategy 10 | OP-OB'!B67</f>
        <v/>
      </c>
      <c r="CP67" s="91" t="str">
        <f>'Strategy 10 | OP-OB'!C67</f>
        <v/>
      </c>
      <c r="CQ67" s="91" t="str">
        <f>'Strategy 10 | OP-OB'!J67</f>
        <v/>
      </c>
      <c r="CR67" s="91" t="str">
        <f>IF(AU67="","",IF('Strategy 10 | OP-OB'!S67="W","Y",IF('Strategy 10 | OP-OB'!S67="L","N","")))</f>
        <v/>
      </c>
      <c r="CS67" s="91" t="str">
        <f>'Strategy 10 | OP-OB'!T67</f>
        <v/>
      </c>
      <c r="CT67" s="91" t="str">
        <f>'Strategy 10 | OP-OB'!N67</f>
        <v/>
      </c>
      <c r="CU67" s="105" t="str">
        <f>'Strategy 10 | OP-OB'!P67</f>
        <v/>
      </c>
      <c r="CV67" s="14" t="e">
        <f>IF(AY67="",0,IFERROR(VLOOKUP(AY62&amp;AY63&amp;AY64&amp;AY65&amp;AY66&amp;AY67,General!I:J,2,FALSE),0))+AZ66</f>
        <v>#VALUE!</v>
      </c>
      <c r="DG67" s="14" t="str">
        <f>DG69</f>
        <v/>
      </c>
      <c r="DH67" s="14">
        <v>67</v>
      </c>
      <c r="DI67" s="14" t="str">
        <f t="shared" si="156"/>
        <v/>
      </c>
      <c r="DJ67" s="14" t="str">
        <f>IFERROR(VLOOKUP(DJ69,General!R:S,2,FALSE),"")</f>
        <v/>
      </c>
      <c r="DK67" s="14" t="str">
        <f>IFERROR(VLOOKUP(DK69,General!R:S,2,FALSE),"")</f>
        <v/>
      </c>
      <c r="DL67" s="14" t="str">
        <f>IFERROR(VLOOKUP(DL69,General!R:S,2,FALSE),"")</f>
        <v/>
      </c>
      <c r="DM67" s="14" t="str">
        <f>IFERROR(VLOOKUP(DM69,General!R:S,2,FALSE),"")</f>
        <v/>
      </c>
      <c r="DN67" s="14">
        <f ca="1">COUNTIF(DJ68:DM68,MAX(DJ68:DM68))</f>
        <v>4</v>
      </c>
      <c r="DS67" s="14" t="str">
        <f t="shared" ca="1" si="157"/>
        <v/>
      </c>
      <c r="ES67" s="81" t="str">
        <f t="shared" si="3"/>
        <v>B58</v>
      </c>
      <c r="ET67" s="219" t="str">
        <f t="shared" si="15"/>
        <v/>
      </c>
      <c r="EU67" s="24" t="str">
        <f t="shared" si="16"/>
        <v/>
      </c>
      <c r="EV67" s="24" t="str">
        <f t="shared" si="17"/>
        <v/>
      </c>
      <c r="EW67" s="24" t="str">
        <f t="shared" si="18"/>
        <v/>
      </c>
      <c r="EX67" s="24" t="str">
        <f t="shared" si="19"/>
        <v/>
      </c>
      <c r="EY67" s="24" t="str">
        <f t="shared" si="20"/>
        <v/>
      </c>
      <c r="EZ67" s="24" t="str">
        <f t="shared" si="21"/>
        <v/>
      </c>
      <c r="FA67" s="24" t="str">
        <f t="shared" si="22"/>
        <v/>
      </c>
      <c r="FB67" s="24" t="str">
        <f t="shared" si="23"/>
        <v/>
      </c>
      <c r="FC67" s="67" t="str">
        <f t="shared" si="24"/>
        <v/>
      </c>
    </row>
    <row r="68" spans="1:159" ht="26.25" customHeight="1">
      <c r="A68" s="14">
        <v>59</v>
      </c>
      <c r="B68" s="104" t="str">
        <f>'Strategy 1 | PD-TG'!B68</f>
        <v/>
      </c>
      <c r="C68" s="91" t="str">
        <f>'Strategy 1 | PD-TG'!C68</f>
        <v/>
      </c>
      <c r="D68" s="91" t="str">
        <f>'Strategy 1 | PD-TG'!J68</f>
        <v/>
      </c>
      <c r="E68" s="91" t="str">
        <f>IF(AU68="","",IF('Strategy 1 | PD-TG'!S68="W","Y",IF('Strategy 1 | PD-TG'!S68="L","N","")))</f>
        <v/>
      </c>
      <c r="F68" s="91" t="str">
        <f>'Strategy 1 | PD-TG'!T68</f>
        <v/>
      </c>
      <c r="G68" s="91" t="str">
        <f>'Strategy 1 | PD-TG'!N68</f>
        <v/>
      </c>
      <c r="H68" s="105" t="str">
        <f>'Strategy 1 | PD-TG'!P68</f>
        <v/>
      </c>
      <c r="I68" s="137"/>
      <c r="J68" s="137"/>
      <c r="K68" s="104" t="str">
        <f>'Strategy 2 | PD-FE'!B68</f>
        <v/>
      </c>
      <c r="L68" s="91" t="str">
        <f>'Strategy 2 | PD-FE'!C68</f>
        <v/>
      </c>
      <c r="M68" s="91" t="str">
        <f>'Strategy 2 | PD-FE'!J68</f>
        <v/>
      </c>
      <c r="N68" s="91" t="str">
        <f>IF(AU68="","",IF('Strategy 2 | PD-FE'!S68="W","Y",IF('Strategy 2 | PD-FE'!S68="L","N","")))</f>
        <v/>
      </c>
      <c r="O68" s="91" t="str">
        <f>'Strategy 2 | PD-FE'!T68</f>
        <v/>
      </c>
      <c r="P68" s="91" t="str">
        <f>'Strategy 2 | PD-FE'!N68</f>
        <v/>
      </c>
      <c r="Q68" s="105" t="str">
        <f>'Strategy 2 | PD-FE'!P68</f>
        <v/>
      </c>
      <c r="R68" s="137"/>
      <c r="S68" s="137"/>
      <c r="T68" s="104" t="str">
        <f>'Strategy 3 | M1-TG'!B68</f>
        <v/>
      </c>
      <c r="U68" s="91" t="str">
        <f>'Strategy 3 | M1-TG'!C68</f>
        <v/>
      </c>
      <c r="V68" s="91" t="str">
        <f>'Strategy 3 | M1-TG'!J68</f>
        <v/>
      </c>
      <c r="W68" s="91" t="str">
        <f>IF(AU68="","",IF('Strategy 3 | M1-TG'!S68="W","Y",IF('Strategy 3 | M1-TG'!S68="L","N","")))</f>
        <v/>
      </c>
      <c r="X68" s="91" t="str">
        <f>'Strategy 3 | M1-TG'!T68</f>
        <v/>
      </c>
      <c r="Y68" s="91" t="str">
        <f>'Strategy 3 | M1-TG'!N68</f>
        <v/>
      </c>
      <c r="Z68" s="105" t="str">
        <f>'Strategy 3 | M1-TG'!P68</f>
        <v/>
      </c>
      <c r="AA68" s="137"/>
      <c r="AB68" s="137"/>
      <c r="AC68" s="104" t="str">
        <f>'Strategy 4 | HP-FE'!B68</f>
        <v/>
      </c>
      <c r="AD68" s="91" t="str">
        <f>'Strategy 4 | HP-FE'!C68</f>
        <v/>
      </c>
      <c r="AE68" s="91" t="str">
        <f>'Strategy 4 | HP-FE'!J68</f>
        <v/>
      </c>
      <c r="AF68" s="91" t="str">
        <f>IF(AU68="","",IF('Strategy 4 | HP-FE'!S68="W","Y",IF('Strategy 4 | HP-FE'!S68="L","N","")))</f>
        <v/>
      </c>
      <c r="AG68" s="91" t="str">
        <f>'Strategy 4 | HP-FE'!T68</f>
        <v/>
      </c>
      <c r="AH68" s="91" t="str">
        <f>'Strategy 4 | HP-FE'!N68</f>
        <v/>
      </c>
      <c r="AI68" s="105" t="str">
        <f>'Strategy 4 | HP-FE'!P68</f>
        <v/>
      </c>
      <c r="AJ68" s="137"/>
      <c r="AK68" s="137"/>
      <c r="AL68" s="104" t="str">
        <f>'Strategy 5 | M1-FE'!B68</f>
        <v/>
      </c>
      <c r="AM68" s="91" t="str">
        <f>'Strategy 5 | M1-FE'!C68</f>
        <v/>
      </c>
      <c r="AN68" s="91" t="str">
        <f>'Strategy 5 | M1-FE'!J68</f>
        <v/>
      </c>
      <c r="AO68" s="91" t="str">
        <f>IF(AU68="","",IF('Strategy 5 | M1-FE'!S68="W","Y",IF('Strategy 5 | M1-FE'!S68="L","N","")))</f>
        <v/>
      </c>
      <c r="AP68" s="91" t="str">
        <f>'Strategy 5 | M1-FE'!T68</f>
        <v/>
      </c>
      <c r="AQ68" s="91" t="str">
        <f>'Strategy 5 | M1-FE'!N68</f>
        <v/>
      </c>
      <c r="AR68" s="105" t="str">
        <f>'Strategy 5 | M1-FE'!P68</f>
        <v/>
      </c>
      <c r="AS68" s="137"/>
      <c r="AT68" s="137"/>
      <c r="AU68" s="187" t="str">
        <f>IF('Combo Dashboard'!AF68="","",'Combo Dashboard'!AF68)</f>
        <v/>
      </c>
      <c r="AV68" s="190" t="str">
        <f>IF('Combo Dashboard'!AG68="","",'Combo Dashboard'!AG68)</f>
        <v/>
      </c>
      <c r="AW68" s="190" t="str">
        <f>IF('Combo Dashboard'!AH68="","",'Combo Dashboard'!AH68)</f>
        <v/>
      </c>
      <c r="AX68" s="178" t="str" cm="1">
        <f t="array" aca="1" ref="AX68" ca="1">IF(AU67="","",INDIRECT(DS67&amp;DH68))</f>
        <v/>
      </c>
      <c r="AY68" s="91" t="str">
        <f t="shared" si="1"/>
        <v/>
      </c>
      <c r="AZ68" s="91" t="str">
        <f t="shared" si="14"/>
        <v/>
      </c>
      <c r="BA68" s="105" t="str">
        <f t="shared" si="2"/>
        <v/>
      </c>
      <c r="BB68" s="137"/>
      <c r="BC68" s="137"/>
      <c r="BD68" s="137"/>
      <c r="BE68" s="104" t="str">
        <f>'Strategy 6 | PD-M1'!B68</f>
        <v/>
      </c>
      <c r="BF68" s="91" t="str">
        <f>'Strategy 6 | PD-M1'!C68</f>
        <v/>
      </c>
      <c r="BG68" s="91" t="str">
        <f>'Strategy 6 | PD-M1'!J68</f>
        <v/>
      </c>
      <c r="BH68" s="91" t="str">
        <f>IF(AU68="","",IF('Strategy 6 | PD-M1'!R68&gt;0,"Y",IF('Strategy 6 | PD-M1'!R68=0,"","N")))</f>
        <v/>
      </c>
      <c r="BI68" s="91" t="str">
        <f>'Strategy 6 | PD-M1'!T68</f>
        <v/>
      </c>
      <c r="BJ68" s="91" t="str">
        <f>'Strategy 6 | PD-M1'!N68</f>
        <v/>
      </c>
      <c r="BK68" s="105" t="str">
        <f>'Strategy 6 | PD-M1'!P68</f>
        <v/>
      </c>
      <c r="BL68" s="137"/>
      <c r="BM68" s="137"/>
      <c r="BN68" s="104" t="str">
        <f>'Strategy 7 | TG-FE'!B68</f>
        <v/>
      </c>
      <c r="BO68" s="91" t="str">
        <f>'Strategy 7 | TG-FE'!C68</f>
        <v/>
      </c>
      <c r="BP68" s="91" t="str">
        <f>'Strategy 7 | TG-FE'!J68</f>
        <v/>
      </c>
      <c r="BQ68" s="91" t="str">
        <f>IF(AU68="","",IF('Strategy 7 | TG-FE'!S68="W","Y",IF('Strategy 7 | TG-FE'!S68="L","N","")))</f>
        <v/>
      </c>
      <c r="BR68" s="91" t="str">
        <f>'Strategy 7 | TG-FE'!T68</f>
        <v/>
      </c>
      <c r="BS68" s="91" t="str">
        <f>'Strategy 7 | TG-FE'!N68</f>
        <v/>
      </c>
      <c r="BT68" s="105" t="str">
        <f>'Strategy 7 | TG-FE'!P68</f>
        <v/>
      </c>
      <c r="BU68" s="137"/>
      <c r="BV68" s="137"/>
      <c r="BW68" s="104" t="str">
        <f>'Strategy 8 | M1-WB'!B68</f>
        <v/>
      </c>
      <c r="BX68" s="91" t="str">
        <f>'Strategy 8 | M1-WB'!C68</f>
        <v/>
      </c>
      <c r="BY68" s="91" t="str">
        <f>'Strategy 8 | M1-WB'!J68</f>
        <v/>
      </c>
      <c r="BZ68" s="91" t="str">
        <f>IF(AU68="","",IF('Strategy 8 | M1-WB'!S68="W","Y",IF('Strategy 8 | M1-WB'!S68="L","N","")))</f>
        <v/>
      </c>
      <c r="CA68" s="91" t="str">
        <f>'Strategy 8 | M1-WB'!T68</f>
        <v/>
      </c>
      <c r="CB68" s="91" t="str">
        <f>'Strategy 8 | M1-WB'!N68</f>
        <v/>
      </c>
      <c r="CC68" s="105" t="str">
        <f>'Strategy 8 | M1-WB'!P68</f>
        <v/>
      </c>
      <c r="CD68" s="137"/>
      <c r="CE68" s="137"/>
      <c r="CF68" s="104" t="str">
        <f>'Strategy 9 | HP-M1'!B68</f>
        <v/>
      </c>
      <c r="CG68" s="91" t="str">
        <f>'Strategy 9 | HP-M1'!C68</f>
        <v/>
      </c>
      <c r="CH68" s="91" t="str">
        <f>'Strategy 9 | HP-M1'!J68</f>
        <v/>
      </c>
      <c r="CI68" s="91" t="str">
        <f>IF(AU68="","",IF('Strategy 9 | HP-M1'!S68="W","Y",IF('Strategy 9 | HP-M1'!S68="L","N","")))</f>
        <v/>
      </c>
      <c r="CJ68" s="91" t="str">
        <f>'Strategy 9 | HP-M1'!T68</f>
        <v/>
      </c>
      <c r="CK68" s="91" t="str">
        <f>'Strategy 9 | HP-M1'!N68</f>
        <v/>
      </c>
      <c r="CL68" s="105" t="str">
        <f>'Strategy 9 | HP-M1'!P68</f>
        <v/>
      </c>
      <c r="CM68" s="137"/>
      <c r="CN68" s="137"/>
      <c r="CO68" s="104" t="str">
        <f>'Strategy 10 | OP-OB'!B68</f>
        <v/>
      </c>
      <c r="CP68" s="91" t="str">
        <f>'Strategy 10 | OP-OB'!C68</f>
        <v/>
      </c>
      <c r="CQ68" s="91" t="str">
        <f>'Strategy 10 | OP-OB'!J68</f>
        <v/>
      </c>
      <c r="CR68" s="91" t="str">
        <f>IF(AU68="","",IF('Strategy 10 | OP-OB'!S68="W","Y",IF('Strategy 10 | OP-OB'!S68="L","N","")))</f>
        <v/>
      </c>
      <c r="CS68" s="91" t="str">
        <f>'Strategy 10 | OP-OB'!T68</f>
        <v/>
      </c>
      <c r="CT68" s="91" t="str">
        <f>'Strategy 10 | OP-OB'!N68</f>
        <v/>
      </c>
      <c r="CU68" s="105" t="str">
        <f>'Strategy 10 | OP-OB'!P68</f>
        <v/>
      </c>
      <c r="CV68" s="14" t="e">
        <f>IF(AY68="",0,IFERROR(VLOOKUP(AY63&amp;AY64&amp;AY65&amp;AY66&amp;AY67&amp;AY68,General!I:J,2,FALSE),0))+AZ67</f>
        <v>#VALUE!</v>
      </c>
      <c r="DG68" s="14" t="str">
        <f>DG69</f>
        <v/>
      </c>
      <c r="DH68" s="14">
        <v>68</v>
      </c>
      <c r="DI68" s="14" t="str">
        <f t="shared" si="156"/>
        <v/>
      </c>
      <c r="DJ68" s="14">
        <f ca="1">IF(DJ69="",0,COUNTIF(INDIRECT(DJ67&amp;DH65):INDIRECT(DJ67&amp;DH69),"Y"))</f>
        <v>0</v>
      </c>
      <c r="DK68" s="14">
        <f ca="1">IF(DK69="",0,COUNTIF(INDIRECT(DK67&amp;DH65):INDIRECT(DK67&amp;DH69),"Y"))</f>
        <v>0</v>
      </c>
      <c r="DL68" s="14">
        <f ca="1">IF(DL69="",0,COUNTIF(INDIRECT(DL67&amp;DH65):INDIRECT(DL67&amp;DH69),"Y"))</f>
        <v>0</v>
      </c>
      <c r="DM68" s="14">
        <f ca="1">IF(DM69="",0,COUNTIF(INDIRECT(DM67&amp;DH65):INDIRECT(DM67&amp;DH69),"Y"))</f>
        <v>0</v>
      </c>
      <c r="DN68" s="14" t="str" cm="1">
        <f t="array" aca="1" ref="DN68" ca="1">IFERROR(INDEX($DJ$64:$DM$64,_xlfn.AGGREGATE(15,6,COLUMN($DJ$64:$DM$64)-COLUMN($DI$64)/($DJ$63:$DM$63=MAX($DJ$63:$DM$63)),COLUMNS($DJ$64:DJ64))),"")</f>
        <v/>
      </c>
      <c r="DO68" s="14" t="str" cm="1">
        <f t="array" aca="1" ref="DO68" ca="1">IFERROR(INDEX($DJ$64:$DM$64,_xlfn.AGGREGATE(15,6,COLUMN($DJ$64:$DM$64)-COLUMN($DI$64)/($DJ$63:$DM$63=MAX($DJ$63:$DM$63)),COLUMNS($DJ$64:DK64))),"")</f>
        <v/>
      </c>
      <c r="DP68" s="14" t="str" cm="1">
        <f t="array" aca="1" ref="DP68" ca="1">IFERROR(INDEX($DJ$64:$DM$64,_xlfn.AGGREGATE(15,6,COLUMN($DJ$64:$DM$64)-COLUMN($DI$64)/($DJ$63:$DM$63=MAX($DJ$63:$DM$63)),COLUMNS($DJ$64:DL64))),"")</f>
        <v/>
      </c>
      <c r="DQ68" s="14" t="str" cm="1">
        <f t="array" aca="1" ref="DQ68" ca="1">IFERROR(INDEX($DJ$64:$DM$64,_xlfn.AGGREGATE(15,6,COLUMN($DJ$64:$DM$64)-COLUMN($DI$64)/($DJ$63:$DM$63=MAX($DJ$63:$DM$63)),COLUMNS($DJ$64:DM64))),"")</f>
        <v/>
      </c>
      <c r="DS68" s="14" t="str">
        <f t="shared" ca="1" si="157"/>
        <v/>
      </c>
      <c r="ES68" s="81" t="str">
        <f t="shared" si="3"/>
        <v>B59</v>
      </c>
      <c r="ET68" s="219" t="str">
        <f t="shared" si="15"/>
        <v/>
      </c>
      <c r="EU68" s="24" t="str">
        <f t="shared" si="16"/>
        <v/>
      </c>
      <c r="EV68" s="24" t="str">
        <f t="shared" si="17"/>
        <v/>
      </c>
      <c r="EW68" s="24" t="str">
        <f t="shared" si="18"/>
        <v/>
      </c>
      <c r="EX68" s="24" t="str">
        <f t="shared" si="19"/>
        <v/>
      </c>
      <c r="EY68" s="24" t="str">
        <f t="shared" si="20"/>
        <v/>
      </c>
      <c r="EZ68" s="24" t="str">
        <f t="shared" si="21"/>
        <v/>
      </c>
      <c r="FA68" s="24" t="str">
        <f t="shared" si="22"/>
        <v/>
      </c>
      <c r="FB68" s="24" t="str">
        <f t="shared" si="23"/>
        <v/>
      </c>
      <c r="FC68" s="67" t="str">
        <f t="shared" si="24"/>
        <v/>
      </c>
    </row>
    <row r="69" spans="1:159" ht="26.25" customHeight="1" thickBot="1">
      <c r="A69" s="14">
        <v>60</v>
      </c>
      <c r="B69" s="106" t="str">
        <f>'Strategy 1 | PD-TG'!B69</f>
        <v/>
      </c>
      <c r="C69" s="107" t="str">
        <f>'Strategy 1 | PD-TG'!C69</f>
        <v/>
      </c>
      <c r="D69" s="107" t="str">
        <f>'Strategy 1 | PD-TG'!J69</f>
        <v/>
      </c>
      <c r="E69" s="107" t="str">
        <f>IF(AU69="","",IF('Strategy 1 | PD-TG'!S69="W","Y",IF('Strategy 1 | PD-TG'!S69="L","N","")))</f>
        <v/>
      </c>
      <c r="F69" s="107" t="str">
        <f>'Strategy 1 | PD-TG'!T69</f>
        <v/>
      </c>
      <c r="G69" s="107" t="str">
        <f>'Strategy 1 | PD-TG'!N69</f>
        <v/>
      </c>
      <c r="H69" s="108" t="str">
        <f>'Strategy 1 | PD-TG'!P69</f>
        <v/>
      </c>
      <c r="I69" s="137"/>
      <c r="J69" s="137"/>
      <c r="K69" s="106" t="str">
        <f>'Strategy 2 | PD-FE'!B69</f>
        <v/>
      </c>
      <c r="L69" s="107" t="str">
        <f>'Strategy 2 | PD-FE'!C69</f>
        <v/>
      </c>
      <c r="M69" s="107" t="str">
        <f>'Strategy 2 | PD-FE'!J69</f>
        <v/>
      </c>
      <c r="N69" s="107" t="str">
        <f>IF(AU69="","",IF('Strategy 2 | PD-FE'!S69="W","Y",IF('Strategy 2 | PD-FE'!S69="L","N","")))</f>
        <v/>
      </c>
      <c r="O69" s="107" t="str">
        <f>'Strategy 2 | PD-FE'!T69</f>
        <v/>
      </c>
      <c r="P69" s="107" t="str">
        <f>'Strategy 2 | PD-FE'!N69</f>
        <v/>
      </c>
      <c r="Q69" s="108" t="str">
        <f>'Strategy 2 | PD-FE'!P69</f>
        <v/>
      </c>
      <c r="R69" s="137"/>
      <c r="S69" s="137"/>
      <c r="T69" s="106" t="str">
        <f>'Strategy 3 | M1-TG'!B69</f>
        <v/>
      </c>
      <c r="U69" s="107" t="str">
        <f>'Strategy 3 | M1-TG'!C69</f>
        <v/>
      </c>
      <c r="V69" s="107" t="str">
        <f>'Strategy 3 | M1-TG'!J69</f>
        <v/>
      </c>
      <c r="W69" s="107" t="str">
        <f>IF(AU69="","",IF('Strategy 3 | M1-TG'!S69="W","Y",IF('Strategy 3 | M1-TG'!S69="L","N","")))</f>
        <v/>
      </c>
      <c r="X69" s="107" t="str">
        <f>'Strategy 3 | M1-TG'!T69</f>
        <v/>
      </c>
      <c r="Y69" s="107" t="str">
        <f>'Strategy 3 | M1-TG'!N69</f>
        <v/>
      </c>
      <c r="Z69" s="108" t="str">
        <f>'Strategy 3 | M1-TG'!P69</f>
        <v/>
      </c>
      <c r="AA69" s="137"/>
      <c r="AB69" s="137"/>
      <c r="AC69" s="106" t="str">
        <f>'Strategy 4 | HP-FE'!B69</f>
        <v/>
      </c>
      <c r="AD69" s="107" t="str">
        <f>'Strategy 4 | HP-FE'!C69</f>
        <v/>
      </c>
      <c r="AE69" s="107" t="str">
        <f>'Strategy 4 | HP-FE'!J69</f>
        <v/>
      </c>
      <c r="AF69" s="107" t="str">
        <f>IF(AU69="","",IF('Strategy 4 | HP-FE'!S69="W","Y",IF('Strategy 4 | HP-FE'!S69="L","N","")))</f>
        <v/>
      </c>
      <c r="AG69" s="107" t="str">
        <f>'Strategy 4 | HP-FE'!T69</f>
        <v/>
      </c>
      <c r="AH69" s="107" t="str">
        <f>'Strategy 4 | HP-FE'!N69</f>
        <v/>
      </c>
      <c r="AI69" s="108" t="str">
        <f>'Strategy 4 | HP-FE'!P69</f>
        <v/>
      </c>
      <c r="AJ69" s="137"/>
      <c r="AK69" s="137"/>
      <c r="AL69" s="106" t="str">
        <f>'Strategy 5 | M1-FE'!B69</f>
        <v/>
      </c>
      <c r="AM69" s="107" t="str">
        <f>'Strategy 5 | M1-FE'!C69</f>
        <v/>
      </c>
      <c r="AN69" s="107" t="str">
        <f>'Strategy 5 | M1-FE'!J69</f>
        <v/>
      </c>
      <c r="AO69" s="107" t="str">
        <f>IF(AU69="","",IF('Strategy 5 | M1-FE'!S69="W","Y",IF('Strategy 5 | M1-FE'!S69="L","N","")))</f>
        <v/>
      </c>
      <c r="AP69" s="107" t="str">
        <f>'Strategy 5 | M1-FE'!T69</f>
        <v/>
      </c>
      <c r="AQ69" s="107" t="str">
        <f>'Strategy 5 | M1-FE'!N69</f>
        <v/>
      </c>
      <c r="AR69" s="108" t="str">
        <f>'Strategy 5 | M1-FE'!P69</f>
        <v/>
      </c>
      <c r="AS69" s="137"/>
      <c r="AT69" s="137"/>
      <c r="AU69" s="188" t="str">
        <f>IF('Combo Dashboard'!AF69="","",'Combo Dashboard'!AF69)</f>
        <v/>
      </c>
      <c r="AV69" s="191" t="str">
        <f>IF('Combo Dashboard'!AG69="","",'Combo Dashboard'!AG69)</f>
        <v/>
      </c>
      <c r="AW69" s="191" t="str">
        <f>IF('Combo Dashboard'!AH69="","",'Combo Dashboard'!AH69)</f>
        <v/>
      </c>
      <c r="AX69" s="182" t="str" cm="1">
        <f t="array" aca="1" ref="AX69" ca="1">IF(AU68="","",INDIRECT(DS68&amp;DH69))</f>
        <v/>
      </c>
      <c r="AY69" s="107" t="str">
        <f t="shared" si="1"/>
        <v/>
      </c>
      <c r="AZ69" s="107" t="str">
        <f t="shared" si="14"/>
        <v/>
      </c>
      <c r="BA69" s="108" t="str">
        <f t="shared" si="2"/>
        <v/>
      </c>
      <c r="BB69" s="137"/>
      <c r="BC69" s="137"/>
      <c r="BD69" s="137"/>
      <c r="BE69" s="106" t="str">
        <f>'Strategy 6 | PD-M1'!B69</f>
        <v/>
      </c>
      <c r="BF69" s="107" t="str">
        <f>'Strategy 6 | PD-M1'!C69</f>
        <v/>
      </c>
      <c r="BG69" s="107" t="str">
        <f>'Strategy 6 | PD-M1'!J69</f>
        <v/>
      </c>
      <c r="BH69" s="107" t="str">
        <f>IF(AU69="","",IF('Strategy 6 | PD-M1'!R69&gt;0,"Y",IF('Strategy 6 | PD-M1'!R69=0,"","N")))</f>
        <v/>
      </c>
      <c r="BI69" s="107" t="str">
        <f>'Strategy 6 | PD-M1'!T69</f>
        <v/>
      </c>
      <c r="BJ69" s="107" t="str">
        <f>'Strategy 6 | PD-M1'!N69</f>
        <v/>
      </c>
      <c r="BK69" s="108" t="str">
        <f>'Strategy 6 | PD-M1'!P69</f>
        <v/>
      </c>
      <c r="BL69" s="137"/>
      <c r="BM69" s="137"/>
      <c r="BN69" s="106" t="str">
        <f>'Strategy 7 | TG-FE'!B69</f>
        <v/>
      </c>
      <c r="BO69" s="107" t="str">
        <f>'Strategy 7 | TG-FE'!C69</f>
        <v/>
      </c>
      <c r="BP69" s="107" t="str">
        <f>'Strategy 7 | TG-FE'!J69</f>
        <v/>
      </c>
      <c r="BQ69" s="107" t="str">
        <f>IF(AU69="","",IF('Strategy 7 | TG-FE'!S69="W","Y",IF('Strategy 7 | TG-FE'!S69="L","N","")))</f>
        <v/>
      </c>
      <c r="BR69" s="107" t="str">
        <f>'Strategy 7 | TG-FE'!T69</f>
        <v/>
      </c>
      <c r="BS69" s="107" t="str">
        <f>'Strategy 7 | TG-FE'!N69</f>
        <v/>
      </c>
      <c r="BT69" s="108" t="str">
        <f>'Strategy 7 | TG-FE'!P69</f>
        <v/>
      </c>
      <c r="BU69" s="137"/>
      <c r="BV69" s="137"/>
      <c r="BW69" s="106" t="str">
        <f>'Strategy 8 | M1-WB'!B69</f>
        <v/>
      </c>
      <c r="BX69" s="107" t="str">
        <f>'Strategy 8 | M1-WB'!C69</f>
        <v/>
      </c>
      <c r="BY69" s="107" t="str">
        <f>'Strategy 8 | M1-WB'!J69</f>
        <v/>
      </c>
      <c r="BZ69" s="107" t="str">
        <f>IF(AU69="","",IF('Strategy 8 | M1-WB'!S69="W","Y",IF('Strategy 8 | M1-WB'!S69="L","N","")))</f>
        <v/>
      </c>
      <c r="CA69" s="107" t="str">
        <f>'Strategy 8 | M1-WB'!T69</f>
        <v/>
      </c>
      <c r="CB69" s="107" t="str">
        <f>'Strategy 8 | M1-WB'!N69</f>
        <v/>
      </c>
      <c r="CC69" s="108" t="str">
        <f>'Strategy 8 | M1-WB'!P69</f>
        <v/>
      </c>
      <c r="CD69" s="137"/>
      <c r="CE69" s="137"/>
      <c r="CF69" s="106" t="str">
        <f>'Strategy 9 | HP-M1'!B69</f>
        <v/>
      </c>
      <c r="CG69" s="107" t="str">
        <f>'Strategy 9 | HP-M1'!C69</f>
        <v/>
      </c>
      <c r="CH69" s="107" t="str">
        <f>'Strategy 9 | HP-M1'!J69</f>
        <v/>
      </c>
      <c r="CI69" s="107" t="str">
        <f>IF(AU69="","",IF('Strategy 9 | HP-M1'!S69="W","Y",IF('Strategy 9 | HP-M1'!S69="L","N","")))</f>
        <v/>
      </c>
      <c r="CJ69" s="107" t="str">
        <f>'Strategy 9 | HP-M1'!T69</f>
        <v/>
      </c>
      <c r="CK69" s="107" t="str">
        <f>'Strategy 9 | HP-M1'!N69</f>
        <v/>
      </c>
      <c r="CL69" s="108" t="str">
        <f>'Strategy 9 | HP-M1'!P69</f>
        <v/>
      </c>
      <c r="CM69" s="137"/>
      <c r="CN69" s="137"/>
      <c r="CO69" s="106" t="str">
        <f>'Strategy 10 | OP-OB'!B69</f>
        <v/>
      </c>
      <c r="CP69" s="107" t="str">
        <f>'Strategy 10 | OP-OB'!C69</f>
        <v/>
      </c>
      <c r="CQ69" s="107" t="str">
        <f>'Strategy 10 | OP-OB'!J69</f>
        <v/>
      </c>
      <c r="CR69" s="107" t="str">
        <f>IF(AU69="","",IF('Strategy 10 | OP-OB'!S69="W","Y",IF('Strategy 10 | OP-OB'!S69="L","N","")))</f>
        <v/>
      </c>
      <c r="CS69" s="107" t="str">
        <f>'Strategy 10 | OP-OB'!T69</f>
        <v/>
      </c>
      <c r="CT69" s="107" t="str">
        <f>'Strategy 10 | OP-OB'!N69</f>
        <v/>
      </c>
      <c r="CU69" s="108" t="str">
        <f>'Strategy 10 | OP-OB'!P69</f>
        <v/>
      </c>
      <c r="CV69" s="14" t="e">
        <f>IF(AY69="",0,IFERROR(VLOOKUP(AY64&amp;AY65&amp;AY66&amp;AY67&amp;AY68&amp;AY69,General!I:J,2,FALSE),0))+AZ68</f>
        <v>#VALUE!</v>
      </c>
      <c r="CW69" s="14" t="str">
        <f t="shared" ref="CW69" si="158">H69</f>
        <v/>
      </c>
      <c r="CX69" s="14" t="str">
        <f t="shared" ref="CX69" si="159">Q69</f>
        <v/>
      </c>
      <c r="CY69" s="14" t="str">
        <f t="shared" ref="CY69" si="160">Z69</f>
        <v/>
      </c>
      <c r="CZ69" s="14" t="str">
        <f t="shared" ref="CZ69" si="161">AI69</f>
        <v/>
      </c>
      <c r="DA69" s="14" t="str">
        <f t="shared" ref="DA69" si="162">AR69</f>
        <v/>
      </c>
      <c r="DB69" s="14" t="str">
        <f t="shared" ref="DB69" si="163">BK69</f>
        <v/>
      </c>
      <c r="DC69" s="14" t="str">
        <f t="shared" ref="DC69" si="164">BT69</f>
        <v/>
      </c>
      <c r="DD69" s="14" t="str">
        <f t="shared" ref="DD69" si="165">CC69</f>
        <v/>
      </c>
      <c r="DE69" s="14" t="str">
        <f t="shared" ref="DE69" si="166">CL69</f>
        <v/>
      </c>
      <c r="DF69" s="14" t="str">
        <f t="shared" ref="DF69" si="167">CU69</f>
        <v/>
      </c>
      <c r="DG69" s="14" t="str">
        <f>IF(AF69="","",INDEX($CW$4:$DF$4,MATCH(MAX(CW69:DF69),CW69:DF69,0)))</f>
        <v/>
      </c>
      <c r="DH69" s="14">
        <v>69</v>
      </c>
      <c r="DI69" s="14" t="str">
        <f t="shared" si="156"/>
        <v/>
      </c>
      <c r="DJ69" s="14" t="str" cm="1">
        <f t="array" ref="DJ69">IFERROR(INDEX($CW$4:$DF$4,_xlfn.AGGREGATE(15,6,COLUMN($CW$4:$DF$4)-COLUMN($CV$1)/($CW$69:$DF$69=MAX($CW$69:$DF$69)),COLUMNS($CW$4:CW59))),"")</f>
        <v/>
      </c>
      <c r="DK69" s="14" t="str" cm="1">
        <f t="array" ref="DK69">IFERROR(INDEX($CW$4:$DF$4,_xlfn.AGGREGATE(15,6,COLUMN($CW$4:$DF$4)-COLUMN($CV$1)/($CW$69:$DF$69=MAX($CW$69:$DF$69)),COLUMNS($CW$4:CX59))),"")</f>
        <v/>
      </c>
      <c r="DL69" s="14" t="str" cm="1">
        <f t="array" ref="DL69">IFERROR(INDEX($CW$4:$DF$4,_xlfn.AGGREGATE(15,6,COLUMN($CW$4:$DF$4)-COLUMN($CV$1)/($CW$69:$DF$69=MAX($CW$69:$DF$69)),COLUMNS($CW$4:CY59))),"")</f>
        <v/>
      </c>
      <c r="DM69" s="14" t="str" cm="1">
        <f t="array" ref="DM69">IFERROR(INDEX($CW$4:$DF$4,_xlfn.AGGREGATE(15,6,COLUMN($CW$4:$DF$4)-COLUMN($CV$1)/($CW$69:$DF$69=MAX($CW$69:$DF$69)),COLUMNS($CW$4:CZ59))),"")</f>
        <v/>
      </c>
      <c r="DN69" s="168" t="str">
        <f ca="1">IF(DO68="",DN68,DN65)</f>
        <v/>
      </c>
      <c r="DR69" s="14" t="str">
        <f ca="1">IF(DN66&gt;1,"R","N")</f>
        <v>R</v>
      </c>
      <c r="DS69" s="14" t="str">
        <f ca="1">DN69</f>
        <v/>
      </c>
      <c r="ES69" s="81" t="str">
        <f t="shared" si="3"/>
        <v>B60</v>
      </c>
      <c r="ET69" s="219" t="str">
        <f t="shared" si="15"/>
        <v/>
      </c>
      <c r="EU69" s="24" t="str">
        <f t="shared" si="16"/>
        <v/>
      </c>
      <c r="EV69" s="24" t="str">
        <f t="shared" si="17"/>
        <v/>
      </c>
      <c r="EW69" s="24" t="str">
        <f t="shared" si="18"/>
        <v/>
      </c>
      <c r="EX69" s="24" t="str">
        <f t="shared" si="19"/>
        <v/>
      </c>
      <c r="EY69" s="24" t="str">
        <f t="shared" si="20"/>
        <v/>
      </c>
      <c r="EZ69" s="24" t="str">
        <f t="shared" si="21"/>
        <v/>
      </c>
      <c r="FA69" s="24" t="str">
        <f t="shared" si="22"/>
        <v/>
      </c>
      <c r="FB69" s="24" t="str">
        <f t="shared" si="23"/>
        <v/>
      </c>
      <c r="FC69" s="67" t="str">
        <f t="shared" si="24"/>
        <v/>
      </c>
    </row>
    <row r="70" spans="1:159" ht="26.25" customHeight="1">
      <c r="A70" s="14">
        <v>61</v>
      </c>
      <c r="B70" s="101" t="str">
        <f>'Strategy 1 | PD-TG'!B70</f>
        <v/>
      </c>
      <c r="C70" s="102" t="str">
        <f>'Strategy 1 | PD-TG'!C70</f>
        <v/>
      </c>
      <c r="D70" s="102" t="str">
        <f>'Strategy 1 | PD-TG'!J70</f>
        <v/>
      </c>
      <c r="E70" s="102" t="str">
        <f>IF(AU70="","",IF('Strategy 1 | PD-TG'!S70="W","Y",IF('Strategy 1 | PD-TG'!S70="L","N","")))</f>
        <v/>
      </c>
      <c r="F70" s="102" t="str">
        <f>'Strategy 1 | PD-TG'!T70</f>
        <v/>
      </c>
      <c r="G70" s="102" t="str">
        <f>'Strategy 1 | PD-TG'!N70</f>
        <v/>
      </c>
      <c r="H70" s="103" t="str">
        <f>'Strategy 1 | PD-TG'!P70</f>
        <v/>
      </c>
      <c r="I70" s="137"/>
      <c r="J70" s="137"/>
      <c r="K70" s="101" t="str">
        <f>'Strategy 2 | PD-FE'!B70</f>
        <v/>
      </c>
      <c r="L70" s="102" t="str">
        <f>'Strategy 2 | PD-FE'!C70</f>
        <v/>
      </c>
      <c r="M70" s="102" t="str">
        <f>'Strategy 2 | PD-FE'!J70</f>
        <v/>
      </c>
      <c r="N70" s="102" t="str">
        <f>IF(AU70="","",IF('Strategy 2 | PD-FE'!S70="W","Y",IF('Strategy 2 | PD-FE'!S70="L","N","")))</f>
        <v/>
      </c>
      <c r="O70" s="102" t="str">
        <f>'Strategy 2 | PD-FE'!T70</f>
        <v/>
      </c>
      <c r="P70" s="102" t="str">
        <f>'Strategy 2 | PD-FE'!N70</f>
        <v/>
      </c>
      <c r="Q70" s="103" t="str">
        <f>'Strategy 2 | PD-FE'!P70</f>
        <v/>
      </c>
      <c r="R70" s="137"/>
      <c r="S70" s="137"/>
      <c r="T70" s="101" t="str">
        <f>'Strategy 3 | M1-TG'!B70</f>
        <v/>
      </c>
      <c r="U70" s="102" t="str">
        <f>'Strategy 3 | M1-TG'!C70</f>
        <v/>
      </c>
      <c r="V70" s="102" t="str">
        <f>'Strategy 3 | M1-TG'!J70</f>
        <v/>
      </c>
      <c r="W70" s="102" t="str">
        <f>IF(AU70="","",IF('Strategy 3 | M1-TG'!S70="W","Y",IF('Strategy 3 | M1-TG'!S70="L","N","")))</f>
        <v/>
      </c>
      <c r="X70" s="102" t="str">
        <f>'Strategy 3 | M1-TG'!T70</f>
        <v/>
      </c>
      <c r="Y70" s="102" t="str">
        <f>'Strategy 3 | M1-TG'!N70</f>
        <v/>
      </c>
      <c r="Z70" s="103" t="str">
        <f>'Strategy 3 | M1-TG'!P70</f>
        <v/>
      </c>
      <c r="AA70" s="137"/>
      <c r="AB70" s="137"/>
      <c r="AC70" s="101" t="str">
        <f>'Strategy 4 | HP-FE'!B70</f>
        <v/>
      </c>
      <c r="AD70" s="102" t="str">
        <f>'Strategy 4 | HP-FE'!C70</f>
        <v/>
      </c>
      <c r="AE70" s="102" t="str">
        <f>'Strategy 4 | HP-FE'!J70</f>
        <v/>
      </c>
      <c r="AF70" s="102" t="str">
        <f>IF(AU70="","",IF('Strategy 4 | HP-FE'!S70="W","Y",IF('Strategy 4 | HP-FE'!S70="L","N","")))</f>
        <v/>
      </c>
      <c r="AG70" s="102" t="str">
        <f>'Strategy 4 | HP-FE'!T70</f>
        <v/>
      </c>
      <c r="AH70" s="102" t="str">
        <f>'Strategy 4 | HP-FE'!N70</f>
        <v/>
      </c>
      <c r="AI70" s="103" t="str">
        <f>'Strategy 4 | HP-FE'!P70</f>
        <v/>
      </c>
      <c r="AJ70" s="137"/>
      <c r="AK70" s="137"/>
      <c r="AL70" s="101" t="str">
        <f>'Strategy 5 | M1-FE'!B70</f>
        <v/>
      </c>
      <c r="AM70" s="102" t="str">
        <f>'Strategy 5 | M1-FE'!C70</f>
        <v/>
      </c>
      <c r="AN70" s="102" t="str">
        <f>'Strategy 5 | M1-FE'!J70</f>
        <v/>
      </c>
      <c r="AO70" s="102" t="str">
        <f>IF(AU70="","",IF('Strategy 5 | M1-FE'!S70="W","Y",IF('Strategy 5 | M1-FE'!S70="L","N","")))</f>
        <v/>
      </c>
      <c r="AP70" s="102" t="str">
        <f>'Strategy 5 | M1-FE'!T70</f>
        <v/>
      </c>
      <c r="AQ70" s="102" t="str">
        <f>'Strategy 5 | M1-FE'!N70</f>
        <v/>
      </c>
      <c r="AR70" s="103" t="str">
        <f>'Strategy 5 | M1-FE'!P70</f>
        <v/>
      </c>
      <c r="AS70" s="137"/>
      <c r="AT70" s="137"/>
      <c r="AU70" s="186" t="str">
        <f>IF('Combo Dashboard'!AF70="","",'Combo Dashboard'!AF70)</f>
        <v/>
      </c>
      <c r="AV70" s="180" t="str">
        <f t="shared" ref="AV70" si="168">IF(AU69="","",IF(DR69="R","R",""))</f>
        <v/>
      </c>
      <c r="AW70" s="180" t="str">
        <f>IF(AU69="","",VLOOKUP(DS70,General!U:V,2,FALSE))</f>
        <v/>
      </c>
      <c r="AX70" s="181" t="str" cm="1">
        <f t="array" aca="1" ref="AX70" ca="1">IF(AU69="","",INDIRECT(DS69&amp;DH70))</f>
        <v/>
      </c>
      <c r="AY70" s="102" t="str">
        <f t="shared" si="1"/>
        <v/>
      </c>
      <c r="AZ70" s="102" t="str">
        <f t="shared" si="14"/>
        <v/>
      </c>
      <c r="BA70" s="103" t="str">
        <f t="shared" si="2"/>
        <v/>
      </c>
      <c r="BB70" s="137"/>
      <c r="BC70" s="137"/>
      <c r="BD70" s="137"/>
      <c r="BE70" s="101" t="str">
        <f>'Strategy 6 | PD-M1'!B70</f>
        <v/>
      </c>
      <c r="BF70" s="102" t="str">
        <f>'Strategy 6 | PD-M1'!C70</f>
        <v/>
      </c>
      <c r="BG70" s="102" t="str">
        <f>'Strategy 6 | PD-M1'!J70</f>
        <v/>
      </c>
      <c r="BH70" s="102" t="str">
        <f>IF(AU70="","",IF('Strategy 6 | PD-M1'!R70&gt;0,"Y",IF('Strategy 6 | PD-M1'!R70=0,"","N")))</f>
        <v/>
      </c>
      <c r="BI70" s="102" t="str">
        <f>'Strategy 6 | PD-M1'!T70</f>
        <v/>
      </c>
      <c r="BJ70" s="102" t="str">
        <f>'Strategy 6 | PD-M1'!N70</f>
        <v/>
      </c>
      <c r="BK70" s="103" t="str">
        <f>'Strategy 6 | PD-M1'!P70</f>
        <v/>
      </c>
      <c r="BL70" s="137"/>
      <c r="BM70" s="137"/>
      <c r="BN70" s="101" t="str">
        <f>'Strategy 7 | TG-FE'!B70</f>
        <v/>
      </c>
      <c r="BO70" s="102" t="str">
        <f>'Strategy 7 | TG-FE'!C70</f>
        <v/>
      </c>
      <c r="BP70" s="102" t="str">
        <f>'Strategy 7 | TG-FE'!J70</f>
        <v/>
      </c>
      <c r="BQ70" s="102" t="str">
        <f>IF(AU70="","",IF('Strategy 7 | TG-FE'!S70="W","Y",IF('Strategy 7 | TG-FE'!S70="L","N","")))</f>
        <v/>
      </c>
      <c r="BR70" s="102" t="str">
        <f>'Strategy 7 | TG-FE'!T70</f>
        <v/>
      </c>
      <c r="BS70" s="102" t="str">
        <f>'Strategy 7 | TG-FE'!N70</f>
        <v/>
      </c>
      <c r="BT70" s="103" t="str">
        <f>'Strategy 7 | TG-FE'!P70</f>
        <v/>
      </c>
      <c r="BU70" s="137"/>
      <c r="BV70" s="137"/>
      <c r="BW70" s="101" t="str">
        <f>'Strategy 8 | M1-WB'!B70</f>
        <v/>
      </c>
      <c r="BX70" s="102" t="str">
        <f>'Strategy 8 | M1-WB'!C70</f>
        <v/>
      </c>
      <c r="BY70" s="102" t="str">
        <f>'Strategy 8 | M1-WB'!J70</f>
        <v/>
      </c>
      <c r="BZ70" s="102" t="str">
        <f>IF(AU70="","",IF('Strategy 8 | M1-WB'!S70="W","Y",IF('Strategy 8 | M1-WB'!S70="L","N","")))</f>
        <v/>
      </c>
      <c r="CA70" s="102" t="str">
        <f>'Strategy 8 | M1-WB'!T70</f>
        <v/>
      </c>
      <c r="CB70" s="102" t="str">
        <f>'Strategy 8 | M1-WB'!N70</f>
        <v/>
      </c>
      <c r="CC70" s="103" t="str">
        <f>'Strategy 8 | M1-WB'!P70</f>
        <v/>
      </c>
      <c r="CD70" s="137"/>
      <c r="CE70" s="137"/>
      <c r="CF70" s="101" t="str">
        <f>'Strategy 9 | HP-M1'!B70</f>
        <v/>
      </c>
      <c r="CG70" s="102" t="str">
        <f>'Strategy 9 | HP-M1'!C70</f>
        <v/>
      </c>
      <c r="CH70" s="102" t="str">
        <f>'Strategy 9 | HP-M1'!J70</f>
        <v/>
      </c>
      <c r="CI70" s="102" t="str">
        <f>IF(AU70="","",IF('Strategy 9 | HP-M1'!S70="W","Y",IF('Strategy 9 | HP-M1'!S70="L","N","")))</f>
        <v/>
      </c>
      <c r="CJ70" s="102" t="str">
        <f>'Strategy 9 | HP-M1'!T70</f>
        <v/>
      </c>
      <c r="CK70" s="102" t="str">
        <f>'Strategy 9 | HP-M1'!N70</f>
        <v/>
      </c>
      <c r="CL70" s="103" t="str">
        <f>'Strategy 9 | HP-M1'!P70</f>
        <v/>
      </c>
      <c r="CM70" s="137"/>
      <c r="CN70" s="137"/>
      <c r="CO70" s="101" t="str">
        <f>'Strategy 10 | OP-OB'!B70</f>
        <v/>
      </c>
      <c r="CP70" s="102" t="str">
        <f>'Strategy 10 | OP-OB'!C70</f>
        <v/>
      </c>
      <c r="CQ70" s="102" t="str">
        <f>'Strategy 10 | OP-OB'!J70</f>
        <v/>
      </c>
      <c r="CR70" s="102" t="str">
        <f>IF(AU70="","",IF('Strategy 10 | OP-OB'!S70="W","Y",IF('Strategy 10 | OP-OB'!S70="L","N","")))</f>
        <v/>
      </c>
      <c r="CS70" s="102" t="str">
        <f>'Strategy 10 | OP-OB'!T70</f>
        <v/>
      </c>
      <c r="CT70" s="102" t="str">
        <f>'Strategy 10 | OP-OB'!N70</f>
        <v/>
      </c>
      <c r="CU70" s="103" t="str">
        <f>'Strategy 10 | OP-OB'!P70</f>
        <v/>
      </c>
      <c r="CV70" s="14" t="e">
        <f>IF(AY70="",0,IFERROR(VLOOKUP(AY65&amp;AY66&amp;AY67&amp;AY68&amp;AY69&amp;AY70,General!I:J,2,FALSE),0))+AZ69</f>
        <v>#VALUE!</v>
      </c>
      <c r="DG70" s="14" t="str">
        <f>DG74</f>
        <v/>
      </c>
      <c r="DH70" s="14">
        <v>70</v>
      </c>
      <c r="DI70" s="14" t="str">
        <f>$DG$74</f>
        <v/>
      </c>
      <c r="DN70" s="14" t="str">
        <f ca="1">IF(DN71=1,DN73,IF(DN71=2,DO73,IF(DN71=3,DP73,DQ73)))</f>
        <v/>
      </c>
      <c r="DS70" s="14" t="str">
        <f ca="1">$DN$69</f>
        <v/>
      </c>
      <c r="ES70" s="81" t="str">
        <f t="shared" si="3"/>
        <v>B61</v>
      </c>
      <c r="ET70" s="219" t="str">
        <f t="shared" si="15"/>
        <v/>
      </c>
      <c r="EU70" s="24" t="str">
        <f t="shared" si="16"/>
        <v/>
      </c>
      <c r="EV70" s="24" t="str">
        <f t="shared" si="17"/>
        <v/>
      </c>
      <c r="EW70" s="24" t="str">
        <f t="shared" si="18"/>
        <v/>
      </c>
      <c r="EX70" s="24" t="str">
        <f t="shared" si="19"/>
        <v/>
      </c>
      <c r="EY70" s="24" t="str">
        <f t="shared" si="20"/>
        <v/>
      </c>
      <c r="EZ70" s="24" t="str">
        <f t="shared" si="21"/>
        <v/>
      </c>
      <c r="FA70" s="24" t="str">
        <f t="shared" si="22"/>
        <v/>
      </c>
      <c r="FB70" s="24" t="str">
        <f t="shared" si="23"/>
        <v/>
      </c>
      <c r="FC70" s="67" t="str">
        <f t="shared" si="24"/>
        <v/>
      </c>
    </row>
    <row r="71" spans="1:159" ht="26.25" customHeight="1">
      <c r="A71" s="14">
        <v>62</v>
      </c>
      <c r="B71" s="104" t="str">
        <f>'Strategy 1 | PD-TG'!B71</f>
        <v/>
      </c>
      <c r="C71" s="91" t="str">
        <f>'Strategy 1 | PD-TG'!C71</f>
        <v/>
      </c>
      <c r="D71" s="91" t="str">
        <f>'Strategy 1 | PD-TG'!J71</f>
        <v/>
      </c>
      <c r="E71" s="91" t="str">
        <f>IF(AU71="","",IF('Strategy 1 | PD-TG'!S71="W","Y",IF('Strategy 1 | PD-TG'!S71="L","N","")))</f>
        <v/>
      </c>
      <c r="F71" s="91" t="str">
        <f>'Strategy 1 | PD-TG'!T71</f>
        <v/>
      </c>
      <c r="G71" s="91" t="str">
        <f>'Strategy 1 | PD-TG'!N71</f>
        <v/>
      </c>
      <c r="H71" s="105" t="str">
        <f>'Strategy 1 | PD-TG'!P71</f>
        <v/>
      </c>
      <c r="I71" s="137"/>
      <c r="J71" s="137"/>
      <c r="K71" s="104" t="str">
        <f>'Strategy 2 | PD-FE'!B71</f>
        <v/>
      </c>
      <c r="L71" s="91" t="str">
        <f>'Strategy 2 | PD-FE'!C71</f>
        <v/>
      </c>
      <c r="M71" s="91" t="str">
        <f>'Strategy 2 | PD-FE'!J71</f>
        <v/>
      </c>
      <c r="N71" s="91" t="str">
        <f>IF(AU71="","",IF('Strategy 2 | PD-FE'!S71="W","Y",IF('Strategy 2 | PD-FE'!S71="L","N","")))</f>
        <v/>
      </c>
      <c r="O71" s="91" t="str">
        <f>'Strategy 2 | PD-FE'!T71</f>
        <v/>
      </c>
      <c r="P71" s="91" t="str">
        <f>'Strategy 2 | PD-FE'!N71</f>
        <v/>
      </c>
      <c r="Q71" s="105" t="str">
        <f>'Strategy 2 | PD-FE'!P71</f>
        <v/>
      </c>
      <c r="R71" s="137"/>
      <c r="S71" s="137"/>
      <c r="T71" s="104" t="str">
        <f>'Strategy 3 | M1-TG'!B71</f>
        <v/>
      </c>
      <c r="U71" s="91" t="str">
        <f>'Strategy 3 | M1-TG'!C71</f>
        <v/>
      </c>
      <c r="V71" s="91" t="str">
        <f>'Strategy 3 | M1-TG'!J71</f>
        <v/>
      </c>
      <c r="W71" s="91" t="str">
        <f>IF(AU71="","",IF('Strategy 3 | M1-TG'!S71="W","Y",IF('Strategy 3 | M1-TG'!S71="L","N","")))</f>
        <v/>
      </c>
      <c r="X71" s="91" t="str">
        <f>'Strategy 3 | M1-TG'!T71</f>
        <v/>
      </c>
      <c r="Y71" s="91" t="str">
        <f>'Strategy 3 | M1-TG'!N71</f>
        <v/>
      </c>
      <c r="Z71" s="105" t="str">
        <f>'Strategy 3 | M1-TG'!P71</f>
        <v/>
      </c>
      <c r="AA71" s="137"/>
      <c r="AB71" s="137"/>
      <c r="AC71" s="104" t="str">
        <f>'Strategy 4 | HP-FE'!B71</f>
        <v/>
      </c>
      <c r="AD71" s="91" t="str">
        <f>'Strategy 4 | HP-FE'!C71</f>
        <v/>
      </c>
      <c r="AE71" s="91" t="str">
        <f>'Strategy 4 | HP-FE'!J71</f>
        <v/>
      </c>
      <c r="AF71" s="91" t="str">
        <f>IF(AU71="","",IF('Strategy 4 | HP-FE'!S71="W","Y",IF('Strategy 4 | HP-FE'!S71="L","N","")))</f>
        <v/>
      </c>
      <c r="AG71" s="91" t="str">
        <f>'Strategy 4 | HP-FE'!T71</f>
        <v/>
      </c>
      <c r="AH71" s="91" t="str">
        <f>'Strategy 4 | HP-FE'!N71</f>
        <v/>
      </c>
      <c r="AI71" s="105" t="str">
        <f>'Strategy 4 | HP-FE'!P71</f>
        <v/>
      </c>
      <c r="AJ71" s="137"/>
      <c r="AK71" s="137"/>
      <c r="AL71" s="104" t="str">
        <f>'Strategy 5 | M1-FE'!B71</f>
        <v/>
      </c>
      <c r="AM71" s="91" t="str">
        <f>'Strategy 5 | M1-FE'!C71</f>
        <v/>
      </c>
      <c r="AN71" s="91" t="str">
        <f>'Strategy 5 | M1-FE'!J71</f>
        <v/>
      </c>
      <c r="AO71" s="91" t="str">
        <f>IF(AU71="","",IF('Strategy 5 | M1-FE'!S71="W","Y",IF('Strategy 5 | M1-FE'!S71="L","N","")))</f>
        <v/>
      </c>
      <c r="AP71" s="91" t="str">
        <f>'Strategy 5 | M1-FE'!T71</f>
        <v/>
      </c>
      <c r="AQ71" s="91" t="str">
        <f>'Strategy 5 | M1-FE'!N71</f>
        <v/>
      </c>
      <c r="AR71" s="105" t="str">
        <f>'Strategy 5 | M1-FE'!P71</f>
        <v/>
      </c>
      <c r="AS71" s="137"/>
      <c r="AT71" s="137"/>
      <c r="AU71" s="187" t="str">
        <f>IF('Combo Dashboard'!AF71="","",'Combo Dashboard'!AF71)</f>
        <v/>
      </c>
      <c r="AV71" s="190" t="str">
        <f>IF('Combo Dashboard'!AG71="","",'Combo Dashboard'!AG71)</f>
        <v/>
      </c>
      <c r="AW71" s="190" t="str">
        <f>IF('Combo Dashboard'!AH71="","",'Combo Dashboard'!AH71)</f>
        <v/>
      </c>
      <c r="AX71" s="178" t="str" cm="1">
        <f t="array" aca="1" ref="AX71" ca="1">IF(AU70="","",INDIRECT(DS70&amp;DH71))</f>
        <v/>
      </c>
      <c r="AY71" s="91" t="str">
        <f t="shared" si="1"/>
        <v/>
      </c>
      <c r="AZ71" s="91" t="str">
        <f t="shared" si="14"/>
        <v/>
      </c>
      <c r="BA71" s="105" t="str">
        <f t="shared" si="2"/>
        <v/>
      </c>
      <c r="BB71" s="137"/>
      <c r="BC71" s="137"/>
      <c r="BD71" s="137"/>
      <c r="BE71" s="104" t="str">
        <f>'Strategy 6 | PD-M1'!B71</f>
        <v/>
      </c>
      <c r="BF71" s="91" t="str">
        <f>'Strategy 6 | PD-M1'!C71</f>
        <v/>
      </c>
      <c r="BG71" s="91" t="str">
        <f>'Strategy 6 | PD-M1'!J71</f>
        <v/>
      </c>
      <c r="BH71" s="91" t="str">
        <f>IF(AU71="","",IF('Strategy 6 | PD-M1'!R71&gt;0,"Y",IF('Strategy 6 | PD-M1'!R71=0,"","N")))</f>
        <v/>
      </c>
      <c r="BI71" s="91" t="str">
        <f>'Strategy 6 | PD-M1'!T71</f>
        <v/>
      </c>
      <c r="BJ71" s="91" t="str">
        <f>'Strategy 6 | PD-M1'!N71</f>
        <v/>
      </c>
      <c r="BK71" s="105" t="str">
        <f>'Strategy 6 | PD-M1'!P71</f>
        <v/>
      </c>
      <c r="BL71" s="137"/>
      <c r="BM71" s="137"/>
      <c r="BN71" s="104" t="str">
        <f>'Strategy 7 | TG-FE'!B71</f>
        <v/>
      </c>
      <c r="BO71" s="91" t="str">
        <f>'Strategy 7 | TG-FE'!C71</f>
        <v/>
      </c>
      <c r="BP71" s="91" t="str">
        <f>'Strategy 7 | TG-FE'!J71</f>
        <v/>
      </c>
      <c r="BQ71" s="91" t="str">
        <f>IF(AU71="","",IF('Strategy 7 | TG-FE'!S71="W","Y",IF('Strategy 7 | TG-FE'!S71="L","N","")))</f>
        <v/>
      </c>
      <c r="BR71" s="91" t="str">
        <f>'Strategy 7 | TG-FE'!T71</f>
        <v/>
      </c>
      <c r="BS71" s="91" t="str">
        <f>'Strategy 7 | TG-FE'!N71</f>
        <v/>
      </c>
      <c r="BT71" s="105" t="str">
        <f>'Strategy 7 | TG-FE'!P71</f>
        <v/>
      </c>
      <c r="BU71" s="137"/>
      <c r="BV71" s="137"/>
      <c r="BW71" s="104" t="str">
        <f>'Strategy 8 | M1-WB'!B71</f>
        <v/>
      </c>
      <c r="BX71" s="91" t="str">
        <f>'Strategy 8 | M1-WB'!C71</f>
        <v/>
      </c>
      <c r="BY71" s="91" t="str">
        <f>'Strategy 8 | M1-WB'!J71</f>
        <v/>
      </c>
      <c r="BZ71" s="91" t="str">
        <f>IF(AU71="","",IF('Strategy 8 | M1-WB'!S71="W","Y",IF('Strategy 8 | M1-WB'!S71="L","N","")))</f>
        <v/>
      </c>
      <c r="CA71" s="91" t="str">
        <f>'Strategy 8 | M1-WB'!T71</f>
        <v/>
      </c>
      <c r="CB71" s="91" t="str">
        <f>'Strategy 8 | M1-WB'!N71</f>
        <v/>
      </c>
      <c r="CC71" s="105" t="str">
        <f>'Strategy 8 | M1-WB'!P71</f>
        <v/>
      </c>
      <c r="CD71" s="137"/>
      <c r="CE71" s="137"/>
      <c r="CF71" s="104" t="str">
        <f>'Strategy 9 | HP-M1'!B71</f>
        <v/>
      </c>
      <c r="CG71" s="91" t="str">
        <f>'Strategy 9 | HP-M1'!C71</f>
        <v/>
      </c>
      <c r="CH71" s="91" t="str">
        <f>'Strategy 9 | HP-M1'!J71</f>
        <v/>
      </c>
      <c r="CI71" s="91" t="str">
        <f>IF(AU71="","",IF('Strategy 9 | HP-M1'!S71="W","Y",IF('Strategy 9 | HP-M1'!S71="L","N","")))</f>
        <v/>
      </c>
      <c r="CJ71" s="91" t="str">
        <f>'Strategy 9 | HP-M1'!T71</f>
        <v/>
      </c>
      <c r="CK71" s="91" t="str">
        <f>'Strategy 9 | HP-M1'!N71</f>
        <v/>
      </c>
      <c r="CL71" s="105" t="str">
        <f>'Strategy 9 | HP-M1'!P71</f>
        <v/>
      </c>
      <c r="CM71" s="137"/>
      <c r="CN71" s="137"/>
      <c r="CO71" s="104" t="str">
        <f>'Strategy 10 | OP-OB'!B71</f>
        <v/>
      </c>
      <c r="CP71" s="91" t="str">
        <f>'Strategy 10 | OP-OB'!C71</f>
        <v/>
      </c>
      <c r="CQ71" s="91" t="str">
        <f>'Strategy 10 | OP-OB'!J71</f>
        <v/>
      </c>
      <c r="CR71" s="91" t="str">
        <f>IF(AU71="","",IF('Strategy 10 | OP-OB'!S71="W","Y",IF('Strategy 10 | OP-OB'!S71="L","N","")))</f>
        <v/>
      </c>
      <c r="CS71" s="91" t="str">
        <f>'Strategy 10 | OP-OB'!T71</f>
        <v/>
      </c>
      <c r="CT71" s="91" t="str">
        <f>'Strategy 10 | OP-OB'!N71</f>
        <v/>
      </c>
      <c r="CU71" s="105" t="str">
        <f>'Strategy 10 | OP-OB'!P71</f>
        <v/>
      </c>
      <c r="CV71" s="14" t="e">
        <f>IF(AY71="",0,IFERROR(VLOOKUP(AY66&amp;AY67&amp;AY68&amp;AY69&amp;AY70&amp;AY71,General!I:J,2,FALSE),0))+AZ70</f>
        <v>#VALUE!</v>
      </c>
      <c r="DG71" s="14" t="str">
        <f>DG74</f>
        <v/>
      </c>
      <c r="DH71" s="14">
        <v>71</v>
      </c>
      <c r="DI71" s="14" t="str">
        <f t="shared" ref="DI71:DI74" si="169">$DG$74</f>
        <v/>
      </c>
      <c r="DN71" s="14">
        <f ca="1">RANDBETWEEN(1,DN72)</f>
        <v>1</v>
      </c>
      <c r="DS71" s="14" t="str">
        <f t="shared" ref="DS71:DS73" ca="1" si="170">$DN$69</f>
        <v/>
      </c>
      <c r="ES71" s="81" t="str">
        <f t="shared" si="3"/>
        <v>B62</v>
      </c>
      <c r="ET71" s="219" t="str">
        <f t="shared" si="15"/>
        <v/>
      </c>
      <c r="EU71" s="24" t="str">
        <f t="shared" si="16"/>
        <v/>
      </c>
      <c r="EV71" s="24" t="str">
        <f t="shared" si="17"/>
        <v/>
      </c>
      <c r="EW71" s="24" t="str">
        <f t="shared" si="18"/>
        <v/>
      </c>
      <c r="EX71" s="24" t="str">
        <f t="shared" si="19"/>
        <v/>
      </c>
      <c r="EY71" s="24" t="str">
        <f t="shared" si="20"/>
        <v/>
      </c>
      <c r="EZ71" s="24" t="str">
        <f t="shared" si="21"/>
        <v/>
      </c>
      <c r="FA71" s="24" t="str">
        <f t="shared" si="22"/>
        <v/>
      </c>
      <c r="FB71" s="24" t="str">
        <f t="shared" si="23"/>
        <v/>
      </c>
      <c r="FC71" s="67" t="str">
        <f t="shared" si="24"/>
        <v/>
      </c>
    </row>
    <row r="72" spans="1:159" ht="26.25" customHeight="1">
      <c r="A72" s="14">
        <v>63</v>
      </c>
      <c r="B72" s="104" t="str">
        <f>'Strategy 1 | PD-TG'!B72</f>
        <v/>
      </c>
      <c r="C72" s="91" t="str">
        <f>'Strategy 1 | PD-TG'!C72</f>
        <v/>
      </c>
      <c r="D72" s="91" t="str">
        <f>'Strategy 1 | PD-TG'!J72</f>
        <v/>
      </c>
      <c r="E72" s="91" t="str">
        <f>IF(AU72="","",IF('Strategy 1 | PD-TG'!S72="W","Y",IF('Strategy 1 | PD-TG'!S72="L","N","")))</f>
        <v/>
      </c>
      <c r="F72" s="91" t="str">
        <f>'Strategy 1 | PD-TG'!T72</f>
        <v/>
      </c>
      <c r="G72" s="91" t="str">
        <f>'Strategy 1 | PD-TG'!N72</f>
        <v/>
      </c>
      <c r="H72" s="105" t="str">
        <f>'Strategy 1 | PD-TG'!P72</f>
        <v/>
      </c>
      <c r="I72" s="137"/>
      <c r="J72" s="137"/>
      <c r="K72" s="104" t="str">
        <f>'Strategy 2 | PD-FE'!B72</f>
        <v/>
      </c>
      <c r="L72" s="91" t="str">
        <f>'Strategy 2 | PD-FE'!C72</f>
        <v/>
      </c>
      <c r="M72" s="91" t="str">
        <f>'Strategy 2 | PD-FE'!J72</f>
        <v/>
      </c>
      <c r="N72" s="91" t="str">
        <f>IF(AU72="","",IF('Strategy 2 | PD-FE'!S72="W","Y",IF('Strategy 2 | PD-FE'!S72="L","N","")))</f>
        <v/>
      </c>
      <c r="O72" s="91" t="str">
        <f>'Strategy 2 | PD-FE'!T72</f>
        <v/>
      </c>
      <c r="P72" s="91" t="str">
        <f>'Strategy 2 | PD-FE'!N72</f>
        <v/>
      </c>
      <c r="Q72" s="105" t="str">
        <f>'Strategy 2 | PD-FE'!P72</f>
        <v/>
      </c>
      <c r="R72" s="137"/>
      <c r="S72" s="137"/>
      <c r="T72" s="104" t="str">
        <f>'Strategy 3 | M1-TG'!B72</f>
        <v/>
      </c>
      <c r="U72" s="91" t="str">
        <f>'Strategy 3 | M1-TG'!C72</f>
        <v/>
      </c>
      <c r="V72" s="91" t="str">
        <f>'Strategy 3 | M1-TG'!J72</f>
        <v/>
      </c>
      <c r="W72" s="91" t="str">
        <f>IF(AU72="","",IF('Strategy 3 | M1-TG'!S72="W","Y",IF('Strategy 3 | M1-TG'!S72="L","N","")))</f>
        <v/>
      </c>
      <c r="X72" s="91" t="str">
        <f>'Strategy 3 | M1-TG'!T72</f>
        <v/>
      </c>
      <c r="Y72" s="91" t="str">
        <f>'Strategy 3 | M1-TG'!N72</f>
        <v/>
      </c>
      <c r="Z72" s="105" t="str">
        <f>'Strategy 3 | M1-TG'!P72</f>
        <v/>
      </c>
      <c r="AA72" s="137"/>
      <c r="AB72" s="137"/>
      <c r="AC72" s="104" t="str">
        <f>'Strategy 4 | HP-FE'!B72</f>
        <v/>
      </c>
      <c r="AD72" s="91" t="str">
        <f>'Strategy 4 | HP-FE'!C72</f>
        <v/>
      </c>
      <c r="AE72" s="91" t="str">
        <f>'Strategy 4 | HP-FE'!J72</f>
        <v/>
      </c>
      <c r="AF72" s="91" t="str">
        <f>IF(AU72="","",IF('Strategy 4 | HP-FE'!S72="W","Y",IF('Strategy 4 | HP-FE'!S72="L","N","")))</f>
        <v/>
      </c>
      <c r="AG72" s="91" t="str">
        <f>'Strategy 4 | HP-FE'!T72</f>
        <v/>
      </c>
      <c r="AH72" s="91" t="str">
        <f>'Strategy 4 | HP-FE'!N72</f>
        <v/>
      </c>
      <c r="AI72" s="105" t="str">
        <f>'Strategy 4 | HP-FE'!P72</f>
        <v/>
      </c>
      <c r="AJ72" s="137"/>
      <c r="AK72" s="137"/>
      <c r="AL72" s="104" t="str">
        <f>'Strategy 5 | M1-FE'!B72</f>
        <v/>
      </c>
      <c r="AM72" s="91" t="str">
        <f>'Strategy 5 | M1-FE'!C72</f>
        <v/>
      </c>
      <c r="AN72" s="91" t="str">
        <f>'Strategy 5 | M1-FE'!J72</f>
        <v/>
      </c>
      <c r="AO72" s="91" t="str">
        <f>IF(AU72="","",IF('Strategy 5 | M1-FE'!S72="W","Y",IF('Strategy 5 | M1-FE'!S72="L","N","")))</f>
        <v/>
      </c>
      <c r="AP72" s="91" t="str">
        <f>'Strategy 5 | M1-FE'!T72</f>
        <v/>
      </c>
      <c r="AQ72" s="91" t="str">
        <f>'Strategy 5 | M1-FE'!N72</f>
        <v/>
      </c>
      <c r="AR72" s="105" t="str">
        <f>'Strategy 5 | M1-FE'!P72</f>
        <v/>
      </c>
      <c r="AS72" s="137"/>
      <c r="AT72" s="137"/>
      <c r="AU72" s="187" t="str">
        <f>IF('Combo Dashboard'!AF72="","",'Combo Dashboard'!AF72)</f>
        <v/>
      </c>
      <c r="AV72" s="190" t="str">
        <f>IF('Combo Dashboard'!AG72="","",'Combo Dashboard'!AG72)</f>
        <v/>
      </c>
      <c r="AW72" s="190" t="str">
        <f>IF('Combo Dashboard'!AH72="","",'Combo Dashboard'!AH72)</f>
        <v/>
      </c>
      <c r="AX72" s="178" t="str" cm="1">
        <f t="array" aca="1" ref="AX72" ca="1">IF(AU71="","",INDIRECT(DS71&amp;DH72))</f>
        <v/>
      </c>
      <c r="AY72" s="91" t="str">
        <f t="shared" si="1"/>
        <v/>
      </c>
      <c r="AZ72" s="91" t="str">
        <f t="shared" si="14"/>
        <v/>
      </c>
      <c r="BA72" s="105" t="str">
        <f t="shared" si="2"/>
        <v/>
      </c>
      <c r="BB72" s="137"/>
      <c r="BC72" s="137"/>
      <c r="BD72" s="137"/>
      <c r="BE72" s="104" t="str">
        <f>'Strategy 6 | PD-M1'!B72</f>
        <v/>
      </c>
      <c r="BF72" s="91" t="str">
        <f>'Strategy 6 | PD-M1'!C72</f>
        <v/>
      </c>
      <c r="BG72" s="91" t="str">
        <f>'Strategy 6 | PD-M1'!J72</f>
        <v/>
      </c>
      <c r="BH72" s="91" t="str">
        <f>IF(AU72="","",IF('Strategy 6 | PD-M1'!R72&gt;0,"Y",IF('Strategy 6 | PD-M1'!R72=0,"","N")))</f>
        <v/>
      </c>
      <c r="BI72" s="91" t="str">
        <f>'Strategy 6 | PD-M1'!T72</f>
        <v/>
      </c>
      <c r="BJ72" s="91" t="str">
        <f>'Strategy 6 | PD-M1'!N72</f>
        <v/>
      </c>
      <c r="BK72" s="105" t="str">
        <f>'Strategy 6 | PD-M1'!P72</f>
        <v/>
      </c>
      <c r="BL72" s="137"/>
      <c r="BM72" s="137"/>
      <c r="BN72" s="104" t="str">
        <f>'Strategy 7 | TG-FE'!B72</f>
        <v/>
      </c>
      <c r="BO72" s="91" t="str">
        <f>'Strategy 7 | TG-FE'!C72</f>
        <v/>
      </c>
      <c r="BP72" s="91" t="str">
        <f>'Strategy 7 | TG-FE'!J72</f>
        <v/>
      </c>
      <c r="BQ72" s="91" t="str">
        <f>IF(AU72="","",IF('Strategy 7 | TG-FE'!S72="W","Y",IF('Strategy 7 | TG-FE'!S72="L","N","")))</f>
        <v/>
      </c>
      <c r="BR72" s="91" t="str">
        <f>'Strategy 7 | TG-FE'!T72</f>
        <v/>
      </c>
      <c r="BS72" s="91" t="str">
        <f>'Strategy 7 | TG-FE'!N72</f>
        <v/>
      </c>
      <c r="BT72" s="105" t="str">
        <f>'Strategy 7 | TG-FE'!P72</f>
        <v/>
      </c>
      <c r="BU72" s="137"/>
      <c r="BV72" s="137"/>
      <c r="BW72" s="104" t="str">
        <f>'Strategy 8 | M1-WB'!B72</f>
        <v/>
      </c>
      <c r="BX72" s="91" t="str">
        <f>'Strategy 8 | M1-WB'!C72</f>
        <v/>
      </c>
      <c r="BY72" s="91" t="str">
        <f>'Strategy 8 | M1-WB'!J72</f>
        <v/>
      </c>
      <c r="BZ72" s="91" t="str">
        <f>IF(AU72="","",IF('Strategy 8 | M1-WB'!S72="W","Y",IF('Strategy 8 | M1-WB'!S72="L","N","")))</f>
        <v/>
      </c>
      <c r="CA72" s="91" t="str">
        <f>'Strategy 8 | M1-WB'!T72</f>
        <v/>
      </c>
      <c r="CB72" s="91" t="str">
        <f>'Strategy 8 | M1-WB'!N72</f>
        <v/>
      </c>
      <c r="CC72" s="105" t="str">
        <f>'Strategy 8 | M1-WB'!P72</f>
        <v/>
      </c>
      <c r="CD72" s="137"/>
      <c r="CE72" s="137"/>
      <c r="CF72" s="104" t="str">
        <f>'Strategy 9 | HP-M1'!B72</f>
        <v/>
      </c>
      <c r="CG72" s="91" t="str">
        <f>'Strategy 9 | HP-M1'!C72</f>
        <v/>
      </c>
      <c r="CH72" s="91" t="str">
        <f>'Strategy 9 | HP-M1'!J72</f>
        <v/>
      </c>
      <c r="CI72" s="91" t="str">
        <f>IF(AU72="","",IF('Strategy 9 | HP-M1'!S72="W","Y",IF('Strategy 9 | HP-M1'!S72="L","N","")))</f>
        <v/>
      </c>
      <c r="CJ72" s="91" t="str">
        <f>'Strategy 9 | HP-M1'!T72</f>
        <v/>
      </c>
      <c r="CK72" s="91" t="str">
        <f>'Strategy 9 | HP-M1'!N72</f>
        <v/>
      </c>
      <c r="CL72" s="105" t="str">
        <f>'Strategy 9 | HP-M1'!P72</f>
        <v/>
      </c>
      <c r="CM72" s="137"/>
      <c r="CN72" s="137"/>
      <c r="CO72" s="104" t="str">
        <f>'Strategy 10 | OP-OB'!B72</f>
        <v/>
      </c>
      <c r="CP72" s="91" t="str">
        <f>'Strategy 10 | OP-OB'!C72</f>
        <v/>
      </c>
      <c r="CQ72" s="91" t="str">
        <f>'Strategy 10 | OP-OB'!J72</f>
        <v/>
      </c>
      <c r="CR72" s="91" t="str">
        <f>IF(AU72="","",IF('Strategy 10 | OP-OB'!S72="W","Y",IF('Strategy 10 | OP-OB'!S72="L","N","")))</f>
        <v/>
      </c>
      <c r="CS72" s="91" t="str">
        <f>'Strategy 10 | OP-OB'!T72</f>
        <v/>
      </c>
      <c r="CT72" s="91" t="str">
        <f>'Strategy 10 | OP-OB'!N72</f>
        <v/>
      </c>
      <c r="CU72" s="105" t="str">
        <f>'Strategy 10 | OP-OB'!P72</f>
        <v/>
      </c>
      <c r="CV72" s="14" t="e">
        <f>IF(AY72="",0,IFERROR(VLOOKUP(AY67&amp;AY68&amp;AY69&amp;AY70&amp;AY71&amp;AY72,General!I:J,2,FALSE),0))+AZ71</f>
        <v>#VALUE!</v>
      </c>
      <c r="DG72" s="14" t="str">
        <f>DG74</f>
        <v/>
      </c>
      <c r="DH72" s="14">
        <v>72</v>
      </c>
      <c r="DI72" s="14" t="str">
        <f t="shared" si="169"/>
        <v/>
      </c>
      <c r="DJ72" s="14" t="str">
        <f>IFERROR(VLOOKUP(DJ74,General!R:S,2,FALSE),"")</f>
        <v/>
      </c>
      <c r="DK72" s="14" t="str">
        <f>IFERROR(VLOOKUP(DK74,General!R:S,2,FALSE),"")</f>
        <v/>
      </c>
      <c r="DL72" s="14" t="str">
        <f>IFERROR(VLOOKUP(DL74,General!R:S,2,FALSE),"")</f>
        <v/>
      </c>
      <c r="DM72" s="14" t="str">
        <f>IFERROR(VLOOKUP(DM74,General!R:S,2,FALSE),"")</f>
        <v/>
      </c>
      <c r="DN72" s="14">
        <f ca="1">COUNTIF(DJ73:DM73,MAX(DJ73:DM73))</f>
        <v>4</v>
      </c>
      <c r="DS72" s="14" t="str">
        <f t="shared" ca="1" si="170"/>
        <v/>
      </c>
      <c r="ES72" s="81" t="str">
        <f t="shared" si="3"/>
        <v>B63</v>
      </c>
      <c r="ET72" s="219" t="str">
        <f t="shared" si="15"/>
        <v/>
      </c>
      <c r="EU72" s="24" t="str">
        <f t="shared" si="16"/>
        <v/>
      </c>
      <c r="EV72" s="24" t="str">
        <f t="shared" si="17"/>
        <v/>
      </c>
      <c r="EW72" s="24" t="str">
        <f t="shared" si="18"/>
        <v/>
      </c>
      <c r="EX72" s="24" t="str">
        <f t="shared" si="19"/>
        <v/>
      </c>
      <c r="EY72" s="24" t="str">
        <f t="shared" si="20"/>
        <v/>
      </c>
      <c r="EZ72" s="24" t="str">
        <f t="shared" si="21"/>
        <v/>
      </c>
      <c r="FA72" s="24" t="str">
        <f t="shared" si="22"/>
        <v/>
      </c>
      <c r="FB72" s="24" t="str">
        <f t="shared" si="23"/>
        <v/>
      </c>
      <c r="FC72" s="67" t="str">
        <f t="shared" si="24"/>
        <v/>
      </c>
    </row>
    <row r="73" spans="1:159" ht="26.25" customHeight="1">
      <c r="A73" s="14">
        <v>64</v>
      </c>
      <c r="B73" s="104" t="str">
        <f>'Strategy 1 | PD-TG'!B73</f>
        <v/>
      </c>
      <c r="C73" s="91" t="str">
        <f>'Strategy 1 | PD-TG'!C73</f>
        <v/>
      </c>
      <c r="D73" s="91" t="str">
        <f>'Strategy 1 | PD-TG'!J73</f>
        <v/>
      </c>
      <c r="E73" s="91" t="str">
        <f>IF(AU73="","",IF('Strategy 1 | PD-TG'!S73="W","Y",IF('Strategy 1 | PD-TG'!S73="L","N","")))</f>
        <v/>
      </c>
      <c r="F73" s="91" t="str">
        <f>'Strategy 1 | PD-TG'!T73</f>
        <v/>
      </c>
      <c r="G73" s="91" t="str">
        <f>'Strategy 1 | PD-TG'!N73</f>
        <v/>
      </c>
      <c r="H73" s="105" t="str">
        <f>'Strategy 1 | PD-TG'!P73</f>
        <v/>
      </c>
      <c r="I73" s="137"/>
      <c r="J73" s="137"/>
      <c r="K73" s="104" t="str">
        <f>'Strategy 2 | PD-FE'!B73</f>
        <v/>
      </c>
      <c r="L73" s="91" t="str">
        <f>'Strategy 2 | PD-FE'!C73</f>
        <v/>
      </c>
      <c r="M73" s="91" t="str">
        <f>'Strategy 2 | PD-FE'!J73</f>
        <v/>
      </c>
      <c r="N73" s="91" t="str">
        <f>IF(AU73="","",IF('Strategy 2 | PD-FE'!S73="W","Y",IF('Strategy 2 | PD-FE'!S73="L","N","")))</f>
        <v/>
      </c>
      <c r="O73" s="91" t="str">
        <f>'Strategy 2 | PD-FE'!T73</f>
        <v/>
      </c>
      <c r="P73" s="91" t="str">
        <f>'Strategy 2 | PD-FE'!N73</f>
        <v/>
      </c>
      <c r="Q73" s="105" t="str">
        <f>'Strategy 2 | PD-FE'!P73</f>
        <v/>
      </c>
      <c r="R73" s="137"/>
      <c r="S73" s="137"/>
      <c r="T73" s="104" t="str">
        <f>'Strategy 3 | M1-TG'!B73</f>
        <v/>
      </c>
      <c r="U73" s="91" t="str">
        <f>'Strategy 3 | M1-TG'!C73</f>
        <v/>
      </c>
      <c r="V73" s="91" t="str">
        <f>'Strategy 3 | M1-TG'!J73</f>
        <v/>
      </c>
      <c r="W73" s="91" t="str">
        <f>IF(AU73="","",IF('Strategy 3 | M1-TG'!S73="W","Y",IF('Strategy 3 | M1-TG'!S73="L","N","")))</f>
        <v/>
      </c>
      <c r="X73" s="91" t="str">
        <f>'Strategy 3 | M1-TG'!T73</f>
        <v/>
      </c>
      <c r="Y73" s="91" t="str">
        <f>'Strategy 3 | M1-TG'!N73</f>
        <v/>
      </c>
      <c r="Z73" s="105" t="str">
        <f>'Strategy 3 | M1-TG'!P73</f>
        <v/>
      </c>
      <c r="AA73" s="137"/>
      <c r="AB73" s="137"/>
      <c r="AC73" s="104" t="str">
        <f>'Strategy 4 | HP-FE'!B73</f>
        <v/>
      </c>
      <c r="AD73" s="91" t="str">
        <f>'Strategy 4 | HP-FE'!C73</f>
        <v/>
      </c>
      <c r="AE73" s="91" t="str">
        <f>'Strategy 4 | HP-FE'!J73</f>
        <v/>
      </c>
      <c r="AF73" s="91" t="str">
        <f>IF(AU73="","",IF('Strategy 4 | HP-FE'!S73="W","Y",IF('Strategy 4 | HP-FE'!S73="L","N","")))</f>
        <v/>
      </c>
      <c r="AG73" s="91" t="str">
        <f>'Strategy 4 | HP-FE'!T73</f>
        <v/>
      </c>
      <c r="AH73" s="91" t="str">
        <f>'Strategy 4 | HP-FE'!N73</f>
        <v/>
      </c>
      <c r="AI73" s="105" t="str">
        <f>'Strategy 4 | HP-FE'!P73</f>
        <v/>
      </c>
      <c r="AJ73" s="137"/>
      <c r="AK73" s="137"/>
      <c r="AL73" s="104" t="str">
        <f>'Strategy 5 | M1-FE'!B73</f>
        <v/>
      </c>
      <c r="AM73" s="91" t="str">
        <f>'Strategy 5 | M1-FE'!C73</f>
        <v/>
      </c>
      <c r="AN73" s="91" t="str">
        <f>'Strategy 5 | M1-FE'!J73</f>
        <v/>
      </c>
      <c r="AO73" s="91" t="str">
        <f>IF(AU73="","",IF('Strategy 5 | M1-FE'!S73="W","Y",IF('Strategy 5 | M1-FE'!S73="L","N","")))</f>
        <v/>
      </c>
      <c r="AP73" s="91" t="str">
        <f>'Strategy 5 | M1-FE'!T73</f>
        <v/>
      </c>
      <c r="AQ73" s="91" t="str">
        <f>'Strategy 5 | M1-FE'!N73</f>
        <v/>
      </c>
      <c r="AR73" s="105" t="str">
        <f>'Strategy 5 | M1-FE'!P73</f>
        <v/>
      </c>
      <c r="AS73" s="137"/>
      <c r="AT73" s="137"/>
      <c r="AU73" s="187" t="str">
        <f>IF('Combo Dashboard'!AF73="","",'Combo Dashboard'!AF73)</f>
        <v/>
      </c>
      <c r="AV73" s="190" t="str">
        <f>IF('Combo Dashboard'!AG73="","",'Combo Dashboard'!AG73)</f>
        <v/>
      </c>
      <c r="AW73" s="190" t="str">
        <f>IF('Combo Dashboard'!AH73="","",'Combo Dashboard'!AH73)</f>
        <v/>
      </c>
      <c r="AX73" s="178" t="str" cm="1">
        <f t="array" aca="1" ref="AX73" ca="1">IF(AU72="","",INDIRECT(DS72&amp;DH73))</f>
        <v/>
      </c>
      <c r="AY73" s="91" t="str">
        <f t="shared" si="1"/>
        <v/>
      </c>
      <c r="AZ73" s="91" t="str">
        <f t="shared" si="14"/>
        <v/>
      </c>
      <c r="BA73" s="105" t="str">
        <f t="shared" si="2"/>
        <v/>
      </c>
      <c r="BB73" s="137"/>
      <c r="BC73" s="137"/>
      <c r="BD73" s="137"/>
      <c r="BE73" s="104" t="str">
        <f>'Strategy 6 | PD-M1'!B73</f>
        <v/>
      </c>
      <c r="BF73" s="91" t="str">
        <f>'Strategy 6 | PD-M1'!C73</f>
        <v/>
      </c>
      <c r="BG73" s="91" t="str">
        <f>'Strategy 6 | PD-M1'!J73</f>
        <v/>
      </c>
      <c r="BH73" s="91" t="str">
        <f>IF(AU73="","",IF('Strategy 6 | PD-M1'!R73&gt;0,"Y",IF('Strategy 6 | PD-M1'!R73=0,"","N")))</f>
        <v/>
      </c>
      <c r="BI73" s="91" t="str">
        <f>'Strategy 6 | PD-M1'!T73</f>
        <v/>
      </c>
      <c r="BJ73" s="91" t="str">
        <f>'Strategy 6 | PD-M1'!N73</f>
        <v/>
      </c>
      <c r="BK73" s="105" t="str">
        <f>'Strategy 6 | PD-M1'!P73</f>
        <v/>
      </c>
      <c r="BL73" s="137"/>
      <c r="BM73" s="137"/>
      <c r="BN73" s="104" t="str">
        <f>'Strategy 7 | TG-FE'!B73</f>
        <v/>
      </c>
      <c r="BO73" s="91" t="str">
        <f>'Strategy 7 | TG-FE'!C73</f>
        <v/>
      </c>
      <c r="BP73" s="91" t="str">
        <f>'Strategy 7 | TG-FE'!J73</f>
        <v/>
      </c>
      <c r="BQ73" s="91" t="str">
        <f>IF(AU73="","",IF('Strategy 7 | TG-FE'!S73="W","Y",IF('Strategy 7 | TG-FE'!S73="L","N","")))</f>
        <v/>
      </c>
      <c r="BR73" s="91" t="str">
        <f>'Strategy 7 | TG-FE'!T73</f>
        <v/>
      </c>
      <c r="BS73" s="91" t="str">
        <f>'Strategy 7 | TG-FE'!N73</f>
        <v/>
      </c>
      <c r="BT73" s="105" t="str">
        <f>'Strategy 7 | TG-FE'!P73</f>
        <v/>
      </c>
      <c r="BU73" s="137"/>
      <c r="BV73" s="137"/>
      <c r="BW73" s="104" t="str">
        <f>'Strategy 8 | M1-WB'!B73</f>
        <v/>
      </c>
      <c r="BX73" s="91" t="str">
        <f>'Strategy 8 | M1-WB'!C73</f>
        <v/>
      </c>
      <c r="BY73" s="91" t="str">
        <f>'Strategy 8 | M1-WB'!J73</f>
        <v/>
      </c>
      <c r="BZ73" s="91" t="str">
        <f>IF(AU73="","",IF('Strategy 8 | M1-WB'!S73="W","Y",IF('Strategy 8 | M1-WB'!S73="L","N","")))</f>
        <v/>
      </c>
      <c r="CA73" s="91" t="str">
        <f>'Strategy 8 | M1-WB'!T73</f>
        <v/>
      </c>
      <c r="CB73" s="91" t="str">
        <f>'Strategy 8 | M1-WB'!N73</f>
        <v/>
      </c>
      <c r="CC73" s="105" t="str">
        <f>'Strategy 8 | M1-WB'!P73</f>
        <v/>
      </c>
      <c r="CD73" s="137"/>
      <c r="CE73" s="137"/>
      <c r="CF73" s="104" t="str">
        <f>'Strategy 9 | HP-M1'!B73</f>
        <v/>
      </c>
      <c r="CG73" s="91" t="str">
        <f>'Strategy 9 | HP-M1'!C73</f>
        <v/>
      </c>
      <c r="CH73" s="91" t="str">
        <f>'Strategy 9 | HP-M1'!J73</f>
        <v/>
      </c>
      <c r="CI73" s="91" t="str">
        <f>IF(AU73="","",IF('Strategy 9 | HP-M1'!S73="W","Y",IF('Strategy 9 | HP-M1'!S73="L","N","")))</f>
        <v/>
      </c>
      <c r="CJ73" s="91" t="str">
        <f>'Strategy 9 | HP-M1'!T73</f>
        <v/>
      </c>
      <c r="CK73" s="91" t="str">
        <f>'Strategy 9 | HP-M1'!N73</f>
        <v/>
      </c>
      <c r="CL73" s="105" t="str">
        <f>'Strategy 9 | HP-M1'!P73</f>
        <v/>
      </c>
      <c r="CM73" s="137"/>
      <c r="CN73" s="137"/>
      <c r="CO73" s="104" t="str">
        <f>'Strategy 10 | OP-OB'!B73</f>
        <v/>
      </c>
      <c r="CP73" s="91" t="str">
        <f>'Strategy 10 | OP-OB'!C73</f>
        <v/>
      </c>
      <c r="CQ73" s="91" t="str">
        <f>'Strategy 10 | OP-OB'!J73</f>
        <v/>
      </c>
      <c r="CR73" s="91" t="str">
        <f>IF(AU73="","",IF('Strategy 10 | OP-OB'!S73="W","Y",IF('Strategy 10 | OP-OB'!S73="L","N","")))</f>
        <v/>
      </c>
      <c r="CS73" s="91" t="str">
        <f>'Strategy 10 | OP-OB'!T73</f>
        <v/>
      </c>
      <c r="CT73" s="91" t="str">
        <f>'Strategy 10 | OP-OB'!N73</f>
        <v/>
      </c>
      <c r="CU73" s="105" t="str">
        <f>'Strategy 10 | OP-OB'!P73</f>
        <v/>
      </c>
      <c r="CV73" s="14" t="e">
        <f>IF(AY73="",0,IFERROR(VLOOKUP(AY68&amp;AY69&amp;AY70&amp;AY71&amp;AY72&amp;AY73,General!I:J,2,FALSE),0))+AZ72</f>
        <v>#VALUE!</v>
      </c>
      <c r="DG73" s="14" t="str">
        <f>DG74</f>
        <v/>
      </c>
      <c r="DH73" s="14">
        <v>73</v>
      </c>
      <c r="DI73" s="14" t="str">
        <f t="shared" si="169"/>
        <v/>
      </c>
      <c r="DJ73" s="14">
        <f ca="1">IF(DJ74="",0,COUNTIF(INDIRECT(DJ72&amp;DH70):INDIRECT(DJ72&amp;DH74),"Y"))</f>
        <v>0</v>
      </c>
      <c r="DK73" s="14">
        <f ca="1">IF(DK74="",0,COUNTIF(INDIRECT(DK72&amp;DH70):INDIRECT(DK72&amp;DH74),"Y"))</f>
        <v>0</v>
      </c>
      <c r="DL73" s="14">
        <f ca="1">IF(DL74="",0,COUNTIF(INDIRECT(DL72&amp;DH70):INDIRECT(DL72&amp;DH74),"Y"))</f>
        <v>0</v>
      </c>
      <c r="DM73" s="14">
        <f ca="1">IF(DM74="",0,COUNTIF(INDIRECT(DM72&amp;DH70):INDIRECT(DM72&amp;DH74),"Y"))</f>
        <v>0</v>
      </c>
      <c r="DN73" s="14" t="str" cm="1">
        <f t="array" aca="1" ref="DN73" ca="1">IFERROR(INDEX($DJ$74:$DM$74,_xlfn.AGGREGATE(15,6,COLUMN($DJ$74:$DM$74)-COLUMN($DI$74)/($DJ$73:$DM$73=MAX($DJ$73:$DM$73)),COLUMNS($DJ$74:DJ74))),"")</f>
        <v/>
      </c>
      <c r="DO73" s="14" t="str" cm="1">
        <f t="array" aca="1" ref="DO73" ca="1">IFERROR(INDEX($DJ$74:$DM$74,_xlfn.AGGREGATE(15,6,COLUMN($DJ$74:$DM$74)-COLUMN($DI$74)/($DJ$73:$DM$73=MAX($DJ$73:$DM$73)),COLUMNS($DJ$74:DK74))),"")</f>
        <v/>
      </c>
      <c r="DP73" s="14" t="str" cm="1">
        <f t="array" aca="1" ref="DP73" ca="1">IFERROR(INDEX($DJ$74:$DM$74,_xlfn.AGGREGATE(15,6,COLUMN($DJ$74:$DM$74)-COLUMN($DI$74)/($DJ$73:$DM$73=MAX($DJ$73:$DM$73)),COLUMNS($DJ$74:DL74))),"")</f>
        <v/>
      </c>
      <c r="DQ73" s="14" t="str" cm="1">
        <f t="array" aca="1" ref="DQ73" ca="1">IFERROR(INDEX($DJ$74:$DM$74,_xlfn.AGGREGATE(15,6,COLUMN($DJ$74:$DM$74)-COLUMN($DI$74)/($DJ$73:$DM$73=MAX($DJ$73:$DM$73)),COLUMNS($DJ$74:DM74))),"")</f>
        <v/>
      </c>
      <c r="DS73" s="14" t="str">
        <f t="shared" ca="1" si="170"/>
        <v/>
      </c>
      <c r="ES73" s="81" t="str">
        <f t="shared" si="3"/>
        <v>B64</v>
      </c>
      <c r="ET73" s="219" t="str">
        <f t="shared" si="15"/>
        <v/>
      </c>
      <c r="EU73" s="24" t="str">
        <f t="shared" si="16"/>
        <v/>
      </c>
      <c r="EV73" s="24" t="str">
        <f t="shared" si="17"/>
        <v/>
      </c>
      <c r="EW73" s="24" t="str">
        <f t="shared" si="18"/>
        <v/>
      </c>
      <c r="EX73" s="24" t="str">
        <f t="shared" si="19"/>
        <v/>
      </c>
      <c r="EY73" s="24" t="str">
        <f t="shared" si="20"/>
        <v/>
      </c>
      <c r="EZ73" s="24" t="str">
        <f t="shared" si="21"/>
        <v/>
      </c>
      <c r="FA73" s="24" t="str">
        <f t="shared" si="22"/>
        <v/>
      </c>
      <c r="FB73" s="24" t="str">
        <f t="shared" si="23"/>
        <v/>
      </c>
      <c r="FC73" s="67" t="str">
        <f t="shared" si="24"/>
        <v/>
      </c>
    </row>
    <row r="74" spans="1:159" ht="26.25" customHeight="1" thickBot="1">
      <c r="A74" s="14">
        <v>65</v>
      </c>
      <c r="B74" s="106" t="str">
        <f>'Strategy 1 | PD-TG'!B74</f>
        <v/>
      </c>
      <c r="C74" s="107" t="str">
        <f>'Strategy 1 | PD-TG'!C74</f>
        <v/>
      </c>
      <c r="D74" s="107" t="str">
        <f>'Strategy 1 | PD-TG'!J74</f>
        <v/>
      </c>
      <c r="E74" s="107" t="str">
        <f>IF(AU74="","",IF('Strategy 1 | PD-TG'!S74="W","Y",IF('Strategy 1 | PD-TG'!S74="L","N","")))</f>
        <v/>
      </c>
      <c r="F74" s="107" t="str">
        <f>'Strategy 1 | PD-TG'!T74</f>
        <v/>
      </c>
      <c r="G74" s="107" t="str">
        <f>'Strategy 1 | PD-TG'!N74</f>
        <v/>
      </c>
      <c r="H74" s="108" t="str">
        <f>'Strategy 1 | PD-TG'!P74</f>
        <v/>
      </c>
      <c r="I74" s="137"/>
      <c r="J74" s="137"/>
      <c r="K74" s="106" t="str">
        <f>'Strategy 2 | PD-FE'!B74</f>
        <v/>
      </c>
      <c r="L74" s="107" t="str">
        <f>'Strategy 2 | PD-FE'!C74</f>
        <v/>
      </c>
      <c r="M74" s="107" t="str">
        <f>'Strategy 2 | PD-FE'!J74</f>
        <v/>
      </c>
      <c r="N74" s="107" t="str">
        <f>IF(AU74="","",IF('Strategy 2 | PD-FE'!S74="W","Y",IF('Strategy 2 | PD-FE'!S74="L","N","")))</f>
        <v/>
      </c>
      <c r="O74" s="107" t="str">
        <f>'Strategy 2 | PD-FE'!T74</f>
        <v/>
      </c>
      <c r="P74" s="107" t="str">
        <f>'Strategy 2 | PD-FE'!N74</f>
        <v/>
      </c>
      <c r="Q74" s="108" t="str">
        <f>'Strategy 2 | PD-FE'!P74</f>
        <v/>
      </c>
      <c r="R74" s="137"/>
      <c r="S74" s="137"/>
      <c r="T74" s="106" t="str">
        <f>'Strategy 3 | M1-TG'!B74</f>
        <v/>
      </c>
      <c r="U74" s="107" t="str">
        <f>'Strategy 3 | M1-TG'!C74</f>
        <v/>
      </c>
      <c r="V74" s="107" t="str">
        <f>'Strategy 3 | M1-TG'!J74</f>
        <v/>
      </c>
      <c r="W74" s="107" t="str">
        <f>IF(AU74="","",IF('Strategy 3 | M1-TG'!S74="W","Y",IF('Strategy 3 | M1-TG'!S74="L","N","")))</f>
        <v/>
      </c>
      <c r="X74" s="107" t="str">
        <f>'Strategy 3 | M1-TG'!T74</f>
        <v/>
      </c>
      <c r="Y74" s="107" t="str">
        <f>'Strategy 3 | M1-TG'!N74</f>
        <v/>
      </c>
      <c r="Z74" s="108" t="str">
        <f>'Strategy 3 | M1-TG'!P74</f>
        <v/>
      </c>
      <c r="AA74" s="137"/>
      <c r="AB74" s="137"/>
      <c r="AC74" s="106" t="str">
        <f>'Strategy 4 | HP-FE'!B74</f>
        <v/>
      </c>
      <c r="AD74" s="107" t="str">
        <f>'Strategy 4 | HP-FE'!C74</f>
        <v/>
      </c>
      <c r="AE74" s="107" t="str">
        <f>'Strategy 4 | HP-FE'!J74</f>
        <v/>
      </c>
      <c r="AF74" s="107" t="str">
        <f>IF(AU74="","",IF('Strategy 4 | HP-FE'!S74="W","Y",IF('Strategy 4 | HP-FE'!S74="L","N","")))</f>
        <v/>
      </c>
      <c r="AG74" s="107" t="str">
        <f>'Strategy 4 | HP-FE'!T74</f>
        <v/>
      </c>
      <c r="AH74" s="107" t="str">
        <f>'Strategy 4 | HP-FE'!N74</f>
        <v/>
      </c>
      <c r="AI74" s="108" t="str">
        <f>'Strategy 4 | HP-FE'!P74</f>
        <v/>
      </c>
      <c r="AJ74" s="137"/>
      <c r="AK74" s="137"/>
      <c r="AL74" s="106" t="str">
        <f>'Strategy 5 | M1-FE'!B74</f>
        <v/>
      </c>
      <c r="AM74" s="107" t="str">
        <f>'Strategy 5 | M1-FE'!C74</f>
        <v/>
      </c>
      <c r="AN74" s="107" t="str">
        <f>'Strategy 5 | M1-FE'!J74</f>
        <v/>
      </c>
      <c r="AO74" s="107" t="str">
        <f>IF(AU74="","",IF('Strategy 5 | M1-FE'!S74="W","Y",IF('Strategy 5 | M1-FE'!S74="L","N","")))</f>
        <v/>
      </c>
      <c r="AP74" s="107" t="str">
        <f>'Strategy 5 | M1-FE'!T74</f>
        <v/>
      </c>
      <c r="AQ74" s="107" t="str">
        <f>'Strategy 5 | M1-FE'!N74</f>
        <v/>
      </c>
      <c r="AR74" s="108" t="str">
        <f>'Strategy 5 | M1-FE'!P74</f>
        <v/>
      </c>
      <c r="AS74" s="137"/>
      <c r="AT74" s="137"/>
      <c r="AU74" s="188" t="str">
        <f>IF('Combo Dashboard'!AF74="","",'Combo Dashboard'!AF74)</f>
        <v/>
      </c>
      <c r="AV74" s="191" t="str">
        <f>IF('Combo Dashboard'!AG74="","",'Combo Dashboard'!AG74)</f>
        <v/>
      </c>
      <c r="AW74" s="191" t="str">
        <f>IF('Combo Dashboard'!AH74="","",'Combo Dashboard'!AH74)</f>
        <v/>
      </c>
      <c r="AX74" s="182" t="str" cm="1">
        <f t="array" aca="1" ref="AX74" ca="1">IF(AU73="","",INDIRECT(DS73&amp;DH74))</f>
        <v/>
      </c>
      <c r="AY74" s="107" t="str">
        <f t="shared" si="1"/>
        <v/>
      </c>
      <c r="AZ74" s="107" t="str">
        <f t="shared" si="14"/>
        <v/>
      </c>
      <c r="BA74" s="108" t="str">
        <f t="shared" si="2"/>
        <v/>
      </c>
      <c r="BB74" s="137"/>
      <c r="BC74" s="137"/>
      <c r="BD74" s="137"/>
      <c r="BE74" s="106" t="str">
        <f>'Strategy 6 | PD-M1'!B74</f>
        <v/>
      </c>
      <c r="BF74" s="107" t="str">
        <f>'Strategy 6 | PD-M1'!C74</f>
        <v/>
      </c>
      <c r="BG74" s="107" t="str">
        <f>'Strategy 6 | PD-M1'!J74</f>
        <v/>
      </c>
      <c r="BH74" s="107" t="str">
        <f>IF(AU74="","",IF('Strategy 6 | PD-M1'!R74&gt;0,"Y",IF('Strategy 6 | PD-M1'!R74=0,"","N")))</f>
        <v/>
      </c>
      <c r="BI74" s="107" t="str">
        <f>'Strategy 6 | PD-M1'!T74</f>
        <v/>
      </c>
      <c r="BJ74" s="107" t="str">
        <f>'Strategy 6 | PD-M1'!N74</f>
        <v/>
      </c>
      <c r="BK74" s="108" t="str">
        <f>'Strategy 6 | PD-M1'!P74</f>
        <v/>
      </c>
      <c r="BL74" s="137"/>
      <c r="BM74" s="137"/>
      <c r="BN74" s="106" t="str">
        <f>'Strategy 7 | TG-FE'!B74</f>
        <v/>
      </c>
      <c r="BO74" s="107" t="str">
        <f>'Strategy 7 | TG-FE'!C74</f>
        <v/>
      </c>
      <c r="BP74" s="107" t="str">
        <f>'Strategy 7 | TG-FE'!J74</f>
        <v/>
      </c>
      <c r="BQ74" s="107" t="str">
        <f>IF(AU74="","",IF('Strategy 7 | TG-FE'!S74="W","Y",IF('Strategy 7 | TG-FE'!S74="L","N","")))</f>
        <v/>
      </c>
      <c r="BR74" s="107" t="str">
        <f>'Strategy 7 | TG-FE'!T74</f>
        <v/>
      </c>
      <c r="BS74" s="107" t="str">
        <f>'Strategy 7 | TG-FE'!N74</f>
        <v/>
      </c>
      <c r="BT74" s="108" t="str">
        <f>'Strategy 7 | TG-FE'!P74</f>
        <v/>
      </c>
      <c r="BU74" s="137"/>
      <c r="BV74" s="137"/>
      <c r="BW74" s="106" t="str">
        <f>'Strategy 8 | M1-WB'!B74</f>
        <v/>
      </c>
      <c r="BX74" s="107" t="str">
        <f>'Strategy 8 | M1-WB'!C74</f>
        <v/>
      </c>
      <c r="BY74" s="107" t="str">
        <f>'Strategy 8 | M1-WB'!J74</f>
        <v/>
      </c>
      <c r="BZ74" s="107" t="str">
        <f>IF(AU74="","",IF('Strategy 8 | M1-WB'!S74="W","Y",IF('Strategy 8 | M1-WB'!S74="L","N","")))</f>
        <v/>
      </c>
      <c r="CA74" s="107" t="str">
        <f>'Strategy 8 | M1-WB'!T74</f>
        <v/>
      </c>
      <c r="CB74" s="107" t="str">
        <f>'Strategy 8 | M1-WB'!N74</f>
        <v/>
      </c>
      <c r="CC74" s="108" t="str">
        <f>'Strategy 8 | M1-WB'!P74</f>
        <v/>
      </c>
      <c r="CD74" s="137"/>
      <c r="CE74" s="137"/>
      <c r="CF74" s="106" t="str">
        <f>'Strategy 9 | HP-M1'!B74</f>
        <v/>
      </c>
      <c r="CG74" s="107" t="str">
        <f>'Strategy 9 | HP-M1'!C74</f>
        <v/>
      </c>
      <c r="CH74" s="107" t="str">
        <f>'Strategy 9 | HP-M1'!J74</f>
        <v/>
      </c>
      <c r="CI74" s="107" t="str">
        <f>IF(AU74="","",IF('Strategy 9 | HP-M1'!S74="W","Y",IF('Strategy 9 | HP-M1'!S74="L","N","")))</f>
        <v/>
      </c>
      <c r="CJ74" s="107" t="str">
        <f>'Strategy 9 | HP-M1'!T74</f>
        <v/>
      </c>
      <c r="CK74" s="107" t="str">
        <f>'Strategy 9 | HP-M1'!N74</f>
        <v/>
      </c>
      <c r="CL74" s="108" t="str">
        <f>'Strategy 9 | HP-M1'!P74</f>
        <v/>
      </c>
      <c r="CM74" s="137"/>
      <c r="CN74" s="137"/>
      <c r="CO74" s="106" t="str">
        <f>'Strategy 10 | OP-OB'!B74</f>
        <v/>
      </c>
      <c r="CP74" s="107" t="str">
        <f>'Strategy 10 | OP-OB'!C74</f>
        <v/>
      </c>
      <c r="CQ74" s="107" t="str">
        <f>'Strategy 10 | OP-OB'!J74</f>
        <v/>
      </c>
      <c r="CR74" s="107" t="str">
        <f>IF(AU74="","",IF('Strategy 10 | OP-OB'!S74="W","Y",IF('Strategy 10 | OP-OB'!S74="L","N","")))</f>
        <v/>
      </c>
      <c r="CS74" s="107" t="str">
        <f>'Strategy 10 | OP-OB'!T74</f>
        <v/>
      </c>
      <c r="CT74" s="107" t="str">
        <f>'Strategy 10 | OP-OB'!N74</f>
        <v/>
      </c>
      <c r="CU74" s="108" t="str">
        <f>'Strategy 10 | OP-OB'!P74</f>
        <v/>
      </c>
      <c r="CV74" s="14" t="e">
        <f>IF(AY74="",0,IFERROR(VLOOKUP(AY69&amp;AY70&amp;AY71&amp;AY72&amp;AY73&amp;AY74,General!I:J,2,FALSE),0))+AZ73</f>
        <v>#VALUE!</v>
      </c>
      <c r="CW74" s="14" t="str">
        <f t="shared" ref="CW74" si="171">H74</f>
        <v/>
      </c>
      <c r="CX74" s="14" t="str">
        <f t="shared" ref="CX74" si="172">Q74</f>
        <v/>
      </c>
      <c r="CY74" s="14" t="str">
        <f t="shared" ref="CY74" si="173">Z74</f>
        <v/>
      </c>
      <c r="CZ74" s="14" t="str">
        <f t="shared" ref="CZ74" si="174">AI74</f>
        <v/>
      </c>
      <c r="DA74" s="14" t="str">
        <f t="shared" ref="DA74" si="175">AR74</f>
        <v/>
      </c>
      <c r="DB74" s="14" t="str">
        <f t="shared" ref="DB74" si="176">BK74</f>
        <v/>
      </c>
      <c r="DC74" s="14" t="str">
        <f t="shared" ref="DC74" si="177">BT74</f>
        <v/>
      </c>
      <c r="DD74" s="14" t="str">
        <f t="shared" ref="DD74" si="178">CC74</f>
        <v/>
      </c>
      <c r="DE74" s="14" t="str">
        <f t="shared" ref="DE74" si="179">CL74</f>
        <v/>
      </c>
      <c r="DF74" s="14" t="str">
        <f t="shared" ref="DF74" si="180">CU74</f>
        <v/>
      </c>
      <c r="DG74" s="14" t="str">
        <f>IF(AF74="","",INDEX($CW$4:$DF$4,MATCH(MAX(CW74:DF74),CW74:DF74,0)))</f>
        <v/>
      </c>
      <c r="DH74" s="14">
        <v>74</v>
      </c>
      <c r="DI74" s="14" t="str">
        <f t="shared" si="169"/>
        <v/>
      </c>
      <c r="DJ74" s="14" t="str" cm="1">
        <f t="array" ref="DJ74">IFERROR(INDEX($CW$4:$DF$4,_xlfn.AGGREGATE(15,6,COLUMN($CW$4:$DF$4)-COLUMN($CV$1)/($CW$74:$DF$74=MAX($CW$74:$DF$74)),COLUMNS($CW$4:CW4))),"")</f>
        <v/>
      </c>
      <c r="DK74" s="14" t="str" cm="1">
        <f t="array" ref="DK74">IFERROR(INDEX($CW$4:$DF$4,_xlfn.AGGREGATE(15,6,COLUMN($CW$4:$DF$4)-COLUMN($CV$1)/($CW$74:$DF$74=MAX($CW$74:$DF$74)),COLUMNS($CW$4:CX4))),"")</f>
        <v/>
      </c>
      <c r="DL74" s="14" t="str" cm="1">
        <f t="array" ref="DL74">IFERROR(INDEX($CW$4:$DF$4,_xlfn.AGGREGATE(15,6,COLUMN($CW$4:$DF$4)-COLUMN($CV$1)/($CW$74:$DF$74=MAX($CW$74:$DF$74)),COLUMNS($CW$4:CY4))),"")</f>
        <v/>
      </c>
      <c r="DM74" s="14" t="str" cm="1">
        <f t="array" ref="DM74">IFERROR(INDEX($CW$4:$DF$4,_xlfn.AGGREGATE(15,6,COLUMN($CW$4:$DF$4)-COLUMN($CV$1)/($CW$74:$DF$74=MAX($CW$74:$DF$74)),COLUMNS($CW$4:CZ4))),"")</f>
        <v/>
      </c>
      <c r="DN74" s="168" t="str">
        <f ca="1">IF(DO73="",DN73,DN70)</f>
        <v/>
      </c>
      <c r="DR74" s="14" t="str">
        <f ca="1">IF(DN71&gt;1,"R","N")</f>
        <v>N</v>
      </c>
      <c r="DS74" s="14" t="str">
        <f ca="1">DN74</f>
        <v/>
      </c>
      <c r="ES74" s="81" t="str">
        <f t="shared" si="3"/>
        <v>B65</v>
      </c>
      <c r="ET74" s="219" t="str">
        <f t="shared" si="15"/>
        <v/>
      </c>
      <c r="EU74" s="24" t="str">
        <f t="shared" si="16"/>
        <v/>
      </c>
      <c r="EV74" s="24" t="str">
        <f t="shared" si="17"/>
        <v/>
      </c>
      <c r="EW74" s="24" t="str">
        <f t="shared" si="18"/>
        <v/>
      </c>
      <c r="EX74" s="24" t="str">
        <f t="shared" si="19"/>
        <v/>
      </c>
      <c r="EY74" s="24" t="str">
        <f t="shared" si="20"/>
        <v/>
      </c>
      <c r="EZ74" s="24" t="str">
        <f t="shared" si="21"/>
        <v/>
      </c>
      <c r="FA74" s="24" t="str">
        <f t="shared" si="22"/>
        <v/>
      </c>
      <c r="FB74" s="24" t="str">
        <f t="shared" si="23"/>
        <v/>
      </c>
      <c r="FC74" s="67" t="str">
        <f t="shared" si="24"/>
        <v/>
      </c>
    </row>
    <row r="75" spans="1:159" ht="26.25" customHeight="1">
      <c r="A75" s="14">
        <v>66</v>
      </c>
      <c r="B75" s="101" t="str">
        <f>'Strategy 1 | PD-TG'!B75</f>
        <v/>
      </c>
      <c r="C75" s="102" t="str">
        <f>'Strategy 1 | PD-TG'!C75</f>
        <v/>
      </c>
      <c r="D75" s="102" t="str">
        <f>'Strategy 1 | PD-TG'!J75</f>
        <v/>
      </c>
      <c r="E75" s="102" t="str">
        <f>IF(AU75="","",IF('Strategy 1 | PD-TG'!S75="W","Y",IF('Strategy 1 | PD-TG'!S75="L","N","")))</f>
        <v/>
      </c>
      <c r="F75" s="102" t="str">
        <f>'Strategy 1 | PD-TG'!T75</f>
        <v/>
      </c>
      <c r="G75" s="102" t="str">
        <f>'Strategy 1 | PD-TG'!N75</f>
        <v/>
      </c>
      <c r="H75" s="103" t="str">
        <f>'Strategy 1 | PD-TG'!P75</f>
        <v/>
      </c>
      <c r="I75" s="137"/>
      <c r="J75" s="137"/>
      <c r="K75" s="101" t="str">
        <f>'Strategy 2 | PD-FE'!B75</f>
        <v/>
      </c>
      <c r="L75" s="102" t="str">
        <f>'Strategy 2 | PD-FE'!C75</f>
        <v/>
      </c>
      <c r="M75" s="102" t="str">
        <f>'Strategy 2 | PD-FE'!J75</f>
        <v/>
      </c>
      <c r="N75" s="102" t="str">
        <f>IF(AU75="","",IF('Strategy 2 | PD-FE'!S75="W","Y",IF('Strategy 2 | PD-FE'!S75="L","N","")))</f>
        <v/>
      </c>
      <c r="O75" s="102" t="str">
        <f>'Strategy 2 | PD-FE'!T75</f>
        <v/>
      </c>
      <c r="P75" s="102" t="str">
        <f>'Strategy 2 | PD-FE'!N75</f>
        <v/>
      </c>
      <c r="Q75" s="103" t="str">
        <f>'Strategy 2 | PD-FE'!P75</f>
        <v/>
      </c>
      <c r="R75" s="137"/>
      <c r="S75" s="137"/>
      <c r="T75" s="101" t="str">
        <f>'Strategy 3 | M1-TG'!B75</f>
        <v/>
      </c>
      <c r="U75" s="102" t="str">
        <f>'Strategy 3 | M1-TG'!C75</f>
        <v/>
      </c>
      <c r="V75" s="102" t="str">
        <f>'Strategy 3 | M1-TG'!J75</f>
        <v/>
      </c>
      <c r="W75" s="102" t="str">
        <f>IF(AU75="","",IF('Strategy 3 | M1-TG'!S75="W","Y",IF('Strategy 3 | M1-TG'!S75="L","N","")))</f>
        <v/>
      </c>
      <c r="X75" s="102" t="str">
        <f>'Strategy 3 | M1-TG'!T75</f>
        <v/>
      </c>
      <c r="Y75" s="102" t="str">
        <f>'Strategy 3 | M1-TG'!N75</f>
        <v/>
      </c>
      <c r="Z75" s="103" t="str">
        <f>'Strategy 3 | M1-TG'!P75</f>
        <v/>
      </c>
      <c r="AA75" s="137"/>
      <c r="AB75" s="137"/>
      <c r="AC75" s="101" t="str">
        <f>'Strategy 4 | HP-FE'!B75</f>
        <v/>
      </c>
      <c r="AD75" s="102" t="str">
        <f>'Strategy 4 | HP-FE'!C75</f>
        <v/>
      </c>
      <c r="AE75" s="102" t="str">
        <f>'Strategy 4 | HP-FE'!J75</f>
        <v/>
      </c>
      <c r="AF75" s="102" t="str">
        <f>IF(AU75="","",IF('Strategy 4 | HP-FE'!S75="W","Y",IF('Strategy 4 | HP-FE'!S75="L","N","")))</f>
        <v/>
      </c>
      <c r="AG75" s="102" t="str">
        <f>'Strategy 4 | HP-FE'!T75</f>
        <v/>
      </c>
      <c r="AH75" s="102" t="str">
        <f>'Strategy 4 | HP-FE'!N75</f>
        <v/>
      </c>
      <c r="AI75" s="103" t="str">
        <f>'Strategy 4 | HP-FE'!P75</f>
        <v/>
      </c>
      <c r="AJ75" s="137"/>
      <c r="AK75" s="137"/>
      <c r="AL75" s="101" t="str">
        <f>'Strategy 5 | M1-FE'!B75</f>
        <v/>
      </c>
      <c r="AM75" s="102" t="str">
        <f>'Strategy 5 | M1-FE'!C75</f>
        <v/>
      </c>
      <c r="AN75" s="102" t="str">
        <f>'Strategy 5 | M1-FE'!J75</f>
        <v/>
      </c>
      <c r="AO75" s="102" t="str">
        <f>IF(AU75="","",IF('Strategy 5 | M1-FE'!S75="W","Y",IF('Strategy 5 | M1-FE'!S75="L","N","")))</f>
        <v/>
      </c>
      <c r="AP75" s="102" t="str">
        <f>'Strategy 5 | M1-FE'!T75</f>
        <v/>
      </c>
      <c r="AQ75" s="102" t="str">
        <f>'Strategy 5 | M1-FE'!N75</f>
        <v/>
      </c>
      <c r="AR75" s="103" t="str">
        <f>'Strategy 5 | M1-FE'!P75</f>
        <v/>
      </c>
      <c r="AS75" s="137"/>
      <c r="AT75" s="137"/>
      <c r="AU75" s="186" t="str">
        <f>IF('Combo Dashboard'!AF75="","",'Combo Dashboard'!AF75)</f>
        <v/>
      </c>
      <c r="AV75" s="180" t="str">
        <f t="shared" ref="AV75" si="181">IF(AU74="","",IF(DR74="R","R",""))</f>
        <v/>
      </c>
      <c r="AW75" s="180" t="str">
        <f>IF(AU74="","",VLOOKUP(DS75,General!U:V,2,FALSE))</f>
        <v/>
      </c>
      <c r="AX75" s="181" t="str" cm="1">
        <f t="array" aca="1" ref="AX75" ca="1">IF(AU74="","",INDIRECT(DS74&amp;DH75))</f>
        <v/>
      </c>
      <c r="AY75" s="102" t="str">
        <f t="shared" ref="AY75:AY109" si="182">IF(AU75="","",IF(AX75="NB","",IF(LEFT(AX75)=AU75,"Y","N")))</f>
        <v/>
      </c>
      <c r="AZ75" s="102" t="str">
        <f t="shared" si="14"/>
        <v/>
      </c>
      <c r="BA75" s="103" t="str">
        <f t="shared" ref="BA75:BA109" si="183">IF(AU75="","",IF(AX75="NB",BA74,IF(AY75="Y",BA74+INT(REPLACE(AX75,1,1,"")),BA74-INT(REPLACE(AX75,1,1,"")))))</f>
        <v/>
      </c>
      <c r="BB75" s="137"/>
      <c r="BC75" s="137"/>
      <c r="BD75" s="137"/>
      <c r="BE75" s="101" t="str">
        <f>'Strategy 6 | PD-M1'!B75</f>
        <v/>
      </c>
      <c r="BF75" s="102" t="str">
        <f>'Strategy 6 | PD-M1'!C75</f>
        <v/>
      </c>
      <c r="BG75" s="102" t="str">
        <f>'Strategy 6 | PD-M1'!J75</f>
        <v/>
      </c>
      <c r="BH75" s="102" t="str">
        <f>IF(AU75="","",IF('Strategy 6 | PD-M1'!R75&gt;0,"Y",IF('Strategy 6 | PD-M1'!R75=0,"","N")))</f>
        <v/>
      </c>
      <c r="BI75" s="102" t="str">
        <f>'Strategy 6 | PD-M1'!T75</f>
        <v/>
      </c>
      <c r="BJ75" s="102" t="str">
        <f>'Strategy 6 | PD-M1'!N75</f>
        <v/>
      </c>
      <c r="BK75" s="103" t="str">
        <f>'Strategy 6 | PD-M1'!P75</f>
        <v/>
      </c>
      <c r="BL75" s="137"/>
      <c r="BM75" s="137"/>
      <c r="BN75" s="101" t="str">
        <f>'Strategy 7 | TG-FE'!B75</f>
        <v/>
      </c>
      <c r="BO75" s="102" t="str">
        <f>'Strategy 7 | TG-FE'!C75</f>
        <v/>
      </c>
      <c r="BP75" s="102" t="str">
        <f>'Strategy 7 | TG-FE'!J75</f>
        <v/>
      </c>
      <c r="BQ75" s="102" t="str">
        <f>IF(AU75="","",IF('Strategy 7 | TG-FE'!S75="W","Y",IF('Strategy 7 | TG-FE'!S75="L","N","")))</f>
        <v/>
      </c>
      <c r="BR75" s="102" t="str">
        <f>'Strategy 7 | TG-FE'!T75</f>
        <v/>
      </c>
      <c r="BS75" s="102" t="str">
        <f>'Strategy 7 | TG-FE'!N75</f>
        <v/>
      </c>
      <c r="BT75" s="103" t="str">
        <f>'Strategy 7 | TG-FE'!P75</f>
        <v/>
      </c>
      <c r="BU75" s="137"/>
      <c r="BV75" s="137"/>
      <c r="BW75" s="101" t="str">
        <f>'Strategy 8 | M1-WB'!B75</f>
        <v/>
      </c>
      <c r="BX75" s="102" t="str">
        <f>'Strategy 8 | M1-WB'!C75</f>
        <v/>
      </c>
      <c r="BY75" s="102" t="str">
        <f>'Strategy 8 | M1-WB'!J75</f>
        <v/>
      </c>
      <c r="BZ75" s="102" t="str">
        <f>IF(AU75="","",IF('Strategy 8 | M1-WB'!S75="W","Y",IF('Strategy 8 | M1-WB'!S75="L","N","")))</f>
        <v/>
      </c>
      <c r="CA75" s="102" t="str">
        <f>'Strategy 8 | M1-WB'!T75</f>
        <v/>
      </c>
      <c r="CB75" s="102" t="str">
        <f>'Strategy 8 | M1-WB'!N75</f>
        <v/>
      </c>
      <c r="CC75" s="103" t="str">
        <f>'Strategy 8 | M1-WB'!P75</f>
        <v/>
      </c>
      <c r="CD75" s="137"/>
      <c r="CE75" s="137"/>
      <c r="CF75" s="101" t="str">
        <f>'Strategy 9 | HP-M1'!B75</f>
        <v/>
      </c>
      <c r="CG75" s="102" t="str">
        <f>'Strategy 9 | HP-M1'!C75</f>
        <v/>
      </c>
      <c r="CH75" s="102" t="str">
        <f>'Strategy 9 | HP-M1'!J75</f>
        <v/>
      </c>
      <c r="CI75" s="102" t="str">
        <f>IF(AU75="","",IF('Strategy 9 | HP-M1'!S75="W","Y",IF('Strategy 9 | HP-M1'!S75="L","N","")))</f>
        <v/>
      </c>
      <c r="CJ75" s="102" t="str">
        <f>'Strategy 9 | HP-M1'!T75</f>
        <v/>
      </c>
      <c r="CK75" s="102" t="str">
        <f>'Strategy 9 | HP-M1'!N75</f>
        <v/>
      </c>
      <c r="CL75" s="103" t="str">
        <f>'Strategy 9 | HP-M1'!P75</f>
        <v/>
      </c>
      <c r="CM75" s="137"/>
      <c r="CN75" s="137"/>
      <c r="CO75" s="101" t="str">
        <f>'Strategy 10 | OP-OB'!B75</f>
        <v/>
      </c>
      <c r="CP75" s="102" t="str">
        <f>'Strategy 10 | OP-OB'!C75</f>
        <v/>
      </c>
      <c r="CQ75" s="102" t="str">
        <f>'Strategy 10 | OP-OB'!J75</f>
        <v/>
      </c>
      <c r="CR75" s="102" t="str">
        <f>IF(AU75="","",IF('Strategy 10 | OP-OB'!S75="W","Y",IF('Strategy 10 | OP-OB'!S75="L","N","")))</f>
        <v/>
      </c>
      <c r="CS75" s="102" t="str">
        <f>'Strategy 10 | OP-OB'!T75</f>
        <v/>
      </c>
      <c r="CT75" s="102" t="str">
        <f>'Strategy 10 | OP-OB'!N75</f>
        <v/>
      </c>
      <c r="CU75" s="103" t="str">
        <f>'Strategy 10 | OP-OB'!P75</f>
        <v/>
      </c>
      <c r="CV75" s="14" t="e">
        <f>IF(AY75="",0,IFERROR(VLOOKUP(AY70&amp;AY71&amp;AY72&amp;AY73&amp;AY74&amp;AY75,General!I:J,2,FALSE),0))+AZ74</f>
        <v>#VALUE!</v>
      </c>
      <c r="DG75" s="14" t="str">
        <f>DG79</f>
        <v/>
      </c>
      <c r="DH75" s="14">
        <v>75</v>
      </c>
      <c r="DI75" s="14" t="str">
        <f>$DG$79</f>
        <v/>
      </c>
      <c r="DN75" s="14" t="str">
        <f ca="1">IF(DN76=1,DN78,IF(DN76=2,DO78,IF(DN76=3,DP78,DQ78)))</f>
        <v/>
      </c>
      <c r="DS75" s="14" t="str">
        <f ca="1">$DN$74</f>
        <v/>
      </c>
      <c r="ES75" s="81" t="str">
        <f t="shared" ref="ES75:ES109" si="184">"B"&amp;A75</f>
        <v>B66</v>
      </c>
      <c r="ET75" s="219" t="str">
        <f t="shared" si="15"/>
        <v/>
      </c>
      <c r="EU75" s="24" t="str">
        <f t="shared" si="16"/>
        <v/>
      </c>
      <c r="EV75" s="24" t="str">
        <f t="shared" si="17"/>
        <v/>
      </c>
      <c r="EW75" s="24" t="str">
        <f t="shared" si="18"/>
        <v/>
      </c>
      <c r="EX75" s="24" t="str">
        <f t="shared" si="19"/>
        <v/>
      </c>
      <c r="EY75" s="24" t="str">
        <f t="shared" si="20"/>
        <v/>
      </c>
      <c r="EZ75" s="24" t="str">
        <f t="shared" si="21"/>
        <v/>
      </c>
      <c r="FA75" s="24" t="str">
        <f t="shared" si="22"/>
        <v/>
      </c>
      <c r="FB75" s="24" t="str">
        <f t="shared" si="23"/>
        <v/>
      </c>
      <c r="FC75" s="67" t="str">
        <f t="shared" si="24"/>
        <v/>
      </c>
    </row>
    <row r="76" spans="1:159" ht="26.25" customHeight="1">
      <c r="A76" s="14">
        <v>67</v>
      </c>
      <c r="B76" s="104" t="str">
        <f>'Strategy 1 | PD-TG'!B76</f>
        <v/>
      </c>
      <c r="C76" s="91" t="str">
        <f>'Strategy 1 | PD-TG'!C76</f>
        <v/>
      </c>
      <c r="D76" s="91" t="str">
        <f>'Strategy 1 | PD-TG'!J76</f>
        <v/>
      </c>
      <c r="E76" s="91" t="str">
        <f>IF(AU76="","",IF('Strategy 1 | PD-TG'!S76="W","Y",IF('Strategy 1 | PD-TG'!S76="L","N","")))</f>
        <v/>
      </c>
      <c r="F76" s="91" t="str">
        <f>'Strategy 1 | PD-TG'!T76</f>
        <v/>
      </c>
      <c r="G76" s="91" t="str">
        <f>'Strategy 1 | PD-TG'!N76</f>
        <v/>
      </c>
      <c r="H76" s="105" t="str">
        <f>'Strategy 1 | PD-TG'!P76</f>
        <v/>
      </c>
      <c r="I76" s="137"/>
      <c r="J76" s="137"/>
      <c r="K76" s="104" t="str">
        <f>'Strategy 2 | PD-FE'!B76</f>
        <v/>
      </c>
      <c r="L76" s="91" t="str">
        <f>'Strategy 2 | PD-FE'!C76</f>
        <v/>
      </c>
      <c r="M76" s="91" t="str">
        <f>'Strategy 2 | PD-FE'!J76</f>
        <v/>
      </c>
      <c r="N76" s="91" t="str">
        <f>IF(AU76="","",IF('Strategy 2 | PD-FE'!S76="W","Y",IF('Strategy 2 | PD-FE'!S76="L","N","")))</f>
        <v/>
      </c>
      <c r="O76" s="91" t="str">
        <f>'Strategy 2 | PD-FE'!T76</f>
        <v/>
      </c>
      <c r="P76" s="91" t="str">
        <f>'Strategy 2 | PD-FE'!N76</f>
        <v/>
      </c>
      <c r="Q76" s="105" t="str">
        <f>'Strategy 2 | PD-FE'!P76</f>
        <v/>
      </c>
      <c r="R76" s="137"/>
      <c r="S76" s="137"/>
      <c r="T76" s="104" t="str">
        <f>'Strategy 3 | M1-TG'!B76</f>
        <v/>
      </c>
      <c r="U76" s="91" t="str">
        <f>'Strategy 3 | M1-TG'!C76</f>
        <v/>
      </c>
      <c r="V76" s="91" t="str">
        <f>'Strategy 3 | M1-TG'!J76</f>
        <v/>
      </c>
      <c r="W76" s="91" t="str">
        <f>IF(AU76="","",IF('Strategy 3 | M1-TG'!S76="W","Y",IF('Strategy 3 | M1-TG'!S76="L","N","")))</f>
        <v/>
      </c>
      <c r="X76" s="91" t="str">
        <f>'Strategy 3 | M1-TG'!T76</f>
        <v/>
      </c>
      <c r="Y76" s="91" t="str">
        <f>'Strategy 3 | M1-TG'!N76</f>
        <v/>
      </c>
      <c r="Z76" s="105" t="str">
        <f>'Strategy 3 | M1-TG'!P76</f>
        <v/>
      </c>
      <c r="AA76" s="137"/>
      <c r="AB76" s="137"/>
      <c r="AC76" s="104" t="str">
        <f>'Strategy 4 | HP-FE'!B76</f>
        <v/>
      </c>
      <c r="AD76" s="91" t="str">
        <f>'Strategy 4 | HP-FE'!C76</f>
        <v/>
      </c>
      <c r="AE76" s="91" t="str">
        <f>'Strategy 4 | HP-FE'!J76</f>
        <v/>
      </c>
      <c r="AF76" s="91" t="str">
        <f>IF(AU76="","",IF('Strategy 4 | HP-FE'!S76="W","Y",IF('Strategy 4 | HP-FE'!S76="L","N","")))</f>
        <v/>
      </c>
      <c r="AG76" s="91" t="str">
        <f>'Strategy 4 | HP-FE'!T76</f>
        <v/>
      </c>
      <c r="AH76" s="91" t="str">
        <f>'Strategy 4 | HP-FE'!N76</f>
        <v/>
      </c>
      <c r="AI76" s="105" t="str">
        <f>'Strategy 4 | HP-FE'!P76</f>
        <v/>
      </c>
      <c r="AJ76" s="137"/>
      <c r="AK76" s="137"/>
      <c r="AL76" s="104" t="str">
        <f>'Strategy 5 | M1-FE'!B76</f>
        <v/>
      </c>
      <c r="AM76" s="91" t="str">
        <f>'Strategy 5 | M1-FE'!C76</f>
        <v/>
      </c>
      <c r="AN76" s="91" t="str">
        <f>'Strategy 5 | M1-FE'!J76</f>
        <v/>
      </c>
      <c r="AO76" s="91" t="str">
        <f>IF(AU76="","",IF('Strategy 5 | M1-FE'!S76="W","Y",IF('Strategy 5 | M1-FE'!S76="L","N","")))</f>
        <v/>
      </c>
      <c r="AP76" s="91" t="str">
        <f>'Strategy 5 | M1-FE'!T76</f>
        <v/>
      </c>
      <c r="AQ76" s="91" t="str">
        <f>'Strategy 5 | M1-FE'!N76</f>
        <v/>
      </c>
      <c r="AR76" s="105" t="str">
        <f>'Strategy 5 | M1-FE'!P76</f>
        <v/>
      </c>
      <c r="AS76" s="137"/>
      <c r="AT76" s="137"/>
      <c r="AU76" s="187" t="str">
        <f>IF('Combo Dashboard'!AF76="","",'Combo Dashboard'!AF76)</f>
        <v/>
      </c>
      <c r="AV76" s="190" t="str">
        <f>IF('Combo Dashboard'!AG76="","",'Combo Dashboard'!AG76)</f>
        <v/>
      </c>
      <c r="AW76" s="190" t="str">
        <f>IF('Combo Dashboard'!AH76="","",'Combo Dashboard'!AH76)</f>
        <v/>
      </c>
      <c r="AX76" s="178" t="str" cm="1">
        <f t="array" aca="1" ref="AX76" ca="1">IF(AU75="","",INDIRECT(DS75&amp;DH76))</f>
        <v/>
      </c>
      <c r="AY76" s="91" t="str">
        <f t="shared" si="182"/>
        <v/>
      </c>
      <c r="AZ76" s="91" t="str">
        <f t="shared" ref="AZ76:AZ109" si="185">IF(AU76="","",IF(CV76&gt;10,10,IF(CV76&lt;-10,-10,CV76)))</f>
        <v/>
      </c>
      <c r="BA76" s="105" t="str">
        <f t="shared" si="183"/>
        <v/>
      </c>
      <c r="BB76" s="137"/>
      <c r="BC76" s="137"/>
      <c r="BD76" s="137"/>
      <c r="BE76" s="104" t="str">
        <f>'Strategy 6 | PD-M1'!B76</f>
        <v/>
      </c>
      <c r="BF76" s="91" t="str">
        <f>'Strategy 6 | PD-M1'!C76</f>
        <v/>
      </c>
      <c r="BG76" s="91" t="str">
        <f>'Strategy 6 | PD-M1'!J76</f>
        <v/>
      </c>
      <c r="BH76" s="91" t="str">
        <f>IF(AU76="","",IF('Strategy 6 | PD-M1'!R76&gt;0,"Y",IF('Strategy 6 | PD-M1'!R76=0,"","N")))</f>
        <v/>
      </c>
      <c r="BI76" s="91" t="str">
        <f>'Strategy 6 | PD-M1'!T76</f>
        <v/>
      </c>
      <c r="BJ76" s="91" t="str">
        <f>'Strategy 6 | PD-M1'!N76</f>
        <v/>
      </c>
      <c r="BK76" s="105" t="str">
        <f>'Strategy 6 | PD-M1'!P76</f>
        <v/>
      </c>
      <c r="BL76" s="137"/>
      <c r="BM76" s="137"/>
      <c r="BN76" s="104" t="str">
        <f>'Strategy 7 | TG-FE'!B76</f>
        <v/>
      </c>
      <c r="BO76" s="91" t="str">
        <f>'Strategy 7 | TG-FE'!C76</f>
        <v/>
      </c>
      <c r="BP76" s="91" t="str">
        <f>'Strategy 7 | TG-FE'!J76</f>
        <v/>
      </c>
      <c r="BQ76" s="91" t="str">
        <f>IF(AU76="","",IF('Strategy 7 | TG-FE'!S76="W","Y",IF('Strategy 7 | TG-FE'!S76="L","N","")))</f>
        <v/>
      </c>
      <c r="BR76" s="91" t="str">
        <f>'Strategy 7 | TG-FE'!T76</f>
        <v/>
      </c>
      <c r="BS76" s="91" t="str">
        <f>'Strategy 7 | TG-FE'!N76</f>
        <v/>
      </c>
      <c r="BT76" s="105" t="str">
        <f>'Strategy 7 | TG-FE'!P76</f>
        <v/>
      </c>
      <c r="BU76" s="137"/>
      <c r="BV76" s="137"/>
      <c r="BW76" s="104" t="str">
        <f>'Strategy 8 | M1-WB'!B76</f>
        <v/>
      </c>
      <c r="BX76" s="91" t="str">
        <f>'Strategy 8 | M1-WB'!C76</f>
        <v/>
      </c>
      <c r="BY76" s="91" t="str">
        <f>'Strategy 8 | M1-WB'!J76</f>
        <v/>
      </c>
      <c r="BZ76" s="91" t="str">
        <f>IF(AU76="","",IF('Strategy 8 | M1-WB'!S76="W","Y",IF('Strategy 8 | M1-WB'!S76="L","N","")))</f>
        <v/>
      </c>
      <c r="CA76" s="91" t="str">
        <f>'Strategy 8 | M1-WB'!T76</f>
        <v/>
      </c>
      <c r="CB76" s="91" t="str">
        <f>'Strategy 8 | M1-WB'!N76</f>
        <v/>
      </c>
      <c r="CC76" s="105" t="str">
        <f>'Strategy 8 | M1-WB'!P76</f>
        <v/>
      </c>
      <c r="CD76" s="137"/>
      <c r="CE76" s="137"/>
      <c r="CF76" s="104" t="str">
        <f>'Strategy 9 | HP-M1'!B76</f>
        <v/>
      </c>
      <c r="CG76" s="91" t="str">
        <f>'Strategy 9 | HP-M1'!C76</f>
        <v/>
      </c>
      <c r="CH76" s="91" t="str">
        <f>'Strategy 9 | HP-M1'!J76</f>
        <v/>
      </c>
      <c r="CI76" s="91" t="str">
        <f>IF(AU76="","",IF('Strategy 9 | HP-M1'!S76="W","Y",IF('Strategy 9 | HP-M1'!S76="L","N","")))</f>
        <v/>
      </c>
      <c r="CJ76" s="91" t="str">
        <f>'Strategy 9 | HP-M1'!T76</f>
        <v/>
      </c>
      <c r="CK76" s="91" t="str">
        <f>'Strategy 9 | HP-M1'!N76</f>
        <v/>
      </c>
      <c r="CL76" s="105" t="str">
        <f>'Strategy 9 | HP-M1'!P76</f>
        <v/>
      </c>
      <c r="CM76" s="137"/>
      <c r="CN76" s="137"/>
      <c r="CO76" s="104" t="str">
        <f>'Strategy 10 | OP-OB'!B76</f>
        <v/>
      </c>
      <c r="CP76" s="91" t="str">
        <f>'Strategy 10 | OP-OB'!C76</f>
        <v/>
      </c>
      <c r="CQ76" s="91" t="str">
        <f>'Strategy 10 | OP-OB'!J76</f>
        <v/>
      </c>
      <c r="CR76" s="91" t="str">
        <f>IF(AU76="","",IF('Strategy 10 | OP-OB'!S76="W","Y",IF('Strategy 10 | OP-OB'!S76="L","N","")))</f>
        <v/>
      </c>
      <c r="CS76" s="91" t="str">
        <f>'Strategy 10 | OP-OB'!T76</f>
        <v/>
      </c>
      <c r="CT76" s="91" t="str">
        <f>'Strategy 10 | OP-OB'!N76</f>
        <v/>
      </c>
      <c r="CU76" s="105" t="str">
        <f>'Strategy 10 | OP-OB'!P76</f>
        <v/>
      </c>
      <c r="CV76" s="14" t="e">
        <f>IF(AY76="",0,IFERROR(VLOOKUP(AY71&amp;AY72&amp;AY73&amp;AY74&amp;AY75&amp;AY76,General!I:J,2,FALSE),0))+AZ75</f>
        <v>#VALUE!</v>
      </c>
      <c r="DG76" s="14" t="str">
        <f>DG79</f>
        <v/>
      </c>
      <c r="DH76" s="14">
        <v>76</v>
      </c>
      <c r="DI76" s="14" t="str">
        <f t="shared" ref="DI76:DI79" si="186">$DG$79</f>
        <v/>
      </c>
      <c r="DN76" s="14">
        <f ca="1">RANDBETWEEN(1,DN77)</f>
        <v>1</v>
      </c>
      <c r="DS76" s="14" t="str">
        <f t="shared" ref="DS76:DS78" ca="1" si="187">$DN$74</f>
        <v/>
      </c>
      <c r="ES76" s="81" t="str">
        <f t="shared" si="184"/>
        <v>B67</v>
      </c>
      <c r="ET76" s="219" t="str">
        <f t="shared" ref="ET76:ET109" si="188">H76</f>
        <v/>
      </c>
      <c r="EU76" s="24" t="str">
        <f t="shared" ref="EU76:EU109" si="189">Q76</f>
        <v/>
      </c>
      <c r="EV76" s="24" t="str">
        <f t="shared" ref="EV76:EV109" si="190">Z76</f>
        <v/>
      </c>
      <c r="EW76" s="24" t="str">
        <f t="shared" ref="EW76:EW109" si="191">AI76</f>
        <v/>
      </c>
      <c r="EX76" s="24" t="str">
        <f t="shared" ref="EX76:EX109" si="192">AR76</f>
        <v/>
      </c>
      <c r="EY76" s="24" t="str">
        <f t="shared" ref="EY76:EY109" si="193">BK76</f>
        <v/>
      </c>
      <c r="EZ76" s="24" t="str">
        <f t="shared" ref="EZ76:EZ109" si="194">BT76</f>
        <v/>
      </c>
      <c r="FA76" s="24" t="str">
        <f t="shared" ref="FA76:FA109" si="195">CC76</f>
        <v/>
      </c>
      <c r="FB76" s="24" t="str">
        <f t="shared" ref="FB76:FB109" si="196">CL76</f>
        <v/>
      </c>
      <c r="FC76" s="67" t="str">
        <f t="shared" ref="FC76:FC109" si="197">CU76</f>
        <v/>
      </c>
    </row>
    <row r="77" spans="1:159" ht="26.25" customHeight="1">
      <c r="A77" s="14">
        <v>68</v>
      </c>
      <c r="B77" s="104" t="str">
        <f>'Strategy 1 | PD-TG'!B77</f>
        <v/>
      </c>
      <c r="C77" s="91" t="str">
        <f>'Strategy 1 | PD-TG'!C77</f>
        <v/>
      </c>
      <c r="D77" s="91" t="str">
        <f>'Strategy 1 | PD-TG'!J77</f>
        <v/>
      </c>
      <c r="E77" s="91" t="str">
        <f>IF(AU77="","",IF('Strategy 1 | PD-TG'!S77="W","Y",IF('Strategy 1 | PD-TG'!S77="L","N","")))</f>
        <v/>
      </c>
      <c r="F77" s="91" t="str">
        <f>'Strategy 1 | PD-TG'!T77</f>
        <v/>
      </c>
      <c r="G77" s="91" t="str">
        <f>'Strategy 1 | PD-TG'!N77</f>
        <v/>
      </c>
      <c r="H77" s="105" t="str">
        <f>'Strategy 1 | PD-TG'!P77</f>
        <v/>
      </c>
      <c r="I77" s="137"/>
      <c r="J77" s="137"/>
      <c r="K77" s="104" t="str">
        <f>'Strategy 2 | PD-FE'!B77</f>
        <v/>
      </c>
      <c r="L77" s="91" t="str">
        <f>'Strategy 2 | PD-FE'!C77</f>
        <v/>
      </c>
      <c r="M77" s="91" t="str">
        <f>'Strategy 2 | PD-FE'!J77</f>
        <v/>
      </c>
      <c r="N77" s="91" t="str">
        <f>IF(AU77="","",IF('Strategy 2 | PD-FE'!S77="W","Y",IF('Strategy 2 | PD-FE'!S77="L","N","")))</f>
        <v/>
      </c>
      <c r="O77" s="91" t="str">
        <f>'Strategy 2 | PD-FE'!T77</f>
        <v/>
      </c>
      <c r="P77" s="91" t="str">
        <f>'Strategy 2 | PD-FE'!N77</f>
        <v/>
      </c>
      <c r="Q77" s="105" t="str">
        <f>'Strategy 2 | PD-FE'!P77</f>
        <v/>
      </c>
      <c r="R77" s="137"/>
      <c r="S77" s="137"/>
      <c r="T77" s="104" t="str">
        <f>'Strategy 3 | M1-TG'!B77</f>
        <v/>
      </c>
      <c r="U77" s="91" t="str">
        <f>'Strategy 3 | M1-TG'!C77</f>
        <v/>
      </c>
      <c r="V77" s="91" t="str">
        <f>'Strategy 3 | M1-TG'!J77</f>
        <v/>
      </c>
      <c r="W77" s="91" t="str">
        <f>IF(AU77="","",IF('Strategy 3 | M1-TG'!S77="W","Y",IF('Strategy 3 | M1-TG'!S77="L","N","")))</f>
        <v/>
      </c>
      <c r="X77" s="91" t="str">
        <f>'Strategy 3 | M1-TG'!T77</f>
        <v/>
      </c>
      <c r="Y77" s="91" t="str">
        <f>'Strategy 3 | M1-TG'!N77</f>
        <v/>
      </c>
      <c r="Z77" s="105" t="str">
        <f>'Strategy 3 | M1-TG'!P77</f>
        <v/>
      </c>
      <c r="AA77" s="137"/>
      <c r="AB77" s="137"/>
      <c r="AC77" s="104" t="str">
        <f>'Strategy 4 | HP-FE'!B77</f>
        <v/>
      </c>
      <c r="AD77" s="91" t="str">
        <f>'Strategy 4 | HP-FE'!C77</f>
        <v/>
      </c>
      <c r="AE77" s="91" t="str">
        <f>'Strategy 4 | HP-FE'!J77</f>
        <v/>
      </c>
      <c r="AF77" s="91" t="str">
        <f>IF(AU77="","",IF('Strategy 4 | HP-FE'!S77="W","Y",IF('Strategy 4 | HP-FE'!S77="L","N","")))</f>
        <v/>
      </c>
      <c r="AG77" s="91" t="str">
        <f>'Strategy 4 | HP-FE'!T77</f>
        <v/>
      </c>
      <c r="AH77" s="91" t="str">
        <f>'Strategy 4 | HP-FE'!N77</f>
        <v/>
      </c>
      <c r="AI77" s="105" t="str">
        <f>'Strategy 4 | HP-FE'!P77</f>
        <v/>
      </c>
      <c r="AJ77" s="137"/>
      <c r="AK77" s="137"/>
      <c r="AL77" s="104" t="str">
        <f>'Strategy 5 | M1-FE'!B77</f>
        <v/>
      </c>
      <c r="AM77" s="91" t="str">
        <f>'Strategy 5 | M1-FE'!C77</f>
        <v/>
      </c>
      <c r="AN77" s="91" t="str">
        <f>'Strategy 5 | M1-FE'!J77</f>
        <v/>
      </c>
      <c r="AO77" s="91" t="str">
        <f>IF(AU77="","",IF('Strategy 5 | M1-FE'!S77="W","Y",IF('Strategy 5 | M1-FE'!S77="L","N","")))</f>
        <v/>
      </c>
      <c r="AP77" s="91" t="str">
        <f>'Strategy 5 | M1-FE'!T77</f>
        <v/>
      </c>
      <c r="AQ77" s="91" t="str">
        <f>'Strategy 5 | M1-FE'!N77</f>
        <v/>
      </c>
      <c r="AR77" s="105" t="str">
        <f>'Strategy 5 | M1-FE'!P77</f>
        <v/>
      </c>
      <c r="AS77" s="137"/>
      <c r="AT77" s="137"/>
      <c r="AU77" s="187" t="str">
        <f>IF('Combo Dashboard'!AF77="","",'Combo Dashboard'!AF77)</f>
        <v/>
      </c>
      <c r="AV77" s="190" t="str">
        <f>IF('Combo Dashboard'!AG77="","",'Combo Dashboard'!AG77)</f>
        <v/>
      </c>
      <c r="AW77" s="190" t="str">
        <f>IF('Combo Dashboard'!AH77="","",'Combo Dashboard'!AH77)</f>
        <v/>
      </c>
      <c r="AX77" s="178" t="str" cm="1">
        <f t="array" aca="1" ref="AX77" ca="1">IF(AU76="","",INDIRECT(DS76&amp;DH77))</f>
        <v/>
      </c>
      <c r="AY77" s="91" t="str">
        <f t="shared" si="182"/>
        <v/>
      </c>
      <c r="AZ77" s="91" t="str">
        <f t="shared" si="185"/>
        <v/>
      </c>
      <c r="BA77" s="105" t="str">
        <f t="shared" si="183"/>
        <v/>
      </c>
      <c r="BB77" s="137"/>
      <c r="BC77" s="137"/>
      <c r="BD77" s="137"/>
      <c r="BE77" s="104" t="str">
        <f>'Strategy 6 | PD-M1'!B77</f>
        <v/>
      </c>
      <c r="BF77" s="91" t="str">
        <f>'Strategy 6 | PD-M1'!C77</f>
        <v/>
      </c>
      <c r="BG77" s="91" t="str">
        <f>'Strategy 6 | PD-M1'!J77</f>
        <v/>
      </c>
      <c r="BH77" s="91" t="str">
        <f>IF(AU77="","",IF('Strategy 6 | PD-M1'!R77&gt;0,"Y",IF('Strategy 6 | PD-M1'!R77=0,"","N")))</f>
        <v/>
      </c>
      <c r="BI77" s="91" t="str">
        <f>'Strategy 6 | PD-M1'!T77</f>
        <v/>
      </c>
      <c r="BJ77" s="91" t="str">
        <f>'Strategy 6 | PD-M1'!N77</f>
        <v/>
      </c>
      <c r="BK77" s="105" t="str">
        <f>'Strategy 6 | PD-M1'!P77</f>
        <v/>
      </c>
      <c r="BL77" s="137"/>
      <c r="BM77" s="137"/>
      <c r="BN77" s="104" t="str">
        <f>'Strategy 7 | TG-FE'!B77</f>
        <v/>
      </c>
      <c r="BO77" s="91" t="str">
        <f>'Strategy 7 | TG-FE'!C77</f>
        <v/>
      </c>
      <c r="BP77" s="91" t="str">
        <f>'Strategy 7 | TG-FE'!J77</f>
        <v/>
      </c>
      <c r="BQ77" s="91" t="str">
        <f>IF(AU77="","",IF('Strategy 7 | TG-FE'!S77="W","Y",IF('Strategy 7 | TG-FE'!S77="L","N","")))</f>
        <v/>
      </c>
      <c r="BR77" s="91" t="str">
        <f>'Strategy 7 | TG-FE'!T77</f>
        <v/>
      </c>
      <c r="BS77" s="91" t="str">
        <f>'Strategy 7 | TG-FE'!N77</f>
        <v/>
      </c>
      <c r="BT77" s="105" t="str">
        <f>'Strategy 7 | TG-FE'!P77</f>
        <v/>
      </c>
      <c r="BU77" s="137"/>
      <c r="BV77" s="137"/>
      <c r="BW77" s="104" t="str">
        <f>'Strategy 8 | M1-WB'!B77</f>
        <v/>
      </c>
      <c r="BX77" s="91" t="str">
        <f>'Strategy 8 | M1-WB'!C77</f>
        <v/>
      </c>
      <c r="BY77" s="91" t="str">
        <f>'Strategy 8 | M1-WB'!J77</f>
        <v/>
      </c>
      <c r="BZ77" s="91" t="str">
        <f>IF(AU77="","",IF('Strategy 8 | M1-WB'!S77="W","Y",IF('Strategy 8 | M1-WB'!S77="L","N","")))</f>
        <v/>
      </c>
      <c r="CA77" s="91" t="str">
        <f>'Strategy 8 | M1-WB'!T77</f>
        <v/>
      </c>
      <c r="CB77" s="91" t="str">
        <f>'Strategy 8 | M1-WB'!N77</f>
        <v/>
      </c>
      <c r="CC77" s="105" t="str">
        <f>'Strategy 8 | M1-WB'!P77</f>
        <v/>
      </c>
      <c r="CD77" s="137"/>
      <c r="CE77" s="137"/>
      <c r="CF77" s="104" t="str">
        <f>'Strategy 9 | HP-M1'!B77</f>
        <v/>
      </c>
      <c r="CG77" s="91" t="str">
        <f>'Strategy 9 | HP-M1'!C77</f>
        <v/>
      </c>
      <c r="CH77" s="91" t="str">
        <f>'Strategy 9 | HP-M1'!J77</f>
        <v/>
      </c>
      <c r="CI77" s="91" t="str">
        <f>IF(AU77="","",IF('Strategy 9 | HP-M1'!S77="W","Y",IF('Strategy 9 | HP-M1'!S77="L","N","")))</f>
        <v/>
      </c>
      <c r="CJ77" s="91" t="str">
        <f>'Strategy 9 | HP-M1'!T77</f>
        <v/>
      </c>
      <c r="CK77" s="91" t="str">
        <f>'Strategy 9 | HP-M1'!N77</f>
        <v/>
      </c>
      <c r="CL77" s="105" t="str">
        <f>'Strategy 9 | HP-M1'!P77</f>
        <v/>
      </c>
      <c r="CM77" s="137"/>
      <c r="CN77" s="137"/>
      <c r="CO77" s="104" t="str">
        <f>'Strategy 10 | OP-OB'!B77</f>
        <v/>
      </c>
      <c r="CP77" s="91" t="str">
        <f>'Strategy 10 | OP-OB'!C77</f>
        <v/>
      </c>
      <c r="CQ77" s="91" t="str">
        <f>'Strategy 10 | OP-OB'!J77</f>
        <v/>
      </c>
      <c r="CR77" s="91" t="str">
        <f>IF(AU77="","",IF('Strategy 10 | OP-OB'!S77="W","Y",IF('Strategy 10 | OP-OB'!S77="L","N","")))</f>
        <v/>
      </c>
      <c r="CS77" s="91" t="str">
        <f>'Strategy 10 | OP-OB'!T77</f>
        <v/>
      </c>
      <c r="CT77" s="91" t="str">
        <f>'Strategy 10 | OP-OB'!N77</f>
        <v/>
      </c>
      <c r="CU77" s="105" t="str">
        <f>'Strategy 10 | OP-OB'!P77</f>
        <v/>
      </c>
      <c r="CV77" s="14" t="e">
        <f>IF(AY77="",0,IFERROR(VLOOKUP(AY72&amp;AY73&amp;AY74&amp;AY75&amp;AY76&amp;AY77,General!I:J,2,FALSE),0))+AZ76</f>
        <v>#VALUE!</v>
      </c>
      <c r="DG77" s="14" t="str">
        <f>DG79</f>
        <v/>
      </c>
      <c r="DH77" s="14">
        <v>77</v>
      </c>
      <c r="DI77" s="14" t="str">
        <f t="shared" si="186"/>
        <v/>
      </c>
      <c r="DJ77" s="14" t="str">
        <f>IFERROR(VLOOKUP(DJ79,General!R:S,2,FALSE),"")</f>
        <v/>
      </c>
      <c r="DK77" s="14" t="str">
        <f>IFERROR(VLOOKUP(DK79,General!R:S,2,FALSE),"")</f>
        <v/>
      </c>
      <c r="DL77" s="14" t="str">
        <f>IFERROR(VLOOKUP(DL79,General!R:S,2,FALSE),"")</f>
        <v/>
      </c>
      <c r="DM77" s="14" t="str">
        <f>IFERROR(VLOOKUP(DM79,General!R:S,2,FALSE),"")</f>
        <v/>
      </c>
      <c r="DN77" s="14">
        <f ca="1">COUNTIF(DJ78:DM78,MAX(DJ78:DM78))</f>
        <v>4</v>
      </c>
      <c r="DS77" s="14" t="str">
        <f t="shared" ca="1" si="187"/>
        <v/>
      </c>
      <c r="ES77" s="81" t="str">
        <f t="shared" si="184"/>
        <v>B68</v>
      </c>
      <c r="ET77" s="219" t="str">
        <f t="shared" si="188"/>
        <v/>
      </c>
      <c r="EU77" s="24" t="str">
        <f t="shared" si="189"/>
        <v/>
      </c>
      <c r="EV77" s="24" t="str">
        <f t="shared" si="190"/>
        <v/>
      </c>
      <c r="EW77" s="24" t="str">
        <f t="shared" si="191"/>
        <v/>
      </c>
      <c r="EX77" s="24" t="str">
        <f t="shared" si="192"/>
        <v/>
      </c>
      <c r="EY77" s="24" t="str">
        <f t="shared" si="193"/>
        <v/>
      </c>
      <c r="EZ77" s="24" t="str">
        <f t="shared" si="194"/>
        <v/>
      </c>
      <c r="FA77" s="24" t="str">
        <f t="shared" si="195"/>
        <v/>
      </c>
      <c r="FB77" s="24" t="str">
        <f t="shared" si="196"/>
        <v/>
      </c>
      <c r="FC77" s="67" t="str">
        <f t="shared" si="197"/>
        <v/>
      </c>
    </row>
    <row r="78" spans="1:159" ht="26.25" customHeight="1">
      <c r="A78" s="14">
        <v>69</v>
      </c>
      <c r="B78" s="104" t="str">
        <f>'Strategy 1 | PD-TG'!B78</f>
        <v/>
      </c>
      <c r="C78" s="91" t="str">
        <f>'Strategy 1 | PD-TG'!C78</f>
        <v/>
      </c>
      <c r="D78" s="91" t="str">
        <f>'Strategy 1 | PD-TG'!J78</f>
        <v/>
      </c>
      <c r="E78" s="91" t="str">
        <f>IF(AU78="","",IF('Strategy 1 | PD-TG'!S78="W","Y",IF('Strategy 1 | PD-TG'!S78="L","N","")))</f>
        <v/>
      </c>
      <c r="F78" s="91" t="str">
        <f>'Strategy 1 | PD-TG'!T78</f>
        <v/>
      </c>
      <c r="G78" s="91" t="str">
        <f>'Strategy 1 | PD-TG'!N78</f>
        <v/>
      </c>
      <c r="H78" s="105" t="str">
        <f>'Strategy 1 | PD-TG'!P78</f>
        <v/>
      </c>
      <c r="I78" s="137"/>
      <c r="J78" s="137"/>
      <c r="K78" s="104" t="str">
        <f>'Strategy 2 | PD-FE'!B78</f>
        <v/>
      </c>
      <c r="L78" s="91" t="str">
        <f>'Strategy 2 | PD-FE'!C78</f>
        <v/>
      </c>
      <c r="M78" s="91" t="str">
        <f>'Strategy 2 | PD-FE'!J78</f>
        <v/>
      </c>
      <c r="N78" s="91" t="str">
        <f>IF(AU78="","",IF('Strategy 2 | PD-FE'!S78="W","Y",IF('Strategy 2 | PD-FE'!S78="L","N","")))</f>
        <v/>
      </c>
      <c r="O78" s="91" t="str">
        <f>'Strategy 2 | PD-FE'!T78</f>
        <v/>
      </c>
      <c r="P78" s="91" t="str">
        <f>'Strategy 2 | PD-FE'!N78</f>
        <v/>
      </c>
      <c r="Q78" s="105" t="str">
        <f>'Strategy 2 | PD-FE'!P78</f>
        <v/>
      </c>
      <c r="R78" s="137"/>
      <c r="S78" s="137"/>
      <c r="T78" s="104" t="str">
        <f>'Strategy 3 | M1-TG'!B78</f>
        <v/>
      </c>
      <c r="U78" s="91" t="str">
        <f>'Strategy 3 | M1-TG'!C78</f>
        <v/>
      </c>
      <c r="V78" s="91" t="str">
        <f>'Strategy 3 | M1-TG'!J78</f>
        <v/>
      </c>
      <c r="W78" s="91" t="str">
        <f>IF(AU78="","",IF('Strategy 3 | M1-TG'!S78="W","Y",IF('Strategy 3 | M1-TG'!S78="L","N","")))</f>
        <v/>
      </c>
      <c r="X78" s="91" t="str">
        <f>'Strategy 3 | M1-TG'!T78</f>
        <v/>
      </c>
      <c r="Y78" s="91" t="str">
        <f>'Strategy 3 | M1-TG'!N78</f>
        <v/>
      </c>
      <c r="Z78" s="105" t="str">
        <f>'Strategy 3 | M1-TG'!P78</f>
        <v/>
      </c>
      <c r="AA78" s="137"/>
      <c r="AB78" s="137"/>
      <c r="AC78" s="104" t="str">
        <f>'Strategy 4 | HP-FE'!B78</f>
        <v/>
      </c>
      <c r="AD78" s="91" t="str">
        <f>'Strategy 4 | HP-FE'!C78</f>
        <v/>
      </c>
      <c r="AE78" s="91" t="str">
        <f>'Strategy 4 | HP-FE'!J78</f>
        <v/>
      </c>
      <c r="AF78" s="91" t="str">
        <f>IF(AU78="","",IF('Strategy 4 | HP-FE'!S78="W","Y",IF('Strategy 4 | HP-FE'!S78="L","N","")))</f>
        <v/>
      </c>
      <c r="AG78" s="91" t="str">
        <f>'Strategy 4 | HP-FE'!T78</f>
        <v/>
      </c>
      <c r="AH78" s="91" t="str">
        <f>'Strategy 4 | HP-FE'!N78</f>
        <v/>
      </c>
      <c r="AI78" s="105" t="str">
        <f>'Strategy 4 | HP-FE'!P78</f>
        <v/>
      </c>
      <c r="AJ78" s="137"/>
      <c r="AK78" s="137"/>
      <c r="AL78" s="104" t="str">
        <f>'Strategy 5 | M1-FE'!B78</f>
        <v/>
      </c>
      <c r="AM78" s="91" t="str">
        <f>'Strategy 5 | M1-FE'!C78</f>
        <v/>
      </c>
      <c r="AN78" s="91" t="str">
        <f>'Strategy 5 | M1-FE'!J78</f>
        <v/>
      </c>
      <c r="AO78" s="91" t="str">
        <f>IF(AU78="","",IF('Strategy 5 | M1-FE'!S78="W","Y",IF('Strategy 5 | M1-FE'!S78="L","N","")))</f>
        <v/>
      </c>
      <c r="AP78" s="91" t="str">
        <f>'Strategy 5 | M1-FE'!T78</f>
        <v/>
      </c>
      <c r="AQ78" s="91" t="str">
        <f>'Strategy 5 | M1-FE'!N78</f>
        <v/>
      </c>
      <c r="AR78" s="105" t="str">
        <f>'Strategy 5 | M1-FE'!P78</f>
        <v/>
      </c>
      <c r="AS78" s="137"/>
      <c r="AT78" s="137"/>
      <c r="AU78" s="187" t="str">
        <f>IF('Combo Dashboard'!AF78="","",'Combo Dashboard'!AF78)</f>
        <v/>
      </c>
      <c r="AV78" s="190" t="str">
        <f>IF('Combo Dashboard'!AG78="","",'Combo Dashboard'!AG78)</f>
        <v/>
      </c>
      <c r="AW78" s="190" t="str">
        <f>IF('Combo Dashboard'!AH78="","",'Combo Dashboard'!AH78)</f>
        <v/>
      </c>
      <c r="AX78" s="178" t="str" cm="1">
        <f t="array" aca="1" ref="AX78" ca="1">IF(AU77="","",INDIRECT(DS77&amp;DH78))</f>
        <v/>
      </c>
      <c r="AY78" s="91" t="str">
        <f t="shared" si="182"/>
        <v/>
      </c>
      <c r="AZ78" s="91" t="str">
        <f t="shared" si="185"/>
        <v/>
      </c>
      <c r="BA78" s="105" t="str">
        <f t="shared" si="183"/>
        <v/>
      </c>
      <c r="BB78" s="137"/>
      <c r="BC78" s="137"/>
      <c r="BD78" s="137"/>
      <c r="BE78" s="104" t="str">
        <f>'Strategy 6 | PD-M1'!B78</f>
        <v/>
      </c>
      <c r="BF78" s="91" t="str">
        <f>'Strategy 6 | PD-M1'!C78</f>
        <v/>
      </c>
      <c r="BG78" s="91" t="str">
        <f>'Strategy 6 | PD-M1'!J78</f>
        <v/>
      </c>
      <c r="BH78" s="91" t="str">
        <f>IF(AU78="","",IF('Strategy 6 | PD-M1'!R78&gt;0,"Y",IF('Strategy 6 | PD-M1'!R78=0,"","N")))</f>
        <v/>
      </c>
      <c r="BI78" s="91" t="str">
        <f>'Strategy 6 | PD-M1'!T78</f>
        <v/>
      </c>
      <c r="BJ78" s="91" t="str">
        <f>'Strategy 6 | PD-M1'!N78</f>
        <v/>
      </c>
      <c r="BK78" s="105" t="str">
        <f>'Strategy 6 | PD-M1'!P78</f>
        <v/>
      </c>
      <c r="BL78" s="137"/>
      <c r="BM78" s="137"/>
      <c r="BN78" s="104" t="str">
        <f>'Strategy 7 | TG-FE'!B78</f>
        <v/>
      </c>
      <c r="BO78" s="91" t="str">
        <f>'Strategy 7 | TG-FE'!C78</f>
        <v/>
      </c>
      <c r="BP78" s="91" t="str">
        <f>'Strategy 7 | TG-FE'!J78</f>
        <v/>
      </c>
      <c r="BQ78" s="91" t="str">
        <f>IF(AU78="","",IF('Strategy 7 | TG-FE'!S78="W","Y",IF('Strategy 7 | TG-FE'!S78="L","N","")))</f>
        <v/>
      </c>
      <c r="BR78" s="91" t="str">
        <f>'Strategy 7 | TG-FE'!T78</f>
        <v/>
      </c>
      <c r="BS78" s="91" t="str">
        <f>'Strategy 7 | TG-FE'!N78</f>
        <v/>
      </c>
      <c r="BT78" s="105" t="str">
        <f>'Strategy 7 | TG-FE'!P78</f>
        <v/>
      </c>
      <c r="BU78" s="137"/>
      <c r="BV78" s="137"/>
      <c r="BW78" s="104" t="str">
        <f>'Strategy 8 | M1-WB'!B78</f>
        <v/>
      </c>
      <c r="BX78" s="91" t="str">
        <f>'Strategy 8 | M1-WB'!C78</f>
        <v/>
      </c>
      <c r="BY78" s="91" t="str">
        <f>'Strategy 8 | M1-WB'!J78</f>
        <v/>
      </c>
      <c r="BZ78" s="91" t="str">
        <f>IF(AU78="","",IF('Strategy 8 | M1-WB'!S78="W","Y",IF('Strategy 8 | M1-WB'!S78="L","N","")))</f>
        <v/>
      </c>
      <c r="CA78" s="91" t="str">
        <f>'Strategy 8 | M1-WB'!T78</f>
        <v/>
      </c>
      <c r="CB78" s="91" t="str">
        <f>'Strategy 8 | M1-WB'!N78</f>
        <v/>
      </c>
      <c r="CC78" s="105" t="str">
        <f>'Strategy 8 | M1-WB'!P78</f>
        <v/>
      </c>
      <c r="CD78" s="137"/>
      <c r="CE78" s="137"/>
      <c r="CF78" s="104" t="str">
        <f>'Strategy 9 | HP-M1'!B78</f>
        <v/>
      </c>
      <c r="CG78" s="91" t="str">
        <f>'Strategy 9 | HP-M1'!C78</f>
        <v/>
      </c>
      <c r="CH78" s="91" t="str">
        <f>'Strategy 9 | HP-M1'!J78</f>
        <v/>
      </c>
      <c r="CI78" s="91" t="str">
        <f>IF(AU78="","",IF('Strategy 9 | HP-M1'!S78="W","Y",IF('Strategy 9 | HP-M1'!S78="L","N","")))</f>
        <v/>
      </c>
      <c r="CJ78" s="91" t="str">
        <f>'Strategy 9 | HP-M1'!T78</f>
        <v/>
      </c>
      <c r="CK78" s="91" t="str">
        <f>'Strategy 9 | HP-M1'!N78</f>
        <v/>
      </c>
      <c r="CL78" s="105" t="str">
        <f>'Strategy 9 | HP-M1'!P78</f>
        <v/>
      </c>
      <c r="CM78" s="137"/>
      <c r="CN78" s="137"/>
      <c r="CO78" s="104" t="str">
        <f>'Strategy 10 | OP-OB'!B78</f>
        <v/>
      </c>
      <c r="CP78" s="91" t="str">
        <f>'Strategy 10 | OP-OB'!C78</f>
        <v/>
      </c>
      <c r="CQ78" s="91" t="str">
        <f>'Strategy 10 | OP-OB'!J78</f>
        <v/>
      </c>
      <c r="CR78" s="91" t="str">
        <f>IF(AU78="","",IF('Strategy 10 | OP-OB'!S78="W","Y",IF('Strategy 10 | OP-OB'!S78="L","N","")))</f>
        <v/>
      </c>
      <c r="CS78" s="91" t="str">
        <f>'Strategy 10 | OP-OB'!T78</f>
        <v/>
      </c>
      <c r="CT78" s="91" t="str">
        <f>'Strategy 10 | OP-OB'!N78</f>
        <v/>
      </c>
      <c r="CU78" s="105" t="str">
        <f>'Strategy 10 | OP-OB'!P78</f>
        <v/>
      </c>
      <c r="CV78" s="14" t="e">
        <f>IF(AY78="",0,IFERROR(VLOOKUP(AY73&amp;AY74&amp;AY75&amp;AY76&amp;AY77&amp;AY78,General!I:J,2,FALSE),0))+AZ77</f>
        <v>#VALUE!</v>
      </c>
      <c r="DG78" s="14" t="str">
        <f>DG79</f>
        <v/>
      </c>
      <c r="DH78" s="14">
        <v>78</v>
      </c>
      <c r="DI78" s="14" t="str">
        <f t="shared" si="186"/>
        <v/>
      </c>
      <c r="DJ78" s="14">
        <f ca="1">IF(DJ79="",0,COUNTIF(INDIRECT(DJ77&amp;DH75):INDIRECT(DJ77&amp;DH79),"Y"))</f>
        <v>0</v>
      </c>
      <c r="DK78" s="14">
        <f ca="1">IF(DK79="",0,COUNTIF(INDIRECT(DK77&amp;DH75):INDIRECT(DK77&amp;DH79),"Y"))</f>
        <v>0</v>
      </c>
      <c r="DL78" s="14">
        <f ca="1">IF(DL79="",0,COUNTIF(INDIRECT(DL77&amp;DH75):INDIRECT(DL77&amp;DH79),"Y"))</f>
        <v>0</v>
      </c>
      <c r="DM78" s="14">
        <f ca="1">IF(DM79="",0,COUNTIF(INDIRECT(DM77&amp;DH75):INDIRECT(DM77&amp;DH79),"Y"))</f>
        <v>0</v>
      </c>
      <c r="DN78" s="14" t="str" cm="1">
        <f t="array" aca="1" ref="DN78" ca="1">IFERROR(INDEX($DJ$79:$DM$79,_xlfn.AGGREGATE(15,6,COLUMN($DJ$79:$DM$79)-COLUMN($DI$79)/($DJ$78:$DM$78=MAX($DJ$78:$DM$78)),COLUMNS($DJ$79:DJ79))),"")</f>
        <v/>
      </c>
      <c r="DO78" s="14" t="str" cm="1">
        <f t="array" aca="1" ref="DO78" ca="1">IFERROR(INDEX($DJ$79:$DM$79,_xlfn.AGGREGATE(15,6,COLUMN($DJ$79:$DM$79)-COLUMN($DI$79)/($DJ$78:$DM$78=MAX($DJ$78:$DM$78)),COLUMNS($DJ$79:DK79))),"")</f>
        <v/>
      </c>
      <c r="DP78" s="14" t="str" cm="1">
        <f t="array" aca="1" ref="DP78" ca="1">IFERROR(INDEX($DJ$79:$DM$79,_xlfn.AGGREGATE(15,6,COLUMN($DJ$79:$DM$79)-COLUMN($DI$79)/($DJ$78:$DM$78=MAX($DJ$78:$DM$78)),COLUMNS($DJ$79:DL79))),"")</f>
        <v/>
      </c>
      <c r="DQ78" s="14" t="str" cm="1">
        <f t="array" aca="1" ref="DQ78" ca="1">IFERROR(INDEX($DJ$79:$DM$79,_xlfn.AGGREGATE(15,6,COLUMN($DJ$79:$DM$79)-COLUMN($DI$79)/($DJ$78:$DM$78=MAX($DJ$78:$DM$78)),COLUMNS($DJ$79:DM79))),"")</f>
        <v/>
      </c>
      <c r="DS78" s="14" t="str">
        <f t="shared" ca="1" si="187"/>
        <v/>
      </c>
      <c r="ES78" s="81" t="str">
        <f t="shared" si="184"/>
        <v>B69</v>
      </c>
      <c r="ET78" s="219" t="str">
        <f t="shared" si="188"/>
        <v/>
      </c>
      <c r="EU78" s="24" t="str">
        <f t="shared" si="189"/>
        <v/>
      </c>
      <c r="EV78" s="24" t="str">
        <f t="shared" si="190"/>
        <v/>
      </c>
      <c r="EW78" s="24" t="str">
        <f t="shared" si="191"/>
        <v/>
      </c>
      <c r="EX78" s="24" t="str">
        <f t="shared" si="192"/>
        <v/>
      </c>
      <c r="EY78" s="24" t="str">
        <f t="shared" si="193"/>
        <v/>
      </c>
      <c r="EZ78" s="24" t="str">
        <f t="shared" si="194"/>
        <v/>
      </c>
      <c r="FA78" s="24" t="str">
        <f t="shared" si="195"/>
        <v/>
      </c>
      <c r="FB78" s="24" t="str">
        <f t="shared" si="196"/>
        <v/>
      </c>
      <c r="FC78" s="67" t="str">
        <f t="shared" si="197"/>
        <v/>
      </c>
    </row>
    <row r="79" spans="1:159" ht="26.25" customHeight="1" thickBot="1">
      <c r="A79" s="14">
        <v>70</v>
      </c>
      <c r="B79" s="106" t="str">
        <f>'Strategy 1 | PD-TG'!B79</f>
        <v/>
      </c>
      <c r="C79" s="107" t="str">
        <f>'Strategy 1 | PD-TG'!C79</f>
        <v/>
      </c>
      <c r="D79" s="107" t="str">
        <f>'Strategy 1 | PD-TG'!J79</f>
        <v/>
      </c>
      <c r="E79" s="107" t="str">
        <f>IF(AU79="","",IF('Strategy 1 | PD-TG'!S79="W","Y",IF('Strategy 1 | PD-TG'!S79="L","N","")))</f>
        <v/>
      </c>
      <c r="F79" s="107" t="str">
        <f>'Strategy 1 | PD-TG'!T79</f>
        <v/>
      </c>
      <c r="G79" s="107" t="str">
        <f>'Strategy 1 | PD-TG'!N79</f>
        <v/>
      </c>
      <c r="H79" s="108" t="str">
        <f>'Strategy 1 | PD-TG'!P79</f>
        <v/>
      </c>
      <c r="I79" s="137"/>
      <c r="J79" s="137"/>
      <c r="K79" s="106" t="str">
        <f>'Strategy 2 | PD-FE'!B79</f>
        <v/>
      </c>
      <c r="L79" s="107" t="str">
        <f>'Strategy 2 | PD-FE'!C79</f>
        <v/>
      </c>
      <c r="M79" s="107" t="str">
        <f>'Strategy 2 | PD-FE'!J79</f>
        <v/>
      </c>
      <c r="N79" s="107" t="str">
        <f>IF(AU79="","",IF('Strategy 2 | PD-FE'!S79="W","Y",IF('Strategy 2 | PD-FE'!S79="L","N","")))</f>
        <v/>
      </c>
      <c r="O79" s="107" t="str">
        <f>'Strategy 2 | PD-FE'!T79</f>
        <v/>
      </c>
      <c r="P79" s="107" t="str">
        <f>'Strategy 2 | PD-FE'!N79</f>
        <v/>
      </c>
      <c r="Q79" s="108" t="str">
        <f>'Strategy 2 | PD-FE'!P79</f>
        <v/>
      </c>
      <c r="R79" s="137"/>
      <c r="S79" s="137"/>
      <c r="T79" s="106" t="str">
        <f>'Strategy 3 | M1-TG'!B79</f>
        <v/>
      </c>
      <c r="U79" s="107" t="str">
        <f>'Strategy 3 | M1-TG'!C79</f>
        <v/>
      </c>
      <c r="V79" s="107" t="str">
        <f>'Strategy 3 | M1-TG'!J79</f>
        <v/>
      </c>
      <c r="W79" s="107" t="str">
        <f>IF(AU79="","",IF('Strategy 3 | M1-TG'!S79="W","Y",IF('Strategy 3 | M1-TG'!S79="L","N","")))</f>
        <v/>
      </c>
      <c r="X79" s="107" t="str">
        <f>'Strategy 3 | M1-TG'!T79</f>
        <v/>
      </c>
      <c r="Y79" s="107" t="str">
        <f>'Strategy 3 | M1-TG'!N79</f>
        <v/>
      </c>
      <c r="Z79" s="108" t="str">
        <f>'Strategy 3 | M1-TG'!P79</f>
        <v/>
      </c>
      <c r="AA79" s="137"/>
      <c r="AB79" s="137"/>
      <c r="AC79" s="106" t="str">
        <f>'Strategy 4 | HP-FE'!B79</f>
        <v/>
      </c>
      <c r="AD79" s="107" t="str">
        <f>'Strategy 4 | HP-FE'!C79</f>
        <v/>
      </c>
      <c r="AE79" s="107" t="str">
        <f>'Strategy 4 | HP-FE'!J79</f>
        <v/>
      </c>
      <c r="AF79" s="107" t="str">
        <f>IF(AU79="","",IF('Strategy 4 | HP-FE'!S79="W","Y",IF('Strategy 4 | HP-FE'!S79="L","N","")))</f>
        <v/>
      </c>
      <c r="AG79" s="107" t="str">
        <f>'Strategy 4 | HP-FE'!T79</f>
        <v/>
      </c>
      <c r="AH79" s="107" t="str">
        <f>'Strategy 4 | HP-FE'!N79</f>
        <v/>
      </c>
      <c r="AI79" s="108" t="str">
        <f>'Strategy 4 | HP-FE'!P79</f>
        <v/>
      </c>
      <c r="AJ79" s="137"/>
      <c r="AK79" s="137"/>
      <c r="AL79" s="106" t="str">
        <f>'Strategy 5 | M1-FE'!B79</f>
        <v/>
      </c>
      <c r="AM79" s="107" t="str">
        <f>'Strategy 5 | M1-FE'!C79</f>
        <v/>
      </c>
      <c r="AN79" s="107" t="str">
        <f>'Strategy 5 | M1-FE'!J79</f>
        <v/>
      </c>
      <c r="AO79" s="107" t="str">
        <f>IF(AU79="","",IF('Strategy 5 | M1-FE'!S79="W","Y",IF('Strategy 5 | M1-FE'!S79="L","N","")))</f>
        <v/>
      </c>
      <c r="AP79" s="107" t="str">
        <f>'Strategy 5 | M1-FE'!T79</f>
        <v/>
      </c>
      <c r="AQ79" s="107" t="str">
        <f>'Strategy 5 | M1-FE'!N79</f>
        <v/>
      </c>
      <c r="AR79" s="108" t="str">
        <f>'Strategy 5 | M1-FE'!P79</f>
        <v/>
      </c>
      <c r="AS79" s="137"/>
      <c r="AT79" s="137"/>
      <c r="AU79" s="188" t="str">
        <f>IF('Combo Dashboard'!AF79="","",'Combo Dashboard'!AF79)</f>
        <v/>
      </c>
      <c r="AV79" s="191" t="str">
        <f>IF('Combo Dashboard'!AG79="","",'Combo Dashboard'!AG79)</f>
        <v/>
      </c>
      <c r="AW79" s="191" t="str">
        <f>IF('Combo Dashboard'!AH79="","",'Combo Dashboard'!AH79)</f>
        <v/>
      </c>
      <c r="AX79" s="182" t="str" cm="1">
        <f t="array" aca="1" ref="AX79" ca="1">IF(AU78="","",INDIRECT(DS78&amp;DH79))</f>
        <v/>
      </c>
      <c r="AY79" s="107" t="str">
        <f t="shared" si="182"/>
        <v/>
      </c>
      <c r="AZ79" s="107" t="str">
        <f t="shared" si="185"/>
        <v/>
      </c>
      <c r="BA79" s="108" t="str">
        <f t="shared" si="183"/>
        <v/>
      </c>
      <c r="BB79" s="137"/>
      <c r="BC79" s="137"/>
      <c r="BD79" s="137"/>
      <c r="BE79" s="106" t="str">
        <f>'Strategy 6 | PD-M1'!B79</f>
        <v/>
      </c>
      <c r="BF79" s="107" t="str">
        <f>'Strategy 6 | PD-M1'!C79</f>
        <v/>
      </c>
      <c r="BG79" s="107" t="str">
        <f>'Strategy 6 | PD-M1'!J79</f>
        <v/>
      </c>
      <c r="BH79" s="107" t="str">
        <f>IF(AU79="","",IF('Strategy 6 | PD-M1'!R79&gt;0,"Y",IF('Strategy 6 | PD-M1'!R79=0,"","N")))</f>
        <v/>
      </c>
      <c r="BI79" s="107" t="str">
        <f>'Strategy 6 | PD-M1'!T79</f>
        <v/>
      </c>
      <c r="BJ79" s="107" t="str">
        <f>'Strategy 6 | PD-M1'!N79</f>
        <v/>
      </c>
      <c r="BK79" s="108" t="str">
        <f>'Strategy 6 | PD-M1'!P79</f>
        <v/>
      </c>
      <c r="BL79" s="137"/>
      <c r="BM79" s="137"/>
      <c r="BN79" s="106" t="str">
        <f>'Strategy 7 | TG-FE'!B79</f>
        <v/>
      </c>
      <c r="BO79" s="107" t="str">
        <f>'Strategy 7 | TG-FE'!C79</f>
        <v/>
      </c>
      <c r="BP79" s="107" t="str">
        <f>'Strategy 7 | TG-FE'!J79</f>
        <v/>
      </c>
      <c r="BQ79" s="107" t="str">
        <f>IF(AU79="","",IF('Strategy 7 | TG-FE'!S79="W","Y",IF('Strategy 7 | TG-FE'!S79="L","N","")))</f>
        <v/>
      </c>
      <c r="BR79" s="107" t="str">
        <f>'Strategy 7 | TG-FE'!T79</f>
        <v/>
      </c>
      <c r="BS79" s="107" t="str">
        <f>'Strategy 7 | TG-FE'!N79</f>
        <v/>
      </c>
      <c r="BT79" s="108" t="str">
        <f>'Strategy 7 | TG-FE'!P79</f>
        <v/>
      </c>
      <c r="BU79" s="137"/>
      <c r="BV79" s="137"/>
      <c r="BW79" s="106" t="str">
        <f>'Strategy 8 | M1-WB'!B79</f>
        <v/>
      </c>
      <c r="BX79" s="107" t="str">
        <f>'Strategy 8 | M1-WB'!C79</f>
        <v/>
      </c>
      <c r="BY79" s="107" t="str">
        <f>'Strategy 8 | M1-WB'!J79</f>
        <v/>
      </c>
      <c r="BZ79" s="107" t="str">
        <f>IF(AU79="","",IF('Strategy 8 | M1-WB'!S79="W","Y",IF('Strategy 8 | M1-WB'!S79="L","N","")))</f>
        <v/>
      </c>
      <c r="CA79" s="107" t="str">
        <f>'Strategy 8 | M1-WB'!T79</f>
        <v/>
      </c>
      <c r="CB79" s="107" t="str">
        <f>'Strategy 8 | M1-WB'!N79</f>
        <v/>
      </c>
      <c r="CC79" s="108" t="str">
        <f>'Strategy 8 | M1-WB'!P79</f>
        <v/>
      </c>
      <c r="CD79" s="137"/>
      <c r="CE79" s="137"/>
      <c r="CF79" s="106" t="str">
        <f>'Strategy 9 | HP-M1'!B79</f>
        <v/>
      </c>
      <c r="CG79" s="107" t="str">
        <f>'Strategy 9 | HP-M1'!C79</f>
        <v/>
      </c>
      <c r="CH79" s="107" t="str">
        <f>'Strategy 9 | HP-M1'!J79</f>
        <v/>
      </c>
      <c r="CI79" s="107" t="str">
        <f>IF(AU79="","",IF('Strategy 9 | HP-M1'!S79="W","Y",IF('Strategy 9 | HP-M1'!S79="L","N","")))</f>
        <v/>
      </c>
      <c r="CJ79" s="107" t="str">
        <f>'Strategy 9 | HP-M1'!T79</f>
        <v/>
      </c>
      <c r="CK79" s="107" t="str">
        <f>'Strategy 9 | HP-M1'!N79</f>
        <v/>
      </c>
      <c r="CL79" s="108" t="str">
        <f>'Strategy 9 | HP-M1'!P79</f>
        <v/>
      </c>
      <c r="CM79" s="137"/>
      <c r="CN79" s="137"/>
      <c r="CO79" s="106" t="str">
        <f>'Strategy 10 | OP-OB'!B79</f>
        <v/>
      </c>
      <c r="CP79" s="107" t="str">
        <f>'Strategy 10 | OP-OB'!C79</f>
        <v/>
      </c>
      <c r="CQ79" s="107" t="str">
        <f>'Strategy 10 | OP-OB'!J79</f>
        <v/>
      </c>
      <c r="CR79" s="107" t="str">
        <f>IF(AU79="","",IF('Strategy 10 | OP-OB'!S79="W","Y",IF('Strategy 10 | OP-OB'!S79="L","N","")))</f>
        <v/>
      </c>
      <c r="CS79" s="107" t="str">
        <f>'Strategy 10 | OP-OB'!T79</f>
        <v/>
      </c>
      <c r="CT79" s="107" t="str">
        <f>'Strategy 10 | OP-OB'!N79</f>
        <v/>
      </c>
      <c r="CU79" s="108" t="str">
        <f>'Strategy 10 | OP-OB'!P79</f>
        <v/>
      </c>
      <c r="CV79" s="14" t="e">
        <f>IF(AY79="",0,IFERROR(VLOOKUP(AY74&amp;AY75&amp;AY76&amp;AY77&amp;AY78&amp;AY79,General!I:J,2,FALSE),0))+AZ78</f>
        <v>#VALUE!</v>
      </c>
      <c r="CW79" s="14" t="str">
        <f t="shared" ref="CW79" si="198">H79</f>
        <v/>
      </c>
      <c r="CX79" s="14" t="str">
        <f t="shared" ref="CX79" si="199">Q79</f>
        <v/>
      </c>
      <c r="CY79" s="14" t="str">
        <f t="shared" ref="CY79" si="200">Z79</f>
        <v/>
      </c>
      <c r="CZ79" s="14" t="str">
        <f t="shared" ref="CZ79" si="201">AI79</f>
        <v/>
      </c>
      <c r="DA79" s="14" t="str">
        <f t="shared" ref="DA79" si="202">AR79</f>
        <v/>
      </c>
      <c r="DB79" s="14" t="str">
        <f t="shared" ref="DB79" si="203">BK79</f>
        <v/>
      </c>
      <c r="DC79" s="14" t="str">
        <f t="shared" ref="DC79" si="204">BT79</f>
        <v/>
      </c>
      <c r="DD79" s="14" t="str">
        <f t="shared" ref="DD79" si="205">CC79</f>
        <v/>
      </c>
      <c r="DE79" s="14" t="str">
        <f t="shared" ref="DE79" si="206">CL79</f>
        <v/>
      </c>
      <c r="DF79" s="14" t="str">
        <f t="shared" ref="DF79" si="207">CU79</f>
        <v/>
      </c>
      <c r="DG79" s="14" t="str">
        <f>IF(AF79="","",INDEX($CW$4:$DF$4,MATCH(MAX(CW79:DF79),CW79:DF79,0)))</f>
        <v/>
      </c>
      <c r="DH79" s="14">
        <v>79</v>
      </c>
      <c r="DI79" s="14" t="str">
        <f t="shared" si="186"/>
        <v/>
      </c>
      <c r="DJ79" s="14" t="str" cm="1">
        <f t="array" ref="DJ79">IFERROR(INDEX($CW$4:$DF$4,_xlfn.AGGREGATE(15,6,COLUMN($CW$4:$DF$4)-COLUMN($CV$1)/($CW$79:$DF$79=MAX($CW$79:$DF$79)),COLUMNS($CW$4:CW4))),"")</f>
        <v/>
      </c>
      <c r="DK79" s="14" t="str" cm="1">
        <f t="array" ref="DK79">IFERROR(INDEX($CW$4:$DF$4,_xlfn.AGGREGATE(15,6,COLUMN($CW$4:$DF$4)-COLUMN($CV$1)/($CW$79:$DF$79=MAX($CW$79:$DF$79)),COLUMNS($CW$4:CX4))),"")</f>
        <v/>
      </c>
      <c r="DL79" s="14" t="str" cm="1">
        <f t="array" ref="DL79">IFERROR(INDEX($CW$4:$DF$4,_xlfn.AGGREGATE(15,6,COLUMN($CW$4:$DF$4)-COLUMN($CV$1)/($CW$79:$DF$79=MAX($CW$79:$DF$79)),COLUMNS($CW$4:CY4))),"")</f>
        <v/>
      </c>
      <c r="DM79" s="14" t="str" cm="1">
        <f t="array" ref="DM79">IFERROR(INDEX($CW$4:$DF$4,_xlfn.AGGREGATE(15,6,COLUMN($CW$4:$DF$4)-COLUMN($CV$1)/($CW$79:$DF$79=MAX($CW$79:$DF$79)),COLUMNS($CW$4:CZ4))),"")</f>
        <v/>
      </c>
      <c r="DN79" s="168" t="str">
        <f ca="1">IF(DO78="",DN78,DN75)</f>
        <v/>
      </c>
      <c r="DR79" s="14" t="str">
        <f ca="1">IF(DN76&gt;1,"R","N")</f>
        <v>N</v>
      </c>
      <c r="DS79" s="14" t="str">
        <f ca="1">DN79</f>
        <v/>
      </c>
      <c r="ES79" s="81" t="str">
        <f t="shared" si="184"/>
        <v>B70</v>
      </c>
      <c r="ET79" s="219" t="str">
        <f t="shared" si="188"/>
        <v/>
      </c>
      <c r="EU79" s="24" t="str">
        <f t="shared" si="189"/>
        <v/>
      </c>
      <c r="EV79" s="24" t="str">
        <f t="shared" si="190"/>
        <v/>
      </c>
      <c r="EW79" s="24" t="str">
        <f t="shared" si="191"/>
        <v/>
      </c>
      <c r="EX79" s="24" t="str">
        <f t="shared" si="192"/>
        <v/>
      </c>
      <c r="EY79" s="24" t="str">
        <f t="shared" si="193"/>
        <v/>
      </c>
      <c r="EZ79" s="24" t="str">
        <f t="shared" si="194"/>
        <v/>
      </c>
      <c r="FA79" s="24" t="str">
        <f t="shared" si="195"/>
        <v/>
      </c>
      <c r="FB79" s="24" t="str">
        <f t="shared" si="196"/>
        <v/>
      </c>
      <c r="FC79" s="67" t="str">
        <f t="shared" si="197"/>
        <v/>
      </c>
    </row>
    <row r="80" spans="1:159" ht="26.25" customHeight="1">
      <c r="A80" s="14">
        <v>71</v>
      </c>
      <c r="B80" s="101" t="str">
        <f>'Strategy 1 | PD-TG'!B80</f>
        <v/>
      </c>
      <c r="C80" s="102" t="str">
        <f>'Strategy 1 | PD-TG'!C80</f>
        <v/>
      </c>
      <c r="D80" s="102" t="str">
        <f>'Strategy 1 | PD-TG'!J80</f>
        <v/>
      </c>
      <c r="E80" s="102" t="str">
        <f>IF(AU80="","",IF('Strategy 1 | PD-TG'!S80="W","Y",IF('Strategy 1 | PD-TG'!S80="L","N","")))</f>
        <v/>
      </c>
      <c r="F80" s="102" t="str">
        <f>'Strategy 1 | PD-TG'!T80</f>
        <v/>
      </c>
      <c r="G80" s="102" t="str">
        <f>'Strategy 1 | PD-TG'!N80</f>
        <v/>
      </c>
      <c r="H80" s="103" t="str">
        <f>'Strategy 1 | PD-TG'!P80</f>
        <v/>
      </c>
      <c r="I80" s="137"/>
      <c r="J80" s="137"/>
      <c r="K80" s="101" t="str">
        <f>'Strategy 2 | PD-FE'!B80</f>
        <v/>
      </c>
      <c r="L80" s="102" t="str">
        <f>'Strategy 2 | PD-FE'!C80</f>
        <v/>
      </c>
      <c r="M80" s="102" t="str">
        <f>'Strategy 2 | PD-FE'!J80</f>
        <v/>
      </c>
      <c r="N80" s="102" t="str">
        <f>IF(AU80="","",IF('Strategy 2 | PD-FE'!S80="W","Y",IF('Strategy 2 | PD-FE'!S80="L","N","")))</f>
        <v/>
      </c>
      <c r="O80" s="102" t="str">
        <f>'Strategy 2 | PD-FE'!T80</f>
        <v/>
      </c>
      <c r="P80" s="102" t="str">
        <f>'Strategy 2 | PD-FE'!N80</f>
        <v/>
      </c>
      <c r="Q80" s="103" t="str">
        <f>'Strategy 2 | PD-FE'!P80</f>
        <v/>
      </c>
      <c r="R80" s="137"/>
      <c r="S80" s="137"/>
      <c r="T80" s="101" t="str">
        <f>'Strategy 3 | M1-TG'!B80</f>
        <v/>
      </c>
      <c r="U80" s="102" t="str">
        <f>'Strategy 3 | M1-TG'!C80</f>
        <v/>
      </c>
      <c r="V80" s="102" t="str">
        <f>'Strategy 3 | M1-TG'!J80</f>
        <v/>
      </c>
      <c r="W80" s="102" t="str">
        <f>IF(AU80="","",IF('Strategy 3 | M1-TG'!S80="W","Y",IF('Strategy 3 | M1-TG'!S80="L","N","")))</f>
        <v/>
      </c>
      <c r="X80" s="102" t="str">
        <f>'Strategy 3 | M1-TG'!T80</f>
        <v/>
      </c>
      <c r="Y80" s="102" t="str">
        <f>'Strategy 3 | M1-TG'!N80</f>
        <v/>
      </c>
      <c r="Z80" s="103" t="str">
        <f>'Strategy 3 | M1-TG'!P80</f>
        <v/>
      </c>
      <c r="AA80" s="137"/>
      <c r="AB80" s="137"/>
      <c r="AC80" s="101" t="str">
        <f>'Strategy 4 | HP-FE'!B80</f>
        <v/>
      </c>
      <c r="AD80" s="102" t="str">
        <f>'Strategy 4 | HP-FE'!C80</f>
        <v/>
      </c>
      <c r="AE80" s="102" t="str">
        <f>'Strategy 4 | HP-FE'!J80</f>
        <v/>
      </c>
      <c r="AF80" s="102" t="str">
        <f>IF(AU80="","",IF('Strategy 4 | HP-FE'!S80="W","Y",IF('Strategy 4 | HP-FE'!S80="L","N","")))</f>
        <v/>
      </c>
      <c r="AG80" s="102" t="str">
        <f>'Strategy 4 | HP-FE'!T80</f>
        <v/>
      </c>
      <c r="AH80" s="102" t="str">
        <f>'Strategy 4 | HP-FE'!N80</f>
        <v/>
      </c>
      <c r="AI80" s="103" t="str">
        <f>'Strategy 4 | HP-FE'!P80</f>
        <v/>
      </c>
      <c r="AJ80" s="137"/>
      <c r="AK80" s="137"/>
      <c r="AL80" s="101" t="str">
        <f>'Strategy 5 | M1-FE'!B80</f>
        <v/>
      </c>
      <c r="AM80" s="102" t="str">
        <f>'Strategy 5 | M1-FE'!C80</f>
        <v/>
      </c>
      <c r="AN80" s="102" t="str">
        <f>'Strategy 5 | M1-FE'!J80</f>
        <v/>
      </c>
      <c r="AO80" s="102" t="str">
        <f>IF(AU80="","",IF('Strategy 5 | M1-FE'!S80="W","Y",IF('Strategy 5 | M1-FE'!S80="L","N","")))</f>
        <v/>
      </c>
      <c r="AP80" s="102" t="str">
        <f>'Strategy 5 | M1-FE'!T80</f>
        <v/>
      </c>
      <c r="AQ80" s="102" t="str">
        <f>'Strategy 5 | M1-FE'!N80</f>
        <v/>
      </c>
      <c r="AR80" s="103" t="str">
        <f>'Strategy 5 | M1-FE'!P80</f>
        <v/>
      </c>
      <c r="AS80" s="137"/>
      <c r="AT80" s="137"/>
      <c r="AU80" s="186" t="str">
        <f>IF('Combo Dashboard'!AF80="","",'Combo Dashboard'!AF80)</f>
        <v/>
      </c>
      <c r="AV80" s="180" t="str">
        <f t="shared" ref="AV80" si="208">IF(AU79="","",IF(DR79="R","R",""))</f>
        <v/>
      </c>
      <c r="AW80" s="180" t="str">
        <f>IF(AU79="","",VLOOKUP(DS80,General!U:V,2,FALSE))</f>
        <v/>
      </c>
      <c r="AX80" s="181" t="str" cm="1">
        <f t="array" aca="1" ref="AX80" ca="1">IF(AU79="","",INDIRECT(DS79&amp;DH80))</f>
        <v/>
      </c>
      <c r="AY80" s="102" t="str">
        <f t="shared" si="182"/>
        <v/>
      </c>
      <c r="AZ80" s="102" t="str">
        <f t="shared" si="185"/>
        <v/>
      </c>
      <c r="BA80" s="103" t="str">
        <f t="shared" si="183"/>
        <v/>
      </c>
      <c r="BB80" s="137"/>
      <c r="BC80" s="137"/>
      <c r="BD80" s="137"/>
      <c r="BE80" s="101" t="str">
        <f>'Strategy 6 | PD-M1'!B80</f>
        <v/>
      </c>
      <c r="BF80" s="102" t="str">
        <f>'Strategy 6 | PD-M1'!C80</f>
        <v/>
      </c>
      <c r="BG80" s="102" t="str">
        <f>'Strategy 6 | PD-M1'!J80</f>
        <v/>
      </c>
      <c r="BH80" s="102" t="str">
        <f>IF(AU80="","",IF('Strategy 6 | PD-M1'!R80&gt;0,"Y",IF('Strategy 6 | PD-M1'!R80=0,"","N")))</f>
        <v/>
      </c>
      <c r="BI80" s="102" t="str">
        <f>'Strategy 6 | PD-M1'!T80</f>
        <v/>
      </c>
      <c r="BJ80" s="102" t="str">
        <f>'Strategy 6 | PD-M1'!N80</f>
        <v/>
      </c>
      <c r="BK80" s="103" t="str">
        <f>'Strategy 6 | PD-M1'!P80</f>
        <v/>
      </c>
      <c r="BL80" s="137"/>
      <c r="BM80" s="137"/>
      <c r="BN80" s="101" t="str">
        <f>'Strategy 7 | TG-FE'!B80</f>
        <v/>
      </c>
      <c r="BO80" s="102" t="str">
        <f>'Strategy 7 | TG-FE'!C80</f>
        <v/>
      </c>
      <c r="BP80" s="102" t="str">
        <f>'Strategy 7 | TG-FE'!J80</f>
        <v/>
      </c>
      <c r="BQ80" s="102" t="str">
        <f>IF(AU80="","",IF('Strategy 7 | TG-FE'!S80="W","Y",IF('Strategy 7 | TG-FE'!S80="L","N","")))</f>
        <v/>
      </c>
      <c r="BR80" s="102" t="str">
        <f>'Strategy 7 | TG-FE'!T80</f>
        <v/>
      </c>
      <c r="BS80" s="102" t="str">
        <f>'Strategy 7 | TG-FE'!N80</f>
        <v/>
      </c>
      <c r="BT80" s="103" t="str">
        <f>'Strategy 7 | TG-FE'!P80</f>
        <v/>
      </c>
      <c r="BU80" s="137"/>
      <c r="BV80" s="137"/>
      <c r="BW80" s="101" t="str">
        <f>'Strategy 8 | M1-WB'!B80</f>
        <v/>
      </c>
      <c r="BX80" s="102" t="str">
        <f>'Strategy 8 | M1-WB'!C80</f>
        <v/>
      </c>
      <c r="BY80" s="102" t="str">
        <f>'Strategy 8 | M1-WB'!J80</f>
        <v/>
      </c>
      <c r="BZ80" s="102" t="str">
        <f>IF(AU80="","",IF('Strategy 8 | M1-WB'!S80="W","Y",IF('Strategy 8 | M1-WB'!S80="L","N","")))</f>
        <v/>
      </c>
      <c r="CA80" s="102" t="str">
        <f>'Strategy 8 | M1-WB'!T80</f>
        <v/>
      </c>
      <c r="CB80" s="102" t="str">
        <f>'Strategy 8 | M1-WB'!N80</f>
        <v/>
      </c>
      <c r="CC80" s="103" t="str">
        <f>'Strategy 8 | M1-WB'!P80</f>
        <v/>
      </c>
      <c r="CD80" s="137"/>
      <c r="CE80" s="137"/>
      <c r="CF80" s="101" t="str">
        <f>'Strategy 9 | HP-M1'!B80</f>
        <v/>
      </c>
      <c r="CG80" s="102" t="str">
        <f>'Strategy 9 | HP-M1'!C80</f>
        <v/>
      </c>
      <c r="CH80" s="102" t="str">
        <f>'Strategy 9 | HP-M1'!J80</f>
        <v/>
      </c>
      <c r="CI80" s="102" t="str">
        <f>IF(AU80="","",IF('Strategy 9 | HP-M1'!S80="W","Y",IF('Strategy 9 | HP-M1'!S80="L","N","")))</f>
        <v/>
      </c>
      <c r="CJ80" s="102" t="str">
        <f>'Strategy 9 | HP-M1'!T80</f>
        <v/>
      </c>
      <c r="CK80" s="102" t="str">
        <f>'Strategy 9 | HP-M1'!N80</f>
        <v/>
      </c>
      <c r="CL80" s="103" t="str">
        <f>'Strategy 9 | HP-M1'!P80</f>
        <v/>
      </c>
      <c r="CM80" s="137"/>
      <c r="CN80" s="137"/>
      <c r="CO80" s="101" t="str">
        <f>'Strategy 10 | OP-OB'!B80</f>
        <v/>
      </c>
      <c r="CP80" s="102" t="str">
        <f>'Strategy 10 | OP-OB'!C80</f>
        <v/>
      </c>
      <c r="CQ80" s="102" t="str">
        <f>'Strategy 10 | OP-OB'!J80</f>
        <v/>
      </c>
      <c r="CR80" s="102" t="str">
        <f>IF(AU80="","",IF('Strategy 10 | OP-OB'!S80="W","Y",IF('Strategy 10 | OP-OB'!S80="L","N","")))</f>
        <v/>
      </c>
      <c r="CS80" s="102" t="str">
        <f>'Strategy 10 | OP-OB'!T80</f>
        <v/>
      </c>
      <c r="CT80" s="102" t="str">
        <f>'Strategy 10 | OP-OB'!N80</f>
        <v/>
      </c>
      <c r="CU80" s="103" t="str">
        <f>'Strategy 10 | OP-OB'!P80</f>
        <v/>
      </c>
      <c r="CV80" s="14" t="e">
        <f>IF(AY80="",0,IFERROR(VLOOKUP(AY75&amp;AY76&amp;AY77&amp;AY78&amp;AY79&amp;AY80,General!I:J,2,FALSE),0))+AZ79</f>
        <v>#VALUE!</v>
      </c>
      <c r="DG80" s="14" t="str">
        <f>DG84</f>
        <v/>
      </c>
      <c r="DH80" s="14">
        <v>80</v>
      </c>
      <c r="DI80" s="14" t="str">
        <f>$DG$84</f>
        <v/>
      </c>
      <c r="DN80" s="14" t="str">
        <f ca="1">IF(DN81=1,DN83,IF(DN81=2,DO83,IF(DN81=3,DP83,DQ83)))</f>
        <v/>
      </c>
      <c r="DS80" s="14" t="str">
        <f ca="1">$DN$79</f>
        <v/>
      </c>
      <c r="ES80" s="81" t="str">
        <f t="shared" si="184"/>
        <v>B71</v>
      </c>
      <c r="ET80" s="219" t="str">
        <f t="shared" si="188"/>
        <v/>
      </c>
      <c r="EU80" s="24" t="str">
        <f t="shared" si="189"/>
        <v/>
      </c>
      <c r="EV80" s="24" t="str">
        <f t="shared" si="190"/>
        <v/>
      </c>
      <c r="EW80" s="24" t="str">
        <f t="shared" si="191"/>
        <v/>
      </c>
      <c r="EX80" s="24" t="str">
        <f t="shared" si="192"/>
        <v/>
      </c>
      <c r="EY80" s="24" t="str">
        <f t="shared" si="193"/>
        <v/>
      </c>
      <c r="EZ80" s="24" t="str">
        <f t="shared" si="194"/>
        <v/>
      </c>
      <c r="FA80" s="24" t="str">
        <f t="shared" si="195"/>
        <v/>
      </c>
      <c r="FB80" s="24" t="str">
        <f t="shared" si="196"/>
        <v/>
      </c>
      <c r="FC80" s="67" t="str">
        <f t="shared" si="197"/>
        <v/>
      </c>
    </row>
    <row r="81" spans="1:159" ht="26.25" customHeight="1">
      <c r="A81" s="14">
        <v>72</v>
      </c>
      <c r="B81" s="104" t="str">
        <f>'Strategy 1 | PD-TG'!B81</f>
        <v/>
      </c>
      <c r="C81" s="91" t="str">
        <f>'Strategy 1 | PD-TG'!C81</f>
        <v/>
      </c>
      <c r="D81" s="91" t="str">
        <f>'Strategy 1 | PD-TG'!J81</f>
        <v/>
      </c>
      <c r="E81" s="91" t="str">
        <f>IF(AU81="","",IF('Strategy 1 | PD-TG'!S81="W","Y",IF('Strategy 1 | PD-TG'!S81="L","N","")))</f>
        <v/>
      </c>
      <c r="F81" s="91" t="str">
        <f>'Strategy 1 | PD-TG'!T81</f>
        <v/>
      </c>
      <c r="G81" s="91" t="str">
        <f>'Strategy 1 | PD-TG'!N81</f>
        <v/>
      </c>
      <c r="H81" s="105" t="str">
        <f>'Strategy 1 | PD-TG'!P81</f>
        <v/>
      </c>
      <c r="I81" s="137"/>
      <c r="J81" s="137"/>
      <c r="K81" s="104" t="str">
        <f>'Strategy 2 | PD-FE'!B81</f>
        <v/>
      </c>
      <c r="L81" s="91" t="str">
        <f>'Strategy 2 | PD-FE'!C81</f>
        <v/>
      </c>
      <c r="M81" s="91" t="str">
        <f>'Strategy 2 | PD-FE'!J81</f>
        <v/>
      </c>
      <c r="N81" s="91" t="str">
        <f>IF(AU81="","",IF('Strategy 2 | PD-FE'!S81="W","Y",IF('Strategy 2 | PD-FE'!S81="L","N","")))</f>
        <v/>
      </c>
      <c r="O81" s="91" t="str">
        <f>'Strategy 2 | PD-FE'!T81</f>
        <v/>
      </c>
      <c r="P81" s="91" t="str">
        <f>'Strategy 2 | PD-FE'!N81</f>
        <v/>
      </c>
      <c r="Q81" s="105" t="str">
        <f>'Strategy 2 | PD-FE'!P81</f>
        <v/>
      </c>
      <c r="R81" s="137"/>
      <c r="S81" s="137"/>
      <c r="T81" s="104" t="str">
        <f>'Strategy 3 | M1-TG'!B81</f>
        <v/>
      </c>
      <c r="U81" s="91" t="str">
        <f>'Strategy 3 | M1-TG'!C81</f>
        <v/>
      </c>
      <c r="V81" s="91" t="str">
        <f>'Strategy 3 | M1-TG'!J81</f>
        <v/>
      </c>
      <c r="W81" s="91" t="str">
        <f>IF(AU81="","",IF('Strategy 3 | M1-TG'!S81="W","Y",IF('Strategy 3 | M1-TG'!S81="L","N","")))</f>
        <v/>
      </c>
      <c r="X81" s="91" t="str">
        <f>'Strategy 3 | M1-TG'!T81</f>
        <v/>
      </c>
      <c r="Y81" s="91" t="str">
        <f>'Strategy 3 | M1-TG'!N81</f>
        <v/>
      </c>
      <c r="Z81" s="105" t="str">
        <f>'Strategy 3 | M1-TG'!P81</f>
        <v/>
      </c>
      <c r="AA81" s="137"/>
      <c r="AB81" s="137"/>
      <c r="AC81" s="104" t="str">
        <f>'Strategy 4 | HP-FE'!B81</f>
        <v/>
      </c>
      <c r="AD81" s="91" t="str">
        <f>'Strategy 4 | HP-FE'!C81</f>
        <v/>
      </c>
      <c r="AE81" s="91" t="str">
        <f>'Strategy 4 | HP-FE'!J81</f>
        <v/>
      </c>
      <c r="AF81" s="91" t="str">
        <f>IF(AU81="","",IF('Strategy 4 | HP-FE'!S81="W","Y",IF('Strategy 4 | HP-FE'!S81="L","N","")))</f>
        <v/>
      </c>
      <c r="AG81" s="91" t="str">
        <f>'Strategy 4 | HP-FE'!T81</f>
        <v/>
      </c>
      <c r="AH81" s="91" t="str">
        <f>'Strategy 4 | HP-FE'!N81</f>
        <v/>
      </c>
      <c r="AI81" s="105" t="str">
        <f>'Strategy 4 | HP-FE'!P81</f>
        <v/>
      </c>
      <c r="AJ81" s="137"/>
      <c r="AK81" s="137"/>
      <c r="AL81" s="104" t="str">
        <f>'Strategy 5 | M1-FE'!B81</f>
        <v/>
      </c>
      <c r="AM81" s="91" t="str">
        <f>'Strategy 5 | M1-FE'!C81</f>
        <v/>
      </c>
      <c r="AN81" s="91" t="str">
        <f>'Strategy 5 | M1-FE'!J81</f>
        <v/>
      </c>
      <c r="AO81" s="91" t="str">
        <f>IF(AU81="","",IF('Strategy 5 | M1-FE'!S81="W","Y",IF('Strategy 5 | M1-FE'!S81="L","N","")))</f>
        <v/>
      </c>
      <c r="AP81" s="91" t="str">
        <f>'Strategy 5 | M1-FE'!T81</f>
        <v/>
      </c>
      <c r="AQ81" s="91" t="str">
        <f>'Strategy 5 | M1-FE'!N81</f>
        <v/>
      </c>
      <c r="AR81" s="105" t="str">
        <f>'Strategy 5 | M1-FE'!P81</f>
        <v/>
      </c>
      <c r="AS81" s="137"/>
      <c r="AT81" s="137"/>
      <c r="AU81" s="187" t="str">
        <f>IF('Combo Dashboard'!AF81="","",'Combo Dashboard'!AF81)</f>
        <v/>
      </c>
      <c r="AV81" s="190" t="str">
        <f>IF('Combo Dashboard'!AG81="","",'Combo Dashboard'!AG81)</f>
        <v/>
      </c>
      <c r="AW81" s="190" t="str">
        <f>IF('Combo Dashboard'!AH81="","",'Combo Dashboard'!AH81)</f>
        <v/>
      </c>
      <c r="AX81" s="178" t="str" cm="1">
        <f t="array" aca="1" ref="AX81" ca="1">IF(AU80="","",INDIRECT(DS80&amp;DH81))</f>
        <v/>
      </c>
      <c r="AY81" s="91" t="str">
        <f t="shared" si="182"/>
        <v/>
      </c>
      <c r="AZ81" s="91" t="str">
        <f t="shared" si="185"/>
        <v/>
      </c>
      <c r="BA81" s="105" t="str">
        <f t="shared" si="183"/>
        <v/>
      </c>
      <c r="BB81" s="137"/>
      <c r="BC81" s="137"/>
      <c r="BD81" s="137"/>
      <c r="BE81" s="104" t="str">
        <f>'Strategy 6 | PD-M1'!B81</f>
        <v/>
      </c>
      <c r="BF81" s="91" t="str">
        <f>'Strategy 6 | PD-M1'!C81</f>
        <v/>
      </c>
      <c r="BG81" s="91" t="str">
        <f>'Strategy 6 | PD-M1'!J81</f>
        <v/>
      </c>
      <c r="BH81" s="91" t="str">
        <f>IF(AU81="","",IF('Strategy 6 | PD-M1'!R81&gt;0,"Y",IF('Strategy 6 | PD-M1'!R81=0,"","N")))</f>
        <v/>
      </c>
      <c r="BI81" s="91" t="str">
        <f>'Strategy 6 | PD-M1'!T81</f>
        <v/>
      </c>
      <c r="BJ81" s="91" t="str">
        <f>'Strategy 6 | PD-M1'!N81</f>
        <v/>
      </c>
      <c r="BK81" s="105" t="str">
        <f>'Strategy 6 | PD-M1'!P81</f>
        <v/>
      </c>
      <c r="BL81" s="137"/>
      <c r="BM81" s="137"/>
      <c r="BN81" s="104" t="str">
        <f>'Strategy 7 | TG-FE'!B81</f>
        <v/>
      </c>
      <c r="BO81" s="91" t="str">
        <f>'Strategy 7 | TG-FE'!C81</f>
        <v/>
      </c>
      <c r="BP81" s="91" t="str">
        <f>'Strategy 7 | TG-FE'!J81</f>
        <v/>
      </c>
      <c r="BQ81" s="91" t="str">
        <f>IF(AU81="","",IF('Strategy 7 | TG-FE'!S81="W","Y",IF('Strategy 7 | TG-FE'!S81="L","N","")))</f>
        <v/>
      </c>
      <c r="BR81" s="91" t="str">
        <f>'Strategy 7 | TG-FE'!T81</f>
        <v/>
      </c>
      <c r="BS81" s="91" t="str">
        <f>'Strategy 7 | TG-FE'!N81</f>
        <v/>
      </c>
      <c r="BT81" s="105" t="str">
        <f>'Strategy 7 | TG-FE'!P81</f>
        <v/>
      </c>
      <c r="BU81" s="137"/>
      <c r="BV81" s="137"/>
      <c r="BW81" s="104" t="str">
        <f>'Strategy 8 | M1-WB'!B81</f>
        <v/>
      </c>
      <c r="BX81" s="91" t="str">
        <f>'Strategy 8 | M1-WB'!C81</f>
        <v/>
      </c>
      <c r="BY81" s="91" t="str">
        <f>'Strategy 8 | M1-WB'!J81</f>
        <v/>
      </c>
      <c r="BZ81" s="91" t="str">
        <f>IF(AU81="","",IF('Strategy 8 | M1-WB'!S81="W","Y",IF('Strategy 8 | M1-WB'!S81="L","N","")))</f>
        <v/>
      </c>
      <c r="CA81" s="91" t="str">
        <f>'Strategy 8 | M1-WB'!T81</f>
        <v/>
      </c>
      <c r="CB81" s="91" t="str">
        <f>'Strategy 8 | M1-WB'!N81</f>
        <v/>
      </c>
      <c r="CC81" s="105" t="str">
        <f>'Strategy 8 | M1-WB'!P81</f>
        <v/>
      </c>
      <c r="CD81" s="137"/>
      <c r="CE81" s="137"/>
      <c r="CF81" s="104" t="str">
        <f>'Strategy 9 | HP-M1'!B81</f>
        <v/>
      </c>
      <c r="CG81" s="91" t="str">
        <f>'Strategy 9 | HP-M1'!C81</f>
        <v/>
      </c>
      <c r="CH81" s="91" t="str">
        <f>'Strategy 9 | HP-M1'!J81</f>
        <v/>
      </c>
      <c r="CI81" s="91" t="str">
        <f>IF(AU81="","",IF('Strategy 9 | HP-M1'!S81="W","Y",IF('Strategy 9 | HP-M1'!S81="L","N","")))</f>
        <v/>
      </c>
      <c r="CJ81" s="91" t="str">
        <f>'Strategy 9 | HP-M1'!T81</f>
        <v/>
      </c>
      <c r="CK81" s="91" t="str">
        <f>'Strategy 9 | HP-M1'!N81</f>
        <v/>
      </c>
      <c r="CL81" s="105" t="str">
        <f>'Strategy 9 | HP-M1'!P81</f>
        <v/>
      </c>
      <c r="CM81" s="137"/>
      <c r="CN81" s="137"/>
      <c r="CO81" s="104" t="str">
        <f>'Strategy 10 | OP-OB'!B81</f>
        <v/>
      </c>
      <c r="CP81" s="91" t="str">
        <f>'Strategy 10 | OP-OB'!C81</f>
        <v/>
      </c>
      <c r="CQ81" s="91" t="str">
        <f>'Strategy 10 | OP-OB'!J81</f>
        <v/>
      </c>
      <c r="CR81" s="91" t="str">
        <f>IF(AU81="","",IF('Strategy 10 | OP-OB'!S81="W","Y",IF('Strategy 10 | OP-OB'!S81="L","N","")))</f>
        <v/>
      </c>
      <c r="CS81" s="91" t="str">
        <f>'Strategy 10 | OP-OB'!T81</f>
        <v/>
      </c>
      <c r="CT81" s="91" t="str">
        <f>'Strategy 10 | OP-OB'!N81</f>
        <v/>
      </c>
      <c r="CU81" s="105" t="str">
        <f>'Strategy 10 | OP-OB'!P81</f>
        <v/>
      </c>
      <c r="CV81" s="14" t="e">
        <f>IF(AY81="",0,IFERROR(VLOOKUP(AY76&amp;AY77&amp;AY78&amp;AY79&amp;AY80&amp;AY81,General!I:J,2,FALSE),0))+AZ80</f>
        <v>#VALUE!</v>
      </c>
      <c r="DG81" s="14" t="str">
        <f>DG84</f>
        <v/>
      </c>
      <c r="DH81" s="14">
        <v>81</v>
      </c>
      <c r="DI81" s="14" t="str">
        <f t="shared" ref="DI81:DI84" si="209">$DG$84</f>
        <v/>
      </c>
      <c r="DN81" s="14">
        <f ca="1">RANDBETWEEN(1,DN82)</f>
        <v>1</v>
      </c>
      <c r="DS81" s="14" t="str">
        <f t="shared" ref="DS81:DS83" ca="1" si="210">$DN$79</f>
        <v/>
      </c>
      <c r="ES81" s="81" t="str">
        <f t="shared" si="184"/>
        <v>B72</v>
      </c>
      <c r="ET81" s="219" t="str">
        <f t="shared" si="188"/>
        <v/>
      </c>
      <c r="EU81" s="24" t="str">
        <f t="shared" si="189"/>
        <v/>
      </c>
      <c r="EV81" s="24" t="str">
        <f t="shared" si="190"/>
        <v/>
      </c>
      <c r="EW81" s="24" t="str">
        <f t="shared" si="191"/>
        <v/>
      </c>
      <c r="EX81" s="24" t="str">
        <f t="shared" si="192"/>
        <v/>
      </c>
      <c r="EY81" s="24" t="str">
        <f t="shared" si="193"/>
        <v/>
      </c>
      <c r="EZ81" s="24" t="str">
        <f t="shared" si="194"/>
        <v/>
      </c>
      <c r="FA81" s="24" t="str">
        <f t="shared" si="195"/>
        <v/>
      </c>
      <c r="FB81" s="24" t="str">
        <f t="shared" si="196"/>
        <v/>
      </c>
      <c r="FC81" s="67" t="str">
        <f t="shared" si="197"/>
        <v/>
      </c>
    </row>
    <row r="82" spans="1:159" ht="26.25" customHeight="1">
      <c r="A82" s="14">
        <v>73</v>
      </c>
      <c r="B82" s="104" t="str">
        <f>'Strategy 1 | PD-TG'!B82</f>
        <v/>
      </c>
      <c r="C82" s="91" t="str">
        <f>'Strategy 1 | PD-TG'!C82</f>
        <v/>
      </c>
      <c r="D82" s="91" t="str">
        <f>'Strategy 1 | PD-TG'!J82</f>
        <v/>
      </c>
      <c r="E82" s="91" t="str">
        <f>IF(AU82="","",IF('Strategy 1 | PD-TG'!S82="W","Y",IF('Strategy 1 | PD-TG'!S82="L","N","")))</f>
        <v/>
      </c>
      <c r="F82" s="91" t="str">
        <f>'Strategy 1 | PD-TG'!T82</f>
        <v/>
      </c>
      <c r="G82" s="91" t="str">
        <f>'Strategy 1 | PD-TG'!N82</f>
        <v/>
      </c>
      <c r="H82" s="105" t="str">
        <f>'Strategy 1 | PD-TG'!P82</f>
        <v/>
      </c>
      <c r="I82" s="137"/>
      <c r="J82" s="137"/>
      <c r="K82" s="104" t="str">
        <f>'Strategy 2 | PD-FE'!B82</f>
        <v/>
      </c>
      <c r="L82" s="91" t="str">
        <f>'Strategy 2 | PD-FE'!C82</f>
        <v/>
      </c>
      <c r="M82" s="91" t="str">
        <f>'Strategy 2 | PD-FE'!J82</f>
        <v/>
      </c>
      <c r="N82" s="91" t="str">
        <f>IF(AU82="","",IF('Strategy 2 | PD-FE'!S82="W","Y",IF('Strategy 2 | PD-FE'!S82="L","N","")))</f>
        <v/>
      </c>
      <c r="O82" s="91" t="str">
        <f>'Strategy 2 | PD-FE'!T82</f>
        <v/>
      </c>
      <c r="P82" s="91" t="str">
        <f>'Strategy 2 | PD-FE'!N82</f>
        <v/>
      </c>
      <c r="Q82" s="105" t="str">
        <f>'Strategy 2 | PD-FE'!P82</f>
        <v/>
      </c>
      <c r="R82" s="137"/>
      <c r="S82" s="137"/>
      <c r="T82" s="104" t="str">
        <f>'Strategy 3 | M1-TG'!B82</f>
        <v/>
      </c>
      <c r="U82" s="91" t="str">
        <f>'Strategy 3 | M1-TG'!C82</f>
        <v/>
      </c>
      <c r="V82" s="91" t="str">
        <f>'Strategy 3 | M1-TG'!J82</f>
        <v/>
      </c>
      <c r="W82" s="91" t="str">
        <f>IF(AU82="","",IF('Strategy 3 | M1-TG'!S82="W","Y",IF('Strategy 3 | M1-TG'!S82="L","N","")))</f>
        <v/>
      </c>
      <c r="X82" s="91" t="str">
        <f>'Strategy 3 | M1-TG'!T82</f>
        <v/>
      </c>
      <c r="Y82" s="91" t="str">
        <f>'Strategy 3 | M1-TG'!N82</f>
        <v/>
      </c>
      <c r="Z82" s="105" t="str">
        <f>'Strategy 3 | M1-TG'!P82</f>
        <v/>
      </c>
      <c r="AA82" s="137"/>
      <c r="AB82" s="137"/>
      <c r="AC82" s="104" t="str">
        <f>'Strategy 4 | HP-FE'!B82</f>
        <v/>
      </c>
      <c r="AD82" s="91" t="str">
        <f>'Strategy 4 | HP-FE'!C82</f>
        <v/>
      </c>
      <c r="AE82" s="91" t="str">
        <f>'Strategy 4 | HP-FE'!J82</f>
        <v/>
      </c>
      <c r="AF82" s="91" t="str">
        <f>IF(AU82="","",IF('Strategy 4 | HP-FE'!S82="W","Y",IF('Strategy 4 | HP-FE'!S82="L","N","")))</f>
        <v/>
      </c>
      <c r="AG82" s="91" t="str">
        <f>'Strategy 4 | HP-FE'!T82</f>
        <v/>
      </c>
      <c r="AH82" s="91" t="str">
        <f>'Strategy 4 | HP-FE'!N82</f>
        <v/>
      </c>
      <c r="AI82" s="105" t="str">
        <f>'Strategy 4 | HP-FE'!P82</f>
        <v/>
      </c>
      <c r="AJ82" s="137"/>
      <c r="AK82" s="137"/>
      <c r="AL82" s="104" t="str">
        <f>'Strategy 5 | M1-FE'!B82</f>
        <v/>
      </c>
      <c r="AM82" s="91" t="str">
        <f>'Strategy 5 | M1-FE'!C82</f>
        <v/>
      </c>
      <c r="AN82" s="91" t="str">
        <f>'Strategy 5 | M1-FE'!J82</f>
        <v/>
      </c>
      <c r="AO82" s="91" t="str">
        <f>IF(AU82="","",IF('Strategy 5 | M1-FE'!S82="W","Y",IF('Strategy 5 | M1-FE'!S82="L","N","")))</f>
        <v/>
      </c>
      <c r="AP82" s="91" t="str">
        <f>'Strategy 5 | M1-FE'!T82</f>
        <v/>
      </c>
      <c r="AQ82" s="91" t="str">
        <f>'Strategy 5 | M1-FE'!N82</f>
        <v/>
      </c>
      <c r="AR82" s="105" t="str">
        <f>'Strategy 5 | M1-FE'!P82</f>
        <v/>
      </c>
      <c r="AS82" s="137"/>
      <c r="AT82" s="137"/>
      <c r="AU82" s="187" t="str">
        <f>IF('Combo Dashboard'!AF82="","",'Combo Dashboard'!AF82)</f>
        <v/>
      </c>
      <c r="AV82" s="190" t="str">
        <f>IF('Combo Dashboard'!AG82="","",'Combo Dashboard'!AG82)</f>
        <v/>
      </c>
      <c r="AW82" s="190" t="str">
        <f>IF('Combo Dashboard'!AH82="","",'Combo Dashboard'!AH82)</f>
        <v/>
      </c>
      <c r="AX82" s="178" t="str" cm="1">
        <f t="array" aca="1" ref="AX82" ca="1">IF(AU81="","",INDIRECT(DS81&amp;DH82))</f>
        <v/>
      </c>
      <c r="AY82" s="91" t="str">
        <f t="shared" si="182"/>
        <v/>
      </c>
      <c r="AZ82" s="91" t="str">
        <f t="shared" si="185"/>
        <v/>
      </c>
      <c r="BA82" s="105" t="str">
        <f t="shared" si="183"/>
        <v/>
      </c>
      <c r="BB82" s="137"/>
      <c r="BC82" s="137"/>
      <c r="BD82" s="137"/>
      <c r="BE82" s="104" t="str">
        <f>'Strategy 6 | PD-M1'!B82</f>
        <v/>
      </c>
      <c r="BF82" s="91" t="str">
        <f>'Strategy 6 | PD-M1'!C82</f>
        <v/>
      </c>
      <c r="BG82" s="91" t="str">
        <f>'Strategy 6 | PD-M1'!J82</f>
        <v/>
      </c>
      <c r="BH82" s="91" t="str">
        <f>IF(AU82="","",IF('Strategy 6 | PD-M1'!R82&gt;0,"Y",IF('Strategy 6 | PD-M1'!R82=0,"","N")))</f>
        <v/>
      </c>
      <c r="BI82" s="91" t="str">
        <f>'Strategy 6 | PD-M1'!T82</f>
        <v/>
      </c>
      <c r="BJ82" s="91" t="str">
        <f>'Strategy 6 | PD-M1'!N82</f>
        <v/>
      </c>
      <c r="BK82" s="105" t="str">
        <f>'Strategy 6 | PD-M1'!P82</f>
        <v/>
      </c>
      <c r="BL82" s="137"/>
      <c r="BM82" s="137"/>
      <c r="BN82" s="104" t="str">
        <f>'Strategy 7 | TG-FE'!B82</f>
        <v/>
      </c>
      <c r="BO82" s="91" t="str">
        <f>'Strategy 7 | TG-FE'!C82</f>
        <v/>
      </c>
      <c r="BP82" s="91" t="str">
        <f>'Strategy 7 | TG-FE'!J82</f>
        <v/>
      </c>
      <c r="BQ82" s="91" t="str">
        <f>IF(AU82="","",IF('Strategy 7 | TG-FE'!S82="W","Y",IF('Strategy 7 | TG-FE'!S82="L","N","")))</f>
        <v/>
      </c>
      <c r="BR82" s="91" t="str">
        <f>'Strategy 7 | TG-FE'!T82</f>
        <v/>
      </c>
      <c r="BS82" s="91" t="str">
        <f>'Strategy 7 | TG-FE'!N82</f>
        <v/>
      </c>
      <c r="BT82" s="105" t="str">
        <f>'Strategy 7 | TG-FE'!P82</f>
        <v/>
      </c>
      <c r="BU82" s="137"/>
      <c r="BV82" s="137"/>
      <c r="BW82" s="104" t="str">
        <f>'Strategy 8 | M1-WB'!B82</f>
        <v/>
      </c>
      <c r="BX82" s="91" t="str">
        <f>'Strategy 8 | M1-WB'!C82</f>
        <v/>
      </c>
      <c r="BY82" s="91" t="str">
        <f>'Strategy 8 | M1-WB'!J82</f>
        <v/>
      </c>
      <c r="BZ82" s="91" t="str">
        <f>IF(AU82="","",IF('Strategy 8 | M1-WB'!S82="W","Y",IF('Strategy 8 | M1-WB'!S82="L","N","")))</f>
        <v/>
      </c>
      <c r="CA82" s="91" t="str">
        <f>'Strategy 8 | M1-WB'!T82</f>
        <v/>
      </c>
      <c r="CB82" s="91" t="str">
        <f>'Strategy 8 | M1-WB'!N82</f>
        <v/>
      </c>
      <c r="CC82" s="105" t="str">
        <f>'Strategy 8 | M1-WB'!P82</f>
        <v/>
      </c>
      <c r="CD82" s="137"/>
      <c r="CE82" s="137"/>
      <c r="CF82" s="104" t="str">
        <f>'Strategy 9 | HP-M1'!B82</f>
        <v/>
      </c>
      <c r="CG82" s="91" t="str">
        <f>'Strategy 9 | HP-M1'!C82</f>
        <v/>
      </c>
      <c r="CH82" s="91" t="str">
        <f>'Strategy 9 | HP-M1'!J82</f>
        <v/>
      </c>
      <c r="CI82" s="91" t="str">
        <f>IF(AU82="","",IF('Strategy 9 | HP-M1'!S82="W","Y",IF('Strategy 9 | HP-M1'!S82="L","N","")))</f>
        <v/>
      </c>
      <c r="CJ82" s="91" t="str">
        <f>'Strategy 9 | HP-M1'!T82</f>
        <v/>
      </c>
      <c r="CK82" s="91" t="str">
        <f>'Strategy 9 | HP-M1'!N82</f>
        <v/>
      </c>
      <c r="CL82" s="105" t="str">
        <f>'Strategy 9 | HP-M1'!P82</f>
        <v/>
      </c>
      <c r="CM82" s="137"/>
      <c r="CN82" s="137"/>
      <c r="CO82" s="104" t="str">
        <f>'Strategy 10 | OP-OB'!B82</f>
        <v/>
      </c>
      <c r="CP82" s="91" t="str">
        <f>'Strategy 10 | OP-OB'!C82</f>
        <v/>
      </c>
      <c r="CQ82" s="91" t="str">
        <f>'Strategy 10 | OP-OB'!J82</f>
        <v/>
      </c>
      <c r="CR82" s="91" t="str">
        <f>IF(AU82="","",IF('Strategy 10 | OP-OB'!S82="W","Y",IF('Strategy 10 | OP-OB'!S82="L","N","")))</f>
        <v/>
      </c>
      <c r="CS82" s="91" t="str">
        <f>'Strategy 10 | OP-OB'!T82</f>
        <v/>
      </c>
      <c r="CT82" s="91" t="str">
        <f>'Strategy 10 | OP-OB'!N82</f>
        <v/>
      </c>
      <c r="CU82" s="105" t="str">
        <f>'Strategy 10 | OP-OB'!P82</f>
        <v/>
      </c>
      <c r="CV82" s="14" t="e">
        <f>IF(AY82="",0,IFERROR(VLOOKUP(AY77&amp;AY78&amp;AY79&amp;AY80&amp;AY81&amp;AY82,General!I:J,2,FALSE),0))+AZ81</f>
        <v>#VALUE!</v>
      </c>
      <c r="DG82" s="14" t="str">
        <f>DG84</f>
        <v/>
      </c>
      <c r="DH82" s="14">
        <v>82</v>
      </c>
      <c r="DI82" s="14" t="str">
        <f t="shared" si="209"/>
        <v/>
      </c>
      <c r="DJ82" s="14" t="str">
        <f>IFERROR(VLOOKUP(DJ84,General!R:S,2,FALSE),"")</f>
        <v/>
      </c>
      <c r="DK82" s="14" t="str">
        <f>IFERROR(VLOOKUP(DK84,General!R:S,2,FALSE),"")</f>
        <v/>
      </c>
      <c r="DL82" s="14" t="str">
        <f>IFERROR(VLOOKUP(DL84,General!R:S,2,FALSE),"")</f>
        <v/>
      </c>
      <c r="DM82" s="14" t="str">
        <f>IFERROR(VLOOKUP(DM84,General!R:S,2,FALSE),"")</f>
        <v/>
      </c>
      <c r="DN82" s="14">
        <f ca="1">COUNTIF(DJ83:DM83,MAX(DJ83:DM83))</f>
        <v>4</v>
      </c>
      <c r="DS82" s="14" t="str">
        <f t="shared" ca="1" si="210"/>
        <v/>
      </c>
      <c r="ES82" s="81" t="str">
        <f t="shared" si="184"/>
        <v>B73</v>
      </c>
      <c r="ET82" s="219" t="str">
        <f t="shared" si="188"/>
        <v/>
      </c>
      <c r="EU82" s="24" t="str">
        <f t="shared" si="189"/>
        <v/>
      </c>
      <c r="EV82" s="24" t="str">
        <f t="shared" si="190"/>
        <v/>
      </c>
      <c r="EW82" s="24" t="str">
        <f t="shared" si="191"/>
        <v/>
      </c>
      <c r="EX82" s="24" t="str">
        <f t="shared" si="192"/>
        <v/>
      </c>
      <c r="EY82" s="24" t="str">
        <f t="shared" si="193"/>
        <v/>
      </c>
      <c r="EZ82" s="24" t="str">
        <f t="shared" si="194"/>
        <v/>
      </c>
      <c r="FA82" s="24" t="str">
        <f t="shared" si="195"/>
        <v/>
      </c>
      <c r="FB82" s="24" t="str">
        <f t="shared" si="196"/>
        <v/>
      </c>
      <c r="FC82" s="67" t="str">
        <f t="shared" si="197"/>
        <v/>
      </c>
    </row>
    <row r="83" spans="1:159" ht="26.25" customHeight="1">
      <c r="A83" s="14">
        <v>74</v>
      </c>
      <c r="B83" s="104" t="str">
        <f>'Strategy 1 | PD-TG'!B83</f>
        <v/>
      </c>
      <c r="C83" s="91" t="str">
        <f>'Strategy 1 | PD-TG'!C83</f>
        <v/>
      </c>
      <c r="D83" s="91" t="str">
        <f>'Strategy 1 | PD-TG'!J83</f>
        <v/>
      </c>
      <c r="E83" s="91" t="str">
        <f>IF(AU83="","",IF('Strategy 1 | PD-TG'!S83="W","Y",IF('Strategy 1 | PD-TG'!S83="L","N","")))</f>
        <v/>
      </c>
      <c r="F83" s="91" t="str">
        <f>'Strategy 1 | PD-TG'!T83</f>
        <v/>
      </c>
      <c r="G83" s="91" t="str">
        <f>'Strategy 1 | PD-TG'!N83</f>
        <v/>
      </c>
      <c r="H83" s="105" t="str">
        <f>'Strategy 1 | PD-TG'!P83</f>
        <v/>
      </c>
      <c r="I83" s="137"/>
      <c r="J83" s="137"/>
      <c r="K83" s="104" t="str">
        <f>'Strategy 2 | PD-FE'!B83</f>
        <v/>
      </c>
      <c r="L83" s="91" t="str">
        <f>'Strategy 2 | PD-FE'!C83</f>
        <v/>
      </c>
      <c r="M83" s="91" t="str">
        <f>'Strategy 2 | PD-FE'!J83</f>
        <v/>
      </c>
      <c r="N83" s="91" t="str">
        <f>IF(AU83="","",IF('Strategy 2 | PD-FE'!S83="W","Y",IF('Strategy 2 | PD-FE'!S83="L","N","")))</f>
        <v/>
      </c>
      <c r="O83" s="91" t="str">
        <f>'Strategy 2 | PD-FE'!T83</f>
        <v/>
      </c>
      <c r="P83" s="91" t="str">
        <f>'Strategy 2 | PD-FE'!N83</f>
        <v/>
      </c>
      <c r="Q83" s="105" t="str">
        <f>'Strategy 2 | PD-FE'!P83</f>
        <v/>
      </c>
      <c r="R83" s="137"/>
      <c r="S83" s="137"/>
      <c r="T83" s="104" t="str">
        <f>'Strategy 3 | M1-TG'!B83</f>
        <v/>
      </c>
      <c r="U83" s="91" t="str">
        <f>'Strategy 3 | M1-TG'!C83</f>
        <v/>
      </c>
      <c r="V83" s="91" t="str">
        <f>'Strategy 3 | M1-TG'!J83</f>
        <v/>
      </c>
      <c r="W83" s="91" t="str">
        <f>IF(AU83="","",IF('Strategy 3 | M1-TG'!S83="W","Y",IF('Strategy 3 | M1-TG'!S83="L","N","")))</f>
        <v/>
      </c>
      <c r="X83" s="91" t="str">
        <f>'Strategy 3 | M1-TG'!T83</f>
        <v/>
      </c>
      <c r="Y83" s="91" t="str">
        <f>'Strategy 3 | M1-TG'!N83</f>
        <v/>
      </c>
      <c r="Z83" s="105" t="str">
        <f>'Strategy 3 | M1-TG'!P83</f>
        <v/>
      </c>
      <c r="AA83" s="137"/>
      <c r="AB83" s="137"/>
      <c r="AC83" s="104" t="str">
        <f>'Strategy 4 | HP-FE'!B83</f>
        <v/>
      </c>
      <c r="AD83" s="91" t="str">
        <f>'Strategy 4 | HP-FE'!C83</f>
        <v/>
      </c>
      <c r="AE83" s="91" t="str">
        <f>'Strategy 4 | HP-FE'!J83</f>
        <v/>
      </c>
      <c r="AF83" s="91" t="str">
        <f>IF(AU83="","",IF('Strategy 4 | HP-FE'!S83="W","Y",IF('Strategy 4 | HP-FE'!S83="L","N","")))</f>
        <v/>
      </c>
      <c r="AG83" s="91" t="str">
        <f>'Strategy 4 | HP-FE'!T83</f>
        <v/>
      </c>
      <c r="AH83" s="91" t="str">
        <f>'Strategy 4 | HP-FE'!N83</f>
        <v/>
      </c>
      <c r="AI83" s="105" t="str">
        <f>'Strategy 4 | HP-FE'!P83</f>
        <v/>
      </c>
      <c r="AJ83" s="137"/>
      <c r="AK83" s="137"/>
      <c r="AL83" s="104" t="str">
        <f>'Strategy 5 | M1-FE'!B83</f>
        <v/>
      </c>
      <c r="AM83" s="91" t="str">
        <f>'Strategy 5 | M1-FE'!C83</f>
        <v/>
      </c>
      <c r="AN83" s="91" t="str">
        <f>'Strategy 5 | M1-FE'!J83</f>
        <v/>
      </c>
      <c r="AO83" s="91" t="str">
        <f>IF(AU83="","",IF('Strategy 5 | M1-FE'!S83="W","Y",IF('Strategy 5 | M1-FE'!S83="L","N","")))</f>
        <v/>
      </c>
      <c r="AP83" s="91" t="str">
        <f>'Strategy 5 | M1-FE'!T83</f>
        <v/>
      </c>
      <c r="AQ83" s="91" t="str">
        <f>'Strategy 5 | M1-FE'!N83</f>
        <v/>
      </c>
      <c r="AR83" s="105" t="str">
        <f>'Strategy 5 | M1-FE'!P83</f>
        <v/>
      </c>
      <c r="AS83" s="137"/>
      <c r="AT83" s="137"/>
      <c r="AU83" s="187" t="str">
        <f>IF('Combo Dashboard'!AF83="","",'Combo Dashboard'!AF83)</f>
        <v/>
      </c>
      <c r="AV83" s="190" t="str">
        <f>IF('Combo Dashboard'!AG83="","",'Combo Dashboard'!AG83)</f>
        <v/>
      </c>
      <c r="AW83" s="190" t="str">
        <f>IF('Combo Dashboard'!AH83="","",'Combo Dashboard'!AH83)</f>
        <v/>
      </c>
      <c r="AX83" s="178" t="str" cm="1">
        <f t="array" aca="1" ref="AX83" ca="1">IF(AU82="","",INDIRECT(DS82&amp;DH83))</f>
        <v/>
      </c>
      <c r="AY83" s="91" t="str">
        <f t="shared" si="182"/>
        <v/>
      </c>
      <c r="AZ83" s="91" t="str">
        <f t="shared" si="185"/>
        <v/>
      </c>
      <c r="BA83" s="105" t="str">
        <f t="shared" si="183"/>
        <v/>
      </c>
      <c r="BB83" s="137"/>
      <c r="BC83" s="137"/>
      <c r="BD83" s="137"/>
      <c r="BE83" s="104" t="str">
        <f>'Strategy 6 | PD-M1'!B83</f>
        <v/>
      </c>
      <c r="BF83" s="91" t="str">
        <f>'Strategy 6 | PD-M1'!C83</f>
        <v/>
      </c>
      <c r="BG83" s="91" t="str">
        <f>'Strategy 6 | PD-M1'!J83</f>
        <v/>
      </c>
      <c r="BH83" s="91" t="str">
        <f>IF(AU83="","",IF('Strategy 6 | PD-M1'!R83&gt;0,"Y",IF('Strategy 6 | PD-M1'!R83=0,"","N")))</f>
        <v/>
      </c>
      <c r="BI83" s="91" t="str">
        <f>'Strategy 6 | PD-M1'!T83</f>
        <v/>
      </c>
      <c r="BJ83" s="91" t="str">
        <f>'Strategy 6 | PD-M1'!N83</f>
        <v/>
      </c>
      <c r="BK83" s="105" t="str">
        <f>'Strategy 6 | PD-M1'!P83</f>
        <v/>
      </c>
      <c r="BL83" s="137"/>
      <c r="BM83" s="137"/>
      <c r="BN83" s="104" t="str">
        <f>'Strategy 7 | TG-FE'!B83</f>
        <v/>
      </c>
      <c r="BO83" s="91" t="str">
        <f>'Strategy 7 | TG-FE'!C83</f>
        <v/>
      </c>
      <c r="BP83" s="91" t="str">
        <f>'Strategy 7 | TG-FE'!J83</f>
        <v/>
      </c>
      <c r="BQ83" s="91" t="str">
        <f>IF(AU83="","",IF('Strategy 7 | TG-FE'!S83="W","Y",IF('Strategy 7 | TG-FE'!S83="L","N","")))</f>
        <v/>
      </c>
      <c r="BR83" s="91" t="str">
        <f>'Strategy 7 | TG-FE'!T83</f>
        <v/>
      </c>
      <c r="BS83" s="91" t="str">
        <f>'Strategy 7 | TG-FE'!N83</f>
        <v/>
      </c>
      <c r="BT83" s="105" t="str">
        <f>'Strategy 7 | TG-FE'!P83</f>
        <v/>
      </c>
      <c r="BU83" s="137"/>
      <c r="BV83" s="137"/>
      <c r="BW83" s="104" t="str">
        <f>'Strategy 8 | M1-WB'!B83</f>
        <v/>
      </c>
      <c r="BX83" s="91" t="str">
        <f>'Strategy 8 | M1-WB'!C83</f>
        <v/>
      </c>
      <c r="BY83" s="91" t="str">
        <f>'Strategy 8 | M1-WB'!J83</f>
        <v/>
      </c>
      <c r="BZ83" s="91" t="str">
        <f>IF(AU83="","",IF('Strategy 8 | M1-WB'!S83="W","Y",IF('Strategy 8 | M1-WB'!S83="L","N","")))</f>
        <v/>
      </c>
      <c r="CA83" s="91" t="str">
        <f>'Strategy 8 | M1-WB'!T83</f>
        <v/>
      </c>
      <c r="CB83" s="91" t="str">
        <f>'Strategy 8 | M1-WB'!N83</f>
        <v/>
      </c>
      <c r="CC83" s="105" t="str">
        <f>'Strategy 8 | M1-WB'!P83</f>
        <v/>
      </c>
      <c r="CD83" s="137"/>
      <c r="CE83" s="137"/>
      <c r="CF83" s="104" t="str">
        <f>'Strategy 9 | HP-M1'!B83</f>
        <v/>
      </c>
      <c r="CG83" s="91" t="str">
        <f>'Strategy 9 | HP-M1'!C83</f>
        <v/>
      </c>
      <c r="CH83" s="91" t="str">
        <f>'Strategy 9 | HP-M1'!J83</f>
        <v/>
      </c>
      <c r="CI83" s="91" t="str">
        <f>IF(AU83="","",IF('Strategy 9 | HP-M1'!S83="W","Y",IF('Strategy 9 | HP-M1'!S83="L","N","")))</f>
        <v/>
      </c>
      <c r="CJ83" s="91" t="str">
        <f>'Strategy 9 | HP-M1'!T83</f>
        <v/>
      </c>
      <c r="CK83" s="91" t="str">
        <f>'Strategy 9 | HP-M1'!N83</f>
        <v/>
      </c>
      <c r="CL83" s="105" t="str">
        <f>'Strategy 9 | HP-M1'!P83</f>
        <v/>
      </c>
      <c r="CM83" s="137"/>
      <c r="CN83" s="137"/>
      <c r="CO83" s="104" t="str">
        <f>'Strategy 10 | OP-OB'!B83</f>
        <v/>
      </c>
      <c r="CP83" s="91" t="str">
        <f>'Strategy 10 | OP-OB'!C83</f>
        <v/>
      </c>
      <c r="CQ83" s="91" t="str">
        <f>'Strategy 10 | OP-OB'!J83</f>
        <v/>
      </c>
      <c r="CR83" s="91" t="str">
        <f>IF(AU83="","",IF('Strategy 10 | OP-OB'!S83="W","Y",IF('Strategy 10 | OP-OB'!S83="L","N","")))</f>
        <v/>
      </c>
      <c r="CS83" s="91" t="str">
        <f>'Strategy 10 | OP-OB'!T83</f>
        <v/>
      </c>
      <c r="CT83" s="91" t="str">
        <f>'Strategy 10 | OP-OB'!N83</f>
        <v/>
      </c>
      <c r="CU83" s="105" t="str">
        <f>'Strategy 10 | OP-OB'!P83</f>
        <v/>
      </c>
      <c r="CV83" s="14" t="e">
        <f>IF(AY83="",0,IFERROR(VLOOKUP(AY78&amp;AY79&amp;AY80&amp;AY81&amp;AY82&amp;AY83,General!I:J,2,FALSE),0))+AZ82</f>
        <v>#VALUE!</v>
      </c>
      <c r="DG83" s="14" t="str">
        <f>DG84</f>
        <v/>
      </c>
      <c r="DH83" s="14">
        <v>83</v>
      </c>
      <c r="DI83" s="14" t="str">
        <f t="shared" si="209"/>
        <v/>
      </c>
      <c r="DJ83" s="14">
        <f ca="1">IF(DJ84="",0,COUNTIF(INDIRECT(DJ82&amp;DH80):INDIRECT(DJ82&amp;DH84),"Y"))</f>
        <v>0</v>
      </c>
      <c r="DK83" s="14">
        <f ca="1">IF(DK84="",0,COUNTIF(INDIRECT(DK82&amp;DH80):INDIRECT(DK82&amp;DH84),"Y"))</f>
        <v>0</v>
      </c>
      <c r="DL83" s="14">
        <f ca="1">IF(DL84="",0,COUNTIF(INDIRECT(DL82&amp;DH80):INDIRECT(DL82&amp;DH84),"Y"))</f>
        <v>0</v>
      </c>
      <c r="DM83" s="14">
        <f ca="1">IF(DM84="",0,COUNTIF(INDIRECT(DM82&amp;DH80):INDIRECT(DM82&amp;DH84),"Y"))</f>
        <v>0</v>
      </c>
      <c r="DN83" s="14" t="str" cm="1">
        <f t="array" aca="1" ref="DN83" ca="1">IFERROR(INDEX($DJ$84:$DM$84,_xlfn.AGGREGATE(15,6,COLUMN($DJ$84:$DM$84)-COLUMN($DI$84)/($DJ$83:$DM$83=MAX($DJ$83:$DM$83)),COLUMNS($DJ$84:DJ84))),"")</f>
        <v/>
      </c>
      <c r="DO83" s="14" t="str" cm="1">
        <f t="array" aca="1" ref="DO83" ca="1">IFERROR(INDEX($DJ$84:$DM$84,_xlfn.AGGREGATE(15,6,COLUMN($DJ$84:$DM$84)-COLUMN($DI$84)/($DJ$83:$DM$83=MAX($DJ$83:$DM$83)),COLUMNS($DJ$84:DK84))),"")</f>
        <v/>
      </c>
      <c r="DP83" s="14" t="str" cm="1">
        <f t="array" aca="1" ref="DP83" ca="1">IFERROR(INDEX($DJ$84:$DM$84,_xlfn.AGGREGATE(15,6,COLUMN($DJ$84:$DM$84)-COLUMN($DI$84)/($DJ$83:$DM$83=MAX($DJ$83:$DM$83)),COLUMNS($DJ$84:DL84))),"")</f>
        <v/>
      </c>
      <c r="DQ83" s="14" t="str" cm="1">
        <f t="array" aca="1" ref="DQ83" ca="1">IFERROR(INDEX($DJ$84:$DM$84,_xlfn.AGGREGATE(15,6,COLUMN($DJ$84:$DM$84)-COLUMN($DI$84)/($DJ$83:$DM$83=MAX($DJ$83:$DM$83)),COLUMNS($DJ$84:DM84))),"")</f>
        <v/>
      </c>
      <c r="DS83" s="14" t="str">
        <f t="shared" ca="1" si="210"/>
        <v/>
      </c>
      <c r="ES83" s="81" t="str">
        <f t="shared" si="184"/>
        <v>B74</v>
      </c>
      <c r="ET83" s="219" t="str">
        <f t="shared" si="188"/>
        <v/>
      </c>
      <c r="EU83" s="24" t="str">
        <f t="shared" si="189"/>
        <v/>
      </c>
      <c r="EV83" s="24" t="str">
        <f t="shared" si="190"/>
        <v/>
      </c>
      <c r="EW83" s="24" t="str">
        <f t="shared" si="191"/>
        <v/>
      </c>
      <c r="EX83" s="24" t="str">
        <f t="shared" si="192"/>
        <v/>
      </c>
      <c r="EY83" s="24" t="str">
        <f t="shared" si="193"/>
        <v/>
      </c>
      <c r="EZ83" s="24" t="str">
        <f t="shared" si="194"/>
        <v/>
      </c>
      <c r="FA83" s="24" t="str">
        <f t="shared" si="195"/>
        <v/>
      </c>
      <c r="FB83" s="24" t="str">
        <f t="shared" si="196"/>
        <v/>
      </c>
      <c r="FC83" s="67" t="str">
        <f t="shared" si="197"/>
        <v/>
      </c>
    </row>
    <row r="84" spans="1:159" ht="26.25" customHeight="1" thickBot="1">
      <c r="A84" s="14">
        <v>75</v>
      </c>
      <c r="B84" s="106" t="str">
        <f>'Strategy 1 | PD-TG'!B84</f>
        <v/>
      </c>
      <c r="C84" s="107" t="str">
        <f>'Strategy 1 | PD-TG'!C84</f>
        <v/>
      </c>
      <c r="D84" s="107" t="str">
        <f>'Strategy 1 | PD-TG'!J84</f>
        <v/>
      </c>
      <c r="E84" s="107" t="str">
        <f>IF(AU84="","",IF('Strategy 1 | PD-TG'!S84="W","Y",IF('Strategy 1 | PD-TG'!S84="L","N","")))</f>
        <v/>
      </c>
      <c r="F84" s="107" t="str">
        <f>'Strategy 1 | PD-TG'!T84</f>
        <v/>
      </c>
      <c r="G84" s="107" t="str">
        <f>'Strategy 1 | PD-TG'!N84</f>
        <v/>
      </c>
      <c r="H84" s="108" t="str">
        <f>'Strategy 1 | PD-TG'!P84</f>
        <v/>
      </c>
      <c r="I84" s="137"/>
      <c r="J84" s="137"/>
      <c r="K84" s="106" t="str">
        <f>'Strategy 2 | PD-FE'!B84</f>
        <v/>
      </c>
      <c r="L84" s="107" t="str">
        <f>'Strategy 2 | PD-FE'!C84</f>
        <v/>
      </c>
      <c r="M84" s="107" t="str">
        <f>'Strategy 2 | PD-FE'!J84</f>
        <v/>
      </c>
      <c r="N84" s="107" t="str">
        <f>IF(AU84="","",IF('Strategy 2 | PD-FE'!S84="W","Y",IF('Strategy 2 | PD-FE'!S84="L","N","")))</f>
        <v/>
      </c>
      <c r="O84" s="107" t="str">
        <f>'Strategy 2 | PD-FE'!T84</f>
        <v/>
      </c>
      <c r="P84" s="107" t="str">
        <f>'Strategy 2 | PD-FE'!N84</f>
        <v/>
      </c>
      <c r="Q84" s="108" t="str">
        <f>'Strategy 2 | PD-FE'!P84</f>
        <v/>
      </c>
      <c r="R84" s="137"/>
      <c r="S84" s="137"/>
      <c r="T84" s="106" t="str">
        <f>'Strategy 3 | M1-TG'!B84</f>
        <v/>
      </c>
      <c r="U84" s="107" t="str">
        <f>'Strategy 3 | M1-TG'!C84</f>
        <v/>
      </c>
      <c r="V84" s="107" t="str">
        <f>'Strategy 3 | M1-TG'!J84</f>
        <v/>
      </c>
      <c r="W84" s="107" t="str">
        <f>IF(AU84="","",IF('Strategy 3 | M1-TG'!S84="W","Y",IF('Strategy 3 | M1-TG'!S84="L","N","")))</f>
        <v/>
      </c>
      <c r="X84" s="107" t="str">
        <f>'Strategy 3 | M1-TG'!T84</f>
        <v/>
      </c>
      <c r="Y84" s="107" t="str">
        <f>'Strategy 3 | M1-TG'!N84</f>
        <v/>
      </c>
      <c r="Z84" s="108" t="str">
        <f>'Strategy 3 | M1-TG'!P84</f>
        <v/>
      </c>
      <c r="AA84" s="137"/>
      <c r="AB84" s="137"/>
      <c r="AC84" s="106" t="str">
        <f>'Strategy 4 | HP-FE'!B84</f>
        <v/>
      </c>
      <c r="AD84" s="107" t="str">
        <f>'Strategy 4 | HP-FE'!C84</f>
        <v/>
      </c>
      <c r="AE84" s="107" t="str">
        <f>'Strategy 4 | HP-FE'!J84</f>
        <v/>
      </c>
      <c r="AF84" s="107" t="str">
        <f>IF(AU84="","",IF('Strategy 4 | HP-FE'!S84="W","Y",IF('Strategy 4 | HP-FE'!S84="L","N","")))</f>
        <v/>
      </c>
      <c r="AG84" s="107" t="str">
        <f>'Strategy 4 | HP-FE'!T84</f>
        <v/>
      </c>
      <c r="AH84" s="107" t="str">
        <f>'Strategy 4 | HP-FE'!N84</f>
        <v/>
      </c>
      <c r="AI84" s="108" t="str">
        <f>'Strategy 4 | HP-FE'!P84</f>
        <v/>
      </c>
      <c r="AJ84" s="137"/>
      <c r="AK84" s="137"/>
      <c r="AL84" s="106" t="str">
        <f>'Strategy 5 | M1-FE'!B84</f>
        <v/>
      </c>
      <c r="AM84" s="107" t="str">
        <f>'Strategy 5 | M1-FE'!C84</f>
        <v/>
      </c>
      <c r="AN84" s="107" t="str">
        <f>'Strategy 5 | M1-FE'!J84</f>
        <v/>
      </c>
      <c r="AO84" s="107" t="str">
        <f>IF(AU84="","",IF('Strategy 5 | M1-FE'!S84="W","Y",IF('Strategy 5 | M1-FE'!S84="L","N","")))</f>
        <v/>
      </c>
      <c r="AP84" s="107" t="str">
        <f>'Strategy 5 | M1-FE'!T84</f>
        <v/>
      </c>
      <c r="AQ84" s="107" t="str">
        <f>'Strategy 5 | M1-FE'!N84</f>
        <v/>
      </c>
      <c r="AR84" s="108" t="str">
        <f>'Strategy 5 | M1-FE'!P84</f>
        <v/>
      </c>
      <c r="AS84" s="137"/>
      <c r="AT84" s="137"/>
      <c r="AU84" s="188" t="str">
        <f>IF('Combo Dashboard'!AF84="","",'Combo Dashboard'!AF84)</f>
        <v/>
      </c>
      <c r="AV84" s="191" t="str">
        <f>IF('Combo Dashboard'!AG84="","",'Combo Dashboard'!AG84)</f>
        <v/>
      </c>
      <c r="AW84" s="191" t="str">
        <f>IF('Combo Dashboard'!AH84="","",'Combo Dashboard'!AH84)</f>
        <v/>
      </c>
      <c r="AX84" s="182" t="str" cm="1">
        <f t="array" aca="1" ref="AX84" ca="1">IF(AU83="","",INDIRECT(DS83&amp;DH84))</f>
        <v/>
      </c>
      <c r="AY84" s="107" t="str">
        <f t="shared" si="182"/>
        <v/>
      </c>
      <c r="AZ84" s="107" t="str">
        <f t="shared" si="185"/>
        <v/>
      </c>
      <c r="BA84" s="108" t="str">
        <f t="shared" si="183"/>
        <v/>
      </c>
      <c r="BB84" s="137"/>
      <c r="BC84" s="137"/>
      <c r="BD84" s="137"/>
      <c r="BE84" s="106" t="str">
        <f>'Strategy 6 | PD-M1'!B84</f>
        <v/>
      </c>
      <c r="BF84" s="107" t="str">
        <f>'Strategy 6 | PD-M1'!C84</f>
        <v/>
      </c>
      <c r="BG84" s="107" t="str">
        <f>'Strategy 6 | PD-M1'!J84</f>
        <v/>
      </c>
      <c r="BH84" s="107" t="str">
        <f>IF(AU84="","",IF('Strategy 6 | PD-M1'!R84&gt;0,"Y",IF('Strategy 6 | PD-M1'!R84=0,"","N")))</f>
        <v/>
      </c>
      <c r="BI84" s="107" t="str">
        <f>'Strategy 6 | PD-M1'!T84</f>
        <v/>
      </c>
      <c r="BJ84" s="107" t="str">
        <f>'Strategy 6 | PD-M1'!N84</f>
        <v/>
      </c>
      <c r="BK84" s="108" t="str">
        <f>'Strategy 6 | PD-M1'!P84</f>
        <v/>
      </c>
      <c r="BL84" s="137"/>
      <c r="BM84" s="137"/>
      <c r="BN84" s="106" t="str">
        <f>'Strategy 7 | TG-FE'!B84</f>
        <v/>
      </c>
      <c r="BO84" s="107" t="str">
        <f>'Strategy 7 | TG-FE'!C84</f>
        <v/>
      </c>
      <c r="BP84" s="107" t="str">
        <f>'Strategy 7 | TG-FE'!J84</f>
        <v/>
      </c>
      <c r="BQ84" s="107" t="str">
        <f>IF(AU84="","",IF('Strategy 7 | TG-FE'!S84="W","Y",IF('Strategy 7 | TG-FE'!S84="L","N","")))</f>
        <v/>
      </c>
      <c r="BR84" s="107" t="str">
        <f>'Strategy 7 | TG-FE'!T84</f>
        <v/>
      </c>
      <c r="BS84" s="107" t="str">
        <f>'Strategy 7 | TG-FE'!N84</f>
        <v/>
      </c>
      <c r="BT84" s="108" t="str">
        <f>'Strategy 7 | TG-FE'!P84</f>
        <v/>
      </c>
      <c r="BU84" s="137"/>
      <c r="BV84" s="137"/>
      <c r="BW84" s="106" t="str">
        <f>'Strategy 8 | M1-WB'!B84</f>
        <v/>
      </c>
      <c r="BX84" s="107" t="str">
        <f>'Strategy 8 | M1-WB'!C84</f>
        <v/>
      </c>
      <c r="BY84" s="107" t="str">
        <f>'Strategy 8 | M1-WB'!J84</f>
        <v/>
      </c>
      <c r="BZ84" s="107" t="str">
        <f>IF(AU84="","",IF('Strategy 8 | M1-WB'!S84="W","Y",IF('Strategy 8 | M1-WB'!S84="L","N","")))</f>
        <v/>
      </c>
      <c r="CA84" s="107" t="str">
        <f>'Strategy 8 | M1-WB'!T84</f>
        <v/>
      </c>
      <c r="CB84" s="107" t="str">
        <f>'Strategy 8 | M1-WB'!N84</f>
        <v/>
      </c>
      <c r="CC84" s="108" t="str">
        <f>'Strategy 8 | M1-WB'!P84</f>
        <v/>
      </c>
      <c r="CD84" s="137"/>
      <c r="CE84" s="137"/>
      <c r="CF84" s="106" t="str">
        <f>'Strategy 9 | HP-M1'!B84</f>
        <v/>
      </c>
      <c r="CG84" s="107" t="str">
        <f>'Strategy 9 | HP-M1'!C84</f>
        <v/>
      </c>
      <c r="CH84" s="107" t="str">
        <f>'Strategy 9 | HP-M1'!J84</f>
        <v/>
      </c>
      <c r="CI84" s="107" t="str">
        <f>IF(AU84="","",IF('Strategy 9 | HP-M1'!S84="W","Y",IF('Strategy 9 | HP-M1'!S84="L","N","")))</f>
        <v/>
      </c>
      <c r="CJ84" s="107" t="str">
        <f>'Strategy 9 | HP-M1'!T84</f>
        <v/>
      </c>
      <c r="CK84" s="107" t="str">
        <f>'Strategy 9 | HP-M1'!N84</f>
        <v/>
      </c>
      <c r="CL84" s="108" t="str">
        <f>'Strategy 9 | HP-M1'!P84</f>
        <v/>
      </c>
      <c r="CM84" s="137"/>
      <c r="CN84" s="137"/>
      <c r="CO84" s="106" t="str">
        <f>'Strategy 10 | OP-OB'!B84</f>
        <v/>
      </c>
      <c r="CP84" s="107" t="str">
        <f>'Strategy 10 | OP-OB'!C84</f>
        <v/>
      </c>
      <c r="CQ84" s="107" t="str">
        <f>'Strategy 10 | OP-OB'!J84</f>
        <v/>
      </c>
      <c r="CR84" s="107" t="str">
        <f>IF(AU84="","",IF('Strategy 10 | OP-OB'!S84="W","Y",IF('Strategy 10 | OP-OB'!S84="L","N","")))</f>
        <v/>
      </c>
      <c r="CS84" s="107" t="str">
        <f>'Strategy 10 | OP-OB'!T84</f>
        <v/>
      </c>
      <c r="CT84" s="107" t="str">
        <f>'Strategy 10 | OP-OB'!N84</f>
        <v/>
      </c>
      <c r="CU84" s="108" t="str">
        <f>'Strategy 10 | OP-OB'!P84</f>
        <v/>
      </c>
      <c r="CV84" s="14" t="e">
        <f>IF(AY84="",0,IFERROR(VLOOKUP(AY79&amp;AY80&amp;AY81&amp;AY82&amp;AY83&amp;AY84,General!I:J,2,FALSE),0))+AZ83</f>
        <v>#VALUE!</v>
      </c>
      <c r="CW84" s="14" t="str">
        <f t="shared" ref="CW84" si="211">H84</f>
        <v/>
      </c>
      <c r="CX84" s="14" t="str">
        <f t="shared" ref="CX84" si="212">Q84</f>
        <v/>
      </c>
      <c r="CY84" s="14" t="str">
        <f t="shared" ref="CY84" si="213">Z84</f>
        <v/>
      </c>
      <c r="CZ84" s="14" t="str">
        <f t="shared" ref="CZ84" si="214">AI84</f>
        <v/>
      </c>
      <c r="DA84" s="14" t="str">
        <f t="shared" ref="DA84" si="215">AR84</f>
        <v/>
      </c>
      <c r="DB84" s="14" t="str">
        <f t="shared" ref="DB84" si="216">BK84</f>
        <v/>
      </c>
      <c r="DC84" s="14" t="str">
        <f t="shared" ref="DC84" si="217">BT84</f>
        <v/>
      </c>
      <c r="DD84" s="14" t="str">
        <f t="shared" ref="DD84" si="218">CC84</f>
        <v/>
      </c>
      <c r="DE84" s="14" t="str">
        <f t="shared" ref="DE84" si="219">CL84</f>
        <v/>
      </c>
      <c r="DF84" s="14" t="str">
        <f t="shared" ref="DF84" si="220">CU84</f>
        <v/>
      </c>
      <c r="DG84" s="14" t="str">
        <f>IF(AF84="","",INDEX($CW$4:$DF$4,MATCH(MAX(CW84:DF84),CW84:DF84,0)))</f>
        <v/>
      </c>
      <c r="DH84" s="14">
        <v>84</v>
      </c>
      <c r="DI84" s="14" t="str">
        <f t="shared" si="209"/>
        <v/>
      </c>
      <c r="DJ84" s="14" t="str" cm="1">
        <f t="array" ref="DJ84">IFERROR(INDEX($CW$4:$DF$4,_xlfn.AGGREGATE(15,6,COLUMN($CW$4:$DF$4)-COLUMN($CV$1)/($CW$84:$DF$84=MAX($CW$84:$DF$84)),COLUMNS($CW$4:CW4))),"")</f>
        <v/>
      </c>
      <c r="DK84" s="14" t="str" cm="1">
        <f t="array" ref="DK84">IFERROR(INDEX($CW$4:$DF$4,_xlfn.AGGREGATE(15,6,COLUMN($CW$4:$DF$4)-COLUMN($CV$1)/($CW$84:$DF$84=MAX($CW$84:$DF$84)),COLUMNS($CW$4:CX4))),"")</f>
        <v/>
      </c>
      <c r="DL84" s="14" t="str" cm="1">
        <f t="array" ref="DL84">IFERROR(INDEX($CW$4:$DF$4,_xlfn.AGGREGATE(15,6,COLUMN($CW$4:$DF$4)-COLUMN($CV$1)/($CW$84:$DF$84=MAX($CW$84:$DF$84)),COLUMNS($CW$4:CY4))),"")</f>
        <v/>
      </c>
      <c r="DM84" s="14" t="str" cm="1">
        <f t="array" ref="DM84">IFERROR(INDEX($CW$4:$DF$4,_xlfn.AGGREGATE(15,6,COLUMN($CW$4:$DF$4)-COLUMN($CV$1)/($CW$84:$DF$84=MAX($CW$84:$DF$84)),COLUMNS($CW$4:CZ4))),"")</f>
        <v/>
      </c>
      <c r="DN84" s="168" t="str">
        <f ca="1">IF(DO83="",DN83,DN80)</f>
        <v/>
      </c>
      <c r="DR84" s="14" t="str">
        <f ca="1">IF(DN81&gt;1,"R","N")</f>
        <v>N</v>
      </c>
      <c r="DS84" s="14" t="str">
        <f ca="1">DN84</f>
        <v/>
      </c>
      <c r="ES84" s="81" t="str">
        <f t="shared" si="184"/>
        <v>B75</v>
      </c>
      <c r="ET84" s="219" t="str">
        <f t="shared" si="188"/>
        <v/>
      </c>
      <c r="EU84" s="24" t="str">
        <f t="shared" si="189"/>
        <v/>
      </c>
      <c r="EV84" s="24" t="str">
        <f t="shared" si="190"/>
        <v/>
      </c>
      <c r="EW84" s="24" t="str">
        <f t="shared" si="191"/>
        <v/>
      </c>
      <c r="EX84" s="24" t="str">
        <f t="shared" si="192"/>
        <v/>
      </c>
      <c r="EY84" s="24" t="str">
        <f t="shared" si="193"/>
        <v/>
      </c>
      <c r="EZ84" s="24" t="str">
        <f t="shared" si="194"/>
        <v/>
      </c>
      <c r="FA84" s="24" t="str">
        <f t="shared" si="195"/>
        <v/>
      </c>
      <c r="FB84" s="24" t="str">
        <f t="shared" si="196"/>
        <v/>
      </c>
      <c r="FC84" s="67" t="str">
        <f t="shared" si="197"/>
        <v/>
      </c>
    </row>
    <row r="85" spans="1:159" ht="26.25" customHeight="1">
      <c r="A85" s="14">
        <v>76</v>
      </c>
      <c r="B85" s="101" t="str">
        <f>'Strategy 1 | PD-TG'!B85</f>
        <v/>
      </c>
      <c r="C85" s="102" t="str">
        <f>'Strategy 1 | PD-TG'!C85</f>
        <v/>
      </c>
      <c r="D85" s="102" t="str">
        <f>'Strategy 1 | PD-TG'!J85</f>
        <v/>
      </c>
      <c r="E85" s="102" t="str">
        <f>IF(AU85="","",IF('Strategy 1 | PD-TG'!S85="W","Y",IF('Strategy 1 | PD-TG'!S85="L","N","")))</f>
        <v/>
      </c>
      <c r="F85" s="102" t="str">
        <f>'Strategy 1 | PD-TG'!T85</f>
        <v/>
      </c>
      <c r="G85" s="102" t="str">
        <f>'Strategy 1 | PD-TG'!N85</f>
        <v/>
      </c>
      <c r="H85" s="103" t="str">
        <f>'Strategy 1 | PD-TG'!P85</f>
        <v/>
      </c>
      <c r="I85" s="137"/>
      <c r="J85" s="137"/>
      <c r="K85" s="101" t="str">
        <f>'Strategy 2 | PD-FE'!B85</f>
        <v/>
      </c>
      <c r="L85" s="102" t="str">
        <f>'Strategy 2 | PD-FE'!C85</f>
        <v/>
      </c>
      <c r="M85" s="102" t="str">
        <f>'Strategy 2 | PD-FE'!J85</f>
        <v/>
      </c>
      <c r="N85" s="102" t="str">
        <f>IF(AU85="","",IF('Strategy 2 | PD-FE'!S85="W","Y",IF('Strategy 2 | PD-FE'!S85="L","N","")))</f>
        <v/>
      </c>
      <c r="O85" s="102" t="str">
        <f>'Strategy 2 | PD-FE'!T85</f>
        <v/>
      </c>
      <c r="P85" s="102" t="str">
        <f>'Strategy 2 | PD-FE'!N85</f>
        <v/>
      </c>
      <c r="Q85" s="103" t="str">
        <f>'Strategy 2 | PD-FE'!P85</f>
        <v/>
      </c>
      <c r="R85" s="137"/>
      <c r="S85" s="137"/>
      <c r="T85" s="101" t="str">
        <f>'Strategy 3 | M1-TG'!B85</f>
        <v/>
      </c>
      <c r="U85" s="102" t="str">
        <f>'Strategy 3 | M1-TG'!C85</f>
        <v/>
      </c>
      <c r="V85" s="102" t="str">
        <f>'Strategy 3 | M1-TG'!J85</f>
        <v/>
      </c>
      <c r="W85" s="102" t="str">
        <f>IF(AU85="","",IF('Strategy 3 | M1-TG'!S85="W","Y",IF('Strategy 3 | M1-TG'!S85="L","N","")))</f>
        <v/>
      </c>
      <c r="X85" s="102" t="str">
        <f>'Strategy 3 | M1-TG'!T85</f>
        <v/>
      </c>
      <c r="Y85" s="102" t="str">
        <f>'Strategy 3 | M1-TG'!N85</f>
        <v/>
      </c>
      <c r="Z85" s="103" t="str">
        <f>'Strategy 3 | M1-TG'!P85</f>
        <v/>
      </c>
      <c r="AA85" s="137"/>
      <c r="AB85" s="137"/>
      <c r="AC85" s="101" t="str">
        <f>'Strategy 4 | HP-FE'!B85</f>
        <v/>
      </c>
      <c r="AD85" s="102" t="str">
        <f>'Strategy 4 | HP-FE'!C85</f>
        <v/>
      </c>
      <c r="AE85" s="102" t="str">
        <f>'Strategy 4 | HP-FE'!J85</f>
        <v/>
      </c>
      <c r="AF85" s="102" t="str">
        <f>IF(AU85="","",IF('Strategy 4 | HP-FE'!S85="W","Y",IF('Strategy 4 | HP-FE'!S85="L","N","")))</f>
        <v/>
      </c>
      <c r="AG85" s="102" t="str">
        <f>'Strategy 4 | HP-FE'!T85</f>
        <v/>
      </c>
      <c r="AH85" s="102" t="str">
        <f>'Strategy 4 | HP-FE'!N85</f>
        <v/>
      </c>
      <c r="AI85" s="103" t="str">
        <f>'Strategy 4 | HP-FE'!P85</f>
        <v/>
      </c>
      <c r="AJ85" s="137"/>
      <c r="AK85" s="137"/>
      <c r="AL85" s="101" t="str">
        <f>'Strategy 5 | M1-FE'!B85</f>
        <v/>
      </c>
      <c r="AM85" s="102" t="str">
        <f>'Strategy 5 | M1-FE'!C85</f>
        <v/>
      </c>
      <c r="AN85" s="102" t="str">
        <f>'Strategy 5 | M1-FE'!J85</f>
        <v/>
      </c>
      <c r="AO85" s="102" t="str">
        <f>IF(AU85="","",IF('Strategy 5 | M1-FE'!S85="W","Y",IF('Strategy 5 | M1-FE'!S85="L","N","")))</f>
        <v/>
      </c>
      <c r="AP85" s="102" t="str">
        <f>'Strategy 5 | M1-FE'!T85</f>
        <v/>
      </c>
      <c r="AQ85" s="102" t="str">
        <f>'Strategy 5 | M1-FE'!N85</f>
        <v/>
      </c>
      <c r="AR85" s="103" t="str">
        <f>'Strategy 5 | M1-FE'!P85</f>
        <v/>
      </c>
      <c r="AS85" s="137"/>
      <c r="AT85" s="137"/>
      <c r="AU85" s="186" t="str">
        <f>IF('Combo Dashboard'!AF85="","",'Combo Dashboard'!AF85)</f>
        <v/>
      </c>
      <c r="AV85" s="180" t="str">
        <f t="shared" ref="AV85" si="221">IF(AU84="","",IF(DR84="R","R",""))</f>
        <v/>
      </c>
      <c r="AW85" s="180" t="str">
        <f>IF(AU84="","",VLOOKUP(DS85,General!U:V,2,FALSE))</f>
        <v/>
      </c>
      <c r="AX85" s="181" t="str" cm="1">
        <f t="array" aca="1" ref="AX85" ca="1">IF(AU84="","",INDIRECT(DS84&amp;DH85))</f>
        <v/>
      </c>
      <c r="AY85" s="102" t="str">
        <f t="shared" si="182"/>
        <v/>
      </c>
      <c r="AZ85" s="102" t="str">
        <f t="shared" si="185"/>
        <v/>
      </c>
      <c r="BA85" s="103" t="str">
        <f t="shared" si="183"/>
        <v/>
      </c>
      <c r="BB85" s="137"/>
      <c r="BC85" s="137"/>
      <c r="BD85" s="137"/>
      <c r="BE85" s="101" t="str">
        <f>'Strategy 6 | PD-M1'!B85</f>
        <v/>
      </c>
      <c r="BF85" s="102" t="str">
        <f>'Strategy 6 | PD-M1'!C85</f>
        <v/>
      </c>
      <c r="BG85" s="102" t="str">
        <f>'Strategy 6 | PD-M1'!J85</f>
        <v/>
      </c>
      <c r="BH85" s="102" t="str">
        <f>IF(AU85="","",IF('Strategy 6 | PD-M1'!R85&gt;0,"Y",IF('Strategy 6 | PD-M1'!R85=0,"","N")))</f>
        <v/>
      </c>
      <c r="BI85" s="102" t="str">
        <f>'Strategy 6 | PD-M1'!T85</f>
        <v/>
      </c>
      <c r="BJ85" s="102" t="str">
        <f>'Strategy 6 | PD-M1'!N85</f>
        <v/>
      </c>
      <c r="BK85" s="103" t="str">
        <f>'Strategy 6 | PD-M1'!P85</f>
        <v/>
      </c>
      <c r="BL85" s="137"/>
      <c r="BM85" s="137"/>
      <c r="BN85" s="101" t="str">
        <f>'Strategy 7 | TG-FE'!B85</f>
        <v/>
      </c>
      <c r="BO85" s="102" t="str">
        <f>'Strategy 7 | TG-FE'!C85</f>
        <v/>
      </c>
      <c r="BP85" s="102" t="str">
        <f>'Strategy 7 | TG-FE'!J85</f>
        <v/>
      </c>
      <c r="BQ85" s="102" t="str">
        <f>IF(AU85="","",IF('Strategy 7 | TG-FE'!S85="W","Y",IF('Strategy 7 | TG-FE'!S85="L","N","")))</f>
        <v/>
      </c>
      <c r="BR85" s="102" t="str">
        <f>'Strategy 7 | TG-FE'!T85</f>
        <v/>
      </c>
      <c r="BS85" s="102" t="str">
        <f>'Strategy 7 | TG-FE'!N85</f>
        <v/>
      </c>
      <c r="BT85" s="103" t="str">
        <f>'Strategy 7 | TG-FE'!P85</f>
        <v/>
      </c>
      <c r="BU85" s="137"/>
      <c r="BV85" s="137"/>
      <c r="BW85" s="101" t="str">
        <f>'Strategy 8 | M1-WB'!B85</f>
        <v/>
      </c>
      <c r="BX85" s="102" t="str">
        <f>'Strategy 8 | M1-WB'!C85</f>
        <v/>
      </c>
      <c r="BY85" s="102" t="str">
        <f>'Strategy 8 | M1-WB'!J85</f>
        <v/>
      </c>
      <c r="BZ85" s="102" t="str">
        <f>IF(AU85="","",IF('Strategy 8 | M1-WB'!S85="W","Y",IF('Strategy 8 | M1-WB'!S85="L","N","")))</f>
        <v/>
      </c>
      <c r="CA85" s="102" t="str">
        <f>'Strategy 8 | M1-WB'!T85</f>
        <v/>
      </c>
      <c r="CB85" s="102" t="str">
        <f>'Strategy 8 | M1-WB'!N85</f>
        <v/>
      </c>
      <c r="CC85" s="103" t="str">
        <f>'Strategy 8 | M1-WB'!P85</f>
        <v/>
      </c>
      <c r="CD85" s="137"/>
      <c r="CE85" s="137"/>
      <c r="CF85" s="101" t="str">
        <f>'Strategy 9 | HP-M1'!B85</f>
        <v/>
      </c>
      <c r="CG85" s="102" t="str">
        <f>'Strategy 9 | HP-M1'!C85</f>
        <v/>
      </c>
      <c r="CH85" s="102" t="str">
        <f>'Strategy 9 | HP-M1'!J85</f>
        <v/>
      </c>
      <c r="CI85" s="102" t="str">
        <f>IF(AU85="","",IF('Strategy 9 | HP-M1'!S85="W","Y",IF('Strategy 9 | HP-M1'!S85="L","N","")))</f>
        <v/>
      </c>
      <c r="CJ85" s="102" t="str">
        <f>'Strategy 9 | HP-M1'!T85</f>
        <v/>
      </c>
      <c r="CK85" s="102" t="str">
        <f>'Strategy 9 | HP-M1'!N85</f>
        <v/>
      </c>
      <c r="CL85" s="103" t="str">
        <f>'Strategy 9 | HP-M1'!P85</f>
        <v/>
      </c>
      <c r="CM85" s="137"/>
      <c r="CN85" s="137"/>
      <c r="CO85" s="101" t="str">
        <f>'Strategy 10 | OP-OB'!B85</f>
        <v/>
      </c>
      <c r="CP85" s="102" t="str">
        <f>'Strategy 10 | OP-OB'!C85</f>
        <v/>
      </c>
      <c r="CQ85" s="102" t="str">
        <f>'Strategy 10 | OP-OB'!J85</f>
        <v/>
      </c>
      <c r="CR85" s="102" t="str">
        <f>IF(AU85="","",IF('Strategy 10 | OP-OB'!S85="W","Y",IF('Strategy 10 | OP-OB'!S85="L","N","")))</f>
        <v/>
      </c>
      <c r="CS85" s="102" t="str">
        <f>'Strategy 10 | OP-OB'!T85</f>
        <v/>
      </c>
      <c r="CT85" s="102" t="str">
        <f>'Strategy 10 | OP-OB'!N85</f>
        <v/>
      </c>
      <c r="CU85" s="103" t="str">
        <f>'Strategy 10 | OP-OB'!P85</f>
        <v/>
      </c>
      <c r="CV85" s="14" t="e">
        <f>IF(AY85="",0,IFERROR(VLOOKUP(AY80&amp;AY81&amp;AY82&amp;AY83&amp;AY84&amp;AY85,General!I:J,2,FALSE),0))+AZ84</f>
        <v>#VALUE!</v>
      </c>
      <c r="DG85" s="14" t="str">
        <f>DG89</f>
        <v/>
      </c>
      <c r="DH85" s="14">
        <v>85</v>
      </c>
      <c r="DI85" s="14" t="str">
        <f>$DG$89</f>
        <v/>
      </c>
      <c r="DN85" s="14" t="str">
        <f ca="1">IF(DN86=1,DN88,IF(DN86=2,DO88,IF(DN86=3,DP88,DQ88)))</f>
        <v/>
      </c>
      <c r="DS85" s="14" t="str">
        <f ca="1">$DN$84</f>
        <v/>
      </c>
      <c r="ES85" s="81" t="str">
        <f t="shared" si="184"/>
        <v>B76</v>
      </c>
      <c r="ET85" s="219" t="str">
        <f t="shared" si="188"/>
        <v/>
      </c>
      <c r="EU85" s="24" t="str">
        <f t="shared" si="189"/>
        <v/>
      </c>
      <c r="EV85" s="24" t="str">
        <f t="shared" si="190"/>
        <v/>
      </c>
      <c r="EW85" s="24" t="str">
        <f t="shared" si="191"/>
        <v/>
      </c>
      <c r="EX85" s="24" t="str">
        <f t="shared" si="192"/>
        <v/>
      </c>
      <c r="EY85" s="24" t="str">
        <f t="shared" si="193"/>
        <v/>
      </c>
      <c r="EZ85" s="24" t="str">
        <f t="shared" si="194"/>
        <v/>
      </c>
      <c r="FA85" s="24" t="str">
        <f t="shared" si="195"/>
        <v/>
      </c>
      <c r="FB85" s="24" t="str">
        <f t="shared" si="196"/>
        <v/>
      </c>
      <c r="FC85" s="67" t="str">
        <f t="shared" si="197"/>
        <v/>
      </c>
    </row>
    <row r="86" spans="1:159" ht="26.25" customHeight="1">
      <c r="A86" s="14">
        <v>77</v>
      </c>
      <c r="B86" s="104" t="str">
        <f>'Strategy 1 | PD-TG'!B86</f>
        <v/>
      </c>
      <c r="C86" s="91" t="str">
        <f>'Strategy 1 | PD-TG'!C86</f>
        <v/>
      </c>
      <c r="D86" s="91" t="str">
        <f>'Strategy 1 | PD-TG'!J86</f>
        <v/>
      </c>
      <c r="E86" s="91" t="str">
        <f>IF(AU86="","",IF('Strategy 1 | PD-TG'!S86="W","Y",IF('Strategy 1 | PD-TG'!S86="L","N","")))</f>
        <v/>
      </c>
      <c r="F86" s="91" t="str">
        <f>'Strategy 1 | PD-TG'!T86</f>
        <v/>
      </c>
      <c r="G86" s="91" t="str">
        <f>'Strategy 1 | PD-TG'!N86</f>
        <v/>
      </c>
      <c r="H86" s="105" t="str">
        <f>'Strategy 1 | PD-TG'!P86</f>
        <v/>
      </c>
      <c r="I86" s="137"/>
      <c r="J86" s="137"/>
      <c r="K86" s="104" t="str">
        <f>'Strategy 2 | PD-FE'!B86</f>
        <v/>
      </c>
      <c r="L86" s="91" t="str">
        <f>'Strategy 2 | PD-FE'!C86</f>
        <v/>
      </c>
      <c r="M86" s="91" t="str">
        <f>'Strategy 2 | PD-FE'!J86</f>
        <v/>
      </c>
      <c r="N86" s="91" t="str">
        <f>IF(AU86="","",IF('Strategy 2 | PD-FE'!S86="W","Y",IF('Strategy 2 | PD-FE'!S86="L","N","")))</f>
        <v/>
      </c>
      <c r="O86" s="91" t="str">
        <f>'Strategy 2 | PD-FE'!T86</f>
        <v/>
      </c>
      <c r="P86" s="91" t="str">
        <f>'Strategy 2 | PD-FE'!N86</f>
        <v/>
      </c>
      <c r="Q86" s="105" t="str">
        <f>'Strategy 2 | PD-FE'!P86</f>
        <v/>
      </c>
      <c r="R86" s="137"/>
      <c r="S86" s="137"/>
      <c r="T86" s="104" t="str">
        <f>'Strategy 3 | M1-TG'!B86</f>
        <v/>
      </c>
      <c r="U86" s="91" t="str">
        <f>'Strategy 3 | M1-TG'!C86</f>
        <v/>
      </c>
      <c r="V86" s="91" t="str">
        <f>'Strategy 3 | M1-TG'!J86</f>
        <v/>
      </c>
      <c r="W86" s="91" t="str">
        <f>IF(AU86="","",IF('Strategy 3 | M1-TG'!S86="W","Y",IF('Strategy 3 | M1-TG'!S86="L","N","")))</f>
        <v/>
      </c>
      <c r="X86" s="91" t="str">
        <f>'Strategy 3 | M1-TG'!T86</f>
        <v/>
      </c>
      <c r="Y86" s="91" t="str">
        <f>'Strategy 3 | M1-TG'!N86</f>
        <v/>
      </c>
      <c r="Z86" s="105" t="str">
        <f>'Strategy 3 | M1-TG'!P86</f>
        <v/>
      </c>
      <c r="AA86" s="137"/>
      <c r="AB86" s="137"/>
      <c r="AC86" s="104" t="str">
        <f>'Strategy 4 | HP-FE'!B86</f>
        <v/>
      </c>
      <c r="AD86" s="91" t="str">
        <f>'Strategy 4 | HP-FE'!C86</f>
        <v/>
      </c>
      <c r="AE86" s="91" t="str">
        <f>'Strategy 4 | HP-FE'!J86</f>
        <v/>
      </c>
      <c r="AF86" s="91" t="str">
        <f>IF(AU86="","",IF('Strategy 4 | HP-FE'!S86="W","Y",IF('Strategy 4 | HP-FE'!S86="L","N","")))</f>
        <v/>
      </c>
      <c r="AG86" s="91" t="str">
        <f>'Strategy 4 | HP-FE'!T86</f>
        <v/>
      </c>
      <c r="AH86" s="91" t="str">
        <f>'Strategy 4 | HP-FE'!N86</f>
        <v/>
      </c>
      <c r="AI86" s="105" t="str">
        <f>'Strategy 4 | HP-FE'!P86</f>
        <v/>
      </c>
      <c r="AJ86" s="137"/>
      <c r="AK86" s="137"/>
      <c r="AL86" s="104" t="str">
        <f>'Strategy 5 | M1-FE'!B86</f>
        <v/>
      </c>
      <c r="AM86" s="91" t="str">
        <f>'Strategy 5 | M1-FE'!C86</f>
        <v/>
      </c>
      <c r="AN86" s="91" t="str">
        <f>'Strategy 5 | M1-FE'!J86</f>
        <v/>
      </c>
      <c r="AO86" s="91" t="str">
        <f>IF(AU86="","",IF('Strategy 5 | M1-FE'!S86="W","Y",IF('Strategy 5 | M1-FE'!S86="L","N","")))</f>
        <v/>
      </c>
      <c r="AP86" s="91" t="str">
        <f>'Strategy 5 | M1-FE'!T86</f>
        <v/>
      </c>
      <c r="AQ86" s="91" t="str">
        <f>'Strategy 5 | M1-FE'!N86</f>
        <v/>
      </c>
      <c r="AR86" s="105" t="str">
        <f>'Strategy 5 | M1-FE'!P86</f>
        <v/>
      </c>
      <c r="AS86" s="137"/>
      <c r="AT86" s="137"/>
      <c r="AU86" s="187" t="str">
        <f>IF('Combo Dashboard'!AF86="","",'Combo Dashboard'!AF86)</f>
        <v/>
      </c>
      <c r="AV86" s="190" t="str">
        <f>IF('Combo Dashboard'!AG86="","",'Combo Dashboard'!AG86)</f>
        <v/>
      </c>
      <c r="AW86" s="190" t="str">
        <f>IF('Combo Dashboard'!AH86="","",'Combo Dashboard'!AH86)</f>
        <v/>
      </c>
      <c r="AX86" s="178" t="str" cm="1">
        <f t="array" aca="1" ref="AX86" ca="1">IF(AU85="","",INDIRECT(DS85&amp;DH86))</f>
        <v/>
      </c>
      <c r="AY86" s="91" t="str">
        <f t="shared" si="182"/>
        <v/>
      </c>
      <c r="AZ86" s="91" t="str">
        <f t="shared" si="185"/>
        <v/>
      </c>
      <c r="BA86" s="105" t="str">
        <f t="shared" si="183"/>
        <v/>
      </c>
      <c r="BB86" s="137"/>
      <c r="BC86" s="137"/>
      <c r="BD86" s="137"/>
      <c r="BE86" s="104" t="str">
        <f>'Strategy 6 | PD-M1'!B86</f>
        <v/>
      </c>
      <c r="BF86" s="91" t="str">
        <f>'Strategy 6 | PD-M1'!C86</f>
        <v/>
      </c>
      <c r="BG86" s="91" t="str">
        <f>'Strategy 6 | PD-M1'!J86</f>
        <v/>
      </c>
      <c r="BH86" s="91" t="str">
        <f>IF(AU86="","",IF('Strategy 6 | PD-M1'!R86&gt;0,"Y",IF('Strategy 6 | PD-M1'!R86=0,"","N")))</f>
        <v/>
      </c>
      <c r="BI86" s="91" t="str">
        <f>'Strategy 6 | PD-M1'!T86</f>
        <v/>
      </c>
      <c r="BJ86" s="91" t="str">
        <f>'Strategy 6 | PD-M1'!N86</f>
        <v/>
      </c>
      <c r="BK86" s="105" t="str">
        <f>'Strategy 6 | PD-M1'!P86</f>
        <v/>
      </c>
      <c r="BL86" s="137"/>
      <c r="BM86" s="137"/>
      <c r="BN86" s="104" t="str">
        <f>'Strategy 7 | TG-FE'!B86</f>
        <v/>
      </c>
      <c r="BO86" s="91" t="str">
        <f>'Strategy 7 | TG-FE'!C86</f>
        <v/>
      </c>
      <c r="BP86" s="91" t="str">
        <f>'Strategy 7 | TG-FE'!J86</f>
        <v/>
      </c>
      <c r="BQ86" s="91" t="str">
        <f>IF(AU86="","",IF('Strategy 7 | TG-FE'!S86="W","Y",IF('Strategy 7 | TG-FE'!S86="L","N","")))</f>
        <v/>
      </c>
      <c r="BR86" s="91" t="str">
        <f>'Strategy 7 | TG-FE'!T86</f>
        <v/>
      </c>
      <c r="BS86" s="91" t="str">
        <f>'Strategy 7 | TG-FE'!N86</f>
        <v/>
      </c>
      <c r="BT86" s="105" t="str">
        <f>'Strategy 7 | TG-FE'!P86</f>
        <v/>
      </c>
      <c r="BU86" s="137"/>
      <c r="BV86" s="137"/>
      <c r="BW86" s="104" t="str">
        <f>'Strategy 8 | M1-WB'!B86</f>
        <v/>
      </c>
      <c r="BX86" s="91" t="str">
        <f>'Strategy 8 | M1-WB'!C86</f>
        <v/>
      </c>
      <c r="BY86" s="91" t="str">
        <f>'Strategy 8 | M1-WB'!J86</f>
        <v/>
      </c>
      <c r="BZ86" s="91" t="str">
        <f>IF(AU86="","",IF('Strategy 8 | M1-WB'!S86="W","Y",IF('Strategy 8 | M1-WB'!S86="L","N","")))</f>
        <v/>
      </c>
      <c r="CA86" s="91" t="str">
        <f>'Strategy 8 | M1-WB'!T86</f>
        <v/>
      </c>
      <c r="CB86" s="91" t="str">
        <f>'Strategy 8 | M1-WB'!N86</f>
        <v/>
      </c>
      <c r="CC86" s="105" t="str">
        <f>'Strategy 8 | M1-WB'!P86</f>
        <v/>
      </c>
      <c r="CD86" s="137"/>
      <c r="CE86" s="137"/>
      <c r="CF86" s="104" t="str">
        <f>'Strategy 9 | HP-M1'!B86</f>
        <v/>
      </c>
      <c r="CG86" s="91" t="str">
        <f>'Strategy 9 | HP-M1'!C86</f>
        <v/>
      </c>
      <c r="CH86" s="91" t="str">
        <f>'Strategy 9 | HP-M1'!J86</f>
        <v/>
      </c>
      <c r="CI86" s="91" t="str">
        <f>IF(AU86="","",IF('Strategy 9 | HP-M1'!S86="W","Y",IF('Strategy 9 | HP-M1'!S86="L","N","")))</f>
        <v/>
      </c>
      <c r="CJ86" s="91" t="str">
        <f>'Strategy 9 | HP-M1'!T86</f>
        <v/>
      </c>
      <c r="CK86" s="91" t="str">
        <f>'Strategy 9 | HP-M1'!N86</f>
        <v/>
      </c>
      <c r="CL86" s="105" t="str">
        <f>'Strategy 9 | HP-M1'!P86</f>
        <v/>
      </c>
      <c r="CM86" s="137"/>
      <c r="CN86" s="137"/>
      <c r="CO86" s="104" t="str">
        <f>'Strategy 10 | OP-OB'!B86</f>
        <v/>
      </c>
      <c r="CP86" s="91" t="str">
        <f>'Strategy 10 | OP-OB'!C86</f>
        <v/>
      </c>
      <c r="CQ86" s="91" t="str">
        <f>'Strategy 10 | OP-OB'!J86</f>
        <v/>
      </c>
      <c r="CR86" s="91" t="str">
        <f>IF(AU86="","",IF('Strategy 10 | OP-OB'!S86="W","Y",IF('Strategy 10 | OP-OB'!S86="L","N","")))</f>
        <v/>
      </c>
      <c r="CS86" s="91" t="str">
        <f>'Strategy 10 | OP-OB'!T86</f>
        <v/>
      </c>
      <c r="CT86" s="91" t="str">
        <f>'Strategy 10 | OP-OB'!N86</f>
        <v/>
      </c>
      <c r="CU86" s="105" t="str">
        <f>'Strategy 10 | OP-OB'!P86</f>
        <v/>
      </c>
      <c r="CV86" s="14" t="e">
        <f>IF(AY86="",0,IFERROR(VLOOKUP(AY81&amp;AY82&amp;AY83&amp;AY84&amp;AY85&amp;AY86,General!I:J,2,FALSE),0))+AZ85</f>
        <v>#VALUE!</v>
      </c>
      <c r="DG86" s="14" t="str">
        <f>DG89</f>
        <v/>
      </c>
      <c r="DH86" s="14">
        <v>86</v>
      </c>
      <c r="DI86" s="14" t="str">
        <f t="shared" ref="DI86:DI89" si="222">$DG$89</f>
        <v/>
      </c>
      <c r="DN86" s="14">
        <f ca="1">RANDBETWEEN(1,DN87)</f>
        <v>1</v>
      </c>
      <c r="DS86" s="14" t="str">
        <f t="shared" ref="DS86:DS88" ca="1" si="223">$DN$84</f>
        <v/>
      </c>
      <c r="ES86" s="81" t="str">
        <f t="shared" si="184"/>
        <v>B77</v>
      </c>
      <c r="ET86" s="219" t="str">
        <f t="shared" si="188"/>
        <v/>
      </c>
      <c r="EU86" s="24" t="str">
        <f t="shared" si="189"/>
        <v/>
      </c>
      <c r="EV86" s="24" t="str">
        <f t="shared" si="190"/>
        <v/>
      </c>
      <c r="EW86" s="24" t="str">
        <f t="shared" si="191"/>
        <v/>
      </c>
      <c r="EX86" s="24" t="str">
        <f t="shared" si="192"/>
        <v/>
      </c>
      <c r="EY86" s="24" t="str">
        <f t="shared" si="193"/>
        <v/>
      </c>
      <c r="EZ86" s="24" t="str">
        <f t="shared" si="194"/>
        <v/>
      </c>
      <c r="FA86" s="24" t="str">
        <f t="shared" si="195"/>
        <v/>
      </c>
      <c r="FB86" s="24" t="str">
        <f t="shared" si="196"/>
        <v/>
      </c>
      <c r="FC86" s="67" t="str">
        <f t="shared" si="197"/>
        <v/>
      </c>
    </row>
    <row r="87" spans="1:159" ht="26.25" customHeight="1">
      <c r="A87" s="14">
        <v>78</v>
      </c>
      <c r="B87" s="104" t="str">
        <f>'Strategy 1 | PD-TG'!B87</f>
        <v/>
      </c>
      <c r="C87" s="91" t="str">
        <f>'Strategy 1 | PD-TG'!C87</f>
        <v/>
      </c>
      <c r="D87" s="91" t="str">
        <f>'Strategy 1 | PD-TG'!J87</f>
        <v/>
      </c>
      <c r="E87" s="91" t="str">
        <f>IF(AU87="","",IF('Strategy 1 | PD-TG'!S87="W","Y",IF('Strategy 1 | PD-TG'!S87="L","N","")))</f>
        <v/>
      </c>
      <c r="F87" s="91" t="str">
        <f>'Strategy 1 | PD-TG'!T87</f>
        <v/>
      </c>
      <c r="G87" s="91" t="str">
        <f>'Strategy 1 | PD-TG'!N87</f>
        <v/>
      </c>
      <c r="H87" s="105" t="str">
        <f>'Strategy 1 | PD-TG'!P87</f>
        <v/>
      </c>
      <c r="I87" s="137"/>
      <c r="J87" s="137"/>
      <c r="K87" s="104" t="str">
        <f>'Strategy 2 | PD-FE'!B87</f>
        <v/>
      </c>
      <c r="L87" s="91" t="str">
        <f>'Strategy 2 | PD-FE'!C87</f>
        <v/>
      </c>
      <c r="M87" s="91" t="str">
        <f>'Strategy 2 | PD-FE'!J87</f>
        <v/>
      </c>
      <c r="N87" s="91" t="str">
        <f>IF(AU87="","",IF('Strategy 2 | PD-FE'!S87="W","Y",IF('Strategy 2 | PD-FE'!S87="L","N","")))</f>
        <v/>
      </c>
      <c r="O87" s="91" t="str">
        <f>'Strategy 2 | PD-FE'!T87</f>
        <v/>
      </c>
      <c r="P87" s="91" t="str">
        <f>'Strategy 2 | PD-FE'!N87</f>
        <v/>
      </c>
      <c r="Q87" s="105" t="str">
        <f>'Strategy 2 | PD-FE'!P87</f>
        <v/>
      </c>
      <c r="R87" s="137"/>
      <c r="S87" s="137"/>
      <c r="T87" s="104" t="str">
        <f>'Strategy 3 | M1-TG'!B87</f>
        <v/>
      </c>
      <c r="U87" s="91" t="str">
        <f>'Strategy 3 | M1-TG'!C87</f>
        <v/>
      </c>
      <c r="V87" s="91" t="str">
        <f>'Strategy 3 | M1-TG'!J87</f>
        <v/>
      </c>
      <c r="W87" s="91" t="str">
        <f>IF(AU87="","",IF('Strategy 3 | M1-TG'!S87="W","Y",IF('Strategy 3 | M1-TG'!S87="L","N","")))</f>
        <v/>
      </c>
      <c r="X87" s="91" t="str">
        <f>'Strategy 3 | M1-TG'!T87</f>
        <v/>
      </c>
      <c r="Y87" s="91" t="str">
        <f>'Strategy 3 | M1-TG'!N87</f>
        <v/>
      </c>
      <c r="Z87" s="105" t="str">
        <f>'Strategy 3 | M1-TG'!P87</f>
        <v/>
      </c>
      <c r="AA87" s="137"/>
      <c r="AB87" s="137"/>
      <c r="AC87" s="104" t="str">
        <f>'Strategy 4 | HP-FE'!B87</f>
        <v/>
      </c>
      <c r="AD87" s="91" t="str">
        <f>'Strategy 4 | HP-FE'!C87</f>
        <v/>
      </c>
      <c r="AE87" s="91" t="str">
        <f>'Strategy 4 | HP-FE'!J87</f>
        <v/>
      </c>
      <c r="AF87" s="91" t="str">
        <f>IF(AU87="","",IF('Strategy 4 | HP-FE'!S87="W","Y",IF('Strategy 4 | HP-FE'!S87="L","N","")))</f>
        <v/>
      </c>
      <c r="AG87" s="91" t="str">
        <f>'Strategy 4 | HP-FE'!T87</f>
        <v/>
      </c>
      <c r="AH87" s="91" t="str">
        <f>'Strategy 4 | HP-FE'!N87</f>
        <v/>
      </c>
      <c r="AI87" s="105" t="str">
        <f>'Strategy 4 | HP-FE'!P87</f>
        <v/>
      </c>
      <c r="AJ87" s="137"/>
      <c r="AK87" s="137"/>
      <c r="AL87" s="104" t="str">
        <f>'Strategy 5 | M1-FE'!B87</f>
        <v/>
      </c>
      <c r="AM87" s="91" t="str">
        <f>'Strategy 5 | M1-FE'!C87</f>
        <v/>
      </c>
      <c r="AN87" s="91" t="str">
        <f>'Strategy 5 | M1-FE'!J87</f>
        <v/>
      </c>
      <c r="AO87" s="91" t="str">
        <f>IF(AU87="","",IF('Strategy 5 | M1-FE'!S87="W","Y",IF('Strategy 5 | M1-FE'!S87="L","N","")))</f>
        <v/>
      </c>
      <c r="AP87" s="91" t="str">
        <f>'Strategy 5 | M1-FE'!T87</f>
        <v/>
      </c>
      <c r="AQ87" s="91" t="str">
        <f>'Strategy 5 | M1-FE'!N87</f>
        <v/>
      </c>
      <c r="AR87" s="105" t="str">
        <f>'Strategy 5 | M1-FE'!P87</f>
        <v/>
      </c>
      <c r="AS87" s="137"/>
      <c r="AT87" s="137"/>
      <c r="AU87" s="187" t="str">
        <f>IF('Combo Dashboard'!AF87="","",'Combo Dashboard'!AF87)</f>
        <v/>
      </c>
      <c r="AV87" s="190" t="str">
        <f>IF('Combo Dashboard'!AG87="","",'Combo Dashboard'!AG87)</f>
        <v/>
      </c>
      <c r="AW87" s="190" t="str">
        <f>IF('Combo Dashboard'!AH87="","",'Combo Dashboard'!AH87)</f>
        <v/>
      </c>
      <c r="AX87" s="178" t="str" cm="1">
        <f t="array" aca="1" ref="AX87" ca="1">IF(AU86="","",INDIRECT(DS86&amp;DH87))</f>
        <v/>
      </c>
      <c r="AY87" s="91" t="str">
        <f t="shared" si="182"/>
        <v/>
      </c>
      <c r="AZ87" s="91" t="str">
        <f t="shared" si="185"/>
        <v/>
      </c>
      <c r="BA87" s="105" t="str">
        <f t="shared" si="183"/>
        <v/>
      </c>
      <c r="BB87" s="137"/>
      <c r="BC87" s="137"/>
      <c r="BD87" s="137"/>
      <c r="BE87" s="104" t="str">
        <f>'Strategy 6 | PD-M1'!B87</f>
        <v/>
      </c>
      <c r="BF87" s="91" t="str">
        <f>'Strategy 6 | PD-M1'!C87</f>
        <v/>
      </c>
      <c r="BG87" s="91" t="str">
        <f>'Strategy 6 | PD-M1'!J87</f>
        <v/>
      </c>
      <c r="BH87" s="91" t="str">
        <f>IF(AU87="","",IF('Strategy 6 | PD-M1'!R87&gt;0,"Y",IF('Strategy 6 | PD-M1'!R87=0,"","N")))</f>
        <v/>
      </c>
      <c r="BI87" s="91" t="str">
        <f>'Strategy 6 | PD-M1'!T87</f>
        <v/>
      </c>
      <c r="BJ87" s="91" t="str">
        <f>'Strategy 6 | PD-M1'!N87</f>
        <v/>
      </c>
      <c r="BK87" s="105" t="str">
        <f>'Strategy 6 | PD-M1'!P87</f>
        <v/>
      </c>
      <c r="BL87" s="137"/>
      <c r="BM87" s="137"/>
      <c r="BN87" s="104" t="str">
        <f>'Strategy 7 | TG-FE'!B87</f>
        <v/>
      </c>
      <c r="BO87" s="91" t="str">
        <f>'Strategy 7 | TG-FE'!C87</f>
        <v/>
      </c>
      <c r="BP87" s="91" t="str">
        <f>'Strategy 7 | TG-FE'!J87</f>
        <v/>
      </c>
      <c r="BQ87" s="91" t="str">
        <f>IF(AU87="","",IF('Strategy 7 | TG-FE'!S87="W","Y",IF('Strategy 7 | TG-FE'!S87="L","N","")))</f>
        <v/>
      </c>
      <c r="BR87" s="91" t="str">
        <f>'Strategy 7 | TG-FE'!T87</f>
        <v/>
      </c>
      <c r="BS87" s="91" t="str">
        <f>'Strategy 7 | TG-FE'!N87</f>
        <v/>
      </c>
      <c r="BT87" s="105" t="str">
        <f>'Strategy 7 | TG-FE'!P87</f>
        <v/>
      </c>
      <c r="BU87" s="137"/>
      <c r="BV87" s="137"/>
      <c r="BW87" s="104" t="str">
        <f>'Strategy 8 | M1-WB'!B87</f>
        <v/>
      </c>
      <c r="BX87" s="91" t="str">
        <f>'Strategy 8 | M1-WB'!C87</f>
        <v/>
      </c>
      <c r="BY87" s="91" t="str">
        <f>'Strategy 8 | M1-WB'!J87</f>
        <v/>
      </c>
      <c r="BZ87" s="91" t="str">
        <f>IF(AU87="","",IF('Strategy 8 | M1-WB'!S87="W","Y",IF('Strategy 8 | M1-WB'!S87="L","N","")))</f>
        <v/>
      </c>
      <c r="CA87" s="91" t="str">
        <f>'Strategy 8 | M1-WB'!T87</f>
        <v/>
      </c>
      <c r="CB87" s="91" t="str">
        <f>'Strategy 8 | M1-WB'!N87</f>
        <v/>
      </c>
      <c r="CC87" s="105" t="str">
        <f>'Strategy 8 | M1-WB'!P87</f>
        <v/>
      </c>
      <c r="CD87" s="137"/>
      <c r="CE87" s="137"/>
      <c r="CF87" s="104" t="str">
        <f>'Strategy 9 | HP-M1'!B87</f>
        <v/>
      </c>
      <c r="CG87" s="91" t="str">
        <f>'Strategy 9 | HP-M1'!C87</f>
        <v/>
      </c>
      <c r="CH87" s="91" t="str">
        <f>'Strategy 9 | HP-M1'!J87</f>
        <v/>
      </c>
      <c r="CI87" s="91" t="str">
        <f>IF(AU87="","",IF('Strategy 9 | HP-M1'!S87="W","Y",IF('Strategy 9 | HP-M1'!S87="L","N","")))</f>
        <v/>
      </c>
      <c r="CJ87" s="91" t="str">
        <f>'Strategy 9 | HP-M1'!T87</f>
        <v/>
      </c>
      <c r="CK87" s="91" t="str">
        <f>'Strategy 9 | HP-M1'!N87</f>
        <v/>
      </c>
      <c r="CL87" s="105" t="str">
        <f>'Strategy 9 | HP-M1'!P87</f>
        <v/>
      </c>
      <c r="CM87" s="137"/>
      <c r="CN87" s="137"/>
      <c r="CO87" s="104" t="str">
        <f>'Strategy 10 | OP-OB'!B87</f>
        <v/>
      </c>
      <c r="CP87" s="91" t="str">
        <f>'Strategy 10 | OP-OB'!C87</f>
        <v/>
      </c>
      <c r="CQ87" s="91" t="str">
        <f>'Strategy 10 | OP-OB'!J87</f>
        <v/>
      </c>
      <c r="CR87" s="91" t="str">
        <f>IF(AU87="","",IF('Strategy 10 | OP-OB'!S87="W","Y",IF('Strategy 10 | OP-OB'!S87="L","N","")))</f>
        <v/>
      </c>
      <c r="CS87" s="91" t="str">
        <f>'Strategy 10 | OP-OB'!T87</f>
        <v/>
      </c>
      <c r="CT87" s="91" t="str">
        <f>'Strategy 10 | OP-OB'!N87</f>
        <v/>
      </c>
      <c r="CU87" s="105" t="str">
        <f>'Strategy 10 | OP-OB'!P87</f>
        <v/>
      </c>
      <c r="CV87" s="14" t="e">
        <f>IF(AY87="",0,IFERROR(VLOOKUP(AY82&amp;AY83&amp;AY84&amp;AY85&amp;AY86&amp;AY87,General!I:J,2,FALSE),0))+AZ86</f>
        <v>#VALUE!</v>
      </c>
      <c r="DG87" s="14" t="str">
        <f>DG89</f>
        <v/>
      </c>
      <c r="DH87" s="14">
        <v>87</v>
      </c>
      <c r="DI87" s="14" t="str">
        <f t="shared" si="222"/>
        <v/>
      </c>
      <c r="DJ87" s="14" t="str">
        <f>IFERROR(VLOOKUP(DJ89,General!R:S,2,FALSE),"")</f>
        <v/>
      </c>
      <c r="DK87" s="14" t="str">
        <f>IFERROR(VLOOKUP(DK89,General!R:S,2,FALSE),"")</f>
        <v/>
      </c>
      <c r="DL87" s="14" t="str">
        <f>IFERROR(VLOOKUP(DL89,General!R:S,2,FALSE),"")</f>
        <v/>
      </c>
      <c r="DM87" s="14" t="str">
        <f>IFERROR(VLOOKUP(DM89,General!R:S,2,FALSE),"")</f>
        <v/>
      </c>
      <c r="DN87" s="14">
        <f ca="1">COUNTIF(DJ88:DM88,MAX(DJ88:DM88))</f>
        <v>4</v>
      </c>
      <c r="DS87" s="14" t="str">
        <f t="shared" ca="1" si="223"/>
        <v/>
      </c>
      <c r="ES87" s="81" t="str">
        <f t="shared" si="184"/>
        <v>B78</v>
      </c>
      <c r="ET87" s="219" t="str">
        <f t="shared" si="188"/>
        <v/>
      </c>
      <c r="EU87" s="24" t="str">
        <f t="shared" si="189"/>
        <v/>
      </c>
      <c r="EV87" s="24" t="str">
        <f t="shared" si="190"/>
        <v/>
      </c>
      <c r="EW87" s="24" t="str">
        <f t="shared" si="191"/>
        <v/>
      </c>
      <c r="EX87" s="24" t="str">
        <f t="shared" si="192"/>
        <v/>
      </c>
      <c r="EY87" s="24" t="str">
        <f t="shared" si="193"/>
        <v/>
      </c>
      <c r="EZ87" s="24" t="str">
        <f t="shared" si="194"/>
        <v/>
      </c>
      <c r="FA87" s="24" t="str">
        <f t="shared" si="195"/>
        <v/>
      </c>
      <c r="FB87" s="24" t="str">
        <f t="shared" si="196"/>
        <v/>
      </c>
      <c r="FC87" s="67" t="str">
        <f t="shared" si="197"/>
        <v/>
      </c>
    </row>
    <row r="88" spans="1:159" ht="26.25" customHeight="1">
      <c r="A88" s="14">
        <v>79</v>
      </c>
      <c r="B88" s="104" t="str">
        <f>'Strategy 1 | PD-TG'!B88</f>
        <v/>
      </c>
      <c r="C88" s="91" t="str">
        <f>'Strategy 1 | PD-TG'!C88</f>
        <v/>
      </c>
      <c r="D88" s="91" t="str">
        <f>'Strategy 1 | PD-TG'!J88</f>
        <v/>
      </c>
      <c r="E88" s="91" t="str">
        <f>IF(AU88="","",IF('Strategy 1 | PD-TG'!S88="W","Y",IF('Strategy 1 | PD-TG'!S88="L","N","")))</f>
        <v/>
      </c>
      <c r="F88" s="91" t="str">
        <f>'Strategy 1 | PD-TG'!T88</f>
        <v/>
      </c>
      <c r="G88" s="91" t="str">
        <f>'Strategy 1 | PD-TG'!N88</f>
        <v/>
      </c>
      <c r="H88" s="105" t="str">
        <f>'Strategy 1 | PD-TG'!P88</f>
        <v/>
      </c>
      <c r="I88" s="137"/>
      <c r="J88" s="137"/>
      <c r="K88" s="104" t="str">
        <f>'Strategy 2 | PD-FE'!B88</f>
        <v/>
      </c>
      <c r="L88" s="91" t="str">
        <f>'Strategy 2 | PD-FE'!C88</f>
        <v/>
      </c>
      <c r="M88" s="91" t="str">
        <f>'Strategy 2 | PD-FE'!J88</f>
        <v/>
      </c>
      <c r="N88" s="91" t="str">
        <f>IF(AU88="","",IF('Strategy 2 | PD-FE'!S88="W","Y",IF('Strategy 2 | PD-FE'!S88="L","N","")))</f>
        <v/>
      </c>
      <c r="O88" s="91" t="str">
        <f>'Strategy 2 | PD-FE'!T88</f>
        <v/>
      </c>
      <c r="P88" s="91" t="str">
        <f>'Strategy 2 | PD-FE'!N88</f>
        <v/>
      </c>
      <c r="Q88" s="105" t="str">
        <f>'Strategy 2 | PD-FE'!P88</f>
        <v/>
      </c>
      <c r="R88" s="137"/>
      <c r="S88" s="137"/>
      <c r="T88" s="104" t="str">
        <f>'Strategy 3 | M1-TG'!B88</f>
        <v/>
      </c>
      <c r="U88" s="91" t="str">
        <f>'Strategy 3 | M1-TG'!C88</f>
        <v/>
      </c>
      <c r="V88" s="91" t="str">
        <f>'Strategy 3 | M1-TG'!J88</f>
        <v/>
      </c>
      <c r="W88" s="91" t="str">
        <f>IF(AU88="","",IF('Strategy 3 | M1-TG'!S88="W","Y",IF('Strategy 3 | M1-TG'!S88="L","N","")))</f>
        <v/>
      </c>
      <c r="X88" s="91" t="str">
        <f>'Strategy 3 | M1-TG'!T88</f>
        <v/>
      </c>
      <c r="Y88" s="91" t="str">
        <f>'Strategy 3 | M1-TG'!N88</f>
        <v/>
      </c>
      <c r="Z88" s="105" t="str">
        <f>'Strategy 3 | M1-TG'!P88</f>
        <v/>
      </c>
      <c r="AA88" s="137"/>
      <c r="AB88" s="137"/>
      <c r="AC88" s="104" t="str">
        <f>'Strategy 4 | HP-FE'!B88</f>
        <v/>
      </c>
      <c r="AD88" s="91" t="str">
        <f>'Strategy 4 | HP-FE'!C88</f>
        <v/>
      </c>
      <c r="AE88" s="91" t="str">
        <f>'Strategy 4 | HP-FE'!J88</f>
        <v/>
      </c>
      <c r="AF88" s="91" t="str">
        <f>IF(AU88="","",IF('Strategy 4 | HP-FE'!S88="W","Y",IF('Strategy 4 | HP-FE'!S88="L","N","")))</f>
        <v/>
      </c>
      <c r="AG88" s="91" t="str">
        <f>'Strategy 4 | HP-FE'!T88</f>
        <v/>
      </c>
      <c r="AH88" s="91" t="str">
        <f>'Strategy 4 | HP-FE'!N88</f>
        <v/>
      </c>
      <c r="AI88" s="105" t="str">
        <f>'Strategy 4 | HP-FE'!P88</f>
        <v/>
      </c>
      <c r="AJ88" s="137"/>
      <c r="AK88" s="137"/>
      <c r="AL88" s="104" t="str">
        <f>'Strategy 5 | M1-FE'!B88</f>
        <v/>
      </c>
      <c r="AM88" s="91" t="str">
        <f>'Strategy 5 | M1-FE'!C88</f>
        <v/>
      </c>
      <c r="AN88" s="91" t="str">
        <f>'Strategy 5 | M1-FE'!J88</f>
        <v/>
      </c>
      <c r="AO88" s="91" t="str">
        <f>IF(AU88="","",IF('Strategy 5 | M1-FE'!S88="W","Y",IF('Strategy 5 | M1-FE'!S88="L","N","")))</f>
        <v/>
      </c>
      <c r="AP88" s="91" t="str">
        <f>'Strategy 5 | M1-FE'!T88</f>
        <v/>
      </c>
      <c r="AQ88" s="91" t="str">
        <f>'Strategy 5 | M1-FE'!N88</f>
        <v/>
      </c>
      <c r="AR88" s="105" t="str">
        <f>'Strategy 5 | M1-FE'!P88</f>
        <v/>
      </c>
      <c r="AS88" s="137"/>
      <c r="AT88" s="137"/>
      <c r="AU88" s="187" t="str">
        <f>IF('Combo Dashboard'!AF88="","",'Combo Dashboard'!AF88)</f>
        <v/>
      </c>
      <c r="AV88" s="190" t="str">
        <f>IF('Combo Dashboard'!AG88="","",'Combo Dashboard'!AG88)</f>
        <v/>
      </c>
      <c r="AW88" s="190" t="str">
        <f>IF('Combo Dashboard'!AH88="","",'Combo Dashboard'!AH88)</f>
        <v/>
      </c>
      <c r="AX88" s="178" t="str" cm="1">
        <f t="array" aca="1" ref="AX88" ca="1">IF(AU87="","",INDIRECT(DS87&amp;DH88))</f>
        <v/>
      </c>
      <c r="AY88" s="91" t="str">
        <f t="shared" si="182"/>
        <v/>
      </c>
      <c r="AZ88" s="91" t="str">
        <f t="shared" si="185"/>
        <v/>
      </c>
      <c r="BA88" s="105" t="str">
        <f t="shared" si="183"/>
        <v/>
      </c>
      <c r="BB88" s="137"/>
      <c r="BC88" s="137"/>
      <c r="BD88" s="137"/>
      <c r="BE88" s="104" t="str">
        <f>'Strategy 6 | PD-M1'!B88</f>
        <v/>
      </c>
      <c r="BF88" s="91" t="str">
        <f>'Strategy 6 | PD-M1'!C88</f>
        <v/>
      </c>
      <c r="BG88" s="91" t="str">
        <f>'Strategy 6 | PD-M1'!J88</f>
        <v/>
      </c>
      <c r="BH88" s="91" t="str">
        <f>IF(AU88="","",IF('Strategy 6 | PD-M1'!R88&gt;0,"Y",IF('Strategy 6 | PD-M1'!R88=0,"","N")))</f>
        <v/>
      </c>
      <c r="BI88" s="91" t="str">
        <f>'Strategy 6 | PD-M1'!T88</f>
        <v/>
      </c>
      <c r="BJ88" s="91" t="str">
        <f>'Strategy 6 | PD-M1'!N88</f>
        <v/>
      </c>
      <c r="BK88" s="105" t="str">
        <f>'Strategy 6 | PD-M1'!P88</f>
        <v/>
      </c>
      <c r="BL88" s="137"/>
      <c r="BM88" s="137"/>
      <c r="BN88" s="104" t="str">
        <f>'Strategy 7 | TG-FE'!B88</f>
        <v/>
      </c>
      <c r="BO88" s="91" t="str">
        <f>'Strategy 7 | TG-FE'!C88</f>
        <v/>
      </c>
      <c r="BP88" s="91" t="str">
        <f>'Strategy 7 | TG-FE'!J88</f>
        <v/>
      </c>
      <c r="BQ88" s="91" t="str">
        <f>IF(AU88="","",IF('Strategy 7 | TG-FE'!S88="W","Y",IF('Strategy 7 | TG-FE'!S88="L","N","")))</f>
        <v/>
      </c>
      <c r="BR88" s="91" t="str">
        <f>'Strategy 7 | TG-FE'!T88</f>
        <v/>
      </c>
      <c r="BS88" s="91" t="str">
        <f>'Strategy 7 | TG-FE'!N88</f>
        <v/>
      </c>
      <c r="BT88" s="105" t="str">
        <f>'Strategy 7 | TG-FE'!P88</f>
        <v/>
      </c>
      <c r="BU88" s="137"/>
      <c r="BV88" s="137"/>
      <c r="BW88" s="104" t="str">
        <f>'Strategy 8 | M1-WB'!B88</f>
        <v/>
      </c>
      <c r="BX88" s="91" t="str">
        <f>'Strategy 8 | M1-WB'!C88</f>
        <v/>
      </c>
      <c r="BY88" s="91" t="str">
        <f>'Strategy 8 | M1-WB'!J88</f>
        <v/>
      </c>
      <c r="BZ88" s="91" t="str">
        <f>IF(AU88="","",IF('Strategy 8 | M1-WB'!S88="W","Y",IF('Strategy 8 | M1-WB'!S88="L","N","")))</f>
        <v/>
      </c>
      <c r="CA88" s="91" t="str">
        <f>'Strategy 8 | M1-WB'!T88</f>
        <v/>
      </c>
      <c r="CB88" s="91" t="str">
        <f>'Strategy 8 | M1-WB'!N88</f>
        <v/>
      </c>
      <c r="CC88" s="105" t="str">
        <f>'Strategy 8 | M1-WB'!P88</f>
        <v/>
      </c>
      <c r="CD88" s="137"/>
      <c r="CE88" s="137"/>
      <c r="CF88" s="104" t="str">
        <f>'Strategy 9 | HP-M1'!B88</f>
        <v/>
      </c>
      <c r="CG88" s="91" t="str">
        <f>'Strategy 9 | HP-M1'!C88</f>
        <v/>
      </c>
      <c r="CH88" s="91" t="str">
        <f>'Strategy 9 | HP-M1'!J88</f>
        <v/>
      </c>
      <c r="CI88" s="91" t="str">
        <f>IF(AU88="","",IF('Strategy 9 | HP-M1'!S88="W","Y",IF('Strategy 9 | HP-M1'!S88="L","N","")))</f>
        <v/>
      </c>
      <c r="CJ88" s="91" t="str">
        <f>'Strategy 9 | HP-M1'!T88</f>
        <v/>
      </c>
      <c r="CK88" s="91" t="str">
        <f>'Strategy 9 | HP-M1'!N88</f>
        <v/>
      </c>
      <c r="CL88" s="105" t="str">
        <f>'Strategy 9 | HP-M1'!P88</f>
        <v/>
      </c>
      <c r="CM88" s="137"/>
      <c r="CN88" s="137"/>
      <c r="CO88" s="104" t="str">
        <f>'Strategy 10 | OP-OB'!B88</f>
        <v/>
      </c>
      <c r="CP88" s="91" t="str">
        <f>'Strategy 10 | OP-OB'!C88</f>
        <v/>
      </c>
      <c r="CQ88" s="91" t="str">
        <f>'Strategy 10 | OP-OB'!J88</f>
        <v/>
      </c>
      <c r="CR88" s="91" t="str">
        <f>IF(AU88="","",IF('Strategy 10 | OP-OB'!S88="W","Y",IF('Strategy 10 | OP-OB'!S88="L","N","")))</f>
        <v/>
      </c>
      <c r="CS88" s="91" t="str">
        <f>'Strategy 10 | OP-OB'!T88</f>
        <v/>
      </c>
      <c r="CT88" s="91" t="str">
        <f>'Strategy 10 | OP-OB'!N88</f>
        <v/>
      </c>
      <c r="CU88" s="105" t="str">
        <f>'Strategy 10 | OP-OB'!P88</f>
        <v/>
      </c>
      <c r="CV88" s="14" t="e">
        <f>IF(AY88="",0,IFERROR(VLOOKUP(AY83&amp;AY84&amp;AY85&amp;AY86&amp;AY87&amp;AY88,General!I:J,2,FALSE),0))+AZ87</f>
        <v>#VALUE!</v>
      </c>
      <c r="DG88" s="14" t="str">
        <f>DG89</f>
        <v/>
      </c>
      <c r="DH88" s="14">
        <v>88</v>
      </c>
      <c r="DI88" s="14" t="str">
        <f t="shared" si="222"/>
        <v/>
      </c>
      <c r="DJ88" s="14">
        <f ca="1">IF(DJ89="",0,COUNTIF(INDIRECT(DJ87&amp;DH85):INDIRECT(DJ87&amp;DH89),"Y"))</f>
        <v>0</v>
      </c>
      <c r="DK88" s="14">
        <f ca="1">IF(DK89="",0,COUNTIF(INDIRECT(DK87&amp;DH85):INDIRECT(DK87&amp;DH89),"Y"))</f>
        <v>0</v>
      </c>
      <c r="DL88" s="14">
        <f ca="1">IF(DL89="",0,COUNTIF(INDIRECT(DL87&amp;DH85):INDIRECT(DL87&amp;DH89),"Y"))</f>
        <v>0</v>
      </c>
      <c r="DM88" s="14">
        <f ca="1">IF(DM89="",0,COUNTIF(INDIRECT(DM87&amp;DH85):INDIRECT(DM87&amp;DH89),"Y"))</f>
        <v>0</v>
      </c>
      <c r="DN88" s="14" t="str" cm="1">
        <f t="array" aca="1" ref="DN88" ca="1">IFERROR(INDEX($DJ$89:$DM$89,_xlfn.AGGREGATE(15,6,COLUMN($DJ$89:$DM$89)-COLUMN($DI$89)/($DJ$88:$DM$88=MAX($DJ$88:$DM$88)),COLUMNS($DJ$89:DJ89))),"")</f>
        <v/>
      </c>
      <c r="DO88" s="14" t="str" cm="1">
        <f t="array" aca="1" ref="DO88" ca="1">IFERROR(INDEX($DJ$89:$DM$89,_xlfn.AGGREGATE(15,6,COLUMN($DJ$89:$DM$89)-COLUMN($DI$89)/($DJ$88:$DM$88=MAX($DJ$88:$DM$88)),COLUMNS($DJ$89:DK89))),"")</f>
        <v/>
      </c>
      <c r="DP88" s="14" t="str" cm="1">
        <f t="array" aca="1" ref="DP88" ca="1">IFERROR(INDEX($DJ$89:$DM$89,_xlfn.AGGREGATE(15,6,COLUMN($DJ$89:$DM$89)-COLUMN($DI$89)/($DJ$88:$DM$88=MAX($DJ$88:$DM$88)),COLUMNS($DJ$89:DL89))),"")</f>
        <v/>
      </c>
      <c r="DQ88" s="14" t="str" cm="1">
        <f t="array" aca="1" ref="DQ88" ca="1">IFERROR(INDEX($DJ$89:$DM$89,_xlfn.AGGREGATE(15,6,COLUMN($DJ$89:$DM$89)-COLUMN($DI$89)/($DJ$88:$DM$88=MAX($DJ$88:$DM$88)),COLUMNS($DJ$89:DM89))),"")</f>
        <v/>
      </c>
      <c r="DS88" s="14" t="str">
        <f t="shared" ca="1" si="223"/>
        <v/>
      </c>
      <c r="ES88" s="81" t="str">
        <f t="shared" si="184"/>
        <v>B79</v>
      </c>
      <c r="ET88" s="219" t="str">
        <f t="shared" si="188"/>
        <v/>
      </c>
      <c r="EU88" s="24" t="str">
        <f t="shared" si="189"/>
        <v/>
      </c>
      <c r="EV88" s="24" t="str">
        <f t="shared" si="190"/>
        <v/>
      </c>
      <c r="EW88" s="24" t="str">
        <f t="shared" si="191"/>
        <v/>
      </c>
      <c r="EX88" s="24" t="str">
        <f t="shared" si="192"/>
        <v/>
      </c>
      <c r="EY88" s="24" t="str">
        <f t="shared" si="193"/>
        <v/>
      </c>
      <c r="EZ88" s="24" t="str">
        <f t="shared" si="194"/>
        <v/>
      </c>
      <c r="FA88" s="24" t="str">
        <f t="shared" si="195"/>
        <v/>
      </c>
      <c r="FB88" s="24" t="str">
        <f t="shared" si="196"/>
        <v/>
      </c>
      <c r="FC88" s="67" t="str">
        <f t="shared" si="197"/>
        <v/>
      </c>
    </row>
    <row r="89" spans="1:159" ht="26.25" customHeight="1" thickBot="1">
      <c r="A89" s="14">
        <v>80</v>
      </c>
      <c r="B89" s="106" t="str">
        <f>'Strategy 1 | PD-TG'!B89</f>
        <v/>
      </c>
      <c r="C89" s="107" t="str">
        <f>'Strategy 1 | PD-TG'!C89</f>
        <v/>
      </c>
      <c r="D89" s="107" t="str">
        <f>'Strategy 1 | PD-TG'!J89</f>
        <v/>
      </c>
      <c r="E89" s="107" t="str">
        <f>IF(AU89="","",IF('Strategy 1 | PD-TG'!S89="W","Y",IF('Strategy 1 | PD-TG'!S89="L","N","")))</f>
        <v/>
      </c>
      <c r="F89" s="107" t="str">
        <f>'Strategy 1 | PD-TG'!T89</f>
        <v/>
      </c>
      <c r="G89" s="107" t="str">
        <f>'Strategy 1 | PD-TG'!N89</f>
        <v/>
      </c>
      <c r="H89" s="108" t="str">
        <f>'Strategy 1 | PD-TG'!P89</f>
        <v/>
      </c>
      <c r="I89" s="137"/>
      <c r="J89" s="137"/>
      <c r="K89" s="106" t="str">
        <f>'Strategy 2 | PD-FE'!B89</f>
        <v/>
      </c>
      <c r="L89" s="107" t="str">
        <f>'Strategy 2 | PD-FE'!C89</f>
        <v/>
      </c>
      <c r="M89" s="107" t="str">
        <f>'Strategy 2 | PD-FE'!J89</f>
        <v/>
      </c>
      <c r="N89" s="107" t="str">
        <f>IF(AU89="","",IF('Strategy 2 | PD-FE'!S89="W","Y",IF('Strategy 2 | PD-FE'!S89="L","N","")))</f>
        <v/>
      </c>
      <c r="O89" s="107" t="str">
        <f>'Strategy 2 | PD-FE'!T89</f>
        <v/>
      </c>
      <c r="P89" s="107" t="str">
        <f>'Strategy 2 | PD-FE'!N89</f>
        <v/>
      </c>
      <c r="Q89" s="108" t="str">
        <f>'Strategy 2 | PD-FE'!P89</f>
        <v/>
      </c>
      <c r="R89" s="137"/>
      <c r="S89" s="137"/>
      <c r="T89" s="106" t="str">
        <f>'Strategy 3 | M1-TG'!B89</f>
        <v/>
      </c>
      <c r="U89" s="107" t="str">
        <f>'Strategy 3 | M1-TG'!C89</f>
        <v/>
      </c>
      <c r="V89" s="107" t="str">
        <f>'Strategy 3 | M1-TG'!J89</f>
        <v/>
      </c>
      <c r="W89" s="107" t="str">
        <f>IF(AU89="","",IF('Strategy 3 | M1-TG'!S89="W","Y",IF('Strategy 3 | M1-TG'!S89="L","N","")))</f>
        <v/>
      </c>
      <c r="X89" s="107" t="str">
        <f>'Strategy 3 | M1-TG'!T89</f>
        <v/>
      </c>
      <c r="Y89" s="107" t="str">
        <f>'Strategy 3 | M1-TG'!N89</f>
        <v/>
      </c>
      <c r="Z89" s="108" t="str">
        <f>'Strategy 3 | M1-TG'!P89</f>
        <v/>
      </c>
      <c r="AA89" s="137"/>
      <c r="AB89" s="137"/>
      <c r="AC89" s="106" t="str">
        <f>'Strategy 4 | HP-FE'!B89</f>
        <v/>
      </c>
      <c r="AD89" s="107" t="str">
        <f>'Strategy 4 | HP-FE'!C89</f>
        <v/>
      </c>
      <c r="AE89" s="107" t="str">
        <f>'Strategy 4 | HP-FE'!J89</f>
        <v/>
      </c>
      <c r="AF89" s="107" t="str">
        <f>IF(AU89="","",IF('Strategy 4 | HP-FE'!S89="W","Y",IF('Strategy 4 | HP-FE'!S89="L","N","")))</f>
        <v/>
      </c>
      <c r="AG89" s="107" t="str">
        <f>'Strategy 4 | HP-FE'!T89</f>
        <v/>
      </c>
      <c r="AH89" s="107" t="str">
        <f>'Strategy 4 | HP-FE'!N89</f>
        <v/>
      </c>
      <c r="AI89" s="108" t="str">
        <f>'Strategy 4 | HP-FE'!P89</f>
        <v/>
      </c>
      <c r="AJ89" s="137"/>
      <c r="AK89" s="137"/>
      <c r="AL89" s="106" t="str">
        <f>'Strategy 5 | M1-FE'!B89</f>
        <v/>
      </c>
      <c r="AM89" s="107" t="str">
        <f>'Strategy 5 | M1-FE'!C89</f>
        <v/>
      </c>
      <c r="AN89" s="107" t="str">
        <f>'Strategy 5 | M1-FE'!J89</f>
        <v/>
      </c>
      <c r="AO89" s="107" t="str">
        <f>IF(AU89="","",IF('Strategy 5 | M1-FE'!S89="W","Y",IF('Strategy 5 | M1-FE'!S89="L","N","")))</f>
        <v/>
      </c>
      <c r="AP89" s="107" t="str">
        <f>'Strategy 5 | M1-FE'!T89</f>
        <v/>
      </c>
      <c r="AQ89" s="107" t="str">
        <f>'Strategy 5 | M1-FE'!N89</f>
        <v/>
      </c>
      <c r="AR89" s="108" t="str">
        <f>'Strategy 5 | M1-FE'!P89</f>
        <v/>
      </c>
      <c r="AS89" s="137"/>
      <c r="AT89" s="137"/>
      <c r="AU89" s="188" t="str">
        <f>IF('Combo Dashboard'!AF89="","",'Combo Dashboard'!AF89)</f>
        <v/>
      </c>
      <c r="AV89" s="191" t="str">
        <f>IF('Combo Dashboard'!AG89="","",'Combo Dashboard'!AG89)</f>
        <v/>
      </c>
      <c r="AW89" s="191" t="str">
        <f>IF('Combo Dashboard'!AH89="","",'Combo Dashboard'!AH89)</f>
        <v/>
      </c>
      <c r="AX89" s="182" t="str" cm="1">
        <f t="array" aca="1" ref="AX89" ca="1">IF(AU88="","",INDIRECT(DS88&amp;DH89))</f>
        <v/>
      </c>
      <c r="AY89" s="107" t="str">
        <f t="shared" si="182"/>
        <v/>
      </c>
      <c r="AZ89" s="107" t="str">
        <f t="shared" si="185"/>
        <v/>
      </c>
      <c r="BA89" s="108" t="str">
        <f t="shared" si="183"/>
        <v/>
      </c>
      <c r="BB89" s="137"/>
      <c r="BC89" s="137"/>
      <c r="BD89" s="137"/>
      <c r="BE89" s="106" t="str">
        <f>'Strategy 6 | PD-M1'!B89</f>
        <v/>
      </c>
      <c r="BF89" s="107" t="str">
        <f>'Strategy 6 | PD-M1'!C89</f>
        <v/>
      </c>
      <c r="BG89" s="107" t="str">
        <f>'Strategy 6 | PD-M1'!J89</f>
        <v/>
      </c>
      <c r="BH89" s="107" t="str">
        <f>IF(AU89="","",IF('Strategy 6 | PD-M1'!R89&gt;0,"Y",IF('Strategy 6 | PD-M1'!R89=0,"","N")))</f>
        <v/>
      </c>
      <c r="BI89" s="107" t="str">
        <f>'Strategy 6 | PD-M1'!T89</f>
        <v/>
      </c>
      <c r="BJ89" s="107" t="str">
        <f>'Strategy 6 | PD-M1'!N89</f>
        <v/>
      </c>
      <c r="BK89" s="108" t="str">
        <f>'Strategy 6 | PD-M1'!P89</f>
        <v/>
      </c>
      <c r="BL89" s="137"/>
      <c r="BM89" s="137"/>
      <c r="BN89" s="106" t="str">
        <f>'Strategy 7 | TG-FE'!B89</f>
        <v/>
      </c>
      <c r="BO89" s="107" t="str">
        <f>'Strategy 7 | TG-FE'!C89</f>
        <v/>
      </c>
      <c r="BP89" s="107" t="str">
        <f>'Strategy 7 | TG-FE'!J89</f>
        <v/>
      </c>
      <c r="BQ89" s="107" t="str">
        <f>IF(AU89="","",IF('Strategy 7 | TG-FE'!S89="W","Y",IF('Strategy 7 | TG-FE'!S89="L","N","")))</f>
        <v/>
      </c>
      <c r="BR89" s="107" t="str">
        <f>'Strategy 7 | TG-FE'!T89</f>
        <v/>
      </c>
      <c r="BS89" s="107" t="str">
        <f>'Strategy 7 | TG-FE'!N89</f>
        <v/>
      </c>
      <c r="BT89" s="108" t="str">
        <f>'Strategy 7 | TG-FE'!P89</f>
        <v/>
      </c>
      <c r="BU89" s="137"/>
      <c r="BV89" s="137"/>
      <c r="BW89" s="106" t="str">
        <f>'Strategy 8 | M1-WB'!B89</f>
        <v/>
      </c>
      <c r="BX89" s="107" t="str">
        <f>'Strategy 8 | M1-WB'!C89</f>
        <v/>
      </c>
      <c r="BY89" s="107" t="str">
        <f>'Strategy 8 | M1-WB'!J89</f>
        <v/>
      </c>
      <c r="BZ89" s="107" t="str">
        <f>IF(AU89="","",IF('Strategy 8 | M1-WB'!S89="W","Y",IF('Strategy 8 | M1-WB'!S89="L","N","")))</f>
        <v/>
      </c>
      <c r="CA89" s="107" t="str">
        <f>'Strategy 8 | M1-WB'!T89</f>
        <v/>
      </c>
      <c r="CB89" s="107" t="str">
        <f>'Strategy 8 | M1-WB'!N89</f>
        <v/>
      </c>
      <c r="CC89" s="108" t="str">
        <f>'Strategy 8 | M1-WB'!P89</f>
        <v/>
      </c>
      <c r="CD89" s="137"/>
      <c r="CE89" s="137"/>
      <c r="CF89" s="106" t="str">
        <f>'Strategy 9 | HP-M1'!B89</f>
        <v/>
      </c>
      <c r="CG89" s="107" t="str">
        <f>'Strategy 9 | HP-M1'!C89</f>
        <v/>
      </c>
      <c r="CH89" s="107" t="str">
        <f>'Strategy 9 | HP-M1'!J89</f>
        <v/>
      </c>
      <c r="CI89" s="107" t="str">
        <f>IF(AU89="","",IF('Strategy 9 | HP-M1'!S89="W","Y",IF('Strategy 9 | HP-M1'!S89="L","N","")))</f>
        <v/>
      </c>
      <c r="CJ89" s="107" t="str">
        <f>'Strategy 9 | HP-M1'!T89</f>
        <v/>
      </c>
      <c r="CK89" s="107" t="str">
        <f>'Strategy 9 | HP-M1'!N89</f>
        <v/>
      </c>
      <c r="CL89" s="108" t="str">
        <f>'Strategy 9 | HP-M1'!P89</f>
        <v/>
      </c>
      <c r="CM89" s="137"/>
      <c r="CN89" s="137"/>
      <c r="CO89" s="106" t="str">
        <f>'Strategy 10 | OP-OB'!B89</f>
        <v/>
      </c>
      <c r="CP89" s="107" t="str">
        <f>'Strategy 10 | OP-OB'!C89</f>
        <v/>
      </c>
      <c r="CQ89" s="107" t="str">
        <f>'Strategy 10 | OP-OB'!J89</f>
        <v/>
      </c>
      <c r="CR89" s="107" t="str">
        <f>IF(AU89="","",IF('Strategy 10 | OP-OB'!S89="W","Y",IF('Strategy 10 | OP-OB'!S89="L","N","")))</f>
        <v/>
      </c>
      <c r="CS89" s="107" t="str">
        <f>'Strategy 10 | OP-OB'!T89</f>
        <v/>
      </c>
      <c r="CT89" s="107" t="str">
        <f>'Strategy 10 | OP-OB'!N89</f>
        <v/>
      </c>
      <c r="CU89" s="108" t="str">
        <f>'Strategy 10 | OP-OB'!P89</f>
        <v/>
      </c>
      <c r="CV89" s="14" t="e">
        <f>IF(AY89="",0,IFERROR(VLOOKUP(AY84&amp;AY85&amp;AY86&amp;AY87&amp;AY88&amp;AY89,General!I:J,2,FALSE),0))+AZ88</f>
        <v>#VALUE!</v>
      </c>
      <c r="CW89" s="14" t="str">
        <f t="shared" ref="CW89" si="224">H89</f>
        <v/>
      </c>
      <c r="CX89" s="14" t="str">
        <f t="shared" ref="CX89" si="225">Q89</f>
        <v/>
      </c>
      <c r="CY89" s="14" t="str">
        <f t="shared" ref="CY89" si="226">Z89</f>
        <v/>
      </c>
      <c r="CZ89" s="14" t="str">
        <f t="shared" ref="CZ89" si="227">AI89</f>
        <v/>
      </c>
      <c r="DA89" s="14" t="str">
        <f t="shared" ref="DA89" si="228">AR89</f>
        <v/>
      </c>
      <c r="DB89" s="14" t="str">
        <f t="shared" ref="DB89" si="229">BK89</f>
        <v/>
      </c>
      <c r="DC89" s="14" t="str">
        <f t="shared" ref="DC89" si="230">BT89</f>
        <v/>
      </c>
      <c r="DD89" s="14" t="str">
        <f t="shared" ref="DD89" si="231">CC89</f>
        <v/>
      </c>
      <c r="DE89" s="14" t="str">
        <f t="shared" ref="DE89" si="232">CL89</f>
        <v/>
      </c>
      <c r="DF89" s="14" t="str">
        <f t="shared" ref="DF89" si="233">CU89</f>
        <v/>
      </c>
      <c r="DG89" s="14" t="str">
        <f>IF(AF89="","",INDEX($CW$4:$DF$4,MATCH(MAX(CW89:DF89),CW89:DF89,0)))</f>
        <v/>
      </c>
      <c r="DH89" s="14">
        <v>89</v>
      </c>
      <c r="DI89" s="14" t="str">
        <f t="shared" si="222"/>
        <v/>
      </c>
      <c r="DJ89" s="14" t="str" cm="1">
        <f t="array" ref="DJ89">IFERROR(INDEX($CW$4:$DF$4,_xlfn.AGGREGATE(15,6,COLUMN($CW$4:$DF$4)-COLUMN($CV$1)/($CW$89:$DF$89=MAX($CW$89:$DF$89)),COLUMNS($CW$4:CW4))),"")</f>
        <v/>
      </c>
      <c r="DK89" s="14" t="str" cm="1">
        <f t="array" ref="DK89">IFERROR(INDEX($CW$4:$DF$4,_xlfn.AGGREGATE(15,6,COLUMN($CW$4:$DF$4)-COLUMN($CV$1)/($CW$89:$DF$89=MAX($CW$89:$DF$89)),COLUMNS($CW$4:CX4))),"")</f>
        <v/>
      </c>
      <c r="DL89" s="14" t="str" cm="1">
        <f t="array" ref="DL89">IFERROR(INDEX($CW$4:$DF$4,_xlfn.AGGREGATE(15,6,COLUMN($CW$4:$DF$4)-COLUMN($CV$1)/($CW$89:$DF$89=MAX($CW$89:$DF$89)),COLUMNS($CW$4:CY4))),"")</f>
        <v/>
      </c>
      <c r="DM89" s="14" t="str" cm="1">
        <f t="array" ref="DM89">IFERROR(INDEX($CW$4:$DF$4,_xlfn.AGGREGATE(15,6,COLUMN($CW$4:$DF$4)-COLUMN($CV$1)/($CW$89:$DF$89=MAX($CW$89:$DF$89)),COLUMNS($CW$4:CZ4))),"")</f>
        <v/>
      </c>
      <c r="DN89" s="168" t="str">
        <f ca="1">IF(DO88="",DN88,DN85)</f>
        <v/>
      </c>
      <c r="DR89" s="14" t="str">
        <f ca="1">IF(DN86&gt;1,"R","N")</f>
        <v>N</v>
      </c>
      <c r="DS89" s="14" t="str">
        <f ca="1">DN89</f>
        <v/>
      </c>
      <c r="ES89" s="81" t="str">
        <f t="shared" si="184"/>
        <v>B80</v>
      </c>
      <c r="ET89" s="219" t="str">
        <f t="shared" si="188"/>
        <v/>
      </c>
      <c r="EU89" s="24" t="str">
        <f t="shared" si="189"/>
        <v/>
      </c>
      <c r="EV89" s="24" t="str">
        <f t="shared" si="190"/>
        <v/>
      </c>
      <c r="EW89" s="24" t="str">
        <f t="shared" si="191"/>
        <v/>
      </c>
      <c r="EX89" s="24" t="str">
        <f t="shared" si="192"/>
        <v/>
      </c>
      <c r="EY89" s="24" t="str">
        <f t="shared" si="193"/>
        <v/>
      </c>
      <c r="EZ89" s="24" t="str">
        <f t="shared" si="194"/>
        <v/>
      </c>
      <c r="FA89" s="24" t="str">
        <f t="shared" si="195"/>
        <v/>
      </c>
      <c r="FB89" s="24" t="str">
        <f t="shared" si="196"/>
        <v/>
      </c>
      <c r="FC89" s="67" t="str">
        <f t="shared" si="197"/>
        <v/>
      </c>
    </row>
    <row r="90" spans="1:159" ht="26.25" customHeight="1">
      <c r="A90" s="14">
        <v>81</v>
      </c>
      <c r="B90" s="101" t="str">
        <f>'Strategy 1 | PD-TG'!B90</f>
        <v/>
      </c>
      <c r="C90" s="102" t="str">
        <f>'Strategy 1 | PD-TG'!C90</f>
        <v/>
      </c>
      <c r="D90" s="102" t="str">
        <f>'Strategy 1 | PD-TG'!J90</f>
        <v/>
      </c>
      <c r="E90" s="102" t="str">
        <f>IF(AU90="","",IF('Strategy 1 | PD-TG'!S90="W","Y",IF('Strategy 1 | PD-TG'!S90="L","N","")))</f>
        <v/>
      </c>
      <c r="F90" s="102" t="str">
        <f>'Strategy 1 | PD-TG'!T90</f>
        <v/>
      </c>
      <c r="G90" s="102" t="str">
        <f>'Strategy 1 | PD-TG'!N90</f>
        <v/>
      </c>
      <c r="H90" s="103" t="str">
        <f>'Strategy 1 | PD-TG'!P90</f>
        <v/>
      </c>
      <c r="I90" s="137"/>
      <c r="J90" s="137"/>
      <c r="K90" s="101" t="str">
        <f>'Strategy 2 | PD-FE'!B90</f>
        <v/>
      </c>
      <c r="L90" s="102" t="str">
        <f>'Strategy 2 | PD-FE'!C90</f>
        <v/>
      </c>
      <c r="M90" s="102" t="str">
        <f>'Strategy 2 | PD-FE'!J90</f>
        <v/>
      </c>
      <c r="N90" s="102" t="str">
        <f>IF(AU90="","",IF('Strategy 2 | PD-FE'!S90="W","Y",IF('Strategy 2 | PD-FE'!S90="L","N","")))</f>
        <v/>
      </c>
      <c r="O90" s="102" t="str">
        <f>'Strategy 2 | PD-FE'!T90</f>
        <v/>
      </c>
      <c r="P90" s="102" t="str">
        <f>'Strategy 2 | PD-FE'!N90</f>
        <v/>
      </c>
      <c r="Q90" s="103" t="str">
        <f>'Strategy 2 | PD-FE'!P90</f>
        <v/>
      </c>
      <c r="R90" s="137"/>
      <c r="S90" s="137"/>
      <c r="T90" s="101" t="str">
        <f>'Strategy 3 | M1-TG'!B90</f>
        <v/>
      </c>
      <c r="U90" s="102" t="str">
        <f>'Strategy 3 | M1-TG'!C90</f>
        <v/>
      </c>
      <c r="V90" s="102" t="str">
        <f>'Strategy 3 | M1-TG'!J90</f>
        <v/>
      </c>
      <c r="W90" s="102" t="str">
        <f>IF(AU90="","",IF('Strategy 3 | M1-TG'!S90="W","Y",IF('Strategy 3 | M1-TG'!S90="L","N","")))</f>
        <v/>
      </c>
      <c r="X90" s="102" t="str">
        <f>'Strategy 3 | M1-TG'!T90</f>
        <v/>
      </c>
      <c r="Y90" s="102" t="str">
        <f>'Strategy 3 | M1-TG'!N90</f>
        <v/>
      </c>
      <c r="Z90" s="103" t="str">
        <f>'Strategy 3 | M1-TG'!P90</f>
        <v/>
      </c>
      <c r="AA90" s="137"/>
      <c r="AB90" s="137"/>
      <c r="AC90" s="101" t="str">
        <f>'Strategy 4 | HP-FE'!B90</f>
        <v/>
      </c>
      <c r="AD90" s="102" t="str">
        <f>'Strategy 4 | HP-FE'!C90</f>
        <v/>
      </c>
      <c r="AE90" s="102" t="str">
        <f>'Strategy 4 | HP-FE'!J90</f>
        <v/>
      </c>
      <c r="AF90" s="102" t="str">
        <f>IF(AU90="","",IF('Strategy 4 | HP-FE'!S90="W","Y",IF('Strategy 4 | HP-FE'!S90="L","N","")))</f>
        <v/>
      </c>
      <c r="AG90" s="102" t="str">
        <f>'Strategy 4 | HP-FE'!T90</f>
        <v/>
      </c>
      <c r="AH90" s="102" t="str">
        <f>'Strategy 4 | HP-FE'!N90</f>
        <v/>
      </c>
      <c r="AI90" s="103" t="str">
        <f>'Strategy 4 | HP-FE'!P90</f>
        <v/>
      </c>
      <c r="AJ90" s="137"/>
      <c r="AK90" s="137"/>
      <c r="AL90" s="101" t="str">
        <f>'Strategy 5 | M1-FE'!B90</f>
        <v/>
      </c>
      <c r="AM90" s="102" t="str">
        <f>'Strategy 5 | M1-FE'!C90</f>
        <v/>
      </c>
      <c r="AN90" s="102" t="str">
        <f>'Strategy 5 | M1-FE'!J90</f>
        <v/>
      </c>
      <c r="AO90" s="102" t="str">
        <f>IF(AU90="","",IF('Strategy 5 | M1-FE'!S90="W","Y",IF('Strategy 5 | M1-FE'!S90="L","N","")))</f>
        <v/>
      </c>
      <c r="AP90" s="102" t="str">
        <f>'Strategy 5 | M1-FE'!T90</f>
        <v/>
      </c>
      <c r="AQ90" s="102" t="str">
        <f>'Strategy 5 | M1-FE'!N90</f>
        <v/>
      </c>
      <c r="AR90" s="103" t="str">
        <f>'Strategy 5 | M1-FE'!P90</f>
        <v/>
      </c>
      <c r="AS90" s="137"/>
      <c r="AT90" s="137"/>
      <c r="AU90" s="186" t="str">
        <f>IF('Combo Dashboard'!AF90="","",'Combo Dashboard'!AF90)</f>
        <v/>
      </c>
      <c r="AV90" s="180" t="str">
        <f t="shared" ref="AV90" si="234">IF(AU89="","",IF(DR89="R","R",""))</f>
        <v/>
      </c>
      <c r="AW90" s="180" t="str">
        <f>IF(AU89="","",VLOOKUP(DS90,General!U:V,2,FALSE))</f>
        <v/>
      </c>
      <c r="AX90" s="181" t="str" cm="1">
        <f t="array" aca="1" ref="AX90" ca="1">IF(AU89="","",INDIRECT(DS89&amp;DH90))</f>
        <v/>
      </c>
      <c r="AY90" s="102" t="str">
        <f t="shared" si="182"/>
        <v/>
      </c>
      <c r="AZ90" s="102" t="str">
        <f t="shared" si="185"/>
        <v/>
      </c>
      <c r="BA90" s="103" t="str">
        <f t="shared" si="183"/>
        <v/>
      </c>
      <c r="BB90" s="137"/>
      <c r="BC90" s="137"/>
      <c r="BD90" s="137"/>
      <c r="BE90" s="101" t="str">
        <f>'Strategy 6 | PD-M1'!B90</f>
        <v/>
      </c>
      <c r="BF90" s="102" t="str">
        <f>'Strategy 6 | PD-M1'!C90</f>
        <v/>
      </c>
      <c r="BG90" s="102" t="str">
        <f>'Strategy 6 | PD-M1'!J90</f>
        <v/>
      </c>
      <c r="BH90" s="102" t="str">
        <f>IF(AU90="","",IF('Strategy 6 | PD-M1'!R90&gt;0,"Y",IF('Strategy 6 | PD-M1'!R90=0,"","N")))</f>
        <v/>
      </c>
      <c r="BI90" s="102" t="str">
        <f>'Strategy 6 | PD-M1'!T90</f>
        <v/>
      </c>
      <c r="BJ90" s="102" t="str">
        <f>'Strategy 6 | PD-M1'!N90</f>
        <v/>
      </c>
      <c r="BK90" s="103" t="str">
        <f>'Strategy 6 | PD-M1'!P90</f>
        <v/>
      </c>
      <c r="BL90" s="137"/>
      <c r="BM90" s="137"/>
      <c r="BN90" s="101" t="str">
        <f>'Strategy 7 | TG-FE'!B90</f>
        <v/>
      </c>
      <c r="BO90" s="102" t="str">
        <f>'Strategy 7 | TG-FE'!C90</f>
        <v/>
      </c>
      <c r="BP90" s="102" t="str">
        <f>'Strategy 7 | TG-FE'!J90</f>
        <v/>
      </c>
      <c r="BQ90" s="102" t="str">
        <f>IF(AU90="","",IF('Strategy 7 | TG-FE'!S90="W","Y",IF('Strategy 7 | TG-FE'!S90="L","N","")))</f>
        <v/>
      </c>
      <c r="BR90" s="102" t="str">
        <f>'Strategy 7 | TG-FE'!T90</f>
        <v/>
      </c>
      <c r="BS90" s="102" t="str">
        <f>'Strategy 7 | TG-FE'!N90</f>
        <v/>
      </c>
      <c r="BT90" s="103" t="str">
        <f>'Strategy 7 | TG-FE'!P90</f>
        <v/>
      </c>
      <c r="BU90" s="137"/>
      <c r="BV90" s="137"/>
      <c r="BW90" s="101" t="str">
        <f>'Strategy 8 | M1-WB'!B90</f>
        <v/>
      </c>
      <c r="BX90" s="102" t="str">
        <f>'Strategy 8 | M1-WB'!C90</f>
        <v/>
      </c>
      <c r="BY90" s="102" t="str">
        <f>'Strategy 8 | M1-WB'!J90</f>
        <v/>
      </c>
      <c r="BZ90" s="102" t="str">
        <f>IF(AU90="","",IF('Strategy 8 | M1-WB'!S90="W","Y",IF('Strategy 8 | M1-WB'!S90="L","N","")))</f>
        <v/>
      </c>
      <c r="CA90" s="102" t="str">
        <f>'Strategy 8 | M1-WB'!T90</f>
        <v/>
      </c>
      <c r="CB90" s="102" t="str">
        <f>'Strategy 8 | M1-WB'!N90</f>
        <v/>
      </c>
      <c r="CC90" s="103" t="str">
        <f>'Strategy 8 | M1-WB'!P90</f>
        <v/>
      </c>
      <c r="CD90" s="137"/>
      <c r="CE90" s="137"/>
      <c r="CF90" s="101" t="str">
        <f>'Strategy 9 | HP-M1'!B90</f>
        <v/>
      </c>
      <c r="CG90" s="102" t="str">
        <f>'Strategy 9 | HP-M1'!C90</f>
        <v/>
      </c>
      <c r="CH90" s="102" t="str">
        <f>'Strategy 9 | HP-M1'!J90</f>
        <v/>
      </c>
      <c r="CI90" s="102" t="str">
        <f>IF(AU90="","",IF('Strategy 9 | HP-M1'!S90="W","Y",IF('Strategy 9 | HP-M1'!S90="L","N","")))</f>
        <v/>
      </c>
      <c r="CJ90" s="102" t="str">
        <f>'Strategy 9 | HP-M1'!T90</f>
        <v/>
      </c>
      <c r="CK90" s="102" t="str">
        <f>'Strategy 9 | HP-M1'!N90</f>
        <v/>
      </c>
      <c r="CL90" s="103" t="str">
        <f>'Strategy 9 | HP-M1'!P90</f>
        <v/>
      </c>
      <c r="CM90" s="137"/>
      <c r="CN90" s="137"/>
      <c r="CO90" s="101" t="str">
        <f>'Strategy 10 | OP-OB'!B90</f>
        <v/>
      </c>
      <c r="CP90" s="102" t="str">
        <f>'Strategy 10 | OP-OB'!C90</f>
        <v/>
      </c>
      <c r="CQ90" s="102" t="str">
        <f>'Strategy 10 | OP-OB'!J90</f>
        <v/>
      </c>
      <c r="CR90" s="102" t="str">
        <f>IF(AU90="","",IF('Strategy 10 | OP-OB'!S90="W","Y",IF('Strategy 10 | OP-OB'!S90="L","N","")))</f>
        <v/>
      </c>
      <c r="CS90" s="102" t="str">
        <f>'Strategy 10 | OP-OB'!T90</f>
        <v/>
      </c>
      <c r="CT90" s="102" t="str">
        <f>'Strategy 10 | OP-OB'!N90</f>
        <v/>
      </c>
      <c r="CU90" s="103" t="str">
        <f>'Strategy 10 | OP-OB'!P90</f>
        <v/>
      </c>
      <c r="CV90" s="14" t="e">
        <f>IF(AY90="",0,IFERROR(VLOOKUP(AY85&amp;AY86&amp;AY87&amp;AY88&amp;AY89&amp;AY90,General!I:J,2,FALSE),0))+AZ89</f>
        <v>#VALUE!</v>
      </c>
      <c r="DG90" s="14" t="str">
        <f>DG94</f>
        <v/>
      </c>
      <c r="DH90" s="14">
        <v>90</v>
      </c>
      <c r="DI90" s="14" t="str">
        <f>$DG$94</f>
        <v/>
      </c>
      <c r="DN90" s="14" t="str">
        <f ca="1">IF(DN91=1,DN93,IF(DN91=2,DO93,IF(DN91=3,DP93,DQ93)))</f>
        <v/>
      </c>
      <c r="DS90" s="14" t="str">
        <f ca="1">$DN$89</f>
        <v/>
      </c>
      <c r="ES90" s="81" t="str">
        <f t="shared" si="184"/>
        <v>B81</v>
      </c>
      <c r="ET90" s="219" t="str">
        <f t="shared" si="188"/>
        <v/>
      </c>
      <c r="EU90" s="24" t="str">
        <f t="shared" si="189"/>
        <v/>
      </c>
      <c r="EV90" s="24" t="str">
        <f t="shared" si="190"/>
        <v/>
      </c>
      <c r="EW90" s="24" t="str">
        <f t="shared" si="191"/>
        <v/>
      </c>
      <c r="EX90" s="24" t="str">
        <f t="shared" si="192"/>
        <v/>
      </c>
      <c r="EY90" s="24" t="str">
        <f t="shared" si="193"/>
        <v/>
      </c>
      <c r="EZ90" s="24" t="str">
        <f t="shared" si="194"/>
        <v/>
      </c>
      <c r="FA90" s="24" t="str">
        <f t="shared" si="195"/>
        <v/>
      </c>
      <c r="FB90" s="24" t="str">
        <f t="shared" si="196"/>
        <v/>
      </c>
      <c r="FC90" s="67" t="str">
        <f t="shared" si="197"/>
        <v/>
      </c>
    </row>
    <row r="91" spans="1:159" ht="26.25" customHeight="1">
      <c r="A91" s="14">
        <v>82</v>
      </c>
      <c r="B91" s="104" t="str">
        <f>'Strategy 1 | PD-TG'!B91</f>
        <v/>
      </c>
      <c r="C91" s="91" t="str">
        <f>'Strategy 1 | PD-TG'!C91</f>
        <v/>
      </c>
      <c r="D91" s="91" t="str">
        <f>'Strategy 1 | PD-TG'!J91</f>
        <v/>
      </c>
      <c r="E91" s="91" t="str">
        <f>IF(AU91="","",IF('Strategy 1 | PD-TG'!S91="W","Y",IF('Strategy 1 | PD-TG'!S91="L","N","")))</f>
        <v/>
      </c>
      <c r="F91" s="91" t="str">
        <f>'Strategy 1 | PD-TG'!T91</f>
        <v/>
      </c>
      <c r="G91" s="91" t="str">
        <f>'Strategy 1 | PD-TG'!N91</f>
        <v/>
      </c>
      <c r="H91" s="105" t="str">
        <f>'Strategy 1 | PD-TG'!P91</f>
        <v/>
      </c>
      <c r="I91" s="137"/>
      <c r="J91" s="137"/>
      <c r="K91" s="104" t="str">
        <f>'Strategy 2 | PD-FE'!B91</f>
        <v/>
      </c>
      <c r="L91" s="91" t="str">
        <f>'Strategy 2 | PD-FE'!C91</f>
        <v/>
      </c>
      <c r="M91" s="91" t="str">
        <f>'Strategy 2 | PD-FE'!J91</f>
        <v/>
      </c>
      <c r="N91" s="91" t="str">
        <f>IF(AU91="","",IF('Strategy 2 | PD-FE'!S91="W","Y",IF('Strategy 2 | PD-FE'!S91="L","N","")))</f>
        <v/>
      </c>
      <c r="O91" s="91" t="str">
        <f>'Strategy 2 | PD-FE'!T91</f>
        <v/>
      </c>
      <c r="P91" s="91" t="str">
        <f>'Strategy 2 | PD-FE'!N91</f>
        <v/>
      </c>
      <c r="Q91" s="105" t="str">
        <f>'Strategy 2 | PD-FE'!P91</f>
        <v/>
      </c>
      <c r="R91" s="137"/>
      <c r="S91" s="137"/>
      <c r="T91" s="104" t="str">
        <f>'Strategy 3 | M1-TG'!B91</f>
        <v/>
      </c>
      <c r="U91" s="91" t="str">
        <f>'Strategy 3 | M1-TG'!C91</f>
        <v/>
      </c>
      <c r="V91" s="91" t="str">
        <f>'Strategy 3 | M1-TG'!J91</f>
        <v/>
      </c>
      <c r="W91" s="91" t="str">
        <f>IF(AU91="","",IF('Strategy 3 | M1-TG'!S91="W","Y",IF('Strategy 3 | M1-TG'!S91="L","N","")))</f>
        <v/>
      </c>
      <c r="X91" s="91" t="str">
        <f>'Strategy 3 | M1-TG'!T91</f>
        <v/>
      </c>
      <c r="Y91" s="91" t="str">
        <f>'Strategy 3 | M1-TG'!N91</f>
        <v/>
      </c>
      <c r="Z91" s="105" t="str">
        <f>'Strategy 3 | M1-TG'!P91</f>
        <v/>
      </c>
      <c r="AA91" s="137"/>
      <c r="AB91" s="137"/>
      <c r="AC91" s="104" t="str">
        <f>'Strategy 4 | HP-FE'!B91</f>
        <v/>
      </c>
      <c r="AD91" s="91" t="str">
        <f>'Strategy 4 | HP-FE'!C91</f>
        <v/>
      </c>
      <c r="AE91" s="91" t="str">
        <f>'Strategy 4 | HP-FE'!J91</f>
        <v/>
      </c>
      <c r="AF91" s="91" t="str">
        <f>IF(AU91="","",IF('Strategy 4 | HP-FE'!S91="W","Y",IF('Strategy 4 | HP-FE'!S91="L","N","")))</f>
        <v/>
      </c>
      <c r="AG91" s="91" t="str">
        <f>'Strategy 4 | HP-FE'!T91</f>
        <v/>
      </c>
      <c r="AH91" s="91" t="str">
        <f>'Strategy 4 | HP-FE'!N91</f>
        <v/>
      </c>
      <c r="AI91" s="105" t="str">
        <f>'Strategy 4 | HP-FE'!P91</f>
        <v/>
      </c>
      <c r="AJ91" s="137"/>
      <c r="AK91" s="137"/>
      <c r="AL91" s="104" t="str">
        <f>'Strategy 5 | M1-FE'!B91</f>
        <v/>
      </c>
      <c r="AM91" s="91" t="str">
        <f>'Strategy 5 | M1-FE'!C91</f>
        <v/>
      </c>
      <c r="AN91" s="91" t="str">
        <f>'Strategy 5 | M1-FE'!J91</f>
        <v/>
      </c>
      <c r="AO91" s="91" t="str">
        <f>IF(AU91="","",IF('Strategy 5 | M1-FE'!S91="W","Y",IF('Strategy 5 | M1-FE'!S91="L","N","")))</f>
        <v/>
      </c>
      <c r="AP91" s="91" t="str">
        <f>'Strategy 5 | M1-FE'!T91</f>
        <v/>
      </c>
      <c r="AQ91" s="91" t="str">
        <f>'Strategy 5 | M1-FE'!N91</f>
        <v/>
      </c>
      <c r="AR91" s="105" t="str">
        <f>'Strategy 5 | M1-FE'!P91</f>
        <v/>
      </c>
      <c r="AS91" s="137"/>
      <c r="AT91" s="137"/>
      <c r="AU91" s="187" t="str">
        <f>IF('Combo Dashboard'!AF91="","",'Combo Dashboard'!AF91)</f>
        <v/>
      </c>
      <c r="AV91" s="190" t="str">
        <f>IF('Combo Dashboard'!AG91="","",'Combo Dashboard'!AG91)</f>
        <v/>
      </c>
      <c r="AW91" s="190" t="str">
        <f>IF('Combo Dashboard'!AH91="","",'Combo Dashboard'!AH91)</f>
        <v/>
      </c>
      <c r="AX91" s="178" t="str" cm="1">
        <f t="array" aca="1" ref="AX91" ca="1">IF(AU90="","",INDIRECT(DS90&amp;DH91))</f>
        <v/>
      </c>
      <c r="AY91" s="91" t="str">
        <f t="shared" si="182"/>
        <v/>
      </c>
      <c r="AZ91" s="91" t="str">
        <f t="shared" si="185"/>
        <v/>
      </c>
      <c r="BA91" s="105" t="str">
        <f t="shared" si="183"/>
        <v/>
      </c>
      <c r="BB91" s="137"/>
      <c r="BC91" s="137"/>
      <c r="BD91" s="137"/>
      <c r="BE91" s="104" t="str">
        <f>'Strategy 6 | PD-M1'!B91</f>
        <v/>
      </c>
      <c r="BF91" s="91" t="str">
        <f>'Strategy 6 | PD-M1'!C91</f>
        <v/>
      </c>
      <c r="BG91" s="91" t="str">
        <f>'Strategy 6 | PD-M1'!J91</f>
        <v/>
      </c>
      <c r="BH91" s="91" t="str">
        <f>IF(AU91="","",IF('Strategy 6 | PD-M1'!R91&gt;0,"Y",IF('Strategy 6 | PD-M1'!R91=0,"","N")))</f>
        <v/>
      </c>
      <c r="BI91" s="91" t="str">
        <f>'Strategy 6 | PD-M1'!T91</f>
        <v/>
      </c>
      <c r="BJ91" s="91" t="str">
        <f>'Strategy 6 | PD-M1'!N91</f>
        <v/>
      </c>
      <c r="BK91" s="105" t="str">
        <f>'Strategy 6 | PD-M1'!P91</f>
        <v/>
      </c>
      <c r="BL91" s="137"/>
      <c r="BM91" s="137"/>
      <c r="BN91" s="104" t="str">
        <f>'Strategy 7 | TG-FE'!B91</f>
        <v/>
      </c>
      <c r="BO91" s="91" t="str">
        <f>'Strategy 7 | TG-FE'!C91</f>
        <v/>
      </c>
      <c r="BP91" s="91" t="str">
        <f>'Strategy 7 | TG-FE'!J91</f>
        <v/>
      </c>
      <c r="BQ91" s="91" t="str">
        <f>IF(AU91="","",IF('Strategy 7 | TG-FE'!S91="W","Y",IF('Strategy 7 | TG-FE'!S91="L","N","")))</f>
        <v/>
      </c>
      <c r="BR91" s="91" t="str">
        <f>'Strategy 7 | TG-FE'!T91</f>
        <v/>
      </c>
      <c r="BS91" s="91" t="str">
        <f>'Strategy 7 | TG-FE'!N91</f>
        <v/>
      </c>
      <c r="BT91" s="105" t="str">
        <f>'Strategy 7 | TG-FE'!P91</f>
        <v/>
      </c>
      <c r="BU91" s="137"/>
      <c r="BV91" s="137"/>
      <c r="BW91" s="104" t="str">
        <f>'Strategy 8 | M1-WB'!B91</f>
        <v/>
      </c>
      <c r="BX91" s="91" t="str">
        <f>'Strategy 8 | M1-WB'!C91</f>
        <v/>
      </c>
      <c r="BY91" s="91" t="str">
        <f>'Strategy 8 | M1-WB'!J91</f>
        <v/>
      </c>
      <c r="BZ91" s="91" t="str">
        <f>IF(AU91="","",IF('Strategy 8 | M1-WB'!S91="W","Y",IF('Strategy 8 | M1-WB'!S91="L","N","")))</f>
        <v/>
      </c>
      <c r="CA91" s="91" t="str">
        <f>'Strategy 8 | M1-WB'!T91</f>
        <v/>
      </c>
      <c r="CB91" s="91" t="str">
        <f>'Strategy 8 | M1-WB'!N91</f>
        <v/>
      </c>
      <c r="CC91" s="105" t="str">
        <f>'Strategy 8 | M1-WB'!P91</f>
        <v/>
      </c>
      <c r="CD91" s="137"/>
      <c r="CE91" s="137"/>
      <c r="CF91" s="104" t="str">
        <f>'Strategy 9 | HP-M1'!B91</f>
        <v/>
      </c>
      <c r="CG91" s="91" t="str">
        <f>'Strategy 9 | HP-M1'!C91</f>
        <v/>
      </c>
      <c r="CH91" s="91" t="str">
        <f>'Strategy 9 | HP-M1'!J91</f>
        <v/>
      </c>
      <c r="CI91" s="91" t="str">
        <f>IF(AU91="","",IF('Strategy 9 | HP-M1'!S91="W","Y",IF('Strategy 9 | HP-M1'!S91="L","N","")))</f>
        <v/>
      </c>
      <c r="CJ91" s="91" t="str">
        <f>'Strategy 9 | HP-M1'!T91</f>
        <v/>
      </c>
      <c r="CK91" s="91" t="str">
        <f>'Strategy 9 | HP-M1'!N91</f>
        <v/>
      </c>
      <c r="CL91" s="105" t="str">
        <f>'Strategy 9 | HP-M1'!P91</f>
        <v/>
      </c>
      <c r="CM91" s="137"/>
      <c r="CN91" s="137"/>
      <c r="CO91" s="104" t="str">
        <f>'Strategy 10 | OP-OB'!B91</f>
        <v/>
      </c>
      <c r="CP91" s="91" t="str">
        <f>'Strategy 10 | OP-OB'!C91</f>
        <v/>
      </c>
      <c r="CQ91" s="91" t="str">
        <f>'Strategy 10 | OP-OB'!J91</f>
        <v/>
      </c>
      <c r="CR91" s="91" t="str">
        <f>IF(AU91="","",IF('Strategy 10 | OP-OB'!S91="W","Y",IF('Strategy 10 | OP-OB'!S91="L","N","")))</f>
        <v/>
      </c>
      <c r="CS91" s="91" t="str">
        <f>'Strategy 10 | OP-OB'!T91</f>
        <v/>
      </c>
      <c r="CT91" s="91" t="str">
        <f>'Strategy 10 | OP-OB'!N91</f>
        <v/>
      </c>
      <c r="CU91" s="105" t="str">
        <f>'Strategy 10 | OP-OB'!P91</f>
        <v/>
      </c>
      <c r="CV91" s="14" t="e">
        <f>IF(AY91="",0,IFERROR(VLOOKUP(AY86&amp;AY87&amp;AY88&amp;AY89&amp;AY90&amp;AY91,General!I:J,2,FALSE),0))+AZ90</f>
        <v>#VALUE!</v>
      </c>
      <c r="DG91" s="14" t="str">
        <f>DG94</f>
        <v/>
      </c>
      <c r="DH91" s="14">
        <v>91</v>
      </c>
      <c r="DI91" s="14" t="str">
        <f t="shared" ref="DI91:DI94" si="235">$DG$94</f>
        <v/>
      </c>
      <c r="DN91" s="14">
        <f ca="1">RANDBETWEEN(1,DN92)</f>
        <v>1</v>
      </c>
      <c r="DS91" s="14" t="str">
        <f t="shared" ref="DS91:DS93" ca="1" si="236">$DN$89</f>
        <v/>
      </c>
      <c r="ES91" s="81" t="str">
        <f t="shared" si="184"/>
        <v>B82</v>
      </c>
      <c r="ET91" s="219" t="str">
        <f t="shared" si="188"/>
        <v/>
      </c>
      <c r="EU91" s="24" t="str">
        <f t="shared" si="189"/>
        <v/>
      </c>
      <c r="EV91" s="24" t="str">
        <f t="shared" si="190"/>
        <v/>
      </c>
      <c r="EW91" s="24" t="str">
        <f t="shared" si="191"/>
        <v/>
      </c>
      <c r="EX91" s="24" t="str">
        <f t="shared" si="192"/>
        <v/>
      </c>
      <c r="EY91" s="24" t="str">
        <f t="shared" si="193"/>
        <v/>
      </c>
      <c r="EZ91" s="24" t="str">
        <f t="shared" si="194"/>
        <v/>
      </c>
      <c r="FA91" s="24" t="str">
        <f t="shared" si="195"/>
        <v/>
      </c>
      <c r="FB91" s="24" t="str">
        <f t="shared" si="196"/>
        <v/>
      </c>
      <c r="FC91" s="67" t="str">
        <f t="shared" si="197"/>
        <v/>
      </c>
    </row>
    <row r="92" spans="1:159" ht="26.25" customHeight="1">
      <c r="A92" s="14">
        <v>83</v>
      </c>
      <c r="B92" s="104" t="str">
        <f>'Strategy 1 | PD-TG'!B92</f>
        <v/>
      </c>
      <c r="C92" s="91" t="str">
        <f>'Strategy 1 | PD-TG'!C92</f>
        <v/>
      </c>
      <c r="D92" s="91" t="str">
        <f>'Strategy 1 | PD-TG'!J92</f>
        <v/>
      </c>
      <c r="E92" s="91" t="str">
        <f>IF(AU92="","",IF('Strategy 1 | PD-TG'!S92="W","Y",IF('Strategy 1 | PD-TG'!S92="L","N","")))</f>
        <v/>
      </c>
      <c r="F92" s="91" t="str">
        <f>'Strategy 1 | PD-TG'!T92</f>
        <v/>
      </c>
      <c r="G92" s="91" t="str">
        <f>'Strategy 1 | PD-TG'!N92</f>
        <v/>
      </c>
      <c r="H92" s="105" t="str">
        <f>'Strategy 1 | PD-TG'!P92</f>
        <v/>
      </c>
      <c r="I92" s="137"/>
      <c r="J92" s="137"/>
      <c r="K92" s="104" t="str">
        <f>'Strategy 2 | PD-FE'!B92</f>
        <v/>
      </c>
      <c r="L92" s="91" t="str">
        <f>'Strategy 2 | PD-FE'!C92</f>
        <v/>
      </c>
      <c r="M92" s="91" t="str">
        <f>'Strategy 2 | PD-FE'!J92</f>
        <v/>
      </c>
      <c r="N92" s="91" t="str">
        <f>IF(AU92="","",IF('Strategy 2 | PD-FE'!S92="W","Y",IF('Strategy 2 | PD-FE'!S92="L","N","")))</f>
        <v/>
      </c>
      <c r="O92" s="91" t="str">
        <f>'Strategy 2 | PD-FE'!T92</f>
        <v/>
      </c>
      <c r="P92" s="91" t="str">
        <f>'Strategy 2 | PD-FE'!N92</f>
        <v/>
      </c>
      <c r="Q92" s="105" t="str">
        <f>'Strategy 2 | PD-FE'!P92</f>
        <v/>
      </c>
      <c r="R92" s="137"/>
      <c r="S92" s="137"/>
      <c r="T92" s="104" t="str">
        <f>'Strategy 3 | M1-TG'!B92</f>
        <v/>
      </c>
      <c r="U92" s="91" t="str">
        <f>'Strategy 3 | M1-TG'!C92</f>
        <v/>
      </c>
      <c r="V92" s="91" t="str">
        <f>'Strategy 3 | M1-TG'!J92</f>
        <v/>
      </c>
      <c r="W92" s="91" t="str">
        <f>IF(AU92="","",IF('Strategy 3 | M1-TG'!S92="W","Y",IF('Strategy 3 | M1-TG'!S92="L","N","")))</f>
        <v/>
      </c>
      <c r="X92" s="91" t="str">
        <f>'Strategy 3 | M1-TG'!T92</f>
        <v/>
      </c>
      <c r="Y92" s="91" t="str">
        <f>'Strategy 3 | M1-TG'!N92</f>
        <v/>
      </c>
      <c r="Z92" s="105" t="str">
        <f>'Strategy 3 | M1-TG'!P92</f>
        <v/>
      </c>
      <c r="AA92" s="137"/>
      <c r="AB92" s="137"/>
      <c r="AC92" s="104" t="str">
        <f>'Strategy 4 | HP-FE'!B92</f>
        <v/>
      </c>
      <c r="AD92" s="91" t="str">
        <f>'Strategy 4 | HP-FE'!C92</f>
        <v/>
      </c>
      <c r="AE92" s="91" t="str">
        <f>'Strategy 4 | HP-FE'!J92</f>
        <v/>
      </c>
      <c r="AF92" s="91" t="str">
        <f>IF(AU92="","",IF('Strategy 4 | HP-FE'!S92="W","Y",IF('Strategy 4 | HP-FE'!S92="L","N","")))</f>
        <v/>
      </c>
      <c r="AG92" s="91" t="str">
        <f>'Strategy 4 | HP-FE'!T92</f>
        <v/>
      </c>
      <c r="AH92" s="91" t="str">
        <f>'Strategy 4 | HP-FE'!N92</f>
        <v/>
      </c>
      <c r="AI92" s="105" t="str">
        <f>'Strategy 4 | HP-FE'!P92</f>
        <v/>
      </c>
      <c r="AJ92" s="137"/>
      <c r="AK92" s="137"/>
      <c r="AL92" s="104" t="str">
        <f>'Strategy 5 | M1-FE'!B92</f>
        <v/>
      </c>
      <c r="AM92" s="91" t="str">
        <f>'Strategy 5 | M1-FE'!C92</f>
        <v/>
      </c>
      <c r="AN92" s="91" t="str">
        <f>'Strategy 5 | M1-FE'!J92</f>
        <v/>
      </c>
      <c r="AO92" s="91" t="str">
        <f>IF(AU92="","",IF('Strategy 5 | M1-FE'!S92="W","Y",IF('Strategy 5 | M1-FE'!S92="L","N","")))</f>
        <v/>
      </c>
      <c r="AP92" s="91" t="str">
        <f>'Strategy 5 | M1-FE'!T92</f>
        <v/>
      </c>
      <c r="AQ92" s="91" t="str">
        <f>'Strategy 5 | M1-FE'!N92</f>
        <v/>
      </c>
      <c r="AR92" s="105" t="str">
        <f>'Strategy 5 | M1-FE'!P92</f>
        <v/>
      </c>
      <c r="AS92" s="137"/>
      <c r="AT92" s="137"/>
      <c r="AU92" s="187" t="str">
        <f>IF('Combo Dashboard'!AF92="","",'Combo Dashboard'!AF92)</f>
        <v/>
      </c>
      <c r="AV92" s="190" t="str">
        <f>IF('Combo Dashboard'!AG92="","",'Combo Dashboard'!AG92)</f>
        <v/>
      </c>
      <c r="AW92" s="190" t="str">
        <f>IF('Combo Dashboard'!AH92="","",'Combo Dashboard'!AH92)</f>
        <v/>
      </c>
      <c r="AX92" s="178" t="str" cm="1">
        <f t="array" aca="1" ref="AX92" ca="1">IF(AU91="","",INDIRECT(DS91&amp;DH92))</f>
        <v/>
      </c>
      <c r="AY92" s="91" t="str">
        <f t="shared" si="182"/>
        <v/>
      </c>
      <c r="AZ92" s="91" t="str">
        <f t="shared" si="185"/>
        <v/>
      </c>
      <c r="BA92" s="105" t="str">
        <f t="shared" si="183"/>
        <v/>
      </c>
      <c r="BB92" s="137"/>
      <c r="BC92" s="137"/>
      <c r="BD92" s="137"/>
      <c r="BE92" s="104" t="str">
        <f>'Strategy 6 | PD-M1'!B92</f>
        <v/>
      </c>
      <c r="BF92" s="91" t="str">
        <f>'Strategy 6 | PD-M1'!C92</f>
        <v/>
      </c>
      <c r="BG92" s="91" t="str">
        <f>'Strategy 6 | PD-M1'!J92</f>
        <v/>
      </c>
      <c r="BH92" s="91" t="str">
        <f>IF(AU92="","",IF('Strategy 6 | PD-M1'!R92&gt;0,"Y",IF('Strategy 6 | PD-M1'!R92=0,"","N")))</f>
        <v/>
      </c>
      <c r="BI92" s="91" t="str">
        <f>'Strategy 6 | PD-M1'!T92</f>
        <v/>
      </c>
      <c r="BJ92" s="91" t="str">
        <f>'Strategy 6 | PD-M1'!N92</f>
        <v/>
      </c>
      <c r="BK92" s="105" t="str">
        <f>'Strategy 6 | PD-M1'!P92</f>
        <v/>
      </c>
      <c r="BL92" s="137"/>
      <c r="BM92" s="137"/>
      <c r="BN92" s="104" t="str">
        <f>'Strategy 7 | TG-FE'!B92</f>
        <v/>
      </c>
      <c r="BO92" s="91" t="str">
        <f>'Strategy 7 | TG-FE'!C92</f>
        <v/>
      </c>
      <c r="BP92" s="91" t="str">
        <f>'Strategy 7 | TG-FE'!J92</f>
        <v/>
      </c>
      <c r="BQ92" s="91" t="str">
        <f>IF(AU92="","",IF('Strategy 7 | TG-FE'!S92="W","Y",IF('Strategy 7 | TG-FE'!S92="L","N","")))</f>
        <v/>
      </c>
      <c r="BR92" s="91" t="str">
        <f>'Strategy 7 | TG-FE'!T92</f>
        <v/>
      </c>
      <c r="BS92" s="91" t="str">
        <f>'Strategy 7 | TG-FE'!N92</f>
        <v/>
      </c>
      <c r="BT92" s="105" t="str">
        <f>'Strategy 7 | TG-FE'!P92</f>
        <v/>
      </c>
      <c r="BU92" s="137"/>
      <c r="BV92" s="137"/>
      <c r="BW92" s="104" t="str">
        <f>'Strategy 8 | M1-WB'!B92</f>
        <v/>
      </c>
      <c r="BX92" s="91" t="str">
        <f>'Strategy 8 | M1-WB'!C92</f>
        <v/>
      </c>
      <c r="BY92" s="91" t="str">
        <f>'Strategy 8 | M1-WB'!J92</f>
        <v/>
      </c>
      <c r="BZ92" s="91" t="str">
        <f>IF(AU92="","",IF('Strategy 8 | M1-WB'!S92="W","Y",IF('Strategy 8 | M1-WB'!S92="L","N","")))</f>
        <v/>
      </c>
      <c r="CA92" s="91" t="str">
        <f>'Strategy 8 | M1-WB'!T92</f>
        <v/>
      </c>
      <c r="CB92" s="91" t="str">
        <f>'Strategy 8 | M1-WB'!N92</f>
        <v/>
      </c>
      <c r="CC92" s="105" t="str">
        <f>'Strategy 8 | M1-WB'!P92</f>
        <v/>
      </c>
      <c r="CD92" s="137"/>
      <c r="CE92" s="137"/>
      <c r="CF92" s="104" t="str">
        <f>'Strategy 9 | HP-M1'!B92</f>
        <v/>
      </c>
      <c r="CG92" s="91" t="str">
        <f>'Strategy 9 | HP-M1'!C92</f>
        <v/>
      </c>
      <c r="CH92" s="91" t="str">
        <f>'Strategy 9 | HP-M1'!J92</f>
        <v/>
      </c>
      <c r="CI92" s="91" t="str">
        <f>IF(AU92="","",IF('Strategy 9 | HP-M1'!S92="W","Y",IF('Strategy 9 | HP-M1'!S92="L","N","")))</f>
        <v/>
      </c>
      <c r="CJ92" s="91" t="str">
        <f>'Strategy 9 | HP-M1'!T92</f>
        <v/>
      </c>
      <c r="CK92" s="91" t="str">
        <f>'Strategy 9 | HP-M1'!N92</f>
        <v/>
      </c>
      <c r="CL92" s="105" t="str">
        <f>'Strategy 9 | HP-M1'!P92</f>
        <v/>
      </c>
      <c r="CM92" s="137"/>
      <c r="CN92" s="137"/>
      <c r="CO92" s="104" t="str">
        <f>'Strategy 10 | OP-OB'!B92</f>
        <v/>
      </c>
      <c r="CP92" s="91" t="str">
        <f>'Strategy 10 | OP-OB'!C92</f>
        <v/>
      </c>
      <c r="CQ92" s="91" t="str">
        <f>'Strategy 10 | OP-OB'!J92</f>
        <v/>
      </c>
      <c r="CR92" s="91" t="str">
        <f>IF(AU92="","",IF('Strategy 10 | OP-OB'!S92="W","Y",IF('Strategy 10 | OP-OB'!S92="L","N","")))</f>
        <v/>
      </c>
      <c r="CS92" s="91" t="str">
        <f>'Strategy 10 | OP-OB'!T92</f>
        <v/>
      </c>
      <c r="CT92" s="91" t="str">
        <f>'Strategy 10 | OP-OB'!N92</f>
        <v/>
      </c>
      <c r="CU92" s="105" t="str">
        <f>'Strategy 10 | OP-OB'!P92</f>
        <v/>
      </c>
      <c r="CV92" s="14" t="e">
        <f>IF(AY92="",0,IFERROR(VLOOKUP(AY87&amp;AY88&amp;AY89&amp;AY90&amp;AY91&amp;AY92,General!I:J,2,FALSE),0))+AZ91</f>
        <v>#VALUE!</v>
      </c>
      <c r="DG92" s="14" t="str">
        <f>DG94</f>
        <v/>
      </c>
      <c r="DH92" s="14">
        <v>92</v>
      </c>
      <c r="DI92" s="14" t="str">
        <f t="shared" si="235"/>
        <v/>
      </c>
      <c r="DJ92" s="14" t="str">
        <f>IFERROR(VLOOKUP(DJ94,General!R:S,2,FALSE),"")</f>
        <v/>
      </c>
      <c r="DK92" s="14" t="str">
        <f>IFERROR(VLOOKUP(DK94,General!R:S,2,FALSE),"")</f>
        <v/>
      </c>
      <c r="DL92" s="14" t="str">
        <f>IFERROR(VLOOKUP(DL94,General!R:S,2,FALSE),"")</f>
        <v/>
      </c>
      <c r="DM92" s="14" t="str">
        <f>IFERROR(VLOOKUP(DM94,General!R:S,2,FALSE),"")</f>
        <v/>
      </c>
      <c r="DN92" s="14">
        <f ca="1">COUNTIF(DJ93:DM93,MAX(DJ93:DM93))</f>
        <v>4</v>
      </c>
      <c r="DS92" s="14" t="str">
        <f t="shared" ca="1" si="236"/>
        <v/>
      </c>
      <c r="ES92" s="81" t="str">
        <f t="shared" si="184"/>
        <v>B83</v>
      </c>
      <c r="ET92" s="219" t="str">
        <f t="shared" si="188"/>
        <v/>
      </c>
      <c r="EU92" s="24" t="str">
        <f t="shared" si="189"/>
        <v/>
      </c>
      <c r="EV92" s="24" t="str">
        <f t="shared" si="190"/>
        <v/>
      </c>
      <c r="EW92" s="24" t="str">
        <f t="shared" si="191"/>
        <v/>
      </c>
      <c r="EX92" s="24" t="str">
        <f t="shared" si="192"/>
        <v/>
      </c>
      <c r="EY92" s="24" t="str">
        <f t="shared" si="193"/>
        <v/>
      </c>
      <c r="EZ92" s="24" t="str">
        <f t="shared" si="194"/>
        <v/>
      </c>
      <c r="FA92" s="24" t="str">
        <f t="shared" si="195"/>
        <v/>
      </c>
      <c r="FB92" s="24" t="str">
        <f t="shared" si="196"/>
        <v/>
      </c>
      <c r="FC92" s="67" t="str">
        <f t="shared" si="197"/>
        <v/>
      </c>
    </row>
    <row r="93" spans="1:159" ht="26.25" customHeight="1">
      <c r="A93" s="14">
        <v>84</v>
      </c>
      <c r="B93" s="104" t="str">
        <f>'Strategy 1 | PD-TG'!B93</f>
        <v/>
      </c>
      <c r="C93" s="91" t="str">
        <f>'Strategy 1 | PD-TG'!C93</f>
        <v/>
      </c>
      <c r="D93" s="91" t="str">
        <f>'Strategy 1 | PD-TG'!J93</f>
        <v/>
      </c>
      <c r="E93" s="91" t="str">
        <f>IF(AU93="","",IF('Strategy 1 | PD-TG'!S93="W","Y",IF('Strategy 1 | PD-TG'!S93="L","N","")))</f>
        <v/>
      </c>
      <c r="F93" s="91" t="str">
        <f>'Strategy 1 | PD-TG'!T93</f>
        <v/>
      </c>
      <c r="G93" s="91" t="str">
        <f>'Strategy 1 | PD-TG'!N93</f>
        <v/>
      </c>
      <c r="H93" s="105" t="str">
        <f>'Strategy 1 | PD-TG'!P93</f>
        <v/>
      </c>
      <c r="I93" s="137"/>
      <c r="J93" s="137"/>
      <c r="K93" s="104" t="str">
        <f>'Strategy 2 | PD-FE'!B93</f>
        <v/>
      </c>
      <c r="L93" s="91" t="str">
        <f>'Strategy 2 | PD-FE'!C93</f>
        <v/>
      </c>
      <c r="M93" s="91" t="str">
        <f>'Strategy 2 | PD-FE'!J93</f>
        <v/>
      </c>
      <c r="N93" s="91" t="str">
        <f>IF(AU93="","",IF('Strategy 2 | PD-FE'!S93="W","Y",IF('Strategy 2 | PD-FE'!S93="L","N","")))</f>
        <v/>
      </c>
      <c r="O93" s="91" t="str">
        <f>'Strategy 2 | PD-FE'!T93</f>
        <v/>
      </c>
      <c r="P93" s="91" t="str">
        <f>'Strategy 2 | PD-FE'!N93</f>
        <v/>
      </c>
      <c r="Q93" s="105" t="str">
        <f>'Strategy 2 | PD-FE'!P93</f>
        <v/>
      </c>
      <c r="R93" s="137"/>
      <c r="S93" s="137"/>
      <c r="T93" s="104" t="str">
        <f>'Strategy 3 | M1-TG'!B93</f>
        <v/>
      </c>
      <c r="U93" s="91" t="str">
        <f>'Strategy 3 | M1-TG'!C93</f>
        <v/>
      </c>
      <c r="V93" s="91" t="str">
        <f>'Strategy 3 | M1-TG'!J93</f>
        <v/>
      </c>
      <c r="W93" s="91" t="str">
        <f>IF(AU93="","",IF('Strategy 3 | M1-TG'!S93="W","Y",IF('Strategy 3 | M1-TG'!S93="L","N","")))</f>
        <v/>
      </c>
      <c r="X93" s="91" t="str">
        <f>'Strategy 3 | M1-TG'!T93</f>
        <v/>
      </c>
      <c r="Y93" s="91" t="str">
        <f>'Strategy 3 | M1-TG'!N93</f>
        <v/>
      </c>
      <c r="Z93" s="105" t="str">
        <f>'Strategy 3 | M1-TG'!P93</f>
        <v/>
      </c>
      <c r="AA93" s="137"/>
      <c r="AB93" s="137"/>
      <c r="AC93" s="104" t="str">
        <f>'Strategy 4 | HP-FE'!B93</f>
        <v/>
      </c>
      <c r="AD93" s="91" t="str">
        <f>'Strategy 4 | HP-FE'!C93</f>
        <v/>
      </c>
      <c r="AE93" s="91" t="str">
        <f>'Strategy 4 | HP-FE'!J93</f>
        <v/>
      </c>
      <c r="AF93" s="91" t="str">
        <f>IF(AU93="","",IF('Strategy 4 | HP-FE'!S93="W","Y",IF('Strategy 4 | HP-FE'!S93="L","N","")))</f>
        <v/>
      </c>
      <c r="AG93" s="91" t="str">
        <f>'Strategy 4 | HP-FE'!T93</f>
        <v/>
      </c>
      <c r="AH93" s="91" t="str">
        <f>'Strategy 4 | HP-FE'!N93</f>
        <v/>
      </c>
      <c r="AI93" s="105" t="str">
        <f>'Strategy 4 | HP-FE'!P93</f>
        <v/>
      </c>
      <c r="AJ93" s="137"/>
      <c r="AK93" s="137"/>
      <c r="AL93" s="104" t="str">
        <f>'Strategy 5 | M1-FE'!B93</f>
        <v/>
      </c>
      <c r="AM93" s="91" t="str">
        <f>'Strategy 5 | M1-FE'!C93</f>
        <v/>
      </c>
      <c r="AN93" s="91" t="str">
        <f>'Strategy 5 | M1-FE'!J93</f>
        <v/>
      </c>
      <c r="AO93" s="91" t="str">
        <f>IF(AU93="","",IF('Strategy 5 | M1-FE'!S93="W","Y",IF('Strategy 5 | M1-FE'!S93="L","N","")))</f>
        <v/>
      </c>
      <c r="AP93" s="91" t="str">
        <f>'Strategy 5 | M1-FE'!T93</f>
        <v/>
      </c>
      <c r="AQ93" s="91" t="str">
        <f>'Strategy 5 | M1-FE'!N93</f>
        <v/>
      </c>
      <c r="AR93" s="105" t="str">
        <f>'Strategy 5 | M1-FE'!P93</f>
        <v/>
      </c>
      <c r="AS93" s="137"/>
      <c r="AT93" s="137"/>
      <c r="AU93" s="187" t="str">
        <f>IF('Combo Dashboard'!AF93="","",'Combo Dashboard'!AF93)</f>
        <v/>
      </c>
      <c r="AV93" s="190" t="str">
        <f>IF('Combo Dashboard'!AG93="","",'Combo Dashboard'!AG93)</f>
        <v/>
      </c>
      <c r="AW93" s="190" t="str">
        <f>IF('Combo Dashboard'!AH93="","",'Combo Dashboard'!AH93)</f>
        <v/>
      </c>
      <c r="AX93" s="178" t="str" cm="1">
        <f t="array" aca="1" ref="AX93" ca="1">IF(AU92="","",INDIRECT(DS92&amp;DH93))</f>
        <v/>
      </c>
      <c r="AY93" s="91" t="str">
        <f t="shared" si="182"/>
        <v/>
      </c>
      <c r="AZ93" s="91" t="str">
        <f t="shared" si="185"/>
        <v/>
      </c>
      <c r="BA93" s="105" t="str">
        <f t="shared" si="183"/>
        <v/>
      </c>
      <c r="BB93" s="137"/>
      <c r="BC93" s="137"/>
      <c r="BD93" s="137"/>
      <c r="BE93" s="104" t="str">
        <f>'Strategy 6 | PD-M1'!B93</f>
        <v/>
      </c>
      <c r="BF93" s="91" t="str">
        <f>'Strategy 6 | PD-M1'!C93</f>
        <v/>
      </c>
      <c r="BG93" s="91" t="str">
        <f>'Strategy 6 | PD-M1'!J93</f>
        <v/>
      </c>
      <c r="BH93" s="91" t="str">
        <f>IF(AU93="","",IF('Strategy 6 | PD-M1'!R93&gt;0,"Y",IF('Strategy 6 | PD-M1'!R93=0,"","N")))</f>
        <v/>
      </c>
      <c r="BI93" s="91" t="str">
        <f>'Strategy 6 | PD-M1'!T93</f>
        <v/>
      </c>
      <c r="BJ93" s="91" t="str">
        <f>'Strategy 6 | PD-M1'!N93</f>
        <v/>
      </c>
      <c r="BK93" s="105" t="str">
        <f>'Strategy 6 | PD-M1'!P93</f>
        <v/>
      </c>
      <c r="BL93" s="137"/>
      <c r="BM93" s="137"/>
      <c r="BN93" s="104" t="str">
        <f>'Strategy 7 | TG-FE'!B93</f>
        <v/>
      </c>
      <c r="BO93" s="91" t="str">
        <f>'Strategy 7 | TG-FE'!C93</f>
        <v/>
      </c>
      <c r="BP93" s="91" t="str">
        <f>'Strategy 7 | TG-FE'!J93</f>
        <v/>
      </c>
      <c r="BQ93" s="91" t="str">
        <f>IF(AU93="","",IF('Strategy 7 | TG-FE'!S93="W","Y",IF('Strategy 7 | TG-FE'!S93="L","N","")))</f>
        <v/>
      </c>
      <c r="BR93" s="91" t="str">
        <f>'Strategy 7 | TG-FE'!T93</f>
        <v/>
      </c>
      <c r="BS93" s="91" t="str">
        <f>'Strategy 7 | TG-FE'!N93</f>
        <v/>
      </c>
      <c r="BT93" s="105" t="str">
        <f>'Strategy 7 | TG-FE'!P93</f>
        <v/>
      </c>
      <c r="BU93" s="137"/>
      <c r="BV93" s="137"/>
      <c r="BW93" s="104" t="str">
        <f>'Strategy 8 | M1-WB'!B93</f>
        <v/>
      </c>
      <c r="BX93" s="91" t="str">
        <f>'Strategy 8 | M1-WB'!C93</f>
        <v/>
      </c>
      <c r="BY93" s="91" t="str">
        <f>'Strategy 8 | M1-WB'!J93</f>
        <v/>
      </c>
      <c r="BZ93" s="91" t="str">
        <f>IF(AU93="","",IF('Strategy 8 | M1-WB'!S93="W","Y",IF('Strategy 8 | M1-WB'!S93="L","N","")))</f>
        <v/>
      </c>
      <c r="CA93" s="91" t="str">
        <f>'Strategy 8 | M1-WB'!T93</f>
        <v/>
      </c>
      <c r="CB93" s="91" t="str">
        <f>'Strategy 8 | M1-WB'!N93</f>
        <v/>
      </c>
      <c r="CC93" s="105" t="str">
        <f>'Strategy 8 | M1-WB'!P93</f>
        <v/>
      </c>
      <c r="CD93" s="137"/>
      <c r="CE93" s="137"/>
      <c r="CF93" s="104" t="str">
        <f>'Strategy 9 | HP-M1'!B93</f>
        <v/>
      </c>
      <c r="CG93" s="91" t="str">
        <f>'Strategy 9 | HP-M1'!C93</f>
        <v/>
      </c>
      <c r="CH93" s="91" t="str">
        <f>'Strategy 9 | HP-M1'!J93</f>
        <v/>
      </c>
      <c r="CI93" s="91" t="str">
        <f>IF(AU93="","",IF('Strategy 9 | HP-M1'!S93="W","Y",IF('Strategy 9 | HP-M1'!S93="L","N","")))</f>
        <v/>
      </c>
      <c r="CJ93" s="91" t="str">
        <f>'Strategy 9 | HP-M1'!T93</f>
        <v/>
      </c>
      <c r="CK93" s="91" t="str">
        <f>'Strategy 9 | HP-M1'!N93</f>
        <v/>
      </c>
      <c r="CL93" s="105" t="str">
        <f>'Strategy 9 | HP-M1'!P93</f>
        <v/>
      </c>
      <c r="CM93" s="137"/>
      <c r="CN93" s="137"/>
      <c r="CO93" s="104" t="str">
        <f>'Strategy 10 | OP-OB'!B93</f>
        <v/>
      </c>
      <c r="CP93" s="91" t="str">
        <f>'Strategy 10 | OP-OB'!C93</f>
        <v/>
      </c>
      <c r="CQ93" s="91" t="str">
        <f>'Strategy 10 | OP-OB'!J93</f>
        <v/>
      </c>
      <c r="CR93" s="91" t="str">
        <f>IF(AU93="","",IF('Strategy 10 | OP-OB'!S93="W","Y",IF('Strategy 10 | OP-OB'!S93="L","N","")))</f>
        <v/>
      </c>
      <c r="CS93" s="91" t="str">
        <f>'Strategy 10 | OP-OB'!T93</f>
        <v/>
      </c>
      <c r="CT93" s="91" t="str">
        <f>'Strategy 10 | OP-OB'!N93</f>
        <v/>
      </c>
      <c r="CU93" s="105" t="str">
        <f>'Strategy 10 | OP-OB'!P93</f>
        <v/>
      </c>
      <c r="CV93" s="14" t="e">
        <f>IF(AY93="",0,IFERROR(VLOOKUP(AY88&amp;AY89&amp;AY90&amp;AY91&amp;AY92&amp;AY93,General!I:J,2,FALSE),0))+AZ92</f>
        <v>#VALUE!</v>
      </c>
      <c r="DG93" s="14" t="str">
        <f>DG94</f>
        <v/>
      </c>
      <c r="DH93" s="14">
        <v>93</v>
      </c>
      <c r="DI93" s="14" t="str">
        <f t="shared" si="235"/>
        <v/>
      </c>
      <c r="DJ93" s="14">
        <f ca="1">IF(DJ94="",0,COUNTIF(INDIRECT(DJ92&amp;DH90):INDIRECT(DJ92&amp;DH94),"Y"))</f>
        <v>0</v>
      </c>
      <c r="DK93" s="14">
        <f ca="1">IF(DK94="",0,COUNTIF(INDIRECT(DK92&amp;DH90):INDIRECT(DK92&amp;DH94),"Y"))</f>
        <v>0</v>
      </c>
      <c r="DL93" s="14">
        <f ca="1">IF(DL94="",0,COUNTIF(INDIRECT(DL92&amp;DH90):INDIRECT(DL92&amp;DH94),"Y"))</f>
        <v>0</v>
      </c>
      <c r="DM93" s="14">
        <f ca="1">IF(DM94="",0,COUNTIF(INDIRECT(DM92&amp;DH90):INDIRECT(DM92&amp;DH94),"Y"))</f>
        <v>0</v>
      </c>
      <c r="DN93" s="185" t="str" cm="1">
        <f t="array" aca="1" ref="DN93" ca="1">IFERROR(INDEX($DJ$94:$DM$94,_xlfn.AGGREGATE(15,6,COLUMN($DJ$94:$DM$94)-COLUMN($DI$94)/($DJ$93:$DM$93=MAX($DJ$93:$DM$93)),COLUMNS($DJ$94:DJ94))),"")</f>
        <v/>
      </c>
      <c r="DO93" s="185" t="str" cm="1">
        <f t="array" aca="1" ref="DO93" ca="1">IFERROR(INDEX($DJ$94:$DM$94,_xlfn.AGGREGATE(15,6,COLUMN($DJ$94:$DM$94)-COLUMN($DI$94)/($DJ$93:$DM$93=MAX($DJ$93:$DM$93)),COLUMNS($DJ$94:DK94))),"")</f>
        <v/>
      </c>
      <c r="DP93" s="185" t="str" cm="1">
        <f t="array" aca="1" ref="DP93" ca="1">IFERROR(INDEX($DJ$94:$DM$94,_xlfn.AGGREGATE(15,6,COLUMN($DJ$94:$DM$94)-COLUMN($DI$94)/($DJ$93:$DM$93=MAX($DJ$93:$DM$93)),COLUMNS($DJ$94:DL94))),"")</f>
        <v/>
      </c>
      <c r="DQ93" s="185" t="str" cm="1">
        <f t="array" aca="1" ref="DQ93" ca="1">IFERROR(INDEX($DJ$94:$DM$94,_xlfn.AGGREGATE(15,6,COLUMN($DJ$94:$DM$94)-COLUMN($DI$94)/($DJ$93:$DM$93=MAX($DJ$93:$DM$93)),COLUMNS($DJ$94:DM94))),"")</f>
        <v/>
      </c>
      <c r="DS93" s="14" t="str">
        <f t="shared" ca="1" si="236"/>
        <v/>
      </c>
      <c r="ES93" s="81" t="str">
        <f t="shared" si="184"/>
        <v>B84</v>
      </c>
      <c r="ET93" s="219" t="str">
        <f t="shared" si="188"/>
        <v/>
      </c>
      <c r="EU93" s="24" t="str">
        <f t="shared" si="189"/>
        <v/>
      </c>
      <c r="EV93" s="24" t="str">
        <f t="shared" si="190"/>
        <v/>
      </c>
      <c r="EW93" s="24" t="str">
        <f t="shared" si="191"/>
        <v/>
      </c>
      <c r="EX93" s="24" t="str">
        <f t="shared" si="192"/>
        <v/>
      </c>
      <c r="EY93" s="24" t="str">
        <f t="shared" si="193"/>
        <v/>
      </c>
      <c r="EZ93" s="24" t="str">
        <f t="shared" si="194"/>
        <v/>
      </c>
      <c r="FA93" s="24" t="str">
        <f t="shared" si="195"/>
        <v/>
      </c>
      <c r="FB93" s="24" t="str">
        <f t="shared" si="196"/>
        <v/>
      </c>
      <c r="FC93" s="67" t="str">
        <f t="shared" si="197"/>
        <v/>
      </c>
    </row>
    <row r="94" spans="1:159" ht="26.25" customHeight="1" thickBot="1">
      <c r="A94" s="14">
        <v>85</v>
      </c>
      <c r="B94" s="106" t="str">
        <f>'Strategy 1 | PD-TG'!B94</f>
        <v/>
      </c>
      <c r="C94" s="107" t="str">
        <f>'Strategy 1 | PD-TG'!C94</f>
        <v/>
      </c>
      <c r="D94" s="107" t="str">
        <f>'Strategy 1 | PD-TG'!J94</f>
        <v/>
      </c>
      <c r="E94" s="107" t="str">
        <f>IF(AU94="","",IF('Strategy 1 | PD-TG'!S94="W","Y",IF('Strategy 1 | PD-TG'!S94="L","N","")))</f>
        <v/>
      </c>
      <c r="F94" s="107" t="str">
        <f>'Strategy 1 | PD-TG'!T94</f>
        <v/>
      </c>
      <c r="G94" s="107" t="str">
        <f>'Strategy 1 | PD-TG'!N94</f>
        <v/>
      </c>
      <c r="H94" s="108" t="str">
        <f>'Strategy 1 | PD-TG'!P94</f>
        <v/>
      </c>
      <c r="I94" s="137"/>
      <c r="J94" s="137"/>
      <c r="K94" s="106" t="str">
        <f>'Strategy 2 | PD-FE'!B94</f>
        <v/>
      </c>
      <c r="L94" s="107" t="str">
        <f>'Strategy 2 | PD-FE'!C94</f>
        <v/>
      </c>
      <c r="M94" s="107" t="str">
        <f>'Strategy 2 | PD-FE'!J94</f>
        <v/>
      </c>
      <c r="N94" s="107" t="str">
        <f>IF(AU94="","",IF('Strategy 2 | PD-FE'!S94="W","Y",IF('Strategy 2 | PD-FE'!S94="L","N","")))</f>
        <v/>
      </c>
      <c r="O94" s="107" t="str">
        <f>'Strategy 2 | PD-FE'!T94</f>
        <v/>
      </c>
      <c r="P94" s="107" t="str">
        <f>'Strategy 2 | PD-FE'!N94</f>
        <v/>
      </c>
      <c r="Q94" s="108" t="str">
        <f>'Strategy 2 | PD-FE'!P94</f>
        <v/>
      </c>
      <c r="R94" s="137"/>
      <c r="S94" s="137"/>
      <c r="T94" s="106" t="str">
        <f>'Strategy 3 | M1-TG'!B94</f>
        <v/>
      </c>
      <c r="U94" s="107" t="str">
        <f>'Strategy 3 | M1-TG'!C94</f>
        <v/>
      </c>
      <c r="V94" s="107" t="str">
        <f>'Strategy 3 | M1-TG'!J94</f>
        <v/>
      </c>
      <c r="W94" s="107" t="str">
        <f>IF(AU94="","",IF('Strategy 3 | M1-TG'!S94="W","Y",IF('Strategy 3 | M1-TG'!S94="L","N","")))</f>
        <v/>
      </c>
      <c r="X94" s="107" t="str">
        <f>'Strategy 3 | M1-TG'!T94</f>
        <v/>
      </c>
      <c r="Y94" s="107" t="str">
        <f>'Strategy 3 | M1-TG'!N94</f>
        <v/>
      </c>
      <c r="Z94" s="108" t="str">
        <f>'Strategy 3 | M1-TG'!P94</f>
        <v/>
      </c>
      <c r="AA94" s="137"/>
      <c r="AB94" s="137"/>
      <c r="AC94" s="106" t="str">
        <f>'Strategy 4 | HP-FE'!B94</f>
        <v/>
      </c>
      <c r="AD94" s="107" t="str">
        <f>'Strategy 4 | HP-FE'!C94</f>
        <v/>
      </c>
      <c r="AE94" s="107" t="str">
        <f>'Strategy 4 | HP-FE'!J94</f>
        <v/>
      </c>
      <c r="AF94" s="107" t="str">
        <f>IF(AU94="","",IF('Strategy 4 | HP-FE'!S94="W","Y",IF('Strategy 4 | HP-FE'!S94="L","N","")))</f>
        <v/>
      </c>
      <c r="AG94" s="107" t="str">
        <f>'Strategy 4 | HP-FE'!T94</f>
        <v/>
      </c>
      <c r="AH94" s="107" t="str">
        <f>'Strategy 4 | HP-FE'!N94</f>
        <v/>
      </c>
      <c r="AI94" s="108" t="str">
        <f>'Strategy 4 | HP-FE'!P94</f>
        <v/>
      </c>
      <c r="AJ94" s="137"/>
      <c r="AK94" s="137"/>
      <c r="AL94" s="106" t="str">
        <f>'Strategy 5 | M1-FE'!B94</f>
        <v/>
      </c>
      <c r="AM94" s="107" t="str">
        <f>'Strategy 5 | M1-FE'!C94</f>
        <v/>
      </c>
      <c r="AN94" s="107" t="str">
        <f>'Strategy 5 | M1-FE'!J94</f>
        <v/>
      </c>
      <c r="AO94" s="107" t="str">
        <f>IF(AU94="","",IF('Strategy 5 | M1-FE'!S94="W","Y",IF('Strategy 5 | M1-FE'!S94="L","N","")))</f>
        <v/>
      </c>
      <c r="AP94" s="107" t="str">
        <f>'Strategy 5 | M1-FE'!T94</f>
        <v/>
      </c>
      <c r="AQ94" s="107" t="str">
        <f>'Strategy 5 | M1-FE'!N94</f>
        <v/>
      </c>
      <c r="AR94" s="108" t="str">
        <f>'Strategy 5 | M1-FE'!P94</f>
        <v/>
      </c>
      <c r="AS94" s="137"/>
      <c r="AT94" s="137"/>
      <c r="AU94" s="188" t="str">
        <f>IF('Combo Dashboard'!AF94="","",'Combo Dashboard'!AF94)</f>
        <v/>
      </c>
      <c r="AV94" s="191" t="str">
        <f>IF('Combo Dashboard'!AG94="","",'Combo Dashboard'!AG94)</f>
        <v/>
      </c>
      <c r="AW94" s="191" t="str">
        <f>IF('Combo Dashboard'!AH94="","",'Combo Dashboard'!AH94)</f>
        <v/>
      </c>
      <c r="AX94" s="182" t="str" cm="1">
        <f t="array" aca="1" ref="AX94" ca="1">IF(AU93="","",INDIRECT(DS93&amp;DH94))</f>
        <v/>
      </c>
      <c r="AY94" s="107" t="str">
        <f t="shared" si="182"/>
        <v/>
      </c>
      <c r="AZ94" s="107" t="str">
        <f t="shared" si="185"/>
        <v/>
      </c>
      <c r="BA94" s="108" t="str">
        <f t="shared" si="183"/>
        <v/>
      </c>
      <c r="BB94" s="137"/>
      <c r="BC94" s="137"/>
      <c r="BD94" s="137"/>
      <c r="BE94" s="106" t="str">
        <f>'Strategy 6 | PD-M1'!B94</f>
        <v/>
      </c>
      <c r="BF94" s="107" t="str">
        <f>'Strategy 6 | PD-M1'!C94</f>
        <v/>
      </c>
      <c r="BG94" s="107" t="str">
        <f>'Strategy 6 | PD-M1'!J94</f>
        <v/>
      </c>
      <c r="BH94" s="107" t="str">
        <f>IF(AU94="","",IF('Strategy 6 | PD-M1'!R94&gt;0,"Y",IF('Strategy 6 | PD-M1'!R94=0,"","N")))</f>
        <v/>
      </c>
      <c r="BI94" s="107" t="str">
        <f>'Strategy 6 | PD-M1'!T94</f>
        <v/>
      </c>
      <c r="BJ94" s="107" t="str">
        <f>'Strategy 6 | PD-M1'!N94</f>
        <v/>
      </c>
      <c r="BK94" s="108" t="str">
        <f>'Strategy 6 | PD-M1'!P94</f>
        <v/>
      </c>
      <c r="BL94" s="137"/>
      <c r="BM94" s="137"/>
      <c r="BN94" s="106" t="str">
        <f>'Strategy 7 | TG-FE'!B94</f>
        <v/>
      </c>
      <c r="BO94" s="107" t="str">
        <f>'Strategy 7 | TG-FE'!C94</f>
        <v/>
      </c>
      <c r="BP94" s="107" t="str">
        <f>'Strategy 7 | TG-FE'!J94</f>
        <v/>
      </c>
      <c r="BQ94" s="107" t="str">
        <f>IF(AU94="","",IF('Strategy 7 | TG-FE'!S94="W","Y",IF('Strategy 7 | TG-FE'!S94="L","N","")))</f>
        <v/>
      </c>
      <c r="BR94" s="107" t="str">
        <f>'Strategy 7 | TG-FE'!T94</f>
        <v/>
      </c>
      <c r="BS94" s="107" t="str">
        <f>'Strategy 7 | TG-FE'!N94</f>
        <v/>
      </c>
      <c r="BT94" s="108" t="str">
        <f>'Strategy 7 | TG-FE'!P94</f>
        <v/>
      </c>
      <c r="BU94" s="137"/>
      <c r="BV94" s="137"/>
      <c r="BW94" s="106" t="str">
        <f>'Strategy 8 | M1-WB'!B94</f>
        <v/>
      </c>
      <c r="BX94" s="107" t="str">
        <f>'Strategy 8 | M1-WB'!C94</f>
        <v/>
      </c>
      <c r="BY94" s="107" t="str">
        <f>'Strategy 8 | M1-WB'!J94</f>
        <v/>
      </c>
      <c r="BZ94" s="107" t="str">
        <f>IF(AU94="","",IF('Strategy 8 | M1-WB'!S94="W","Y",IF('Strategy 8 | M1-WB'!S94="L","N","")))</f>
        <v/>
      </c>
      <c r="CA94" s="107" t="str">
        <f>'Strategy 8 | M1-WB'!T94</f>
        <v/>
      </c>
      <c r="CB94" s="107" t="str">
        <f>'Strategy 8 | M1-WB'!N94</f>
        <v/>
      </c>
      <c r="CC94" s="108" t="str">
        <f>'Strategy 8 | M1-WB'!P94</f>
        <v/>
      </c>
      <c r="CD94" s="137"/>
      <c r="CE94" s="137"/>
      <c r="CF94" s="106" t="str">
        <f>'Strategy 9 | HP-M1'!B94</f>
        <v/>
      </c>
      <c r="CG94" s="107" t="str">
        <f>'Strategy 9 | HP-M1'!C94</f>
        <v/>
      </c>
      <c r="CH94" s="107" t="str">
        <f>'Strategy 9 | HP-M1'!J94</f>
        <v/>
      </c>
      <c r="CI94" s="107" t="str">
        <f>IF(AU94="","",IF('Strategy 9 | HP-M1'!S94="W","Y",IF('Strategy 9 | HP-M1'!S94="L","N","")))</f>
        <v/>
      </c>
      <c r="CJ94" s="107" t="str">
        <f>'Strategy 9 | HP-M1'!T94</f>
        <v/>
      </c>
      <c r="CK94" s="107" t="str">
        <f>'Strategy 9 | HP-M1'!N94</f>
        <v/>
      </c>
      <c r="CL94" s="108" t="str">
        <f>'Strategy 9 | HP-M1'!P94</f>
        <v/>
      </c>
      <c r="CM94" s="137"/>
      <c r="CN94" s="137"/>
      <c r="CO94" s="106" t="str">
        <f>'Strategy 10 | OP-OB'!B94</f>
        <v/>
      </c>
      <c r="CP94" s="107" t="str">
        <f>'Strategy 10 | OP-OB'!C94</f>
        <v/>
      </c>
      <c r="CQ94" s="107" t="str">
        <f>'Strategy 10 | OP-OB'!J94</f>
        <v/>
      </c>
      <c r="CR94" s="107" t="str">
        <f>IF(AU94="","",IF('Strategy 10 | OP-OB'!S94="W","Y",IF('Strategy 10 | OP-OB'!S94="L","N","")))</f>
        <v/>
      </c>
      <c r="CS94" s="107" t="str">
        <f>'Strategy 10 | OP-OB'!T94</f>
        <v/>
      </c>
      <c r="CT94" s="107" t="str">
        <f>'Strategy 10 | OP-OB'!N94</f>
        <v/>
      </c>
      <c r="CU94" s="108" t="str">
        <f>'Strategy 10 | OP-OB'!P94</f>
        <v/>
      </c>
      <c r="CV94" s="14" t="e">
        <f>IF(AY94="",0,IFERROR(VLOOKUP(AY89&amp;AY90&amp;AY91&amp;AY92&amp;AY93&amp;AY94,General!I:J,2,FALSE),0))+AZ93</f>
        <v>#VALUE!</v>
      </c>
      <c r="CW94" s="14" t="str">
        <f t="shared" ref="CW94" si="237">H94</f>
        <v/>
      </c>
      <c r="CX94" s="14" t="str">
        <f t="shared" ref="CX94" si="238">Q94</f>
        <v/>
      </c>
      <c r="CY94" s="14" t="str">
        <f t="shared" ref="CY94" si="239">Z94</f>
        <v/>
      </c>
      <c r="CZ94" s="14" t="str">
        <f t="shared" ref="CZ94" si="240">AI94</f>
        <v/>
      </c>
      <c r="DA94" s="14" t="str">
        <f t="shared" ref="DA94" si="241">AR94</f>
        <v/>
      </c>
      <c r="DB94" s="14" t="str">
        <f t="shared" ref="DB94" si="242">BK94</f>
        <v/>
      </c>
      <c r="DC94" s="14" t="str">
        <f t="shared" ref="DC94" si="243">BT94</f>
        <v/>
      </c>
      <c r="DD94" s="14" t="str">
        <f t="shared" ref="DD94" si="244">CC94</f>
        <v/>
      </c>
      <c r="DE94" s="14" t="str">
        <f t="shared" ref="DE94" si="245">CL94</f>
        <v/>
      </c>
      <c r="DF94" s="14" t="str">
        <f t="shared" ref="DF94" si="246">CU94</f>
        <v/>
      </c>
      <c r="DG94" s="14" t="str">
        <f>IF(AF94="","",INDEX($CW$4:$DF$4,MATCH(MAX(CW94:DF94),CW94:DF94,0)))</f>
        <v/>
      </c>
      <c r="DH94" s="14">
        <v>94</v>
      </c>
      <c r="DI94" s="14" t="str">
        <f t="shared" si="235"/>
        <v/>
      </c>
      <c r="DJ94" s="14" t="str" cm="1">
        <f t="array" ref="DJ94">IFERROR(INDEX($CW$4:$DF$4,_xlfn.AGGREGATE(15,6,COLUMN($CW$4:$DF$4)-COLUMN($CV$1)/($CW$94:$DF$94=MAX($CW$94:$DF$94)),COLUMNS($CW$4:CW4))),"")</f>
        <v/>
      </c>
      <c r="DK94" s="14" t="str" cm="1">
        <f t="array" ref="DK94">IFERROR(INDEX($CW$4:$DF$4,_xlfn.AGGREGATE(15,6,COLUMN($CW$4:$DF$4)-COLUMN($CV$1)/($CW$94:$DF$94=MAX($CW$94:$DF$94)),COLUMNS($CW$4:CX4))),"")</f>
        <v/>
      </c>
      <c r="DL94" s="14" t="str" cm="1">
        <f t="array" ref="DL94">IFERROR(INDEX($CW$4:$DF$4,_xlfn.AGGREGATE(15,6,COLUMN($CW$4:$DF$4)-COLUMN($CV$1)/($CW$94:$DF$94=MAX($CW$94:$DF$94)),COLUMNS($CW$4:CY4))),"")</f>
        <v/>
      </c>
      <c r="DM94" s="14" t="str" cm="1">
        <f t="array" ref="DM94">IFERROR(INDEX($CW$4:$DF$4,_xlfn.AGGREGATE(15,6,COLUMN($CW$4:$DF$4)-COLUMN($CV$1)/($CW$94:$DF$94=MAX($CW$94:$DF$94)),COLUMNS($CW$4:CZ4))),"")</f>
        <v/>
      </c>
      <c r="DN94" s="168" t="str">
        <f ca="1">IF(DO93="",DN93,DN90)</f>
        <v/>
      </c>
      <c r="DR94" s="14" t="str">
        <f ca="1">IF(DN91&gt;1,"R","N")</f>
        <v>N</v>
      </c>
      <c r="DS94" s="14" t="str">
        <f ca="1">DN94</f>
        <v/>
      </c>
      <c r="ES94" s="81" t="str">
        <f t="shared" si="184"/>
        <v>B85</v>
      </c>
      <c r="ET94" s="219" t="str">
        <f t="shared" si="188"/>
        <v/>
      </c>
      <c r="EU94" s="24" t="str">
        <f t="shared" si="189"/>
        <v/>
      </c>
      <c r="EV94" s="24" t="str">
        <f t="shared" si="190"/>
        <v/>
      </c>
      <c r="EW94" s="24" t="str">
        <f t="shared" si="191"/>
        <v/>
      </c>
      <c r="EX94" s="24" t="str">
        <f t="shared" si="192"/>
        <v/>
      </c>
      <c r="EY94" s="24" t="str">
        <f t="shared" si="193"/>
        <v/>
      </c>
      <c r="EZ94" s="24" t="str">
        <f t="shared" si="194"/>
        <v/>
      </c>
      <c r="FA94" s="24" t="str">
        <f t="shared" si="195"/>
        <v/>
      </c>
      <c r="FB94" s="24" t="str">
        <f t="shared" si="196"/>
        <v/>
      </c>
      <c r="FC94" s="67" t="str">
        <f t="shared" si="197"/>
        <v/>
      </c>
    </row>
    <row r="95" spans="1:159" ht="26.25" customHeight="1">
      <c r="A95" s="14">
        <v>86</v>
      </c>
      <c r="B95" s="101" t="str">
        <f>'Strategy 1 | PD-TG'!B95</f>
        <v/>
      </c>
      <c r="C95" s="102" t="str">
        <f>'Strategy 1 | PD-TG'!C95</f>
        <v/>
      </c>
      <c r="D95" s="102" t="str">
        <f>'Strategy 1 | PD-TG'!J95</f>
        <v/>
      </c>
      <c r="E95" s="102" t="str">
        <f>IF(AU95="","",IF('Strategy 1 | PD-TG'!S95="W","Y",IF('Strategy 1 | PD-TG'!S95="L","N","")))</f>
        <v/>
      </c>
      <c r="F95" s="102" t="str">
        <f>'Strategy 1 | PD-TG'!T95</f>
        <v/>
      </c>
      <c r="G95" s="102" t="str">
        <f>'Strategy 1 | PD-TG'!N95</f>
        <v/>
      </c>
      <c r="H95" s="103" t="str">
        <f>'Strategy 1 | PD-TG'!P95</f>
        <v/>
      </c>
      <c r="I95" s="137"/>
      <c r="J95" s="137"/>
      <c r="K95" s="101" t="str">
        <f>'Strategy 2 | PD-FE'!B95</f>
        <v/>
      </c>
      <c r="L95" s="102" t="str">
        <f>'Strategy 2 | PD-FE'!C95</f>
        <v/>
      </c>
      <c r="M95" s="102" t="str">
        <f>'Strategy 2 | PD-FE'!J95</f>
        <v/>
      </c>
      <c r="N95" s="102" t="str">
        <f>IF(AU95="","",IF('Strategy 2 | PD-FE'!S95="W","Y",IF('Strategy 2 | PD-FE'!S95="L","N","")))</f>
        <v/>
      </c>
      <c r="O95" s="102" t="str">
        <f>'Strategy 2 | PD-FE'!T95</f>
        <v/>
      </c>
      <c r="P95" s="102" t="str">
        <f>'Strategy 2 | PD-FE'!N95</f>
        <v/>
      </c>
      <c r="Q95" s="103" t="str">
        <f>'Strategy 2 | PD-FE'!P95</f>
        <v/>
      </c>
      <c r="R95" s="137"/>
      <c r="S95" s="137"/>
      <c r="T95" s="101" t="str">
        <f>'Strategy 3 | M1-TG'!B95</f>
        <v/>
      </c>
      <c r="U95" s="102" t="str">
        <f>'Strategy 3 | M1-TG'!C95</f>
        <v/>
      </c>
      <c r="V95" s="102" t="str">
        <f>'Strategy 3 | M1-TG'!J95</f>
        <v/>
      </c>
      <c r="W95" s="102" t="str">
        <f>IF(AU95="","",IF('Strategy 3 | M1-TG'!S95="W","Y",IF('Strategy 3 | M1-TG'!S95="L","N","")))</f>
        <v/>
      </c>
      <c r="X95" s="102" t="str">
        <f>'Strategy 3 | M1-TG'!T95</f>
        <v/>
      </c>
      <c r="Y95" s="102" t="str">
        <f>'Strategy 3 | M1-TG'!N95</f>
        <v/>
      </c>
      <c r="Z95" s="103" t="str">
        <f>'Strategy 3 | M1-TG'!P95</f>
        <v/>
      </c>
      <c r="AA95" s="137"/>
      <c r="AB95" s="137"/>
      <c r="AC95" s="101" t="str">
        <f>'Strategy 4 | HP-FE'!B95</f>
        <v/>
      </c>
      <c r="AD95" s="102" t="str">
        <f>'Strategy 4 | HP-FE'!C95</f>
        <v/>
      </c>
      <c r="AE95" s="102" t="str">
        <f>'Strategy 4 | HP-FE'!J95</f>
        <v/>
      </c>
      <c r="AF95" s="102" t="str">
        <f>IF(AU95="","",IF('Strategy 4 | HP-FE'!S95="W","Y",IF('Strategy 4 | HP-FE'!S95="L","N","")))</f>
        <v/>
      </c>
      <c r="AG95" s="102" t="str">
        <f>'Strategy 4 | HP-FE'!T95</f>
        <v/>
      </c>
      <c r="AH95" s="102" t="str">
        <f>'Strategy 4 | HP-FE'!N95</f>
        <v/>
      </c>
      <c r="AI95" s="103" t="str">
        <f>'Strategy 4 | HP-FE'!P95</f>
        <v/>
      </c>
      <c r="AJ95" s="137"/>
      <c r="AK95" s="137"/>
      <c r="AL95" s="101" t="str">
        <f>'Strategy 5 | M1-FE'!B95</f>
        <v/>
      </c>
      <c r="AM95" s="102" t="str">
        <f>'Strategy 5 | M1-FE'!C95</f>
        <v/>
      </c>
      <c r="AN95" s="102" t="str">
        <f>'Strategy 5 | M1-FE'!J95</f>
        <v/>
      </c>
      <c r="AO95" s="102" t="str">
        <f>IF(AU95="","",IF('Strategy 5 | M1-FE'!S95="W","Y",IF('Strategy 5 | M1-FE'!S95="L","N","")))</f>
        <v/>
      </c>
      <c r="AP95" s="102" t="str">
        <f>'Strategy 5 | M1-FE'!T95</f>
        <v/>
      </c>
      <c r="AQ95" s="102" t="str">
        <f>'Strategy 5 | M1-FE'!N95</f>
        <v/>
      </c>
      <c r="AR95" s="103" t="str">
        <f>'Strategy 5 | M1-FE'!P95</f>
        <v/>
      </c>
      <c r="AS95" s="137"/>
      <c r="AT95" s="137"/>
      <c r="AU95" s="186" t="str">
        <f>IF('Combo Dashboard'!AF95="","",'Combo Dashboard'!AF95)</f>
        <v/>
      </c>
      <c r="AV95" s="180" t="str">
        <f t="shared" ref="AV95" si="247">IF(AU94="","",IF(DR94="R","R",""))</f>
        <v/>
      </c>
      <c r="AW95" s="180" t="str">
        <f>IF(AU94="","",VLOOKUP(DS95,General!U:V,2,FALSE))</f>
        <v/>
      </c>
      <c r="AX95" s="181" t="str" cm="1">
        <f t="array" aca="1" ref="AX95" ca="1">IF(AU94="","",INDIRECT(DS94&amp;DH95))</f>
        <v/>
      </c>
      <c r="AY95" s="102" t="str">
        <f t="shared" si="182"/>
        <v/>
      </c>
      <c r="AZ95" s="102" t="str">
        <f t="shared" si="185"/>
        <v/>
      </c>
      <c r="BA95" s="103" t="str">
        <f t="shared" si="183"/>
        <v/>
      </c>
      <c r="BB95" s="137"/>
      <c r="BC95" s="137"/>
      <c r="BD95" s="137"/>
      <c r="BE95" s="101" t="str">
        <f>'Strategy 6 | PD-M1'!B95</f>
        <v/>
      </c>
      <c r="BF95" s="102" t="str">
        <f>'Strategy 6 | PD-M1'!C95</f>
        <v/>
      </c>
      <c r="BG95" s="102" t="str">
        <f>'Strategy 6 | PD-M1'!J95</f>
        <v/>
      </c>
      <c r="BH95" s="102" t="str">
        <f>IF(AU95="","",IF('Strategy 6 | PD-M1'!R95&gt;0,"Y",IF('Strategy 6 | PD-M1'!R95=0,"","N")))</f>
        <v/>
      </c>
      <c r="BI95" s="102" t="str">
        <f>'Strategy 6 | PD-M1'!T95</f>
        <v/>
      </c>
      <c r="BJ95" s="102" t="str">
        <f>'Strategy 6 | PD-M1'!N95</f>
        <v/>
      </c>
      <c r="BK95" s="103" t="str">
        <f>'Strategy 6 | PD-M1'!P95</f>
        <v/>
      </c>
      <c r="BL95" s="137"/>
      <c r="BM95" s="137"/>
      <c r="BN95" s="101" t="str">
        <f>'Strategy 7 | TG-FE'!B95</f>
        <v/>
      </c>
      <c r="BO95" s="102" t="str">
        <f>'Strategy 7 | TG-FE'!C95</f>
        <v/>
      </c>
      <c r="BP95" s="102" t="str">
        <f>'Strategy 7 | TG-FE'!J95</f>
        <v/>
      </c>
      <c r="BQ95" s="102" t="str">
        <f>IF(AU95="","",IF('Strategy 7 | TG-FE'!S95="W","Y",IF('Strategy 7 | TG-FE'!S95="L","N","")))</f>
        <v/>
      </c>
      <c r="BR95" s="102" t="str">
        <f>'Strategy 7 | TG-FE'!T95</f>
        <v/>
      </c>
      <c r="BS95" s="102" t="str">
        <f>'Strategy 7 | TG-FE'!N95</f>
        <v/>
      </c>
      <c r="BT95" s="103" t="str">
        <f>'Strategy 7 | TG-FE'!P95</f>
        <v/>
      </c>
      <c r="BU95" s="137"/>
      <c r="BV95" s="137"/>
      <c r="BW95" s="101" t="str">
        <f>'Strategy 8 | M1-WB'!B95</f>
        <v/>
      </c>
      <c r="BX95" s="102" t="str">
        <f>'Strategy 8 | M1-WB'!C95</f>
        <v/>
      </c>
      <c r="BY95" s="102" t="str">
        <f>'Strategy 8 | M1-WB'!J95</f>
        <v/>
      </c>
      <c r="BZ95" s="102" t="str">
        <f>IF(AU95="","",IF('Strategy 8 | M1-WB'!S95="W","Y",IF('Strategy 8 | M1-WB'!S95="L","N","")))</f>
        <v/>
      </c>
      <c r="CA95" s="102" t="str">
        <f>'Strategy 8 | M1-WB'!T95</f>
        <v/>
      </c>
      <c r="CB95" s="102" t="str">
        <f>'Strategy 8 | M1-WB'!N95</f>
        <v/>
      </c>
      <c r="CC95" s="103" t="str">
        <f>'Strategy 8 | M1-WB'!P95</f>
        <v/>
      </c>
      <c r="CD95" s="137"/>
      <c r="CE95" s="137"/>
      <c r="CF95" s="101" t="str">
        <f>'Strategy 9 | HP-M1'!B95</f>
        <v/>
      </c>
      <c r="CG95" s="102" t="str">
        <f>'Strategy 9 | HP-M1'!C95</f>
        <v/>
      </c>
      <c r="CH95" s="102" t="str">
        <f>'Strategy 9 | HP-M1'!J95</f>
        <v/>
      </c>
      <c r="CI95" s="102" t="str">
        <f>IF(AU95="","",IF('Strategy 9 | HP-M1'!S95="W","Y",IF('Strategy 9 | HP-M1'!S95="L","N","")))</f>
        <v/>
      </c>
      <c r="CJ95" s="102" t="str">
        <f>'Strategy 9 | HP-M1'!T95</f>
        <v/>
      </c>
      <c r="CK95" s="102" t="str">
        <f>'Strategy 9 | HP-M1'!N95</f>
        <v/>
      </c>
      <c r="CL95" s="103" t="str">
        <f>'Strategy 9 | HP-M1'!P95</f>
        <v/>
      </c>
      <c r="CM95" s="137"/>
      <c r="CN95" s="137"/>
      <c r="CO95" s="101" t="str">
        <f>'Strategy 10 | OP-OB'!B95</f>
        <v/>
      </c>
      <c r="CP95" s="102" t="str">
        <f>'Strategy 10 | OP-OB'!C95</f>
        <v/>
      </c>
      <c r="CQ95" s="102" t="str">
        <f>'Strategy 10 | OP-OB'!J95</f>
        <v/>
      </c>
      <c r="CR95" s="102" t="str">
        <f>IF(AU95="","",IF('Strategy 10 | OP-OB'!S95="W","Y",IF('Strategy 10 | OP-OB'!S95="L","N","")))</f>
        <v/>
      </c>
      <c r="CS95" s="102" t="str">
        <f>'Strategy 10 | OP-OB'!T95</f>
        <v/>
      </c>
      <c r="CT95" s="102" t="str">
        <f>'Strategy 10 | OP-OB'!N95</f>
        <v/>
      </c>
      <c r="CU95" s="103" t="str">
        <f>'Strategy 10 | OP-OB'!P95</f>
        <v/>
      </c>
      <c r="CV95" s="14" t="e">
        <f>IF(AY95="",0,IFERROR(VLOOKUP(AY90&amp;AY91&amp;AY92&amp;AY93&amp;AY94&amp;AY95,General!I:J,2,FALSE),0))+AZ94</f>
        <v>#VALUE!</v>
      </c>
      <c r="DG95" s="14" t="str">
        <f>DG99</f>
        <v/>
      </c>
      <c r="DH95" s="14">
        <v>95</v>
      </c>
      <c r="DI95" s="14" t="str">
        <f>$DG$99</f>
        <v/>
      </c>
      <c r="DN95" s="14" t="str">
        <f ca="1">IF(DN96=1,DN98,IF(DN96=2,DO98,IF(DN96=3,DP98,DQ98)))</f>
        <v/>
      </c>
      <c r="DS95" s="14" t="str">
        <f ca="1">$DN$94</f>
        <v/>
      </c>
      <c r="ES95" s="81" t="str">
        <f t="shared" si="184"/>
        <v>B86</v>
      </c>
      <c r="ET95" s="219" t="str">
        <f t="shared" si="188"/>
        <v/>
      </c>
      <c r="EU95" s="24" t="str">
        <f t="shared" si="189"/>
        <v/>
      </c>
      <c r="EV95" s="24" t="str">
        <f t="shared" si="190"/>
        <v/>
      </c>
      <c r="EW95" s="24" t="str">
        <f t="shared" si="191"/>
        <v/>
      </c>
      <c r="EX95" s="24" t="str">
        <f t="shared" si="192"/>
        <v/>
      </c>
      <c r="EY95" s="24" t="str">
        <f t="shared" si="193"/>
        <v/>
      </c>
      <c r="EZ95" s="24" t="str">
        <f t="shared" si="194"/>
        <v/>
      </c>
      <c r="FA95" s="24" t="str">
        <f t="shared" si="195"/>
        <v/>
      </c>
      <c r="FB95" s="24" t="str">
        <f t="shared" si="196"/>
        <v/>
      </c>
      <c r="FC95" s="67" t="str">
        <f t="shared" si="197"/>
        <v/>
      </c>
    </row>
    <row r="96" spans="1:159" ht="26.25" customHeight="1">
      <c r="A96" s="14">
        <v>87</v>
      </c>
      <c r="B96" s="104" t="str">
        <f>'Strategy 1 | PD-TG'!B96</f>
        <v/>
      </c>
      <c r="C96" s="91" t="str">
        <f>'Strategy 1 | PD-TG'!C96</f>
        <v/>
      </c>
      <c r="D96" s="91" t="str">
        <f>'Strategy 1 | PD-TG'!J96</f>
        <v/>
      </c>
      <c r="E96" s="91" t="str">
        <f>IF(AU96="","",IF('Strategy 1 | PD-TG'!S96="W","Y",IF('Strategy 1 | PD-TG'!S96="L","N","")))</f>
        <v/>
      </c>
      <c r="F96" s="91" t="str">
        <f>'Strategy 1 | PD-TG'!T96</f>
        <v/>
      </c>
      <c r="G96" s="91" t="str">
        <f>'Strategy 1 | PD-TG'!N96</f>
        <v/>
      </c>
      <c r="H96" s="105" t="str">
        <f>'Strategy 1 | PD-TG'!P96</f>
        <v/>
      </c>
      <c r="I96" s="137"/>
      <c r="J96" s="137"/>
      <c r="K96" s="104" t="str">
        <f>'Strategy 2 | PD-FE'!B96</f>
        <v/>
      </c>
      <c r="L96" s="91" t="str">
        <f>'Strategy 2 | PD-FE'!C96</f>
        <v/>
      </c>
      <c r="M96" s="91" t="str">
        <f>'Strategy 2 | PD-FE'!J96</f>
        <v/>
      </c>
      <c r="N96" s="91" t="str">
        <f>IF(AU96="","",IF('Strategy 2 | PD-FE'!S96="W","Y",IF('Strategy 2 | PD-FE'!S96="L","N","")))</f>
        <v/>
      </c>
      <c r="O96" s="91" t="str">
        <f>'Strategy 2 | PD-FE'!T96</f>
        <v/>
      </c>
      <c r="P96" s="91" t="str">
        <f>'Strategy 2 | PD-FE'!N96</f>
        <v/>
      </c>
      <c r="Q96" s="105" t="str">
        <f>'Strategy 2 | PD-FE'!P96</f>
        <v/>
      </c>
      <c r="R96" s="137"/>
      <c r="S96" s="137"/>
      <c r="T96" s="104" t="str">
        <f>'Strategy 3 | M1-TG'!B96</f>
        <v/>
      </c>
      <c r="U96" s="91" t="str">
        <f>'Strategy 3 | M1-TG'!C96</f>
        <v/>
      </c>
      <c r="V96" s="91" t="str">
        <f>'Strategy 3 | M1-TG'!J96</f>
        <v/>
      </c>
      <c r="W96" s="91" t="str">
        <f>IF(AU96="","",IF('Strategy 3 | M1-TG'!S96="W","Y",IF('Strategy 3 | M1-TG'!S96="L","N","")))</f>
        <v/>
      </c>
      <c r="X96" s="91" t="str">
        <f>'Strategy 3 | M1-TG'!T96</f>
        <v/>
      </c>
      <c r="Y96" s="91" t="str">
        <f>'Strategy 3 | M1-TG'!N96</f>
        <v/>
      </c>
      <c r="Z96" s="105" t="str">
        <f>'Strategy 3 | M1-TG'!P96</f>
        <v/>
      </c>
      <c r="AA96" s="137"/>
      <c r="AB96" s="137"/>
      <c r="AC96" s="104" t="str">
        <f>'Strategy 4 | HP-FE'!B96</f>
        <v/>
      </c>
      <c r="AD96" s="91" t="str">
        <f>'Strategy 4 | HP-FE'!C96</f>
        <v/>
      </c>
      <c r="AE96" s="91" t="str">
        <f>'Strategy 4 | HP-FE'!J96</f>
        <v/>
      </c>
      <c r="AF96" s="91" t="str">
        <f>IF(AU96="","",IF('Strategy 4 | HP-FE'!S96="W","Y",IF('Strategy 4 | HP-FE'!S96="L","N","")))</f>
        <v/>
      </c>
      <c r="AG96" s="91" t="str">
        <f>'Strategy 4 | HP-FE'!T96</f>
        <v/>
      </c>
      <c r="AH96" s="91" t="str">
        <f>'Strategy 4 | HP-FE'!N96</f>
        <v/>
      </c>
      <c r="AI96" s="105" t="str">
        <f>'Strategy 4 | HP-FE'!P96</f>
        <v/>
      </c>
      <c r="AJ96" s="137"/>
      <c r="AK96" s="137"/>
      <c r="AL96" s="104" t="str">
        <f>'Strategy 5 | M1-FE'!B96</f>
        <v/>
      </c>
      <c r="AM96" s="91" t="str">
        <f>'Strategy 5 | M1-FE'!C96</f>
        <v/>
      </c>
      <c r="AN96" s="91" t="str">
        <f>'Strategy 5 | M1-FE'!J96</f>
        <v/>
      </c>
      <c r="AO96" s="91" t="str">
        <f>IF(AU96="","",IF('Strategy 5 | M1-FE'!S96="W","Y",IF('Strategy 5 | M1-FE'!S96="L","N","")))</f>
        <v/>
      </c>
      <c r="AP96" s="91" t="str">
        <f>'Strategy 5 | M1-FE'!T96</f>
        <v/>
      </c>
      <c r="AQ96" s="91" t="str">
        <f>'Strategy 5 | M1-FE'!N96</f>
        <v/>
      </c>
      <c r="AR96" s="105" t="str">
        <f>'Strategy 5 | M1-FE'!P96</f>
        <v/>
      </c>
      <c r="AS96" s="137"/>
      <c r="AT96" s="137"/>
      <c r="AU96" s="187" t="str">
        <f>IF('Combo Dashboard'!AF96="","",'Combo Dashboard'!AF96)</f>
        <v/>
      </c>
      <c r="AV96" s="190" t="str">
        <f>IF('Combo Dashboard'!AG96="","",'Combo Dashboard'!AG96)</f>
        <v/>
      </c>
      <c r="AW96" s="190" t="str">
        <f>IF('Combo Dashboard'!AH96="","",'Combo Dashboard'!AH96)</f>
        <v/>
      </c>
      <c r="AX96" s="178" t="str" cm="1">
        <f t="array" aca="1" ref="AX96" ca="1">IF(AU95="","",INDIRECT(DS95&amp;DH96))</f>
        <v/>
      </c>
      <c r="AY96" s="91" t="str">
        <f t="shared" si="182"/>
        <v/>
      </c>
      <c r="AZ96" s="91" t="str">
        <f t="shared" si="185"/>
        <v/>
      </c>
      <c r="BA96" s="105" t="str">
        <f t="shared" si="183"/>
        <v/>
      </c>
      <c r="BB96" s="137"/>
      <c r="BC96" s="137"/>
      <c r="BD96" s="137"/>
      <c r="BE96" s="104" t="str">
        <f>'Strategy 6 | PD-M1'!B96</f>
        <v/>
      </c>
      <c r="BF96" s="91" t="str">
        <f>'Strategy 6 | PD-M1'!C96</f>
        <v/>
      </c>
      <c r="BG96" s="91" t="str">
        <f>'Strategy 6 | PD-M1'!J96</f>
        <v/>
      </c>
      <c r="BH96" s="91" t="str">
        <f>IF(AU96="","",IF('Strategy 6 | PD-M1'!R96&gt;0,"Y",IF('Strategy 6 | PD-M1'!R96=0,"","N")))</f>
        <v/>
      </c>
      <c r="BI96" s="91" t="str">
        <f>'Strategy 6 | PD-M1'!T96</f>
        <v/>
      </c>
      <c r="BJ96" s="91" t="str">
        <f>'Strategy 6 | PD-M1'!N96</f>
        <v/>
      </c>
      <c r="BK96" s="105" t="str">
        <f>'Strategy 6 | PD-M1'!P96</f>
        <v/>
      </c>
      <c r="BL96" s="137"/>
      <c r="BM96" s="137"/>
      <c r="BN96" s="104" t="str">
        <f>'Strategy 7 | TG-FE'!B96</f>
        <v/>
      </c>
      <c r="BO96" s="91" t="str">
        <f>'Strategy 7 | TG-FE'!C96</f>
        <v/>
      </c>
      <c r="BP96" s="91" t="str">
        <f>'Strategy 7 | TG-FE'!J96</f>
        <v/>
      </c>
      <c r="BQ96" s="91" t="str">
        <f>IF(AU96="","",IF('Strategy 7 | TG-FE'!S96="W","Y",IF('Strategy 7 | TG-FE'!S96="L","N","")))</f>
        <v/>
      </c>
      <c r="BR96" s="91" t="str">
        <f>'Strategy 7 | TG-FE'!T96</f>
        <v/>
      </c>
      <c r="BS96" s="91" t="str">
        <f>'Strategy 7 | TG-FE'!N96</f>
        <v/>
      </c>
      <c r="BT96" s="105" t="str">
        <f>'Strategy 7 | TG-FE'!P96</f>
        <v/>
      </c>
      <c r="BU96" s="137"/>
      <c r="BV96" s="137"/>
      <c r="BW96" s="104" t="str">
        <f>'Strategy 8 | M1-WB'!B96</f>
        <v/>
      </c>
      <c r="BX96" s="91" t="str">
        <f>'Strategy 8 | M1-WB'!C96</f>
        <v/>
      </c>
      <c r="BY96" s="91" t="str">
        <f>'Strategy 8 | M1-WB'!J96</f>
        <v/>
      </c>
      <c r="BZ96" s="91" t="str">
        <f>IF(AU96="","",IF('Strategy 8 | M1-WB'!S96="W","Y",IF('Strategy 8 | M1-WB'!S96="L","N","")))</f>
        <v/>
      </c>
      <c r="CA96" s="91" t="str">
        <f>'Strategy 8 | M1-WB'!T96</f>
        <v/>
      </c>
      <c r="CB96" s="91" t="str">
        <f>'Strategy 8 | M1-WB'!N96</f>
        <v/>
      </c>
      <c r="CC96" s="105" t="str">
        <f>'Strategy 8 | M1-WB'!P96</f>
        <v/>
      </c>
      <c r="CD96" s="137"/>
      <c r="CE96" s="137"/>
      <c r="CF96" s="104" t="str">
        <f>'Strategy 9 | HP-M1'!B96</f>
        <v/>
      </c>
      <c r="CG96" s="91" t="str">
        <f>'Strategy 9 | HP-M1'!C96</f>
        <v/>
      </c>
      <c r="CH96" s="91" t="str">
        <f>'Strategy 9 | HP-M1'!J96</f>
        <v/>
      </c>
      <c r="CI96" s="91" t="str">
        <f>IF(AU96="","",IF('Strategy 9 | HP-M1'!S96="W","Y",IF('Strategy 9 | HP-M1'!S96="L","N","")))</f>
        <v/>
      </c>
      <c r="CJ96" s="91" t="str">
        <f>'Strategy 9 | HP-M1'!T96</f>
        <v/>
      </c>
      <c r="CK96" s="91" t="str">
        <f>'Strategy 9 | HP-M1'!N96</f>
        <v/>
      </c>
      <c r="CL96" s="105" t="str">
        <f>'Strategy 9 | HP-M1'!P96</f>
        <v/>
      </c>
      <c r="CM96" s="137"/>
      <c r="CN96" s="137"/>
      <c r="CO96" s="104" t="str">
        <f>'Strategy 10 | OP-OB'!B96</f>
        <v/>
      </c>
      <c r="CP96" s="91" t="str">
        <f>'Strategy 10 | OP-OB'!C96</f>
        <v/>
      </c>
      <c r="CQ96" s="91" t="str">
        <f>'Strategy 10 | OP-OB'!J96</f>
        <v/>
      </c>
      <c r="CR96" s="91" t="str">
        <f>IF(AU96="","",IF('Strategy 10 | OP-OB'!S96="W","Y",IF('Strategy 10 | OP-OB'!S96="L","N","")))</f>
        <v/>
      </c>
      <c r="CS96" s="91" t="str">
        <f>'Strategy 10 | OP-OB'!T96</f>
        <v/>
      </c>
      <c r="CT96" s="91" t="str">
        <f>'Strategy 10 | OP-OB'!N96</f>
        <v/>
      </c>
      <c r="CU96" s="105" t="str">
        <f>'Strategy 10 | OP-OB'!P96</f>
        <v/>
      </c>
      <c r="CV96" s="14" t="e">
        <f>IF(AY96="",0,IFERROR(VLOOKUP(AY91&amp;AY92&amp;AY93&amp;AY94&amp;AY95&amp;AY96,General!I:J,2,FALSE),0))+AZ95</f>
        <v>#VALUE!</v>
      </c>
      <c r="DG96" s="14" t="str">
        <f>DG99</f>
        <v/>
      </c>
      <c r="DH96" s="14">
        <v>96</v>
      </c>
      <c r="DI96" s="14" t="str">
        <f t="shared" ref="DI96:DI99" si="248">$DG$99</f>
        <v/>
      </c>
      <c r="DN96" s="14">
        <f ca="1">RANDBETWEEN(1,DN97)</f>
        <v>2</v>
      </c>
      <c r="DS96" s="14" t="str">
        <f t="shared" ref="DS96:DS98" ca="1" si="249">$DN$94</f>
        <v/>
      </c>
      <c r="ES96" s="81" t="str">
        <f t="shared" si="184"/>
        <v>B87</v>
      </c>
      <c r="ET96" s="219" t="str">
        <f t="shared" si="188"/>
        <v/>
      </c>
      <c r="EU96" s="24" t="str">
        <f t="shared" si="189"/>
        <v/>
      </c>
      <c r="EV96" s="24" t="str">
        <f t="shared" si="190"/>
        <v/>
      </c>
      <c r="EW96" s="24" t="str">
        <f t="shared" si="191"/>
        <v/>
      </c>
      <c r="EX96" s="24" t="str">
        <f t="shared" si="192"/>
        <v/>
      </c>
      <c r="EY96" s="24" t="str">
        <f t="shared" si="193"/>
        <v/>
      </c>
      <c r="EZ96" s="24" t="str">
        <f t="shared" si="194"/>
        <v/>
      </c>
      <c r="FA96" s="24" t="str">
        <f t="shared" si="195"/>
        <v/>
      </c>
      <c r="FB96" s="24" t="str">
        <f t="shared" si="196"/>
        <v/>
      </c>
      <c r="FC96" s="67" t="str">
        <f t="shared" si="197"/>
        <v/>
      </c>
    </row>
    <row r="97" spans="1:159" ht="26.25" customHeight="1">
      <c r="A97" s="14">
        <v>88</v>
      </c>
      <c r="B97" s="104" t="str">
        <f>'Strategy 1 | PD-TG'!B97</f>
        <v/>
      </c>
      <c r="C97" s="91" t="str">
        <f>'Strategy 1 | PD-TG'!C97</f>
        <v/>
      </c>
      <c r="D97" s="91" t="str">
        <f>'Strategy 1 | PD-TG'!J97</f>
        <v/>
      </c>
      <c r="E97" s="91" t="str">
        <f>IF(AU97="","",IF('Strategy 1 | PD-TG'!S97="W","Y",IF('Strategy 1 | PD-TG'!S97="L","N","")))</f>
        <v/>
      </c>
      <c r="F97" s="91" t="str">
        <f>'Strategy 1 | PD-TG'!T97</f>
        <v/>
      </c>
      <c r="G97" s="91" t="str">
        <f>'Strategy 1 | PD-TG'!N97</f>
        <v/>
      </c>
      <c r="H97" s="105" t="str">
        <f>'Strategy 1 | PD-TG'!P97</f>
        <v/>
      </c>
      <c r="I97" s="137"/>
      <c r="J97" s="137"/>
      <c r="K97" s="104" t="str">
        <f>'Strategy 2 | PD-FE'!B97</f>
        <v/>
      </c>
      <c r="L97" s="91" t="str">
        <f>'Strategy 2 | PD-FE'!C97</f>
        <v/>
      </c>
      <c r="M97" s="91" t="str">
        <f>'Strategy 2 | PD-FE'!J97</f>
        <v/>
      </c>
      <c r="N97" s="91" t="str">
        <f>IF(AU97="","",IF('Strategy 2 | PD-FE'!S97="W","Y",IF('Strategy 2 | PD-FE'!S97="L","N","")))</f>
        <v/>
      </c>
      <c r="O97" s="91" t="str">
        <f>'Strategy 2 | PD-FE'!T97</f>
        <v/>
      </c>
      <c r="P97" s="91" t="str">
        <f>'Strategy 2 | PD-FE'!N97</f>
        <v/>
      </c>
      <c r="Q97" s="105" t="str">
        <f>'Strategy 2 | PD-FE'!P97</f>
        <v/>
      </c>
      <c r="R97" s="137"/>
      <c r="S97" s="137"/>
      <c r="T97" s="104" t="str">
        <f>'Strategy 3 | M1-TG'!B97</f>
        <v/>
      </c>
      <c r="U97" s="91" t="str">
        <f>'Strategy 3 | M1-TG'!C97</f>
        <v/>
      </c>
      <c r="V97" s="91" t="str">
        <f>'Strategy 3 | M1-TG'!J97</f>
        <v/>
      </c>
      <c r="W97" s="91" t="str">
        <f>IF(AU97="","",IF('Strategy 3 | M1-TG'!S97="W","Y",IF('Strategy 3 | M1-TG'!S97="L","N","")))</f>
        <v/>
      </c>
      <c r="X97" s="91" t="str">
        <f>'Strategy 3 | M1-TG'!T97</f>
        <v/>
      </c>
      <c r="Y97" s="91" t="str">
        <f>'Strategy 3 | M1-TG'!N97</f>
        <v/>
      </c>
      <c r="Z97" s="105" t="str">
        <f>'Strategy 3 | M1-TG'!P97</f>
        <v/>
      </c>
      <c r="AA97" s="137"/>
      <c r="AB97" s="137"/>
      <c r="AC97" s="104" t="str">
        <f>'Strategy 4 | HP-FE'!B97</f>
        <v/>
      </c>
      <c r="AD97" s="91" t="str">
        <f>'Strategy 4 | HP-FE'!C97</f>
        <v/>
      </c>
      <c r="AE97" s="91" t="str">
        <f>'Strategy 4 | HP-FE'!J97</f>
        <v/>
      </c>
      <c r="AF97" s="91" t="str">
        <f>IF(AU97="","",IF('Strategy 4 | HP-FE'!S97="W","Y",IF('Strategy 4 | HP-FE'!S97="L","N","")))</f>
        <v/>
      </c>
      <c r="AG97" s="91" t="str">
        <f>'Strategy 4 | HP-FE'!T97</f>
        <v/>
      </c>
      <c r="AH97" s="91" t="str">
        <f>'Strategy 4 | HP-FE'!N97</f>
        <v/>
      </c>
      <c r="AI97" s="105" t="str">
        <f>'Strategy 4 | HP-FE'!P97</f>
        <v/>
      </c>
      <c r="AJ97" s="137"/>
      <c r="AK97" s="137"/>
      <c r="AL97" s="104" t="str">
        <f>'Strategy 5 | M1-FE'!B97</f>
        <v/>
      </c>
      <c r="AM97" s="91" t="str">
        <f>'Strategy 5 | M1-FE'!C97</f>
        <v/>
      </c>
      <c r="AN97" s="91" t="str">
        <f>'Strategy 5 | M1-FE'!J97</f>
        <v/>
      </c>
      <c r="AO97" s="91" t="str">
        <f>IF(AU97="","",IF('Strategy 5 | M1-FE'!S97="W","Y",IF('Strategy 5 | M1-FE'!S97="L","N","")))</f>
        <v/>
      </c>
      <c r="AP97" s="91" t="str">
        <f>'Strategy 5 | M1-FE'!T97</f>
        <v/>
      </c>
      <c r="AQ97" s="91" t="str">
        <f>'Strategy 5 | M1-FE'!N97</f>
        <v/>
      </c>
      <c r="AR97" s="105" t="str">
        <f>'Strategy 5 | M1-FE'!P97</f>
        <v/>
      </c>
      <c r="AS97" s="137"/>
      <c r="AT97" s="137"/>
      <c r="AU97" s="187" t="str">
        <f>IF('Combo Dashboard'!AF97="","",'Combo Dashboard'!AF97)</f>
        <v/>
      </c>
      <c r="AV97" s="190" t="str">
        <f>IF('Combo Dashboard'!AG97="","",'Combo Dashboard'!AG97)</f>
        <v/>
      </c>
      <c r="AW97" s="190" t="str">
        <f>IF('Combo Dashboard'!AH97="","",'Combo Dashboard'!AH97)</f>
        <v/>
      </c>
      <c r="AX97" s="178" t="str" cm="1">
        <f t="array" aca="1" ref="AX97" ca="1">IF(AU96="","",INDIRECT(DS96&amp;DH97))</f>
        <v/>
      </c>
      <c r="AY97" s="91" t="str">
        <f t="shared" si="182"/>
        <v/>
      </c>
      <c r="AZ97" s="91" t="str">
        <f t="shared" si="185"/>
        <v/>
      </c>
      <c r="BA97" s="105" t="str">
        <f t="shared" si="183"/>
        <v/>
      </c>
      <c r="BB97" s="137"/>
      <c r="BC97" s="137"/>
      <c r="BD97" s="137"/>
      <c r="BE97" s="104" t="str">
        <f>'Strategy 6 | PD-M1'!B97</f>
        <v/>
      </c>
      <c r="BF97" s="91" t="str">
        <f>'Strategy 6 | PD-M1'!C97</f>
        <v/>
      </c>
      <c r="BG97" s="91" t="str">
        <f>'Strategy 6 | PD-M1'!J97</f>
        <v/>
      </c>
      <c r="BH97" s="91" t="str">
        <f>IF(AU97="","",IF('Strategy 6 | PD-M1'!R97&gt;0,"Y",IF('Strategy 6 | PD-M1'!R97=0,"","N")))</f>
        <v/>
      </c>
      <c r="BI97" s="91" t="str">
        <f>'Strategy 6 | PD-M1'!T97</f>
        <v/>
      </c>
      <c r="BJ97" s="91" t="str">
        <f>'Strategy 6 | PD-M1'!N97</f>
        <v/>
      </c>
      <c r="BK97" s="105" t="str">
        <f>'Strategy 6 | PD-M1'!P97</f>
        <v/>
      </c>
      <c r="BL97" s="137"/>
      <c r="BM97" s="137"/>
      <c r="BN97" s="104" t="str">
        <f>'Strategy 7 | TG-FE'!B97</f>
        <v/>
      </c>
      <c r="BO97" s="91" t="str">
        <f>'Strategy 7 | TG-FE'!C97</f>
        <v/>
      </c>
      <c r="BP97" s="91" t="str">
        <f>'Strategy 7 | TG-FE'!J97</f>
        <v/>
      </c>
      <c r="BQ97" s="91" t="str">
        <f>IF(AU97="","",IF('Strategy 7 | TG-FE'!S97="W","Y",IF('Strategy 7 | TG-FE'!S97="L","N","")))</f>
        <v/>
      </c>
      <c r="BR97" s="91" t="str">
        <f>'Strategy 7 | TG-FE'!T97</f>
        <v/>
      </c>
      <c r="BS97" s="91" t="str">
        <f>'Strategy 7 | TG-FE'!N97</f>
        <v/>
      </c>
      <c r="BT97" s="105" t="str">
        <f>'Strategy 7 | TG-FE'!P97</f>
        <v/>
      </c>
      <c r="BU97" s="137"/>
      <c r="BV97" s="137"/>
      <c r="BW97" s="104" t="str">
        <f>'Strategy 8 | M1-WB'!B97</f>
        <v/>
      </c>
      <c r="BX97" s="91" t="str">
        <f>'Strategy 8 | M1-WB'!C97</f>
        <v/>
      </c>
      <c r="BY97" s="91" t="str">
        <f>'Strategy 8 | M1-WB'!J97</f>
        <v/>
      </c>
      <c r="BZ97" s="91" t="str">
        <f>IF(AU97="","",IF('Strategy 8 | M1-WB'!S97="W","Y",IF('Strategy 8 | M1-WB'!S97="L","N","")))</f>
        <v/>
      </c>
      <c r="CA97" s="91" t="str">
        <f>'Strategy 8 | M1-WB'!T97</f>
        <v/>
      </c>
      <c r="CB97" s="91" t="str">
        <f>'Strategy 8 | M1-WB'!N97</f>
        <v/>
      </c>
      <c r="CC97" s="105" t="str">
        <f>'Strategy 8 | M1-WB'!P97</f>
        <v/>
      </c>
      <c r="CD97" s="137"/>
      <c r="CE97" s="137"/>
      <c r="CF97" s="104" t="str">
        <f>'Strategy 9 | HP-M1'!B97</f>
        <v/>
      </c>
      <c r="CG97" s="91" t="str">
        <f>'Strategy 9 | HP-M1'!C97</f>
        <v/>
      </c>
      <c r="CH97" s="91" t="str">
        <f>'Strategy 9 | HP-M1'!J97</f>
        <v/>
      </c>
      <c r="CI97" s="91" t="str">
        <f>IF(AU97="","",IF('Strategy 9 | HP-M1'!S97="W","Y",IF('Strategy 9 | HP-M1'!S97="L","N","")))</f>
        <v/>
      </c>
      <c r="CJ97" s="91" t="str">
        <f>'Strategy 9 | HP-M1'!T97</f>
        <v/>
      </c>
      <c r="CK97" s="91" t="str">
        <f>'Strategy 9 | HP-M1'!N97</f>
        <v/>
      </c>
      <c r="CL97" s="105" t="str">
        <f>'Strategy 9 | HP-M1'!P97</f>
        <v/>
      </c>
      <c r="CM97" s="137"/>
      <c r="CN97" s="137"/>
      <c r="CO97" s="104" t="str">
        <f>'Strategy 10 | OP-OB'!B97</f>
        <v/>
      </c>
      <c r="CP97" s="91" t="str">
        <f>'Strategy 10 | OP-OB'!C97</f>
        <v/>
      </c>
      <c r="CQ97" s="91" t="str">
        <f>'Strategy 10 | OP-OB'!J97</f>
        <v/>
      </c>
      <c r="CR97" s="91" t="str">
        <f>IF(AU97="","",IF('Strategy 10 | OP-OB'!S97="W","Y",IF('Strategy 10 | OP-OB'!S97="L","N","")))</f>
        <v/>
      </c>
      <c r="CS97" s="91" t="str">
        <f>'Strategy 10 | OP-OB'!T97</f>
        <v/>
      </c>
      <c r="CT97" s="91" t="str">
        <f>'Strategy 10 | OP-OB'!N97</f>
        <v/>
      </c>
      <c r="CU97" s="105" t="str">
        <f>'Strategy 10 | OP-OB'!P97</f>
        <v/>
      </c>
      <c r="CV97" s="14" t="e">
        <f>IF(AY97="",0,IFERROR(VLOOKUP(AY92&amp;AY93&amp;AY94&amp;AY95&amp;AY96&amp;AY97,General!I:J,2,FALSE),0))+AZ96</f>
        <v>#VALUE!</v>
      </c>
      <c r="DG97" s="14" t="str">
        <f>DG99</f>
        <v/>
      </c>
      <c r="DH97" s="14">
        <v>97</v>
      </c>
      <c r="DI97" s="14" t="str">
        <f t="shared" si="248"/>
        <v/>
      </c>
      <c r="DJ97" s="14" t="str">
        <f>IFERROR(VLOOKUP(DJ99,General!R:S,2,FALSE),"")</f>
        <v/>
      </c>
      <c r="DK97" s="14" t="str">
        <f>IFERROR(VLOOKUP(DK99,General!R:S,2,FALSE),"")</f>
        <v/>
      </c>
      <c r="DL97" s="14" t="str">
        <f>IFERROR(VLOOKUP(DL99,General!R:S,2,FALSE),"")</f>
        <v/>
      </c>
      <c r="DM97" s="14" t="str">
        <f>IFERROR(VLOOKUP(DM99,General!R:S,2,FALSE),"")</f>
        <v/>
      </c>
      <c r="DN97" s="14">
        <f ca="1">COUNTIF(DJ98:DM98,MAX(DJ98:DM98))</f>
        <v>4</v>
      </c>
      <c r="DS97" s="14" t="str">
        <f t="shared" ca="1" si="249"/>
        <v/>
      </c>
      <c r="ES97" s="81" t="str">
        <f t="shared" si="184"/>
        <v>B88</v>
      </c>
      <c r="ET97" s="219" t="str">
        <f t="shared" si="188"/>
        <v/>
      </c>
      <c r="EU97" s="24" t="str">
        <f t="shared" si="189"/>
        <v/>
      </c>
      <c r="EV97" s="24" t="str">
        <f t="shared" si="190"/>
        <v/>
      </c>
      <c r="EW97" s="24" t="str">
        <f t="shared" si="191"/>
        <v/>
      </c>
      <c r="EX97" s="24" t="str">
        <f t="shared" si="192"/>
        <v/>
      </c>
      <c r="EY97" s="24" t="str">
        <f t="shared" si="193"/>
        <v/>
      </c>
      <c r="EZ97" s="24" t="str">
        <f t="shared" si="194"/>
        <v/>
      </c>
      <c r="FA97" s="24" t="str">
        <f t="shared" si="195"/>
        <v/>
      </c>
      <c r="FB97" s="24" t="str">
        <f t="shared" si="196"/>
        <v/>
      </c>
      <c r="FC97" s="67" t="str">
        <f t="shared" si="197"/>
        <v/>
      </c>
    </row>
    <row r="98" spans="1:159" ht="26.25" customHeight="1">
      <c r="A98" s="14">
        <v>89</v>
      </c>
      <c r="B98" s="104" t="str">
        <f>'Strategy 1 | PD-TG'!B98</f>
        <v/>
      </c>
      <c r="C98" s="91" t="str">
        <f>'Strategy 1 | PD-TG'!C98</f>
        <v/>
      </c>
      <c r="D98" s="91" t="str">
        <f>'Strategy 1 | PD-TG'!J98</f>
        <v/>
      </c>
      <c r="E98" s="91" t="str">
        <f>IF(AU98="","",IF('Strategy 1 | PD-TG'!S98="W","Y",IF('Strategy 1 | PD-TG'!S98="L","N","")))</f>
        <v/>
      </c>
      <c r="F98" s="91" t="str">
        <f>'Strategy 1 | PD-TG'!T98</f>
        <v/>
      </c>
      <c r="G98" s="91" t="str">
        <f>'Strategy 1 | PD-TG'!N98</f>
        <v/>
      </c>
      <c r="H98" s="105" t="str">
        <f>'Strategy 1 | PD-TG'!P98</f>
        <v/>
      </c>
      <c r="I98" s="137"/>
      <c r="J98" s="137"/>
      <c r="K98" s="104" t="str">
        <f>'Strategy 2 | PD-FE'!B98</f>
        <v/>
      </c>
      <c r="L98" s="91" t="str">
        <f>'Strategy 2 | PD-FE'!C98</f>
        <v/>
      </c>
      <c r="M98" s="91" t="str">
        <f>'Strategy 2 | PD-FE'!J98</f>
        <v/>
      </c>
      <c r="N98" s="91" t="str">
        <f>IF(AU98="","",IF('Strategy 2 | PD-FE'!S98="W","Y",IF('Strategy 2 | PD-FE'!S98="L","N","")))</f>
        <v/>
      </c>
      <c r="O98" s="91" t="str">
        <f>'Strategy 2 | PD-FE'!T98</f>
        <v/>
      </c>
      <c r="P98" s="91" t="str">
        <f>'Strategy 2 | PD-FE'!N98</f>
        <v/>
      </c>
      <c r="Q98" s="105" t="str">
        <f>'Strategy 2 | PD-FE'!P98</f>
        <v/>
      </c>
      <c r="R98" s="137"/>
      <c r="S98" s="137"/>
      <c r="T98" s="104" t="str">
        <f>'Strategy 3 | M1-TG'!B98</f>
        <v/>
      </c>
      <c r="U98" s="91" t="str">
        <f>'Strategy 3 | M1-TG'!C98</f>
        <v/>
      </c>
      <c r="V98" s="91" t="str">
        <f>'Strategy 3 | M1-TG'!J98</f>
        <v/>
      </c>
      <c r="W98" s="91" t="str">
        <f>IF(AU98="","",IF('Strategy 3 | M1-TG'!S98="W","Y",IF('Strategy 3 | M1-TG'!S98="L","N","")))</f>
        <v/>
      </c>
      <c r="X98" s="91" t="str">
        <f>'Strategy 3 | M1-TG'!T98</f>
        <v/>
      </c>
      <c r="Y98" s="91" t="str">
        <f>'Strategy 3 | M1-TG'!N98</f>
        <v/>
      </c>
      <c r="Z98" s="105" t="str">
        <f>'Strategy 3 | M1-TG'!P98</f>
        <v/>
      </c>
      <c r="AA98" s="137"/>
      <c r="AB98" s="137"/>
      <c r="AC98" s="104" t="str">
        <f>'Strategy 4 | HP-FE'!B98</f>
        <v/>
      </c>
      <c r="AD98" s="91" t="str">
        <f>'Strategy 4 | HP-FE'!C98</f>
        <v/>
      </c>
      <c r="AE98" s="91" t="str">
        <f>'Strategy 4 | HP-FE'!J98</f>
        <v/>
      </c>
      <c r="AF98" s="91" t="str">
        <f>IF(AU98="","",IF('Strategy 4 | HP-FE'!S98="W","Y",IF('Strategy 4 | HP-FE'!S98="L","N","")))</f>
        <v/>
      </c>
      <c r="AG98" s="91" t="str">
        <f>'Strategy 4 | HP-FE'!T98</f>
        <v/>
      </c>
      <c r="AH98" s="91" t="str">
        <f>'Strategy 4 | HP-FE'!N98</f>
        <v/>
      </c>
      <c r="AI98" s="105" t="str">
        <f>'Strategy 4 | HP-FE'!P98</f>
        <v/>
      </c>
      <c r="AJ98" s="137"/>
      <c r="AK98" s="137"/>
      <c r="AL98" s="104" t="str">
        <f>'Strategy 5 | M1-FE'!B98</f>
        <v/>
      </c>
      <c r="AM98" s="91" t="str">
        <f>'Strategy 5 | M1-FE'!C98</f>
        <v/>
      </c>
      <c r="AN98" s="91" t="str">
        <f>'Strategy 5 | M1-FE'!J98</f>
        <v/>
      </c>
      <c r="AO98" s="91" t="str">
        <f>IF(AU98="","",IF('Strategy 5 | M1-FE'!S98="W","Y",IF('Strategy 5 | M1-FE'!S98="L","N","")))</f>
        <v/>
      </c>
      <c r="AP98" s="91" t="str">
        <f>'Strategy 5 | M1-FE'!T98</f>
        <v/>
      </c>
      <c r="AQ98" s="91" t="str">
        <f>'Strategy 5 | M1-FE'!N98</f>
        <v/>
      </c>
      <c r="AR98" s="105" t="str">
        <f>'Strategy 5 | M1-FE'!P98</f>
        <v/>
      </c>
      <c r="AS98" s="137"/>
      <c r="AT98" s="137"/>
      <c r="AU98" s="187" t="str">
        <f>IF('Combo Dashboard'!AF98="","",'Combo Dashboard'!AF98)</f>
        <v/>
      </c>
      <c r="AV98" s="190" t="str">
        <f>IF('Combo Dashboard'!AG98="","",'Combo Dashboard'!AG98)</f>
        <v/>
      </c>
      <c r="AW98" s="190" t="str">
        <f>IF('Combo Dashboard'!AH98="","",'Combo Dashboard'!AH98)</f>
        <v/>
      </c>
      <c r="AX98" s="178" t="str" cm="1">
        <f t="array" aca="1" ref="AX98" ca="1">IF(AU97="","",INDIRECT(DS97&amp;DH98))</f>
        <v/>
      </c>
      <c r="AY98" s="91" t="str">
        <f t="shared" si="182"/>
        <v/>
      </c>
      <c r="AZ98" s="91" t="str">
        <f t="shared" si="185"/>
        <v/>
      </c>
      <c r="BA98" s="105" t="str">
        <f t="shared" si="183"/>
        <v/>
      </c>
      <c r="BB98" s="137"/>
      <c r="BC98" s="137"/>
      <c r="BD98" s="137"/>
      <c r="BE98" s="104" t="str">
        <f>'Strategy 6 | PD-M1'!B98</f>
        <v/>
      </c>
      <c r="BF98" s="91" t="str">
        <f>'Strategy 6 | PD-M1'!C98</f>
        <v/>
      </c>
      <c r="BG98" s="91" t="str">
        <f>'Strategy 6 | PD-M1'!J98</f>
        <v/>
      </c>
      <c r="BH98" s="91" t="str">
        <f>IF(AU98="","",IF('Strategy 6 | PD-M1'!R98&gt;0,"Y",IF('Strategy 6 | PD-M1'!R98=0,"","N")))</f>
        <v/>
      </c>
      <c r="BI98" s="91" t="str">
        <f>'Strategy 6 | PD-M1'!T98</f>
        <v/>
      </c>
      <c r="BJ98" s="91" t="str">
        <f>'Strategy 6 | PD-M1'!N98</f>
        <v/>
      </c>
      <c r="BK98" s="105" t="str">
        <f>'Strategy 6 | PD-M1'!P98</f>
        <v/>
      </c>
      <c r="BL98" s="137"/>
      <c r="BM98" s="137"/>
      <c r="BN98" s="104" t="str">
        <f>'Strategy 7 | TG-FE'!B98</f>
        <v/>
      </c>
      <c r="BO98" s="91" t="str">
        <f>'Strategy 7 | TG-FE'!C98</f>
        <v/>
      </c>
      <c r="BP98" s="91" t="str">
        <f>'Strategy 7 | TG-FE'!J98</f>
        <v/>
      </c>
      <c r="BQ98" s="91" t="str">
        <f>IF(AU98="","",IF('Strategy 7 | TG-FE'!S98="W","Y",IF('Strategy 7 | TG-FE'!S98="L","N","")))</f>
        <v/>
      </c>
      <c r="BR98" s="91" t="str">
        <f>'Strategy 7 | TG-FE'!T98</f>
        <v/>
      </c>
      <c r="BS98" s="91" t="str">
        <f>'Strategy 7 | TG-FE'!N98</f>
        <v/>
      </c>
      <c r="BT98" s="105" t="str">
        <f>'Strategy 7 | TG-FE'!P98</f>
        <v/>
      </c>
      <c r="BU98" s="137"/>
      <c r="BV98" s="137"/>
      <c r="BW98" s="104" t="str">
        <f>'Strategy 8 | M1-WB'!B98</f>
        <v/>
      </c>
      <c r="BX98" s="91" t="str">
        <f>'Strategy 8 | M1-WB'!C98</f>
        <v/>
      </c>
      <c r="BY98" s="91" t="str">
        <f>'Strategy 8 | M1-WB'!J98</f>
        <v/>
      </c>
      <c r="BZ98" s="91" t="str">
        <f>IF(AU98="","",IF('Strategy 8 | M1-WB'!S98="W","Y",IF('Strategy 8 | M1-WB'!S98="L","N","")))</f>
        <v/>
      </c>
      <c r="CA98" s="91" t="str">
        <f>'Strategy 8 | M1-WB'!T98</f>
        <v/>
      </c>
      <c r="CB98" s="91" t="str">
        <f>'Strategy 8 | M1-WB'!N98</f>
        <v/>
      </c>
      <c r="CC98" s="105" t="str">
        <f>'Strategy 8 | M1-WB'!P98</f>
        <v/>
      </c>
      <c r="CD98" s="137"/>
      <c r="CE98" s="137"/>
      <c r="CF98" s="104" t="str">
        <f>'Strategy 9 | HP-M1'!B98</f>
        <v/>
      </c>
      <c r="CG98" s="91" t="str">
        <f>'Strategy 9 | HP-M1'!C98</f>
        <v/>
      </c>
      <c r="CH98" s="91" t="str">
        <f>'Strategy 9 | HP-M1'!J98</f>
        <v/>
      </c>
      <c r="CI98" s="91" t="str">
        <f>IF(AU98="","",IF('Strategy 9 | HP-M1'!S98="W","Y",IF('Strategy 9 | HP-M1'!S98="L","N","")))</f>
        <v/>
      </c>
      <c r="CJ98" s="91" t="str">
        <f>'Strategy 9 | HP-M1'!T98</f>
        <v/>
      </c>
      <c r="CK98" s="91" t="str">
        <f>'Strategy 9 | HP-M1'!N98</f>
        <v/>
      </c>
      <c r="CL98" s="105" t="str">
        <f>'Strategy 9 | HP-M1'!P98</f>
        <v/>
      </c>
      <c r="CM98" s="137"/>
      <c r="CN98" s="137"/>
      <c r="CO98" s="104" t="str">
        <f>'Strategy 10 | OP-OB'!B98</f>
        <v/>
      </c>
      <c r="CP98" s="91" t="str">
        <f>'Strategy 10 | OP-OB'!C98</f>
        <v/>
      </c>
      <c r="CQ98" s="91" t="str">
        <f>'Strategy 10 | OP-OB'!J98</f>
        <v/>
      </c>
      <c r="CR98" s="91" t="str">
        <f>IF(AU98="","",IF('Strategy 10 | OP-OB'!S98="W","Y",IF('Strategy 10 | OP-OB'!S98="L","N","")))</f>
        <v/>
      </c>
      <c r="CS98" s="91" t="str">
        <f>'Strategy 10 | OP-OB'!T98</f>
        <v/>
      </c>
      <c r="CT98" s="91" t="str">
        <f>'Strategy 10 | OP-OB'!N98</f>
        <v/>
      </c>
      <c r="CU98" s="105" t="str">
        <f>'Strategy 10 | OP-OB'!P98</f>
        <v/>
      </c>
      <c r="CV98" s="14" t="e">
        <f>IF(AY98="",0,IFERROR(VLOOKUP(AY93&amp;AY94&amp;AY95&amp;AY96&amp;AY97&amp;AY98,General!I:J,2,FALSE),0))+AZ97</f>
        <v>#VALUE!</v>
      </c>
      <c r="DG98" s="14" t="str">
        <f>DG99</f>
        <v/>
      </c>
      <c r="DH98" s="14">
        <v>98</v>
      </c>
      <c r="DI98" s="14" t="str">
        <f t="shared" si="248"/>
        <v/>
      </c>
      <c r="DJ98" s="14">
        <f ca="1">IF(DJ99="",0,COUNTIF(INDIRECT(DJ97&amp;DH95):INDIRECT(DJ97&amp;DH99),"Y"))</f>
        <v>0</v>
      </c>
      <c r="DK98" s="14">
        <f ca="1">IF(DK99="",0,COUNTIF(INDIRECT(DK97&amp;DH95):INDIRECT(DK97&amp;DH99),"Y"))</f>
        <v>0</v>
      </c>
      <c r="DL98" s="14">
        <f ca="1">IF(DL99="",0,COUNTIF(INDIRECT(DL97&amp;DH95):INDIRECT(DL97&amp;DH99),"Y"))</f>
        <v>0</v>
      </c>
      <c r="DM98" s="14">
        <f ca="1">IF(DM99="",0,COUNTIF(INDIRECT(DM97&amp;DH95):INDIRECT(DM97&amp;DH99),"Y"))</f>
        <v>0</v>
      </c>
      <c r="DN98" s="14" t="str" cm="1">
        <f t="array" aca="1" ref="DN98" ca="1">IFERROR(INDEX($DJ$99:$DM$99,_xlfn.AGGREGATE(15,6,COLUMN($DJ$99:$DM$99)-COLUMN($DI$99)/($DJ$98:$DM$98=MAX($DJ$98:$DM$98)),COLUMNS($DJ$99:DJ99))),"")</f>
        <v/>
      </c>
      <c r="DO98" s="14" t="str" cm="1">
        <f t="array" aca="1" ref="DO98" ca="1">IFERROR(INDEX($DJ$99:$DM$99,_xlfn.AGGREGATE(15,6,COLUMN($DJ$99:$DM$99)-COLUMN($DI$99)/($DJ$98:$DM$98=MAX($DJ$98:$DM$98)),COLUMNS($DJ$99:DK99))),"")</f>
        <v/>
      </c>
      <c r="DP98" s="14" t="str" cm="1">
        <f t="array" aca="1" ref="DP98" ca="1">IFERROR(INDEX($DJ$99:$DM$99,_xlfn.AGGREGATE(15,6,COLUMN($DJ$99:$DM$99)-COLUMN($DI$99)/($DJ$98:$DM$98=MAX($DJ$98:$DM$98)),COLUMNS($DJ$99:DL99))),"")</f>
        <v/>
      </c>
      <c r="DQ98" s="14" t="str" cm="1">
        <f t="array" aca="1" ref="DQ98" ca="1">IFERROR(INDEX($DJ$99:$DM$99,_xlfn.AGGREGATE(15,6,COLUMN($DJ$99:$DM$99)-COLUMN($DI$99)/($DJ$98:$DM$98=MAX($DJ$98:$DM$98)),COLUMNS($DJ$99:DM99))),"")</f>
        <v/>
      </c>
      <c r="DS98" s="14" t="str">
        <f t="shared" ca="1" si="249"/>
        <v/>
      </c>
      <c r="ES98" s="81" t="str">
        <f t="shared" si="184"/>
        <v>B89</v>
      </c>
      <c r="ET98" s="219" t="str">
        <f t="shared" si="188"/>
        <v/>
      </c>
      <c r="EU98" s="24" t="str">
        <f t="shared" si="189"/>
        <v/>
      </c>
      <c r="EV98" s="24" t="str">
        <f t="shared" si="190"/>
        <v/>
      </c>
      <c r="EW98" s="24" t="str">
        <f t="shared" si="191"/>
        <v/>
      </c>
      <c r="EX98" s="24" t="str">
        <f t="shared" si="192"/>
        <v/>
      </c>
      <c r="EY98" s="24" t="str">
        <f t="shared" si="193"/>
        <v/>
      </c>
      <c r="EZ98" s="24" t="str">
        <f t="shared" si="194"/>
        <v/>
      </c>
      <c r="FA98" s="24" t="str">
        <f t="shared" si="195"/>
        <v/>
      </c>
      <c r="FB98" s="24" t="str">
        <f t="shared" si="196"/>
        <v/>
      </c>
      <c r="FC98" s="67" t="str">
        <f t="shared" si="197"/>
        <v/>
      </c>
    </row>
    <row r="99" spans="1:159" ht="26.25" customHeight="1" thickBot="1">
      <c r="A99" s="14">
        <v>90</v>
      </c>
      <c r="B99" s="106" t="str">
        <f>'Strategy 1 | PD-TG'!B99</f>
        <v/>
      </c>
      <c r="C99" s="107" t="str">
        <f>'Strategy 1 | PD-TG'!C99</f>
        <v/>
      </c>
      <c r="D99" s="107" t="str">
        <f>'Strategy 1 | PD-TG'!J99</f>
        <v/>
      </c>
      <c r="E99" s="107" t="str">
        <f>IF(AU99="","",IF('Strategy 1 | PD-TG'!S99="W","Y",IF('Strategy 1 | PD-TG'!S99="L","N","")))</f>
        <v/>
      </c>
      <c r="F99" s="107" t="str">
        <f>'Strategy 1 | PD-TG'!T99</f>
        <v/>
      </c>
      <c r="G99" s="107" t="str">
        <f>'Strategy 1 | PD-TG'!N99</f>
        <v/>
      </c>
      <c r="H99" s="108" t="str">
        <f>'Strategy 1 | PD-TG'!P99</f>
        <v/>
      </c>
      <c r="I99" s="137"/>
      <c r="J99" s="137"/>
      <c r="K99" s="106" t="str">
        <f>'Strategy 2 | PD-FE'!B99</f>
        <v/>
      </c>
      <c r="L99" s="107" t="str">
        <f>'Strategy 2 | PD-FE'!C99</f>
        <v/>
      </c>
      <c r="M99" s="107" t="str">
        <f>'Strategy 2 | PD-FE'!J99</f>
        <v/>
      </c>
      <c r="N99" s="107" t="str">
        <f>IF(AU99="","",IF('Strategy 2 | PD-FE'!S99="W","Y",IF('Strategy 2 | PD-FE'!S99="L","N","")))</f>
        <v/>
      </c>
      <c r="O99" s="107" t="str">
        <f>'Strategy 2 | PD-FE'!T99</f>
        <v/>
      </c>
      <c r="P99" s="107" t="str">
        <f>'Strategy 2 | PD-FE'!N99</f>
        <v/>
      </c>
      <c r="Q99" s="108" t="str">
        <f>'Strategy 2 | PD-FE'!P99</f>
        <v/>
      </c>
      <c r="R99" s="137"/>
      <c r="S99" s="137"/>
      <c r="T99" s="106" t="str">
        <f>'Strategy 3 | M1-TG'!B99</f>
        <v/>
      </c>
      <c r="U99" s="107" t="str">
        <f>'Strategy 3 | M1-TG'!C99</f>
        <v/>
      </c>
      <c r="V99" s="107" t="str">
        <f>'Strategy 3 | M1-TG'!J99</f>
        <v/>
      </c>
      <c r="W99" s="107" t="str">
        <f>IF(AU99="","",IF('Strategy 3 | M1-TG'!S99="W","Y",IF('Strategy 3 | M1-TG'!S99="L","N","")))</f>
        <v/>
      </c>
      <c r="X99" s="107" t="str">
        <f>'Strategy 3 | M1-TG'!T99</f>
        <v/>
      </c>
      <c r="Y99" s="107" t="str">
        <f>'Strategy 3 | M1-TG'!N99</f>
        <v/>
      </c>
      <c r="Z99" s="108" t="str">
        <f>'Strategy 3 | M1-TG'!P99</f>
        <v/>
      </c>
      <c r="AA99" s="137"/>
      <c r="AB99" s="137"/>
      <c r="AC99" s="106" t="str">
        <f>'Strategy 4 | HP-FE'!B99</f>
        <v/>
      </c>
      <c r="AD99" s="107" t="str">
        <f>'Strategy 4 | HP-FE'!C99</f>
        <v/>
      </c>
      <c r="AE99" s="107" t="str">
        <f>'Strategy 4 | HP-FE'!J99</f>
        <v/>
      </c>
      <c r="AF99" s="107" t="str">
        <f>IF(AU99="","",IF('Strategy 4 | HP-FE'!S99="W","Y",IF('Strategy 4 | HP-FE'!S99="L","N","")))</f>
        <v/>
      </c>
      <c r="AG99" s="107" t="str">
        <f>'Strategy 4 | HP-FE'!T99</f>
        <v/>
      </c>
      <c r="AH99" s="107" t="str">
        <f>'Strategy 4 | HP-FE'!N99</f>
        <v/>
      </c>
      <c r="AI99" s="108" t="str">
        <f>'Strategy 4 | HP-FE'!P99</f>
        <v/>
      </c>
      <c r="AJ99" s="137"/>
      <c r="AK99" s="137"/>
      <c r="AL99" s="106" t="str">
        <f>'Strategy 5 | M1-FE'!B99</f>
        <v/>
      </c>
      <c r="AM99" s="107" t="str">
        <f>'Strategy 5 | M1-FE'!C99</f>
        <v/>
      </c>
      <c r="AN99" s="107" t="str">
        <f>'Strategy 5 | M1-FE'!J99</f>
        <v/>
      </c>
      <c r="AO99" s="107" t="str">
        <f>IF(AU99="","",IF('Strategy 5 | M1-FE'!S99="W","Y",IF('Strategy 5 | M1-FE'!S99="L","N","")))</f>
        <v/>
      </c>
      <c r="AP99" s="107" t="str">
        <f>'Strategy 5 | M1-FE'!T99</f>
        <v/>
      </c>
      <c r="AQ99" s="107" t="str">
        <f>'Strategy 5 | M1-FE'!N99</f>
        <v/>
      </c>
      <c r="AR99" s="108" t="str">
        <f>'Strategy 5 | M1-FE'!P99</f>
        <v/>
      </c>
      <c r="AS99" s="137"/>
      <c r="AT99" s="137"/>
      <c r="AU99" s="188" t="str">
        <f>IF('Combo Dashboard'!AF99="","",'Combo Dashboard'!AF99)</f>
        <v/>
      </c>
      <c r="AV99" s="191" t="str">
        <f>IF('Combo Dashboard'!AG99="","",'Combo Dashboard'!AG99)</f>
        <v/>
      </c>
      <c r="AW99" s="191" t="str">
        <f>IF('Combo Dashboard'!AH99="","",'Combo Dashboard'!AH99)</f>
        <v/>
      </c>
      <c r="AX99" s="182" t="str" cm="1">
        <f t="array" aca="1" ref="AX99" ca="1">IF(AU98="","",INDIRECT(DS98&amp;DH99))</f>
        <v/>
      </c>
      <c r="AY99" s="107" t="str">
        <f t="shared" si="182"/>
        <v/>
      </c>
      <c r="AZ99" s="107" t="str">
        <f t="shared" si="185"/>
        <v/>
      </c>
      <c r="BA99" s="108" t="str">
        <f t="shared" si="183"/>
        <v/>
      </c>
      <c r="BB99" s="137"/>
      <c r="BC99" s="137"/>
      <c r="BD99" s="137"/>
      <c r="BE99" s="106" t="str">
        <f>'Strategy 6 | PD-M1'!B99</f>
        <v/>
      </c>
      <c r="BF99" s="107" t="str">
        <f>'Strategy 6 | PD-M1'!C99</f>
        <v/>
      </c>
      <c r="BG99" s="107" t="str">
        <f>'Strategy 6 | PD-M1'!J99</f>
        <v/>
      </c>
      <c r="BH99" s="107" t="str">
        <f>IF(AU99="","",IF('Strategy 6 | PD-M1'!R99&gt;0,"Y",IF('Strategy 6 | PD-M1'!R99=0,"","N")))</f>
        <v/>
      </c>
      <c r="BI99" s="107" t="str">
        <f>'Strategy 6 | PD-M1'!T99</f>
        <v/>
      </c>
      <c r="BJ99" s="107" t="str">
        <f>'Strategy 6 | PD-M1'!N99</f>
        <v/>
      </c>
      <c r="BK99" s="108" t="str">
        <f>'Strategy 6 | PD-M1'!P99</f>
        <v/>
      </c>
      <c r="BL99" s="137"/>
      <c r="BM99" s="137"/>
      <c r="BN99" s="106" t="str">
        <f>'Strategy 7 | TG-FE'!B99</f>
        <v/>
      </c>
      <c r="BO99" s="107" t="str">
        <f>'Strategy 7 | TG-FE'!C99</f>
        <v/>
      </c>
      <c r="BP99" s="107" t="str">
        <f>'Strategy 7 | TG-FE'!J99</f>
        <v/>
      </c>
      <c r="BQ99" s="107" t="str">
        <f>IF(AU99="","",IF('Strategy 7 | TG-FE'!S99="W","Y",IF('Strategy 7 | TG-FE'!S99="L","N","")))</f>
        <v/>
      </c>
      <c r="BR99" s="107" t="str">
        <f>'Strategy 7 | TG-FE'!T99</f>
        <v/>
      </c>
      <c r="BS99" s="107" t="str">
        <f>'Strategy 7 | TG-FE'!N99</f>
        <v/>
      </c>
      <c r="BT99" s="108" t="str">
        <f>'Strategy 7 | TG-FE'!P99</f>
        <v/>
      </c>
      <c r="BU99" s="137"/>
      <c r="BV99" s="137"/>
      <c r="BW99" s="106" t="str">
        <f>'Strategy 8 | M1-WB'!B99</f>
        <v/>
      </c>
      <c r="BX99" s="107" t="str">
        <f>'Strategy 8 | M1-WB'!C99</f>
        <v/>
      </c>
      <c r="BY99" s="107" t="str">
        <f>'Strategy 8 | M1-WB'!J99</f>
        <v/>
      </c>
      <c r="BZ99" s="107" t="str">
        <f>IF(AU99="","",IF('Strategy 8 | M1-WB'!S99="W","Y",IF('Strategy 8 | M1-WB'!S99="L","N","")))</f>
        <v/>
      </c>
      <c r="CA99" s="107" t="str">
        <f>'Strategy 8 | M1-WB'!T99</f>
        <v/>
      </c>
      <c r="CB99" s="107" t="str">
        <f>'Strategy 8 | M1-WB'!N99</f>
        <v/>
      </c>
      <c r="CC99" s="108" t="str">
        <f>'Strategy 8 | M1-WB'!P99</f>
        <v/>
      </c>
      <c r="CD99" s="137"/>
      <c r="CE99" s="137"/>
      <c r="CF99" s="106" t="str">
        <f>'Strategy 9 | HP-M1'!B99</f>
        <v/>
      </c>
      <c r="CG99" s="107" t="str">
        <f>'Strategy 9 | HP-M1'!C99</f>
        <v/>
      </c>
      <c r="CH99" s="107" t="str">
        <f>'Strategy 9 | HP-M1'!J99</f>
        <v/>
      </c>
      <c r="CI99" s="107" t="str">
        <f>IF(AU99="","",IF('Strategy 9 | HP-M1'!S99="W","Y",IF('Strategy 9 | HP-M1'!S99="L","N","")))</f>
        <v/>
      </c>
      <c r="CJ99" s="107" t="str">
        <f>'Strategy 9 | HP-M1'!T99</f>
        <v/>
      </c>
      <c r="CK99" s="107" t="str">
        <f>'Strategy 9 | HP-M1'!N99</f>
        <v/>
      </c>
      <c r="CL99" s="108" t="str">
        <f>'Strategy 9 | HP-M1'!P99</f>
        <v/>
      </c>
      <c r="CM99" s="137"/>
      <c r="CN99" s="137"/>
      <c r="CO99" s="106" t="str">
        <f>'Strategy 10 | OP-OB'!B99</f>
        <v/>
      </c>
      <c r="CP99" s="107" t="str">
        <f>'Strategy 10 | OP-OB'!C99</f>
        <v/>
      </c>
      <c r="CQ99" s="107" t="str">
        <f>'Strategy 10 | OP-OB'!J99</f>
        <v/>
      </c>
      <c r="CR99" s="107" t="str">
        <f>IF(AU99="","",IF('Strategy 10 | OP-OB'!S99="W","Y",IF('Strategy 10 | OP-OB'!S99="L","N","")))</f>
        <v/>
      </c>
      <c r="CS99" s="107" t="str">
        <f>'Strategy 10 | OP-OB'!T99</f>
        <v/>
      </c>
      <c r="CT99" s="107" t="str">
        <f>'Strategy 10 | OP-OB'!N99</f>
        <v/>
      </c>
      <c r="CU99" s="108" t="str">
        <f>'Strategy 10 | OP-OB'!P99</f>
        <v/>
      </c>
      <c r="CV99" s="14" t="e">
        <f>IF(AY99="",0,IFERROR(VLOOKUP(AY94&amp;AY95&amp;AY96&amp;AY97&amp;AY98&amp;AY99,General!I:J,2,FALSE),0))+AZ98</f>
        <v>#VALUE!</v>
      </c>
      <c r="CW99" s="14" t="str">
        <f t="shared" ref="CW99" si="250">H99</f>
        <v/>
      </c>
      <c r="CX99" s="14" t="str">
        <f t="shared" ref="CX99" si="251">Q99</f>
        <v/>
      </c>
      <c r="CY99" s="14" t="str">
        <f t="shared" ref="CY99" si="252">Z99</f>
        <v/>
      </c>
      <c r="CZ99" s="14" t="str">
        <f t="shared" ref="CZ99" si="253">AI99</f>
        <v/>
      </c>
      <c r="DA99" s="14" t="str">
        <f t="shared" ref="DA99" si="254">AR99</f>
        <v/>
      </c>
      <c r="DB99" s="14" t="str">
        <f t="shared" ref="DB99" si="255">BK99</f>
        <v/>
      </c>
      <c r="DC99" s="14" t="str">
        <f t="shared" ref="DC99" si="256">BT99</f>
        <v/>
      </c>
      <c r="DD99" s="14" t="str">
        <f t="shared" ref="DD99" si="257">CC99</f>
        <v/>
      </c>
      <c r="DE99" s="14" t="str">
        <f t="shared" ref="DE99" si="258">CL99</f>
        <v/>
      </c>
      <c r="DF99" s="14" t="str">
        <f t="shared" ref="DF99" si="259">CU99</f>
        <v/>
      </c>
      <c r="DG99" s="14" t="str">
        <f>IF(AF99="","",INDEX($CW$4:$DF$4,MATCH(MAX(CW99:DF99),CW99:DF99,0)))</f>
        <v/>
      </c>
      <c r="DH99" s="14">
        <v>99</v>
      </c>
      <c r="DI99" s="14" t="str">
        <f t="shared" si="248"/>
        <v/>
      </c>
      <c r="DJ99" s="14" t="str" cm="1">
        <f t="array" ref="DJ99">IFERROR(INDEX($CW$4:$DF$4,_xlfn.AGGREGATE(15,6,COLUMN($CW$4:$DF$4)-COLUMN($CV$1)/($CW$99:$DF$99=MAX($CW$99:$DF$99)),COLUMNS($CW$4:CW4))),"")</f>
        <v/>
      </c>
      <c r="DK99" s="14" t="str" cm="1">
        <f t="array" ref="DK99">IFERROR(INDEX($CW$4:$DF$4,_xlfn.AGGREGATE(15,6,COLUMN($CW$4:$DF$4)-COLUMN($CV$1)/($CW$99:$DF$99=MAX($CW$99:$DF$99)),COLUMNS($CW$4:CX4))),"")</f>
        <v/>
      </c>
      <c r="DL99" s="14" t="str" cm="1">
        <f t="array" ref="DL99">IFERROR(INDEX($CW$4:$DF$4,_xlfn.AGGREGATE(15,6,COLUMN($CW$4:$DF$4)-COLUMN($CV$1)/($CW$99:$DF$99=MAX($CW$99:$DF$99)),COLUMNS($CW$4:CY4))),"")</f>
        <v/>
      </c>
      <c r="DM99" s="14" t="str" cm="1">
        <f t="array" ref="DM99">IFERROR(INDEX($CW$4:$DF$4,_xlfn.AGGREGATE(15,6,COLUMN($CW$4:$DF$4)-COLUMN($CV$1)/($CW$99:$DF$99=MAX($CW$99:$DF$99)),COLUMNS($CW$4:CZ4))),"")</f>
        <v/>
      </c>
      <c r="DN99" s="168" t="str">
        <f ca="1">IF(DO98="",DN98,DN95)</f>
        <v/>
      </c>
      <c r="DR99" s="14" t="str">
        <f ca="1">IF(DN96&gt;1,"R","N")</f>
        <v>R</v>
      </c>
      <c r="DS99" s="14" t="str">
        <f ca="1">DN99</f>
        <v/>
      </c>
      <c r="ES99" s="81" t="str">
        <f t="shared" si="184"/>
        <v>B90</v>
      </c>
      <c r="ET99" s="219" t="str">
        <f t="shared" si="188"/>
        <v/>
      </c>
      <c r="EU99" s="24" t="str">
        <f t="shared" si="189"/>
        <v/>
      </c>
      <c r="EV99" s="24" t="str">
        <f t="shared" si="190"/>
        <v/>
      </c>
      <c r="EW99" s="24" t="str">
        <f t="shared" si="191"/>
        <v/>
      </c>
      <c r="EX99" s="24" t="str">
        <f t="shared" si="192"/>
        <v/>
      </c>
      <c r="EY99" s="24" t="str">
        <f t="shared" si="193"/>
        <v/>
      </c>
      <c r="EZ99" s="24" t="str">
        <f t="shared" si="194"/>
        <v/>
      </c>
      <c r="FA99" s="24" t="str">
        <f t="shared" si="195"/>
        <v/>
      </c>
      <c r="FB99" s="24" t="str">
        <f t="shared" si="196"/>
        <v/>
      </c>
      <c r="FC99" s="67" t="str">
        <f t="shared" si="197"/>
        <v/>
      </c>
    </row>
    <row r="100" spans="1:159" ht="26.25" customHeight="1">
      <c r="A100" s="14">
        <v>91</v>
      </c>
      <c r="B100" s="101" t="str">
        <f>'Strategy 1 | PD-TG'!B100</f>
        <v/>
      </c>
      <c r="C100" s="102" t="str">
        <f>'Strategy 1 | PD-TG'!C100</f>
        <v/>
      </c>
      <c r="D100" s="102" t="str">
        <f>'Strategy 1 | PD-TG'!J100</f>
        <v/>
      </c>
      <c r="E100" s="102" t="str">
        <f>IF(AU100="","",IF('Strategy 1 | PD-TG'!S100="W","Y",IF('Strategy 1 | PD-TG'!S100="L","N","")))</f>
        <v/>
      </c>
      <c r="F100" s="102" t="str">
        <f>'Strategy 1 | PD-TG'!T100</f>
        <v/>
      </c>
      <c r="G100" s="102" t="str">
        <f>'Strategy 1 | PD-TG'!N100</f>
        <v/>
      </c>
      <c r="H100" s="103" t="str">
        <f>'Strategy 1 | PD-TG'!P100</f>
        <v/>
      </c>
      <c r="I100" s="137"/>
      <c r="J100" s="137"/>
      <c r="K100" s="101" t="str">
        <f>'Strategy 2 | PD-FE'!B100</f>
        <v/>
      </c>
      <c r="L100" s="102" t="str">
        <f>'Strategy 2 | PD-FE'!C100</f>
        <v/>
      </c>
      <c r="M100" s="102" t="str">
        <f>'Strategy 2 | PD-FE'!J100</f>
        <v/>
      </c>
      <c r="N100" s="102" t="str">
        <f>IF(AU100="","",IF('Strategy 2 | PD-FE'!S100="W","Y",IF('Strategy 2 | PD-FE'!S100="L","N","")))</f>
        <v/>
      </c>
      <c r="O100" s="102" t="str">
        <f>'Strategy 2 | PD-FE'!T100</f>
        <v/>
      </c>
      <c r="P100" s="102" t="str">
        <f>'Strategy 2 | PD-FE'!N100</f>
        <v/>
      </c>
      <c r="Q100" s="103" t="str">
        <f>'Strategy 2 | PD-FE'!P100</f>
        <v/>
      </c>
      <c r="R100" s="137"/>
      <c r="S100" s="137"/>
      <c r="T100" s="101" t="str">
        <f>'Strategy 3 | M1-TG'!B100</f>
        <v/>
      </c>
      <c r="U100" s="102" t="str">
        <f>'Strategy 3 | M1-TG'!C100</f>
        <v/>
      </c>
      <c r="V100" s="102" t="str">
        <f>'Strategy 3 | M1-TG'!J100</f>
        <v/>
      </c>
      <c r="W100" s="102" t="str">
        <f>IF(AU100="","",IF('Strategy 3 | M1-TG'!S100="W","Y",IF('Strategy 3 | M1-TG'!S100="L","N","")))</f>
        <v/>
      </c>
      <c r="X100" s="102" t="str">
        <f>'Strategy 3 | M1-TG'!T100</f>
        <v/>
      </c>
      <c r="Y100" s="102" t="str">
        <f>'Strategy 3 | M1-TG'!N100</f>
        <v/>
      </c>
      <c r="Z100" s="103" t="str">
        <f>'Strategy 3 | M1-TG'!P100</f>
        <v/>
      </c>
      <c r="AA100" s="137"/>
      <c r="AB100" s="137"/>
      <c r="AC100" s="101" t="str">
        <f>'Strategy 4 | HP-FE'!B100</f>
        <v/>
      </c>
      <c r="AD100" s="102" t="str">
        <f>'Strategy 4 | HP-FE'!C100</f>
        <v/>
      </c>
      <c r="AE100" s="102" t="str">
        <f>'Strategy 4 | HP-FE'!J100</f>
        <v/>
      </c>
      <c r="AF100" s="102" t="str">
        <f>IF(AU100="","",IF('Strategy 4 | HP-FE'!S100="W","Y",IF('Strategy 4 | HP-FE'!S100="L","N","")))</f>
        <v/>
      </c>
      <c r="AG100" s="102" t="str">
        <f>'Strategy 4 | HP-FE'!T100</f>
        <v/>
      </c>
      <c r="AH100" s="102" t="str">
        <f>'Strategy 4 | HP-FE'!N100</f>
        <v/>
      </c>
      <c r="AI100" s="103" t="str">
        <f>'Strategy 4 | HP-FE'!P100</f>
        <v/>
      </c>
      <c r="AJ100" s="137"/>
      <c r="AK100" s="137"/>
      <c r="AL100" s="101" t="str">
        <f>'Strategy 5 | M1-FE'!B100</f>
        <v/>
      </c>
      <c r="AM100" s="102" t="str">
        <f>'Strategy 5 | M1-FE'!C100</f>
        <v/>
      </c>
      <c r="AN100" s="102" t="str">
        <f>'Strategy 5 | M1-FE'!J100</f>
        <v/>
      </c>
      <c r="AO100" s="102" t="str">
        <f>IF(AU100="","",IF('Strategy 5 | M1-FE'!S100="W","Y",IF('Strategy 5 | M1-FE'!S100="L","N","")))</f>
        <v/>
      </c>
      <c r="AP100" s="102" t="str">
        <f>'Strategy 5 | M1-FE'!T100</f>
        <v/>
      </c>
      <c r="AQ100" s="102" t="str">
        <f>'Strategy 5 | M1-FE'!N100</f>
        <v/>
      </c>
      <c r="AR100" s="103" t="str">
        <f>'Strategy 5 | M1-FE'!P100</f>
        <v/>
      </c>
      <c r="AS100" s="137"/>
      <c r="AT100" s="137"/>
      <c r="AU100" s="186" t="str">
        <f>IF('Combo Dashboard'!AF100="","",'Combo Dashboard'!AF100)</f>
        <v/>
      </c>
      <c r="AV100" s="180" t="str">
        <f t="shared" ref="AV100" si="260">IF(AU99="","",IF(DR99="R","R",""))</f>
        <v/>
      </c>
      <c r="AW100" s="180" t="str">
        <f>IF(AU99="","",VLOOKUP(DS100,General!U:V,2,FALSE))</f>
        <v/>
      </c>
      <c r="AX100" s="181" t="str" cm="1">
        <f t="array" aca="1" ref="AX100" ca="1">IF(AU99="","",INDIRECT(DS99&amp;DH100))</f>
        <v/>
      </c>
      <c r="AY100" s="102" t="str">
        <f t="shared" si="182"/>
        <v/>
      </c>
      <c r="AZ100" s="102" t="str">
        <f t="shared" si="185"/>
        <v/>
      </c>
      <c r="BA100" s="103" t="str">
        <f t="shared" si="183"/>
        <v/>
      </c>
      <c r="BB100" s="137"/>
      <c r="BC100" s="137"/>
      <c r="BD100" s="137"/>
      <c r="BE100" s="101" t="str">
        <f>'Strategy 6 | PD-M1'!B100</f>
        <v/>
      </c>
      <c r="BF100" s="102" t="str">
        <f>'Strategy 6 | PD-M1'!C100</f>
        <v/>
      </c>
      <c r="BG100" s="102" t="str">
        <f>'Strategy 6 | PD-M1'!J100</f>
        <v/>
      </c>
      <c r="BH100" s="102" t="str">
        <f>IF(AU100="","",IF('Strategy 6 | PD-M1'!R100&gt;0,"Y",IF('Strategy 6 | PD-M1'!R100=0,"","N")))</f>
        <v/>
      </c>
      <c r="BI100" s="102" t="str">
        <f>'Strategy 6 | PD-M1'!T100</f>
        <v/>
      </c>
      <c r="BJ100" s="102" t="str">
        <f>'Strategy 6 | PD-M1'!N100</f>
        <v/>
      </c>
      <c r="BK100" s="103" t="str">
        <f>'Strategy 6 | PD-M1'!P100</f>
        <v/>
      </c>
      <c r="BL100" s="137"/>
      <c r="BM100" s="137"/>
      <c r="BN100" s="101" t="str">
        <f>'Strategy 7 | TG-FE'!B100</f>
        <v/>
      </c>
      <c r="BO100" s="102" t="str">
        <f>'Strategy 7 | TG-FE'!C100</f>
        <v/>
      </c>
      <c r="BP100" s="102" t="str">
        <f>'Strategy 7 | TG-FE'!J100</f>
        <v/>
      </c>
      <c r="BQ100" s="102" t="str">
        <f>IF(AU100="","",IF('Strategy 7 | TG-FE'!S100="W","Y",IF('Strategy 7 | TG-FE'!S100="L","N","")))</f>
        <v/>
      </c>
      <c r="BR100" s="102" t="str">
        <f>'Strategy 7 | TG-FE'!T100</f>
        <v/>
      </c>
      <c r="BS100" s="102" t="str">
        <f>'Strategy 7 | TG-FE'!N100</f>
        <v/>
      </c>
      <c r="BT100" s="103" t="str">
        <f>'Strategy 7 | TG-FE'!P100</f>
        <v/>
      </c>
      <c r="BU100" s="137"/>
      <c r="BV100" s="137"/>
      <c r="BW100" s="101" t="str">
        <f>'Strategy 8 | M1-WB'!B100</f>
        <v/>
      </c>
      <c r="BX100" s="102" t="str">
        <f>'Strategy 8 | M1-WB'!C100</f>
        <v/>
      </c>
      <c r="BY100" s="102" t="str">
        <f>'Strategy 8 | M1-WB'!J100</f>
        <v/>
      </c>
      <c r="BZ100" s="102" t="str">
        <f>IF(AU100="","",IF('Strategy 8 | M1-WB'!S100="W","Y",IF('Strategy 8 | M1-WB'!S100="L","N","")))</f>
        <v/>
      </c>
      <c r="CA100" s="102" t="str">
        <f>'Strategy 8 | M1-WB'!T100</f>
        <v/>
      </c>
      <c r="CB100" s="102" t="str">
        <f>'Strategy 8 | M1-WB'!N100</f>
        <v/>
      </c>
      <c r="CC100" s="103" t="str">
        <f>'Strategy 8 | M1-WB'!P100</f>
        <v/>
      </c>
      <c r="CD100" s="137"/>
      <c r="CE100" s="137"/>
      <c r="CF100" s="101" t="str">
        <f>'Strategy 9 | HP-M1'!B100</f>
        <v/>
      </c>
      <c r="CG100" s="102" t="str">
        <f>'Strategy 9 | HP-M1'!C100</f>
        <v/>
      </c>
      <c r="CH100" s="102" t="str">
        <f>'Strategy 9 | HP-M1'!J100</f>
        <v/>
      </c>
      <c r="CI100" s="102" t="str">
        <f>IF(AU100="","",IF('Strategy 9 | HP-M1'!S100="W","Y",IF('Strategy 9 | HP-M1'!S100="L","N","")))</f>
        <v/>
      </c>
      <c r="CJ100" s="102" t="str">
        <f>'Strategy 9 | HP-M1'!T100</f>
        <v/>
      </c>
      <c r="CK100" s="102" t="str">
        <f>'Strategy 9 | HP-M1'!N100</f>
        <v/>
      </c>
      <c r="CL100" s="103" t="str">
        <f>'Strategy 9 | HP-M1'!P100</f>
        <v/>
      </c>
      <c r="CM100" s="137"/>
      <c r="CN100" s="137"/>
      <c r="CO100" s="101" t="str">
        <f>'Strategy 10 | OP-OB'!B100</f>
        <v/>
      </c>
      <c r="CP100" s="102" t="str">
        <f>'Strategy 10 | OP-OB'!C100</f>
        <v/>
      </c>
      <c r="CQ100" s="102" t="str">
        <f>'Strategy 10 | OP-OB'!J100</f>
        <v/>
      </c>
      <c r="CR100" s="102" t="str">
        <f>IF(AU100="","",IF('Strategy 10 | OP-OB'!S100="W","Y",IF('Strategy 10 | OP-OB'!S100="L","N","")))</f>
        <v/>
      </c>
      <c r="CS100" s="102" t="str">
        <f>'Strategy 10 | OP-OB'!T100</f>
        <v/>
      </c>
      <c r="CT100" s="102" t="str">
        <f>'Strategy 10 | OP-OB'!N100</f>
        <v/>
      </c>
      <c r="CU100" s="103" t="str">
        <f>'Strategy 10 | OP-OB'!P100</f>
        <v/>
      </c>
      <c r="CV100" s="14" t="e">
        <f>IF(AY100="",0,IFERROR(VLOOKUP(AY95&amp;AY96&amp;AY97&amp;AY98&amp;AY99&amp;AY100,General!I:J,2,FALSE),0))+AZ99</f>
        <v>#VALUE!</v>
      </c>
      <c r="DG100" s="14" t="str">
        <f>DG104</f>
        <v/>
      </c>
      <c r="DH100" s="14">
        <v>100</v>
      </c>
      <c r="DN100" s="14" t="str">
        <f ca="1">IF(DN101=1,DN103,IF(DN101=2,DO103,IF(DN101=3,DP103,DQ103)))</f>
        <v/>
      </c>
      <c r="DS100" s="14" t="str">
        <f ca="1">$DN$99</f>
        <v/>
      </c>
      <c r="ES100" s="81" t="str">
        <f t="shared" si="184"/>
        <v>B91</v>
      </c>
      <c r="ET100" s="219" t="str">
        <f t="shared" si="188"/>
        <v/>
      </c>
      <c r="EU100" s="24" t="str">
        <f t="shared" si="189"/>
        <v/>
      </c>
      <c r="EV100" s="24" t="str">
        <f t="shared" si="190"/>
        <v/>
      </c>
      <c r="EW100" s="24" t="str">
        <f t="shared" si="191"/>
        <v/>
      </c>
      <c r="EX100" s="24" t="str">
        <f t="shared" si="192"/>
        <v/>
      </c>
      <c r="EY100" s="24" t="str">
        <f t="shared" si="193"/>
        <v/>
      </c>
      <c r="EZ100" s="24" t="str">
        <f t="shared" si="194"/>
        <v/>
      </c>
      <c r="FA100" s="24" t="str">
        <f t="shared" si="195"/>
        <v/>
      </c>
      <c r="FB100" s="24" t="str">
        <f t="shared" si="196"/>
        <v/>
      </c>
      <c r="FC100" s="67" t="str">
        <f t="shared" si="197"/>
        <v/>
      </c>
    </row>
    <row r="101" spans="1:159" ht="26.25" customHeight="1">
      <c r="A101" s="14">
        <v>92</v>
      </c>
      <c r="B101" s="104" t="str">
        <f>'Strategy 1 | PD-TG'!B101</f>
        <v/>
      </c>
      <c r="C101" s="91" t="str">
        <f>'Strategy 1 | PD-TG'!C101</f>
        <v/>
      </c>
      <c r="D101" s="91" t="str">
        <f>'Strategy 1 | PD-TG'!J101</f>
        <v/>
      </c>
      <c r="E101" s="91" t="str">
        <f>IF(AU101="","",IF('Strategy 1 | PD-TG'!S101="W","Y",IF('Strategy 1 | PD-TG'!S101="L","N","")))</f>
        <v/>
      </c>
      <c r="F101" s="91" t="str">
        <f>'Strategy 1 | PD-TG'!T101</f>
        <v/>
      </c>
      <c r="G101" s="91" t="str">
        <f>'Strategy 1 | PD-TG'!N101</f>
        <v/>
      </c>
      <c r="H101" s="105" t="str">
        <f>'Strategy 1 | PD-TG'!P101</f>
        <v/>
      </c>
      <c r="I101" s="137"/>
      <c r="J101" s="137"/>
      <c r="K101" s="104" t="str">
        <f>'Strategy 2 | PD-FE'!B101</f>
        <v/>
      </c>
      <c r="L101" s="91" t="str">
        <f>'Strategy 2 | PD-FE'!C101</f>
        <v/>
      </c>
      <c r="M101" s="91" t="str">
        <f>'Strategy 2 | PD-FE'!J101</f>
        <v/>
      </c>
      <c r="N101" s="91" t="str">
        <f>IF(AU101="","",IF('Strategy 2 | PD-FE'!S101="W","Y",IF('Strategy 2 | PD-FE'!S101="L","N","")))</f>
        <v/>
      </c>
      <c r="O101" s="91" t="str">
        <f>'Strategy 2 | PD-FE'!T101</f>
        <v/>
      </c>
      <c r="P101" s="91" t="str">
        <f>'Strategy 2 | PD-FE'!N101</f>
        <v/>
      </c>
      <c r="Q101" s="105" t="str">
        <f>'Strategy 2 | PD-FE'!P101</f>
        <v/>
      </c>
      <c r="R101" s="137"/>
      <c r="S101" s="137"/>
      <c r="T101" s="104" t="str">
        <f>'Strategy 3 | M1-TG'!B101</f>
        <v/>
      </c>
      <c r="U101" s="91" t="str">
        <f>'Strategy 3 | M1-TG'!C101</f>
        <v/>
      </c>
      <c r="V101" s="91" t="str">
        <f>'Strategy 3 | M1-TG'!J101</f>
        <v/>
      </c>
      <c r="W101" s="91" t="str">
        <f>IF(AU101="","",IF('Strategy 3 | M1-TG'!S101="W","Y",IF('Strategy 3 | M1-TG'!S101="L","N","")))</f>
        <v/>
      </c>
      <c r="X101" s="91" t="str">
        <f>'Strategy 3 | M1-TG'!T101</f>
        <v/>
      </c>
      <c r="Y101" s="91" t="str">
        <f>'Strategy 3 | M1-TG'!N101</f>
        <v/>
      </c>
      <c r="Z101" s="105" t="str">
        <f>'Strategy 3 | M1-TG'!P101</f>
        <v/>
      </c>
      <c r="AA101" s="137"/>
      <c r="AB101" s="137"/>
      <c r="AC101" s="104" t="str">
        <f>'Strategy 4 | HP-FE'!B101</f>
        <v/>
      </c>
      <c r="AD101" s="91" t="str">
        <f>'Strategy 4 | HP-FE'!C101</f>
        <v/>
      </c>
      <c r="AE101" s="91" t="str">
        <f>'Strategy 4 | HP-FE'!J101</f>
        <v/>
      </c>
      <c r="AF101" s="91" t="str">
        <f>IF(AU101="","",IF('Strategy 4 | HP-FE'!S101="W","Y",IF('Strategy 4 | HP-FE'!S101="L","N","")))</f>
        <v/>
      </c>
      <c r="AG101" s="91" t="str">
        <f>'Strategy 4 | HP-FE'!T101</f>
        <v/>
      </c>
      <c r="AH101" s="91" t="str">
        <f>'Strategy 4 | HP-FE'!N101</f>
        <v/>
      </c>
      <c r="AI101" s="105" t="str">
        <f>'Strategy 4 | HP-FE'!P101</f>
        <v/>
      </c>
      <c r="AJ101" s="137"/>
      <c r="AK101" s="137"/>
      <c r="AL101" s="104" t="str">
        <f>'Strategy 5 | M1-FE'!B101</f>
        <v/>
      </c>
      <c r="AM101" s="91" t="str">
        <f>'Strategy 5 | M1-FE'!C101</f>
        <v/>
      </c>
      <c r="AN101" s="91" t="str">
        <f>'Strategy 5 | M1-FE'!J101</f>
        <v/>
      </c>
      <c r="AO101" s="91" t="str">
        <f>IF(AU101="","",IF('Strategy 5 | M1-FE'!S101="W","Y",IF('Strategy 5 | M1-FE'!S101="L","N","")))</f>
        <v/>
      </c>
      <c r="AP101" s="91" t="str">
        <f>'Strategy 5 | M1-FE'!T101</f>
        <v/>
      </c>
      <c r="AQ101" s="91" t="str">
        <f>'Strategy 5 | M1-FE'!N101</f>
        <v/>
      </c>
      <c r="AR101" s="105" t="str">
        <f>'Strategy 5 | M1-FE'!P101</f>
        <v/>
      </c>
      <c r="AS101" s="137"/>
      <c r="AT101" s="137"/>
      <c r="AU101" s="187" t="str">
        <f>IF('Combo Dashboard'!AF101="","",'Combo Dashboard'!AF101)</f>
        <v/>
      </c>
      <c r="AV101" s="190" t="str">
        <f>IF('Combo Dashboard'!AG101="","",'Combo Dashboard'!AG101)</f>
        <v/>
      </c>
      <c r="AW101" s="190" t="str">
        <f>IF('Combo Dashboard'!AH101="","",'Combo Dashboard'!AH101)</f>
        <v/>
      </c>
      <c r="AX101" s="178" t="str" cm="1">
        <f t="array" aca="1" ref="AX101" ca="1">IF(AU100="","",INDIRECT(DS100&amp;DH101))</f>
        <v/>
      </c>
      <c r="AY101" s="91" t="str">
        <f t="shared" si="182"/>
        <v/>
      </c>
      <c r="AZ101" s="91" t="str">
        <f t="shared" si="185"/>
        <v/>
      </c>
      <c r="BA101" s="105" t="str">
        <f t="shared" si="183"/>
        <v/>
      </c>
      <c r="BB101" s="137"/>
      <c r="BC101" s="137"/>
      <c r="BD101" s="137"/>
      <c r="BE101" s="104" t="str">
        <f>'Strategy 6 | PD-M1'!B101</f>
        <v/>
      </c>
      <c r="BF101" s="91" t="str">
        <f>'Strategy 6 | PD-M1'!C101</f>
        <v/>
      </c>
      <c r="BG101" s="91" t="str">
        <f>'Strategy 6 | PD-M1'!J101</f>
        <v/>
      </c>
      <c r="BH101" s="91" t="str">
        <f>IF(AU101="","",IF('Strategy 6 | PD-M1'!R101&gt;0,"Y",IF('Strategy 6 | PD-M1'!R101=0,"","N")))</f>
        <v/>
      </c>
      <c r="BI101" s="91" t="str">
        <f>'Strategy 6 | PD-M1'!T101</f>
        <v/>
      </c>
      <c r="BJ101" s="91" t="str">
        <f>'Strategy 6 | PD-M1'!N101</f>
        <v/>
      </c>
      <c r="BK101" s="105" t="str">
        <f>'Strategy 6 | PD-M1'!P101</f>
        <v/>
      </c>
      <c r="BL101" s="137"/>
      <c r="BM101" s="137"/>
      <c r="BN101" s="104" t="str">
        <f>'Strategy 7 | TG-FE'!B101</f>
        <v/>
      </c>
      <c r="BO101" s="91" t="str">
        <f>'Strategy 7 | TG-FE'!C101</f>
        <v/>
      </c>
      <c r="BP101" s="91" t="str">
        <f>'Strategy 7 | TG-FE'!J101</f>
        <v/>
      </c>
      <c r="BQ101" s="91" t="str">
        <f>IF(AU101="","",IF('Strategy 7 | TG-FE'!S101="W","Y",IF('Strategy 7 | TG-FE'!S101="L","N","")))</f>
        <v/>
      </c>
      <c r="BR101" s="91" t="str">
        <f>'Strategy 7 | TG-FE'!T101</f>
        <v/>
      </c>
      <c r="BS101" s="91" t="str">
        <f>'Strategy 7 | TG-FE'!N101</f>
        <v/>
      </c>
      <c r="BT101" s="105" t="str">
        <f>'Strategy 7 | TG-FE'!P101</f>
        <v/>
      </c>
      <c r="BU101" s="137"/>
      <c r="BV101" s="137"/>
      <c r="BW101" s="104" t="str">
        <f>'Strategy 8 | M1-WB'!B101</f>
        <v/>
      </c>
      <c r="BX101" s="91" t="str">
        <f>'Strategy 8 | M1-WB'!C101</f>
        <v/>
      </c>
      <c r="BY101" s="91" t="str">
        <f>'Strategy 8 | M1-WB'!J101</f>
        <v/>
      </c>
      <c r="BZ101" s="91" t="str">
        <f>IF(AU101="","",IF('Strategy 8 | M1-WB'!S101="W","Y",IF('Strategy 8 | M1-WB'!S101="L","N","")))</f>
        <v/>
      </c>
      <c r="CA101" s="91" t="str">
        <f>'Strategy 8 | M1-WB'!T101</f>
        <v/>
      </c>
      <c r="CB101" s="91" t="str">
        <f>'Strategy 8 | M1-WB'!N101</f>
        <v/>
      </c>
      <c r="CC101" s="105" t="str">
        <f>'Strategy 8 | M1-WB'!P101</f>
        <v/>
      </c>
      <c r="CD101" s="137"/>
      <c r="CE101" s="137"/>
      <c r="CF101" s="104" t="str">
        <f>'Strategy 9 | HP-M1'!B101</f>
        <v/>
      </c>
      <c r="CG101" s="91" t="str">
        <f>'Strategy 9 | HP-M1'!C101</f>
        <v/>
      </c>
      <c r="CH101" s="91" t="str">
        <f>'Strategy 9 | HP-M1'!J101</f>
        <v/>
      </c>
      <c r="CI101" s="91" t="str">
        <f>IF(AU101="","",IF('Strategy 9 | HP-M1'!S101="W","Y",IF('Strategy 9 | HP-M1'!S101="L","N","")))</f>
        <v/>
      </c>
      <c r="CJ101" s="91" t="str">
        <f>'Strategy 9 | HP-M1'!T101</f>
        <v/>
      </c>
      <c r="CK101" s="91" t="str">
        <f>'Strategy 9 | HP-M1'!N101</f>
        <v/>
      </c>
      <c r="CL101" s="105" t="str">
        <f>'Strategy 9 | HP-M1'!P101</f>
        <v/>
      </c>
      <c r="CM101" s="137"/>
      <c r="CN101" s="137"/>
      <c r="CO101" s="104" t="str">
        <f>'Strategy 10 | OP-OB'!B101</f>
        <v/>
      </c>
      <c r="CP101" s="91" t="str">
        <f>'Strategy 10 | OP-OB'!C101</f>
        <v/>
      </c>
      <c r="CQ101" s="91" t="str">
        <f>'Strategy 10 | OP-OB'!J101</f>
        <v/>
      </c>
      <c r="CR101" s="91" t="str">
        <f>IF(AU101="","",IF('Strategy 10 | OP-OB'!S101="W","Y",IF('Strategy 10 | OP-OB'!S101="L","N","")))</f>
        <v/>
      </c>
      <c r="CS101" s="91" t="str">
        <f>'Strategy 10 | OP-OB'!T101</f>
        <v/>
      </c>
      <c r="CT101" s="91" t="str">
        <f>'Strategy 10 | OP-OB'!N101</f>
        <v/>
      </c>
      <c r="CU101" s="105" t="str">
        <f>'Strategy 10 | OP-OB'!P101</f>
        <v/>
      </c>
      <c r="CV101" s="14" t="e">
        <f>IF(AY101="",0,IFERROR(VLOOKUP(AY96&amp;AY97&amp;AY98&amp;AY99&amp;AY100&amp;AY101,General!I:J,2,FALSE),0))+AZ100</f>
        <v>#VALUE!</v>
      </c>
      <c r="DG101" s="14" t="str">
        <f>DG104</f>
        <v/>
      </c>
      <c r="DH101" s="14">
        <v>101</v>
      </c>
      <c r="DN101" s="14">
        <f ca="1">RANDBETWEEN(1,DN102)</f>
        <v>2</v>
      </c>
      <c r="DS101" s="14" t="str">
        <f t="shared" ref="DS101:DS103" ca="1" si="261">$DN$99</f>
        <v/>
      </c>
      <c r="ES101" s="81" t="str">
        <f t="shared" si="184"/>
        <v>B92</v>
      </c>
      <c r="ET101" s="219" t="str">
        <f t="shared" si="188"/>
        <v/>
      </c>
      <c r="EU101" s="24" t="str">
        <f t="shared" si="189"/>
        <v/>
      </c>
      <c r="EV101" s="24" t="str">
        <f t="shared" si="190"/>
        <v/>
      </c>
      <c r="EW101" s="24" t="str">
        <f t="shared" si="191"/>
        <v/>
      </c>
      <c r="EX101" s="24" t="str">
        <f t="shared" si="192"/>
        <v/>
      </c>
      <c r="EY101" s="24" t="str">
        <f t="shared" si="193"/>
        <v/>
      </c>
      <c r="EZ101" s="24" t="str">
        <f t="shared" si="194"/>
        <v/>
      </c>
      <c r="FA101" s="24" t="str">
        <f t="shared" si="195"/>
        <v/>
      </c>
      <c r="FB101" s="24" t="str">
        <f t="shared" si="196"/>
        <v/>
      </c>
      <c r="FC101" s="67" t="str">
        <f t="shared" si="197"/>
        <v/>
      </c>
    </row>
    <row r="102" spans="1:159" ht="26.25" customHeight="1">
      <c r="A102" s="14">
        <v>93</v>
      </c>
      <c r="B102" s="104" t="str">
        <f>'Strategy 1 | PD-TG'!B102</f>
        <v/>
      </c>
      <c r="C102" s="91" t="str">
        <f>'Strategy 1 | PD-TG'!C102</f>
        <v/>
      </c>
      <c r="D102" s="91" t="str">
        <f>'Strategy 1 | PD-TG'!J102</f>
        <v/>
      </c>
      <c r="E102" s="91" t="str">
        <f>IF(AU102="","",IF('Strategy 1 | PD-TG'!S102="W","Y",IF('Strategy 1 | PD-TG'!S102="L","N","")))</f>
        <v/>
      </c>
      <c r="F102" s="91" t="str">
        <f>'Strategy 1 | PD-TG'!T102</f>
        <v/>
      </c>
      <c r="G102" s="91" t="str">
        <f>'Strategy 1 | PD-TG'!N102</f>
        <v/>
      </c>
      <c r="H102" s="105" t="str">
        <f>'Strategy 1 | PD-TG'!P102</f>
        <v/>
      </c>
      <c r="I102" s="137"/>
      <c r="J102" s="137"/>
      <c r="K102" s="104" t="str">
        <f>'Strategy 2 | PD-FE'!B102</f>
        <v/>
      </c>
      <c r="L102" s="91" t="str">
        <f>'Strategy 2 | PD-FE'!C102</f>
        <v/>
      </c>
      <c r="M102" s="91" t="str">
        <f>'Strategy 2 | PD-FE'!J102</f>
        <v/>
      </c>
      <c r="N102" s="91" t="str">
        <f>IF(AU102="","",IF('Strategy 2 | PD-FE'!S102="W","Y",IF('Strategy 2 | PD-FE'!S102="L","N","")))</f>
        <v/>
      </c>
      <c r="O102" s="91" t="str">
        <f>'Strategy 2 | PD-FE'!T102</f>
        <v/>
      </c>
      <c r="P102" s="91" t="str">
        <f>'Strategy 2 | PD-FE'!N102</f>
        <v/>
      </c>
      <c r="Q102" s="105" t="str">
        <f>'Strategy 2 | PD-FE'!P102</f>
        <v/>
      </c>
      <c r="R102" s="137"/>
      <c r="S102" s="137"/>
      <c r="T102" s="104" t="str">
        <f>'Strategy 3 | M1-TG'!B102</f>
        <v/>
      </c>
      <c r="U102" s="91" t="str">
        <f>'Strategy 3 | M1-TG'!C102</f>
        <v/>
      </c>
      <c r="V102" s="91" t="str">
        <f>'Strategy 3 | M1-TG'!J102</f>
        <v/>
      </c>
      <c r="W102" s="91" t="str">
        <f>IF(AU102="","",IF('Strategy 3 | M1-TG'!S102="W","Y",IF('Strategy 3 | M1-TG'!S102="L","N","")))</f>
        <v/>
      </c>
      <c r="X102" s="91" t="str">
        <f>'Strategy 3 | M1-TG'!T102</f>
        <v/>
      </c>
      <c r="Y102" s="91" t="str">
        <f>'Strategy 3 | M1-TG'!N102</f>
        <v/>
      </c>
      <c r="Z102" s="105" t="str">
        <f>'Strategy 3 | M1-TG'!P102</f>
        <v/>
      </c>
      <c r="AA102" s="137"/>
      <c r="AB102" s="137"/>
      <c r="AC102" s="104" t="str">
        <f>'Strategy 4 | HP-FE'!B102</f>
        <v/>
      </c>
      <c r="AD102" s="91" t="str">
        <f>'Strategy 4 | HP-FE'!C102</f>
        <v/>
      </c>
      <c r="AE102" s="91" t="str">
        <f>'Strategy 4 | HP-FE'!J102</f>
        <v/>
      </c>
      <c r="AF102" s="91" t="str">
        <f>IF(AU102="","",IF('Strategy 4 | HP-FE'!S102="W","Y",IF('Strategy 4 | HP-FE'!S102="L","N","")))</f>
        <v/>
      </c>
      <c r="AG102" s="91" t="str">
        <f>'Strategy 4 | HP-FE'!T102</f>
        <v/>
      </c>
      <c r="AH102" s="91" t="str">
        <f>'Strategy 4 | HP-FE'!N102</f>
        <v/>
      </c>
      <c r="AI102" s="105" t="str">
        <f>'Strategy 4 | HP-FE'!P102</f>
        <v/>
      </c>
      <c r="AJ102" s="137"/>
      <c r="AK102" s="137"/>
      <c r="AL102" s="104" t="str">
        <f>'Strategy 5 | M1-FE'!B102</f>
        <v/>
      </c>
      <c r="AM102" s="91" t="str">
        <f>'Strategy 5 | M1-FE'!C102</f>
        <v/>
      </c>
      <c r="AN102" s="91" t="str">
        <f>'Strategy 5 | M1-FE'!J102</f>
        <v/>
      </c>
      <c r="AO102" s="91" t="str">
        <f>IF(AU102="","",IF('Strategy 5 | M1-FE'!S102="W","Y",IF('Strategy 5 | M1-FE'!S102="L","N","")))</f>
        <v/>
      </c>
      <c r="AP102" s="91" t="str">
        <f>'Strategy 5 | M1-FE'!T102</f>
        <v/>
      </c>
      <c r="AQ102" s="91" t="str">
        <f>'Strategy 5 | M1-FE'!N102</f>
        <v/>
      </c>
      <c r="AR102" s="105" t="str">
        <f>'Strategy 5 | M1-FE'!P102</f>
        <v/>
      </c>
      <c r="AS102" s="137"/>
      <c r="AT102" s="137"/>
      <c r="AU102" s="187" t="str">
        <f>IF('Combo Dashboard'!AF102="","",'Combo Dashboard'!AF102)</f>
        <v/>
      </c>
      <c r="AV102" s="190" t="str">
        <f>IF('Combo Dashboard'!AG102="","",'Combo Dashboard'!AG102)</f>
        <v/>
      </c>
      <c r="AW102" s="190" t="str">
        <f>IF('Combo Dashboard'!AH102="","",'Combo Dashboard'!AH102)</f>
        <v/>
      </c>
      <c r="AX102" s="178" t="str" cm="1">
        <f t="array" aca="1" ref="AX102" ca="1">IF(AU101="","",INDIRECT(DS101&amp;DH102))</f>
        <v/>
      </c>
      <c r="AY102" s="91" t="str">
        <f t="shared" si="182"/>
        <v/>
      </c>
      <c r="AZ102" s="91" t="str">
        <f t="shared" si="185"/>
        <v/>
      </c>
      <c r="BA102" s="105" t="str">
        <f t="shared" si="183"/>
        <v/>
      </c>
      <c r="BB102" s="137"/>
      <c r="BC102" s="137"/>
      <c r="BD102" s="137"/>
      <c r="BE102" s="104" t="str">
        <f>'Strategy 6 | PD-M1'!B102</f>
        <v/>
      </c>
      <c r="BF102" s="91" t="str">
        <f>'Strategy 6 | PD-M1'!C102</f>
        <v/>
      </c>
      <c r="BG102" s="91" t="str">
        <f>'Strategy 6 | PD-M1'!J102</f>
        <v/>
      </c>
      <c r="BH102" s="91" t="str">
        <f>IF(AU102="","",IF('Strategy 6 | PD-M1'!R102&gt;0,"Y",IF('Strategy 6 | PD-M1'!R102=0,"","N")))</f>
        <v/>
      </c>
      <c r="BI102" s="91" t="str">
        <f>'Strategy 6 | PD-M1'!T102</f>
        <v/>
      </c>
      <c r="BJ102" s="91" t="str">
        <f>'Strategy 6 | PD-M1'!N102</f>
        <v/>
      </c>
      <c r="BK102" s="105" t="str">
        <f>'Strategy 6 | PD-M1'!P102</f>
        <v/>
      </c>
      <c r="BL102" s="137"/>
      <c r="BM102" s="137"/>
      <c r="BN102" s="104" t="str">
        <f>'Strategy 7 | TG-FE'!B102</f>
        <v/>
      </c>
      <c r="BO102" s="91" t="str">
        <f>'Strategy 7 | TG-FE'!C102</f>
        <v/>
      </c>
      <c r="BP102" s="91" t="str">
        <f>'Strategy 7 | TG-FE'!J102</f>
        <v/>
      </c>
      <c r="BQ102" s="91" t="str">
        <f>IF(AU102="","",IF('Strategy 7 | TG-FE'!S102="W","Y",IF('Strategy 7 | TG-FE'!S102="L","N","")))</f>
        <v/>
      </c>
      <c r="BR102" s="91" t="str">
        <f>'Strategy 7 | TG-FE'!T102</f>
        <v/>
      </c>
      <c r="BS102" s="91" t="str">
        <f>'Strategy 7 | TG-FE'!N102</f>
        <v/>
      </c>
      <c r="BT102" s="105" t="str">
        <f>'Strategy 7 | TG-FE'!P102</f>
        <v/>
      </c>
      <c r="BU102" s="137"/>
      <c r="BV102" s="137"/>
      <c r="BW102" s="104" t="str">
        <f>'Strategy 8 | M1-WB'!B102</f>
        <v/>
      </c>
      <c r="BX102" s="91" t="str">
        <f>'Strategy 8 | M1-WB'!C102</f>
        <v/>
      </c>
      <c r="BY102" s="91" t="str">
        <f>'Strategy 8 | M1-WB'!J102</f>
        <v/>
      </c>
      <c r="BZ102" s="91" t="str">
        <f>IF(AU102="","",IF('Strategy 8 | M1-WB'!S102="W","Y",IF('Strategy 8 | M1-WB'!S102="L","N","")))</f>
        <v/>
      </c>
      <c r="CA102" s="91" t="str">
        <f>'Strategy 8 | M1-WB'!T102</f>
        <v/>
      </c>
      <c r="CB102" s="91" t="str">
        <f>'Strategy 8 | M1-WB'!N102</f>
        <v/>
      </c>
      <c r="CC102" s="105" t="str">
        <f>'Strategy 8 | M1-WB'!P102</f>
        <v/>
      </c>
      <c r="CD102" s="137"/>
      <c r="CE102" s="137"/>
      <c r="CF102" s="104" t="str">
        <f>'Strategy 9 | HP-M1'!B102</f>
        <v/>
      </c>
      <c r="CG102" s="91" t="str">
        <f>'Strategy 9 | HP-M1'!C102</f>
        <v/>
      </c>
      <c r="CH102" s="91" t="str">
        <f>'Strategy 9 | HP-M1'!J102</f>
        <v/>
      </c>
      <c r="CI102" s="91" t="str">
        <f>IF(AU102="","",IF('Strategy 9 | HP-M1'!S102="W","Y",IF('Strategy 9 | HP-M1'!S102="L","N","")))</f>
        <v/>
      </c>
      <c r="CJ102" s="91" t="str">
        <f>'Strategy 9 | HP-M1'!T102</f>
        <v/>
      </c>
      <c r="CK102" s="91" t="str">
        <f>'Strategy 9 | HP-M1'!N102</f>
        <v/>
      </c>
      <c r="CL102" s="105" t="str">
        <f>'Strategy 9 | HP-M1'!P102</f>
        <v/>
      </c>
      <c r="CM102" s="137"/>
      <c r="CN102" s="137"/>
      <c r="CO102" s="104" t="str">
        <f>'Strategy 10 | OP-OB'!B102</f>
        <v/>
      </c>
      <c r="CP102" s="91" t="str">
        <f>'Strategy 10 | OP-OB'!C102</f>
        <v/>
      </c>
      <c r="CQ102" s="91" t="str">
        <f>'Strategy 10 | OP-OB'!J102</f>
        <v/>
      </c>
      <c r="CR102" s="91" t="str">
        <f>IF(AU102="","",IF('Strategy 10 | OP-OB'!S102="W","Y",IF('Strategy 10 | OP-OB'!S102="L","N","")))</f>
        <v/>
      </c>
      <c r="CS102" s="91" t="str">
        <f>'Strategy 10 | OP-OB'!T102</f>
        <v/>
      </c>
      <c r="CT102" s="91" t="str">
        <f>'Strategy 10 | OP-OB'!N102</f>
        <v/>
      </c>
      <c r="CU102" s="105" t="str">
        <f>'Strategy 10 | OP-OB'!P102</f>
        <v/>
      </c>
      <c r="CV102" s="14" t="e">
        <f>IF(AY102="",0,IFERROR(VLOOKUP(AY97&amp;AY98&amp;AY99&amp;AY100&amp;AY101&amp;AY102,General!I:J,2,FALSE),0))+AZ101</f>
        <v>#VALUE!</v>
      </c>
      <c r="DG102" s="14" t="str">
        <f>DG104</f>
        <v/>
      </c>
      <c r="DH102" s="14">
        <v>102</v>
      </c>
      <c r="DJ102" s="14" t="str">
        <f>IFERROR(VLOOKUP(DJ104,General!R:S,2,FALSE),"")</f>
        <v/>
      </c>
      <c r="DK102" s="14" t="str">
        <f>IFERROR(VLOOKUP(DK104,General!R:S,2,FALSE),"")</f>
        <v/>
      </c>
      <c r="DL102" s="14" t="str">
        <f>IFERROR(VLOOKUP(DL104,General!R:S,2,FALSE),"")</f>
        <v/>
      </c>
      <c r="DM102" s="14" t="str">
        <f>IFERROR(VLOOKUP(DM104,General!R:S,2,FALSE),"")</f>
        <v/>
      </c>
      <c r="DN102" s="14">
        <f ca="1">COUNTIF(DJ103:DM103,MAX(DJ103:DM103))</f>
        <v>4</v>
      </c>
      <c r="DS102" s="14" t="str">
        <f t="shared" ca="1" si="261"/>
        <v/>
      </c>
      <c r="ES102" s="81" t="str">
        <f t="shared" si="184"/>
        <v>B93</v>
      </c>
      <c r="ET102" s="219" t="str">
        <f t="shared" si="188"/>
        <v/>
      </c>
      <c r="EU102" s="24" t="str">
        <f t="shared" si="189"/>
        <v/>
      </c>
      <c r="EV102" s="24" t="str">
        <f t="shared" si="190"/>
        <v/>
      </c>
      <c r="EW102" s="24" t="str">
        <f t="shared" si="191"/>
        <v/>
      </c>
      <c r="EX102" s="24" t="str">
        <f t="shared" si="192"/>
        <v/>
      </c>
      <c r="EY102" s="24" t="str">
        <f t="shared" si="193"/>
        <v/>
      </c>
      <c r="EZ102" s="24" t="str">
        <f t="shared" si="194"/>
        <v/>
      </c>
      <c r="FA102" s="24" t="str">
        <f t="shared" si="195"/>
        <v/>
      </c>
      <c r="FB102" s="24" t="str">
        <f t="shared" si="196"/>
        <v/>
      </c>
      <c r="FC102" s="67" t="str">
        <f t="shared" si="197"/>
        <v/>
      </c>
    </row>
    <row r="103" spans="1:159" ht="26.25" customHeight="1">
      <c r="A103" s="14">
        <v>94</v>
      </c>
      <c r="B103" s="104" t="str">
        <f>'Strategy 1 | PD-TG'!B103</f>
        <v/>
      </c>
      <c r="C103" s="91" t="str">
        <f>'Strategy 1 | PD-TG'!C103</f>
        <v/>
      </c>
      <c r="D103" s="91" t="str">
        <f>'Strategy 1 | PD-TG'!J103</f>
        <v/>
      </c>
      <c r="E103" s="91" t="str">
        <f>IF(AU103="","",IF('Strategy 1 | PD-TG'!S103="W","Y",IF('Strategy 1 | PD-TG'!S103="L","N","")))</f>
        <v/>
      </c>
      <c r="F103" s="91" t="str">
        <f>'Strategy 1 | PD-TG'!T103</f>
        <v/>
      </c>
      <c r="G103" s="91" t="str">
        <f>'Strategy 1 | PD-TG'!N103</f>
        <v/>
      </c>
      <c r="H103" s="105" t="str">
        <f>'Strategy 1 | PD-TG'!P103</f>
        <v/>
      </c>
      <c r="I103" s="137"/>
      <c r="J103" s="137"/>
      <c r="K103" s="104" t="str">
        <f>'Strategy 2 | PD-FE'!B103</f>
        <v/>
      </c>
      <c r="L103" s="91" t="str">
        <f>'Strategy 2 | PD-FE'!C103</f>
        <v/>
      </c>
      <c r="M103" s="91" t="str">
        <f>'Strategy 2 | PD-FE'!J103</f>
        <v/>
      </c>
      <c r="N103" s="91" t="str">
        <f>IF(AU103="","",IF('Strategy 2 | PD-FE'!S103="W","Y",IF('Strategy 2 | PD-FE'!S103="L","N","")))</f>
        <v/>
      </c>
      <c r="O103" s="91" t="str">
        <f>'Strategy 2 | PD-FE'!T103</f>
        <v/>
      </c>
      <c r="P103" s="91" t="str">
        <f>'Strategy 2 | PD-FE'!N103</f>
        <v/>
      </c>
      <c r="Q103" s="105" t="str">
        <f>'Strategy 2 | PD-FE'!P103</f>
        <v/>
      </c>
      <c r="R103" s="137"/>
      <c r="S103" s="137"/>
      <c r="T103" s="104" t="str">
        <f>'Strategy 3 | M1-TG'!B103</f>
        <v/>
      </c>
      <c r="U103" s="91" t="str">
        <f>'Strategy 3 | M1-TG'!C103</f>
        <v/>
      </c>
      <c r="V103" s="91" t="str">
        <f>'Strategy 3 | M1-TG'!J103</f>
        <v/>
      </c>
      <c r="W103" s="91" t="str">
        <f>IF(AU103="","",IF('Strategy 3 | M1-TG'!S103="W","Y",IF('Strategy 3 | M1-TG'!S103="L","N","")))</f>
        <v/>
      </c>
      <c r="X103" s="91" t="str">
        <f>'Strategy 3 | M1-TG'!T103</f>
        <v/>
      </c>
      <c r="Y103" s="91" t="str">
        <f>'Strategy 3 | M1-TG'!N103</f>
        <v/>
      </c>
      <c r="Z103" s="105" t="str">
        <f>'Strategy 3 | M1-TG'!P103</f>
        <v/>
      </c>
      <c r="AA103" s="137"/>
      <c r="AB103" s="137"/>
      <c r="AC103" s="104" t="str">
        <f>'Strategy 4 | HP-FE'!B103</f>
        <v/>
      </c>
      <c r="AD103" s="91" t="str">
        <f>'Strategy 4 | HP-FE'!C103</f>
        <v/>
      </c>
      <c r="AE103" s="91" t="str">
        <f>'Strategy 4 | HP-FE'!J103</f>
        <v/>
      </c>
      <c r="AF103" s="91" t="str">
        <f>IF(AU103="","",IF('Strategy 4 | HP-FE'!S103="W","Y",IF('Strategy 4 | HP-FE'!S103="L","N","")))</f>
        <v/>
      </c>
      <c r="AG103" s="91" t="str">
        <f>'Strategy 4 | HP-FE'!T103</f>
        <v/>
      </c>
      <c r="AH103" s="91" t="str">
        <f>'Strategy 4 | HP-FE'!N103</f>
        <v/>
      </c>
      <c r="AI103" s="105" t="str">
        <f>'Strategy 4 | HP-FE'!P103</f>
        <v/>
      </c>
      <c r="AJ103" s="137"/>
      <c r="AK103" s="137"/>
      <c r="AL103" s="104" t="str">
        <f>'Strategy 5 | M1-FE'!B103</f>
        <v/>
      </c>
      <c r="AM103" s="91" t="str">
        <f>'Strategy 5 | M1-FE'!C103</f>
        <v/>
      </c>
      <c r="AN103" s="91" t="str">
        <f>'Strategy 5 | M1-FE'!J103</f>
        <v/>
      </c>
      <c r="AO103" s="91" t="str">
        <f>IF(AU103="","",IF('Strategy 5 | M1-FE'!S103="W","Y",IF('Strategy 5 | M1-FE'!S103="L","N","")))</f>
        <v/>
      </c>
      <c r="AP103" s="91" t="str">
        <f>'Strategy 5 | M1-FE'!T103</f>
        <v/>
      </c>
      <c r="AQ103" s="91" t="str">
        <f>'Strategy 5 | M1-FE'!N103</f>
        <v/>
      </c>
      <c r="AR103" s="105" t="str">
        <f>'Strategy 5 | M1-FE'!P103</f>
        <v/>
      </c>
      <c r="AS103" s="137"/>
      <c r="AT103" s="137"/>
      <c r="AU103" s="187" t="str">
        <f>IF('Combo Dashboard'!AF103="","",'Combo Dashboard'!AF103)</f>
        <v/>
      </c>
      <c r="AV103" s="190" t="str">
        <f>IF('Combo Dashboard'!AG103="","",'Combo Dashboard'!AG103)</f>
        <v/>
      </c>
      <c r="AW103" s="190" t="str">
        <f>IF('Combo Dashboard'!AH103="","",'Combo Dashboard'!AH103)</f>
        <v/>
      </c>
      <c r="AX103" s="178" t="str" cm="1">
        <f t="array" aca="1" ref="AX103" ca="1">IF(AU102="","",INDIRECT(DS102&amp;DH103))</f>
        <v/>
      </c>
      <c r="AY103" s="91" t="str">
        <f t="shared" si="182"/>
        <v/>
      </c>
      <c r="AZ103" s="91" t="str">
        <f t="shared" si="185"/>
        <v/>
      </c>
      <c r="BA103" s="105" t="str">
        <f t="shared" si="183"/>
        <v/>
      </c>
      <c r="BB103" s="137"/>
      <c r="BC103" s="137"/>
      <c r="BD103" s="137"/>
      <c r="BE103" s="104" t="str">
        <f>'Strategy 6 | PD-M1'!B103</f>
        <v/>
      </c>
      <c r="BF103" s="91" t="str">
        <f>'Strategy 6 | PD-M1'!C103</f>
        <v/>
      </c>
      <c r="BG103" s="91" t="str">
        <f>'Strategy 6 | PD-M1'!J103</f>
        <v/>
      </c>
      <c r="BH103" s="91" t="str">
        <f>IF(AU103="","",IF('Strategy 6 | PD-M1'!R103&gt;0,"Y",IF('Strategy 6 | PD-M1'!R103=0,"","N")))</f>
        <v/>
      </c>
      <c r="BI103" s="91" t="str">
        <f>'Strategy 6 | PD-M1'!T103</f>
        <v/>
      </c>
      <c r="BJ103" s="91" t="str">
        <f>'Strategy 6 | PD-M1'!N103</f>
        <v/>
      </c>
      <c r="BK103" s="105" t="str">
        <f>'Strategy 6 | PD-M1'!P103</f>
        <v/>
      </c>
      <c r="BL103" s="137"/>
      <c r="BM103" s="137"/>
      <c r="BN103" s="104" t="str">
        <f>'Strategy 7 | TG-FE'!B103</f>
        <v/>
      </c>
      <c r="BO103" s="91" t="str">
        <f>'Strategy 7 | TG-FE'!C103</f>
        <v/>
      </c>
      <c r="BP103" s="91" t="str">
        <f>'Strategy 7 | TG-FE'!J103</f>
        <v/>
      </c>
      <c r="BQ103" s="91" t="str">
        <f>IF(AU103="","",IF('Strategy 7 | TG-FE'!S103="W","Y",IF('Strategy 7 | TG-FE'!S103="L","N","")))</f>
        <v/>
      </c>
      <c r="BR103" s="91" t="str">
        <f>'Strategy 7 | TG-FE'!T103</f>
        <v/>
      </c>
      <c r="BS103" s="91" t="str">
        <f>'Strategy 7 | TG-FE'!N103</f>
        <v/>
      </c>
      <c r="BT103" s="105" t="str">
        <f>'Strategy 7 | TG-FE'!P103</f>
        <v/>
      </c>
      <c r="BU103" s="137"/>
      <c r="BV103" s="137"/>
      <c r="BW103" s="104" t="str">
        <f>'Strategy 8 | M1-WB'!B103</f>
        <v/>
      </c>
      <c r="BX103" s="91" t="str">
        <f>'Strategy 8 | M1-WB'!C103</f>
        <v/>
      </c>
      <c r="BY103" s="91" t="str">
        <f>'Strategy 8 | M1-WB'!J103</f>
        <v/>
      </c>
      <c r="BZ103" s="91" t="str">
        <f>IF(AU103="","",IF('Strategy 8 | M1-WB'!S103="W","Y",IF('Strategy 8 | M1-WB'!S103="L","N","")))</f>
        <v/>
      </c>
      <c r="CA103" s="91" t="str">
        <f>'Strategy 8 | M1-WB'!T103</f>
        <v/>
      </c>
      <c r="CB103" s="91" t="str">
        <f>'Strategy 8 | M1-WB'!N103</f>
        <v/>
      </c>
      <c r="CC103" s="105" t="str">
        <f>'Strategy 8 | M1-WB'!P103</f>
        <v/>
      </c>
      <c r="CD103" s="137"/>
      <c r="CE103" s="137"/>
      <c r="CF103" s="104" t="str">
        <f>'Strategy 9 | HP-M1'!B103</f>
        <v/>
      </c>
      <c r="CG103" s="91" t="str">
        <f>'Strategy 9 | HP-M1'!C103</f>
        <v/>
      </c>
      <c r="CH103" s="91" t="str">
        <f>'Strategy 9 | HP-M1'!J103</f>
        <v/>
      </c>
      <c r="CI103" s="91" t="str">
        <f>IF(AU103="","",IF('Strategy 9 | HP-M1'!S103="W","Y",IF('Strategy 9 | HP-M1'!S103="L","N","")))</f>
        <v/>
      </c>
      <c r="CJ103" s="91" t="str">
        <f>'Strategy 9 | HP-M1'!T103</f>
        <v/>
      </c>
      <c r="CK103" s="91" t="str">
        <f>'Strategy 9 | HP-M1'!N103</f>
        <v/>
      </c>
      <c r="CL103" s="105" t="str">
        <f>'Strategy 9 | HP-M1'!P103</f>
        <v/>
      </c>
      <c r="CM103" s="137"/>
      <c r="CN103" s="137"/>
      <c r="CO103" s="104" t="str">
        <f>'Strategy 10 | OP-OB'!B103</f>
        <v/>
      </c>
      <c r="CP103" s="91" t="str">
        <f>'Strategy 10 | OP-OB'!C103</f>
        <v/>
      </c>
      <c r="CQ103" s="91" t="str">
        <f>'Strategy 10 | OP-OB'!J103</f>
        <v/>
      </c>
      <c r="CR103" s="91" t="str">
        <f>IF(AU103="","",IF('Strategy 10 | OP-OB'!S103="W","Y",IF('Strategy 10 | OP-OB'!S103="L","N","")))</f>
        <v/>
      </c>
      <c r="CS103" s="91" t="str">
        <f>'Strategy 10 | OP-OB'!T103</f>
        <v/>
      </c>
      <c r="CT103" s="91" t="str">
        <f>'Strategy 10 | OP-OB'!N103</f>
        <v/>
      </c>
      <c r="CU103" s="105" t="str">
        <f>'Strategy 10 | OP-OB'!P103</f>
        <v/>
      </c>
      <c r="CV103" s="14" t="e">
        <f>IF(AY103="",0,IFERROR(VLOOKUP(AY98&amp;AY99&amp;AY100&amp;AY101&amp;AY102&amp;AY103,General!I:J,2,FALSE),0))+AZ102</f>
        <v>#VALUE!</v>
      </c>
      <c r="DG103" s="14" t="str">
        <f>DG104</f>
        <v/>
      </c>
      <c r="DH103" s="14">
        <v>103</v>
      </c>
      <c r="DJ103" s="14">
        <f ca="1">IF(DJ104="",0,COUNTIF(INDIRECT(DJ102&amp;DH100):INDIRECT(DJ102&amp;DH104),"Y"))</f>
        <v>0</v>
      </c>
      <c r="DK103" s="14">
        <f ca="1">IF(DK104="",0,COUNTIF(INDIRECT(DK102&amp;DH100):INDIRECT(DK102&amp;DH104),"Y"))</f>
        <v>0</v>
      </c>
      <c r="DL103" s="14">
        <f ca="1">IF(DL104="",0,COUNTIF(INDIRECT(DL102&amp;DH100):INDIRECT(DL102&amp;DH104),"Y"))</f>
        <v>0</v>
      </c>
      <c r="DM103" s="14">
        <f ca="1">IF(DM104="",0,COUNTIF(INDIRECT(DM102&amp;DH100):INDIRECT(DM102&amp;DH104),"Y"))</f>
        <v>0</v>
      </c>
      <c r="DN103" s="14" t="str" cm="1">
        <f t="array" aca="1" ref="DN103" ca="1">IFERROR(INDEX($DJ$104:$DM$104,_xlfn.AGGREGATE(15,6,COLUMN($DJ$104:$DM$104)-COLUMN($DI$104)/($DJ$103:$DM$103=MAX($DJ$103:$DM$103)),COLUMNS($DJ$104:DJ104))),"")</f>
        <v/>
      </c>
      <c r="DO103" s="14" t="str" cm="1">
        <f t="array" aca="1" ref="DO103" ca="1">IFERROR(INDEX($DJ$104:$DM$104,_xlfn.AGGREGATE(15,6,COLUMN($DJ$104:$DM$104)-COLUMN($DI$104)/($DJ$103:$DM$103=MAX($DJ$103:$DM$103)),COLUMNS($DJ$104:DK104))),"")</f>
        <v/>
      </c>
      <c r="DP103" s="14" t="str" cm="1">
        <f t="array" aca="1" ref="DP103" ca="1">IFERROR(INDEX($DJ$104:$DM$104,_xlfn.AGGREGATE(15,6,COLUMN($DJ$104:$DM$104)-COLUMN($DI$104)/($DJ$103:$DM$103=MAX($DJ$103:$DM$103)),COLUMNS($DJ$104:DL104))),"")</f>
        <v/>
      </c>
      <c r="DQ103" s="14" t="str" cm="1">
        <f t="array" aca="1" ref="DQ103" ca="1">IFERROR(INDEX($DJ$104:$DM$104,_xlfn.AGGREGATE(15,6,COLUMN($DJ$104:$DM$104)-COLUMN($DI$104)/($DJ$103:$DM$103=MAX($DJ$103:$DM$103)),COLUMNS($DJ$104:DM104))),"")</f>
        <v/>
      </c>
      <c r="DS103" s="14" t="str">
        <f t="shared" ca="1" si="261"/>
        <v/>
      </c>
      <c r="ES103" s="81" t="str">
        <f t="shared" si="184"/>
        <v>B94</v>
      </c>
      <c r="ET103" s="219" t="str">
        <f t="shared" si="188"/>
        <v/>
      </c>
      <c r="EU103" s="24" t="str">
        <f t="shared" si="189"/>
        <v/>
      </c>
      <c r="EV103" s="24" t="str">
        <f t="shared" si="190"/>
        <v/>
      </c>
      <c r="EW103" s="24" t="str">
        <f t="shared" si="191"/>
        <v/>
      </c>
      <c r="EX103" s="24" t="str">
        <f t="shared" si="192"/>
        <v/>
      </c>
      <c r="EY103" s="24" t="str">
        <f t="shared" si="193"/>
        <v/>
      </c>
      <c r="EZ103" s="24" t="str">
        <f t="shared" si="194"/>
        <v/>
      </c>
      <c r="FA103" s="24" t="str">
        <f t="shared" si="195"/>
        <v/>
      </c>
      <c r="FB103" s="24" t="str">
        <f t="shared" si="196"/>
        <v/>
      </c>
      <c r="FC103" s="67" t="str">
        <f t="shared" si="197"/>
        <v/>
      </c>
    </row>
    <row r="104" spans="1:159" ht="26.25" customHeight="1" thickBot="1">
      <c r="A104" s="14">
        <v>95</v>
      </c>
      <c r="B104" s="106" t="str">
        <f>'Strategy 1 | PD-TG'!B104</f>
        <v/>
      </c>
      <c r="C104" s="107" t="str">
        <f>'Strategy 1 | PD-TG'!C104</f>
        <v/>
      </c>
      <c r="D104" s="107" t="str">
        <f>'Strategy 1 | PD-TG'!J104</f>
        <v/>
      </c>
      <c r="E104" s="107" t="str">
        <f>IF(AU104="","",IF('Strategy 1 | PD-TG'!S104="W","Y",IF('Strategy 1 | PD-TG'!S104="L","N","")))</f>
        <v/>
      </c>
      <c r="F104" s="107" t="str">
        <f>'Strategy 1 | PD-TG'!T104</f>
        <v/>
      </c>
      <c r="G104" s="107" t="str">
        <f>'Strategy 1 | PD-TG'!N104</f>
        <v/>
      </c>
      <c r="H104" s="108" t="str">
        <f>'Strategy 1 | PD-TG'!P104</f>
        <v/>
      </c>
      <c r="I104" s="137"/>
      <c r="J104" s="137"/>
      <c r="K104" s="106" t="str">
        <f>'Strategy 2 | PD-FE'!B104</f>
        <v/>
      </c>
      <c r="L104" s="107" t="str">
        <f>'Strategy 2 | PD-FE'!C104</f>
        <v/>
      </c>
      <c r="M104" s="107" t="str">
        <f>'Strategy 2 | PD-FE'!J104</f>
        <v/>
      </c>
      <c r="N104" s="107" t="str">
        <f>IF(AU104="","",IF('Strategy 2 | PD-FE'!S104="W","Y",IF('Strategy 2 | PD-FE'!S104="L","N","")))</f>
        <v/>
      </c>
      <c r="O104" s="107" t="str">
        <f>'Strategy 2 | PD-FE'!T104</f>
        <v/>
      </c>
      <c r="P104" s="107" t="str">
        <f>'Strategy 2 | PD-FE'!N104</f>
        <v/>
      </c>
      <c r="Q104" s="108" t="str">
        <f>'Strategy 2 | PD-FE'!P104</f>
        <v/>
      </c>
      <c r="R104" s="137"/>
      <c r="S104" s="137"/>
      <c r="T104" s="106" t="str">
        <f>'Strategy 3 | M1-TG'!B104</f>
        <v/>
      </c>
      <c r="U104" s="107" t="str">
        <f>'Strategy 3 | M1-TG'!C104</f>
        <v/>
      </c>
      <c r="V104" s="107" t="str">
        <f>'Strategy 3 | M1-TG'!J104</f>
        <v/>
      </c>
      <c r="W104" s="107" t="str">
        <f>IF(AU104="","",IF('Strategy 3 | M1-TG'!S104="W","Y",IF('Strategy 3 | M1-TG'!S104="L","N","")))</f>
        <v/>
      </c>
      <c r="X104" s="107" t="str">
        <f>'Strategy 3 | M1-TG'!T104</f>
        <v/>
      </c>
      <c r="Y104" s="107" t="str">
        <f>'Strategy 3 | M1-TG'!N104</f>
        <v/>
      </c>
      <c r="Z104" s="108" t="str">
        <f>'Strategy 3 | M1-TG'!P104</f>
        <v/>
      </c>
      <c r="AA104" s="137"/>
      <c r="AB104" s="137"/>
      <c r="AC104" s="106" t="str">
        <f>'Strategy 4 | HP-FE'!B104</f>
        <v/>
      </c>
      <c r="AD104" s="107" t="str">
        <f>'Strategy 4 | HP-FE'!C104</f>
        <v/>
      </c>
      <c r="AE104" s="107" t="str">
        <f>'Strategy 4 | HP-FE'!J104</f>
        <v/>
      </c>
      <c r="AF104" s="107" t="str">
        <f>IF(AU104="","",IF('Strategy 4 | HP-FE'!S104="W","Y",IF('Strategy 4 | HP-FE'!S104="L","N","")))</f>
        <v/>
      </c>
      <c r="AG104" s="107" t="str">
        <f>'Strategy 4 | HP-FE'!T104</f>
        <v/>
      </c>
      <c r="AH104" s="107" t="str">
        <f>'Strategy 4 | HP-FE'!N104</f>
        <v/>
      </c>
      <c r="AI104" s="108" t="str">
        <f>'Strategy 4 | HP-FE'!P104</f>
        <v/>
      </c>
      <c r="AJ104" s="137"/>
      <c r="AK104" s="137"/>
      <c r="AL104" s="106" t="str">
        <f>'Strategy 5 | M1-FE'!B104</f>
        <v/>
      </c>
      <c r="AM104" s="107" t="str">
        <f>'Strategy 5 | M1-FE'!C104</f>
        <v/>
      </c>
      <c r="AN104" s="107" t="str">
        <f>'Strategy 5 | M1-FE'!J104</f>
        <v/>
      </c>
      <c r="AO104" s="107" t="str">
        <f>IF(AU104="","",IF('Strategy 5 | M1-FE'!S104="W","Y",IF('Strategy 5 | M1-FE'!S104="L","N","")))</f>
        <v/>
      </c>
      <c r="AP104" s="107" t="str">
        <f>'Strategy 5 | M1-FE'!T104</f>
        <v/>
      </c>
      <c r="AQ104" s="107" t="str">
        <f>'Strategy 5 | M1-FE'!N104</f>
        <v/>
      </c>
      <c r="AR104" s="108" t="str">
        <f>'Strategy 5 | M1-FE'!P104</f>
        <v/>
      </c>
      <c r="AS104" s="137"/>
      <c r="AT104" s="137"/>
      <c r="AU104" s="188" t="str">
        <f>IF('Combo Dashboard'!AF104="","",'Combo Dashboard'!AF104)</f>
        <v/>
      </c>
      <c r="AV104" s="191" t="str">
        <f>IF('Combo Dashboard'!AG104="","",'Combo Dashboard'!AG104)</f>
        <v/>
      </c>
      <c r="AW104" s="191" t="str">
        <f>IF('Combo Dashboard'!AH104="","",'Combo Dashboard'!AH104)</f>
        <v/>
      </c>
      <c r="AX104" s="182" t="str" cm="1">
        <f t="array" aca="1" ref="AX104" ca="1">IF(AU103="","",INDIRECT(DS103&amp;DH104))</f>
        <v/>
      </c>
      <c r="AY104" s="107" t="str">
        <f t="shared" si="182"/>
        <v/>
      </c>
      <c r="AZ104" s="107" t="str">
        <f t="shared" si="185"/>
        <v/>
      </c>
      <c r="BA104" s="108" t="str">
        <f t="shared" si="183"/>
        <v/>
      </c>
      <c r="BB104" s="137"/>
      <c r="BC104" s="137"/>
      <c r="BD104" s="137"/>
      <c r="BE104" s="106" t="str">
        <f>'Strategy 6 | PD-M1'!B104</f>
        <v/>
      </c>
      <c r="BF104" s="107" t="str">
        <f>'Strategy 6 | PD-M1'!C104</f>
        <v/>
      </c>
      <c r="BG104" s="107" t="str">
        <f>'Strategy 6 | PD-M1'!J104</f>
        <v/>
      </c>
      <c r="BH104" s="107" t="str">
        <f>IF(AU104="","",IF('Strategy 6 | PD-M1'!R104&gt;0,"Y",IF('Strategy 6 | PD-M1'!R104=0,"","N")))</f>
        <v/>
      </c>
      <c r="BI104" s="107" t="str">
        <f>'Strategy 6 | PD-M1'!T104</f>
        <v/>
      </c>
      <c r="BJ104" s="107" t="str">
        <f>'Strategy 6 | PD-M1'!N104</f>
        <v/>
      </c>
      <c r="BK104" s="108" t="str">
        <f>'Strategy 6 | PD-M1'!P104</f>
        <v/>
      </c>
      <c r="BL104" s="137"/>
      <c r="BM104" s="137"/>
      <c r="BN104" s="106" t="str">
        <f>'Strategy 7 | TG-FE'!B104</f>
        <v/>
      </c>
      <c r="BO104" s="107" t="str">
        <f>'Strategy 7 | TG-FE'!C104</f>
        <v/>
      </c>
      <c r="BP104" s="107" t="str">
        <f>'Strategy 7 | TG-FE'!J104</f>
        <v/>
      </c>
      <c r="BQ104" s="107" t="str">
        <f>IF(AU104="","",IF('Strategy 7 | TG-FE'!S104="W","Y",IF('Strategy 7 | TG-FE'!S104="L","N","")))</f>
        <v/>
      </c>
      <c r="BR104" s="107" t="str">
        <f>'Strategy 7 | TG-FE'!T104</f>
        <v/>
      </c>
      <c r="BS104" s="107" t="str">
        <f>'Strategy 7 | TG-FE'!N104</f>
        <v/>
      </c>
      <c r="BT104" s="108" t="str">
        <f>'Strategy 7 | TG-FE'!P104</f>
        <v/>
      </c>
      <c r="BU104" s="137"/>
      <c r="BV104" s="137"/>
      <c r="BW104" s="106" t="str">
        <f>'Strategy 8 | M1-WB'!B104</f>
        <v/>
      </c>
      <c r="BX104" s="107" t="str">
        <f>'Strategy 8 | M1-WB'!C104</f>
        <v/>
      </c>
      <c r="BY104" s="107" t="str">
        <f>'Strategy 8 | M1-WB'!J104</f>
        <v/>
      </c>
      <c r="BZ104" s="107" t="str">
        <f>IF(AU104="","",IF('Strategy 8 | M1-WB'!S104="W","Y",IF('Strategy 8 | M1-WB'!S104="L","N","")))</f>
        <v/>
      </c>
      <c r="CA104" s="107" t="str">
        <f>'Strategy 8 | M1-WB'!T104</f>
        <v/>
      </c>
      <c r="CB104" s="107" t="str">
        <f>'Strategy 8 | M1-WB'!N104</f>
        <v/>
      </c>
      <c r="CC104" s="108" t="str">
        <f>'Strategy 8 | M1-WB'!P104</f>
        <v/>
      </c>
      <c r="CD104" s="137"/>
      <c r="CE104" s="137"/>
      <c r="CF104" s="106" t="str">
        <f>'Strategy 9 | HP-M1'!B104</f>
        <v/>
      </c>
      <c r="CG104" s="107" t="str">
        <f>'Strategy 9 | HP-M1'!C104</f>
        <v/>
      </c>
      <c r="CH104" s="107" t="str">
        <f>'Strategy 9 | HP-M1'!J104</f>
        <v/>
      </c>
      <c r="CI104" s="107" t="str">
        <f>IF(AU104="","",IF('Strategy 9 | HP-M1'!S104="W","Y",IF('Strategy 9 | HP-M1'!S104="L","N","")))</f>
        <v/>
      </c>
      <c r="CJ104" s="107" t="str">
        <f>'Strategy 9 | HP-M1'!T104</f>
        <v/>
      </c>
      <c r="CK104" s="107" t="str">
        <f>'Strategy 9 | HP-M1'!N104</f>
        <v/>
      </c>
      <c r="CL104" s="108" t="str">
        <f>'Strategy 9 | HP-M1'!P104</f>
        <v/>
      </c>
      <c r="CM104" s="137"/>
      <c r="CN104" s="137"/>
      <c r="CO104" s="106" t="str">
        <f>'Strategy 10 | OP-OB'!B104</f>
        <v/>
      </c>
      <c r="CP104" s="107" t="str">
        <f>'Strategy 10 | OP-OB'!C104</f>
        <v/>
      </c>
      <c r="CQ104" s="107" t="str">
        <f>'Strategy 10 | OP-OB'!J104</f>
        <v/>
      </c>
      <c r="CR104" s="107" t="str">
        <f>IF(AU104="","",IF('Strategy 10 | OP-OB'!S104="W","Y",IF('Strategy 10 | OP-OB'!S104="L","N","")))</f>
        <v/>
      </c>
      <c r="CS104" s="107" t="str">
        <f>'Strategy 10 | OP-OB'!T104</f>
        <v/>
      </c>
      <c r="CT104" s="107" t="str">
        <f>'Strategy 10 | OP-OB'!N104</f>
        <v/>
      </c>
      <c r="CU104" s="108" t="str">
        <f>'Strategy 10 | OP-OB'!P104</f>
        <v/>
      </c>
      <c r="CV104" s="14" t="e">
        <f>IF(AY104="",0,IFERROR(VLOOKUP(AY99&amp;AY100&amp;AY101&amp;AY102&amp;AY103&amp;AY104,General!I:J,2,FALSE),0))+AZ103</f>
        <v>#VALUE!</v>
      </c>
      <c r="CW104" s="14" t="str">
        <f t="shared" ref="CW104" si="262">H104</f>
        <v/>
      </c>
      <c r="CX104" s="14" t="str">
        <f t="shared" ref="CX104" si="263">Q104</f>
        <v/>
      </c>
      <c r="CY104" s="14" t="str">
        <f t="shared" ref="CY104" si="264">Z104</f>
        <v/>
      </c>
      <c r="CZ104" s="14" t="str">
        <f t="shared" ref="CZ104" si="265">AI104</f>
        <v/>
      </c>
      <c r="DA104" s="14" t="str">
        <f t="shared" ref="DA104" si="266">AR104</f>
        <v/>
      </c>
      <c r="DB104" s="14" t="str">
        <f t="shared" ref="DB104" si="267">BK104</f>
        <v/>
      </c>
      <c r="DC104" s="14" t="str">
        <f t="shared" ref="DC104" si="268">BT104</f>
        <v/>
      </c>
      <c r="DD104" s="14" t="str">
        <f t="shared" ref="DD104" si="269">CC104</f>
        <v/>
      </c>
      <c r="DE104" s="14" t="str">
        <f t="shared" ref="DE104" si="270">CL104</f>
        <v/>
      </c>
      <c r="DF104" s="14" t="str">
        <f t="shared" ref="DF104" si="271">CU104</f>
        <v/>
      </c>
      <c r="DG104" s="14" t="str">
        <f>IF(AF104="","",INDEX($CW$4:$DF$4,MATCH(MAX(CW104:DF104),CW104:DF104,0)))</f>
        <v/>
      </c>
      <c r="DH104" s="14">
        <v>104</v>
      </c>
      <c r="DJ104" s="14" t="str" cm="1">
        <f t="array" ref="DJ104">IFERROR(INDEX($CW$4:$DF$4,_xlfn.AGGREGATE(15,6,COLUMN($CW$4:$DF$4)-COLUMN($CV$1)/($CW$104:$DF$104=MAX($CW$104:$DF$104)),COLUMNS($CW$4:CW4))),"")</f>
        <v/>
      </c>
      <c r="DK104" s="14" t="str" cm="1">
        <f t="array" ref="DK104">IFERROR(INDEX($CW$4:$DF$4,_xlfn.AGGREGATE(15,6,COLUMN($CW$4:$DF$4)-COLUMN($CV$1)/($CW$104:$DF$104=MAX($CW$104:$DF$104)),COLUMNS($CW$4:CX4))),"")</f>
        <v/>
      </c>
      <c r="DL104" s="14" t="str" cm="1">
        <f t="array" ref="DL104">IFERROR(INDEX($CW$4:$DF$4,_xlfn.AGGREGATE(15,6,COLUMN($CW$4:$DF$4)-COLUMN($CV$1)/($CW$104:$DF$104=MAX($CW$104:$DF$104)),COLUMNS($CW$4:CY4))),"")</f>
        <v/>
      </c>
      <c r="DM104" s="14" t="str" cm="1">
        <f t="array" ref="DM104">IFERROR(INDEX($CW$4:$DF$4,_xlfn.AGGREGATE(15,6,COLUMN($CW$4:$DF$4)-COLUMN($CV$1)/($CW$104:$DF$104=MAX($CW$104:$DF$104)),COLUMNS($CW$4:CZ4))),"")</f>
        <v/>
      </c>
      <c r="DN104" s="168" t="str">
        <f ca="1">IF(DO103="",DN103,DN100)</f>
        <v/>
      </c>
      <c r="DR104" s="14" t="str">
        <f ca="1">IF(DN101&gt;1,"R","N")</f>
        <v>R</v>
      </c>
      <c r="DS104" s="14" t="str">
        <f ca="1">DN104</f>
        <v/>
      </c>
      <c r="ES104" s="81" t="str">
        <f t="shared" si="184"/>
        <v>B95</v>
      </c>
      <c r="ET104" s="219" t="str">
        <f t="shared" si="188"/>
        <v/>
      </c>
      <c r="EU104" s="24" t="str">
        <f t="shared" si="189"/>
        <v/>
      </c>
      <c r="EV104" s="24" t="str">
        <f t="shared" si="190"/>
        <v/>
      </c>
      <c r="EW104" s="24" t="str">
        <f t="shared" si="191"/>
        <v/>
      </c>
      <c r="EX104" s="24" t="str">
        <f t="shared" si="192"/>
        <v/>
      </c>
      <c r="EY104" s="24" t="str">
        <f t="shared" si="193"/>
        <v/>
      </c>
      <c r="EZ104" s="24" t="str">
        <f t="shared" si="194"/>
        <v/>
      </c>
      <c r="FA104" s="24" t="str">
        <f t="shared" si="195"/>
        <v/>
      </c>
      <c r="FB104" s="24" t="str">
        <f t="shared" si="196"/>
        <v/>
      </c>
      <c r="FC104" s="67" t="str">
        <f t="shared" si="197"/>
        <v/>
      </c>
    </row>
    <row r="105" spans="1:159" ht="26.25" customHeight="1">
      <c r="A105" s="14">
        <v>96</v>
      </c>
      <c r="B105" s="101" t="str">
        <f>'Strategy 1 | PD-TG'!B105</f>
        <v/>
      </c>
      <c r="C105" s="102" t="str">
        <f>'Strategy 1 | PD-TG'!C105</f>
        <v/>
      </c>
      <c r="D105" s="102" t="str">
        <f>'Strategy 1 | PD-TG'!J105</f>
        <v/>
      </c>
      <c r="E105" s="102" t="str">
        <f>IF(AU105="","",IF('Strategy 1 | PD-TG'!S105="W","Y",IF('Strategy 1 | PD-TG'!S105="L","N","")))</f>
        <v/>
      </c>
      <c r="F105" s="102" t="str">
        <f>'Strategy 1 | PD-TG'!T105</f>
        <v/>
      </c>
      <c r="G105" s="102" t="str">
        <f>'Strategy 1 | PD-TG'!N105</f>
        <v/>
      </c>
      <c r="H105" s="103" t="str">
        <f>'Strategy 1 | PD-TG'!P105</f>
        <v/>
      </c>
      <c r="I105" s="137"/>
      <c r="J105" s="137"/>
      <c r="K105" s="101" t="str">
        <f>'Strategy 2 | PD-FE'!B105</f>
        <v/>
      </c>
      <c r="L105" s="102" t="str">
        <f>'Strategy 2 | PD-FE'!C105</f>
        <v/>
      </c>
      <c r="M105" s="102" t="str">
        <f>'Strategy 2 | PD-FE'!J105</f>
        <v/>
      </c>
      <c r="N105" s="102" t="str">
        <f>IF(AU105="","",IF('Strategy 2 | PD-FE'!S105="W","Y",IF('Strategy 2 | PD-FE'!S105="L","N","")))</f>
        <v/>
      </c>
      <c r="O105" s="102" t="str">
        <f>'Strategy 2 | PD-FE'!T105</f>
        <v/>
      </c>
      <c r="P105" s="102" t="str">
        <f>'Strategy 2 | PD-FE'!N105</f>
        <v/>
      </c>
      <c r="Q105" s="103" t="str">
        <f>'Strategy 2 | PD-FE'!P105</f>
        <v/>
      </c>
      <c r="R105" s="137"/>
      <c r="S105" s="137"/>
      <c r="T105" s="101" t="str">
        <f>'Strategy 3 | M1-TG'!B105</f>
        <v/>
      </c>
      <c r="U105" s="102" t="str">
        <f>'Strategy 3 | M1-TG'!C105</f>
        <v/>
      </c>
      <c r="V105" s="102" t="str">
        <f>'Strategy 3 | M1-TG'!J105</f>
        <v/>
      </c>
      <c r="W105" s="102" t="str">
        <f>IF(AU105="","",IF('Strategy 3 | M1-TG'!S105="W","Y",IF('Strategy 3 | M1-TG'!S105="L","N","")))</f>
        <v/>
      </c>
      <c r="X105" s="102" t="str">
        <f>'Strategy 3 | M1-TG'!T105</f>
        <v/>
      </c>
      <c r="Y105" s="102" t="str">
        <f>'Strategy 3 | M1-TG'!N105</f>
        <v/>
      </c>
      <c r="Z105" s="103" t="str">
        <f>'Strategy 3 | M1-TG'!P105</f>
        <v/>
      </c>
      <c r="AA105" s="137"/>
      <c r="AB105" s="137"/>
      <c r="AC105" s="101" t="str">
        <f>'Strategy 4 | HP-FE'!B105</f>
        <v/>
      </c>
      <c r="AD105" s="102" t="str">
        <f>'Strategy 4 | HP-FE'!C105</f>
        <v/>
      </c>
      <c r="AE105" s="102" t="str">
        <f>'Strategy 4 | HP-FE'!J105</f>
        <v/>
      </c>
      <c r="AF105" s="102" t="str">
        <f>IF(AU105="","",IF('Strategy 4 | HP-FE'!S105="W","Y",IF('Strategy 4 | HP-FE'!S105="L","N","")))</f>
        <v/>
      </c>
      <c r="AG105" s="102" t="str">
        <f>'Strategy 4 | HP-FE'!T105</f>
        <v/>
      </c>
      <c r="AH105" s="102" t="str">
        <f>'Strategy 4 | HP-FE'!N105</f>
        <v/>
      </c>
      <c r="AI105" s="103" t="str">
        <f>'Strategy 4 | HP-FE'!P105</f>
        <v/>
      </c>
      <c r="AJ105" s="137"/>
      <c r="AK105" s="137"/>
      <c r="AL105" s="101" t="str">
        <f>'Strategy 5 | M1-FE'!B105</f>
        <v/>
      </c>
      <c r="AM105" s="102" t="str">
        <f>'Strategy 5 | M1-FE'!C105</f>
        <v/>
      </c>
      <c r="AN105" s="102" t="str">
        <f>'Strategy 5 | M1-FE'!J105</f>
        <v/>
      </c>
      <c r="AO105" s="102" t="str">
        <f>IF(AU105="","",IF('Strategy 5 | M1-FE'!S105="W","Y",IF('Strategy 5 | M1-FE'!S105="L","N","")))</f>
        <v/>
      </c>
      <c r="AP105" s="102" t="str">
        <f>'Strategy 5 | M1-FE'!T105</f>
        <v/>
      </c>
      <c r="AQ105" s="102" t="str">
        <f>'Strategy 5 | M1-FE'!N105</f>
        <v/>
      </c>
      <c r="AR105" s="103" t="str">
        <f>'Strategy 5 | M1-FE'!P105</f>
        <v/>
      </c>
      <c r="AS105" s="137"/>
      <c r="AT105" s="137"/>
      <c r="AU105" s="186" t="str">
        <f>IF('Combo Dashboard'!AF105="","",'Combo Dashboard'!AF105)</f>
        <v/>
      </c>
      <c r="AV105" s="180" t="str">
        <f t="shared" ref="AV105" si="272">IF(AU104="","",IF(DR104="R","R",""))</f>
        <v/>
      </c>
      <c r="AW105" s="180" t="str">
        <f>IF(AU104="","",VLOOKUP(DS105,General!U:V,2,FALSE))</f>
        <v/>
      </c>
      <c r="AX105" s="181" t="str" cm="1">
        <f t="array" aca="1" ref="AX105" ca="1">IF(AU104="","",INDIRECT(DS104&amp;DH105))</f>
        <v/>
      </c>
      <c r="AY105" s="102" t="str">
        <f t="shared" si="182"/>
        <v/>
      </c>
      <c r="AZ105" s="102" t="str">
        <f t="shared" si="185"/>
        <v/>
      </c>
      <c r="BA105" s="103" t="str">
        <f t="shared" si="183"/>
        <v/>
      </c>
      <c r="BB105" s="137"/>
      <c r="BC105" s="137"/>
      <c r="BD105" s="137"/>
      <c r="BE105" s="101" t="str">
        <f>'Strategy 6 | PD-M1'!B105</f>
        <v/>
      </c>
      <c r="BF105" s="102" t="str">
        <f>'Strategy 6 | PD-M1'!C105</f>
        <v/>
      </c>
      <c r="BG105" s="102" t="str">
        <f>'Strategy 6 | PD-M1'!J105</f>
        <v/>
      </c>
      <c r="BH105" s="102" t="str">
        <f>IF(AU105="","",IF('Strategy 6 | PD-M1'!R105&gt;0,"Y",IF('Strategy 6 | PD-M1'!R105=0,"","N")))</f>
        <v/>
      </c>
      <c r="BI105" s="102" t="str">
        <f>'Strategy 6 | PD-M1'!T105</f>
        <v/>
      </c>
      <c r="BJ105" s="102" t="str">
        <f>'Strategy 6 | PD-M1'!N105</f>
        <v/>
      </c>
      <c r="BK105" s="103" t="str">
        <f>'Strategy 6 | PD-M1'!P105</f>
        <v/>
      </c>
      <c r="BL105" s="137"/>
      <c r="BM105" s="137"/>
      <c r="BN105" s="101" t="str">
        <f>'Strategy 7 | TG-FE'!B105</f>
        <v/>
      </c>
      <c r="BO105" s="102" t="str">
        <f>'Strategy 7 | TG-FE'!C105</f>
        <v/>
      </c>
      <c r="BP105" s="102" t="str">
        <f>'Strategy 7 | TG-FE'!J105</f>
        <v/>
      </c>
      <c r="BQ105" s="102" t="str">
        <f>IF(AU105="","",IF('Strategy 7 | TG-FE'!S105="W","Y",IF('Strategy 7 | TG-FE'!S105="L","N","")))</f>
        <v/>
      </c>
      <c r="BR105" s="102" t="str">
        <f>'Strategy 7 | TG-FE'!T105</f>
        <v/>
      </c>
      <c r="BS105" s="102" t="str">
        <f>'Strategy 7 | TG-FE'!N105</f>
        <v/>
      </c>
      <c r="BT105" s="103" t="str">
        <f>'Strategy 7 | TG-FE'!P105</f>
        <v/>
      </c>
      <c r="BU105" s="137"/>
      <c r="BV105" s="137"/>
      <c r="BW105" s="101" t="str">
        <f>'Strategy 8 | M1-WB'!B105</f>
        <v/>
      </c>
      <c r="BX105" s="102" t="str">
        <f>'Strategy 8 | M1-WB'!C105</f>
        <v/>
      </c>
      <c r="BY105" s="102" t="str">
        <f>'Strategy 8 | M1-WB'!J105</f>
        <v/>
      </c>
      <c r="BZ105" s="102" t="str">
        <f>IF(AU105="","",IF('Strategy 8 | M1-WB'!S105="W","Y",IF('Strategy 8 | M1-WB'!S105="L","N","")))</f>
        <v/>
      </c>
      <c r="CA105" s="102" t="str">
        <f>'Strategy 8 | M1-WB'!T105</f>
        <v/>
      </c>
      <c r="CB105" s="102" t="str">
        <f>'Strategy 8 | M1-WB'!N105</f>
        <v/>
      </c>
      <c r="CC105" s="103" t="str">
        <f>'Strategy 8 | M1-WB'!P105</f>
        <v/>
      </c>
      <c r="CD105" s="137"/>
      <c r="CE105" s="137"/>
      <c r="CF105" s="101" t="str">
        <f>'Strategy 9 | HP-M1'!B105</f>
        <v/>
      </c>
      <c r="CG105" s="102" t="str">
        <f>'Strategy 9 | HP-M1'!C105</f>
        <v/>
      </c>
      <c r="CH105" s="102" t="str">
        <f>'Strategy 9 | HP-M1'!J105</f>
        <v/>
      </c>
      <c r="CI105" s="102" t="str">
        <f>IF(AU105="","",IF('Strategy 9 | HP-M1'!S105="W","Y",IF('Strategy 9 | HP-M1'!S105="L","N","")))</f>
        <v/>
      </c>
      <c r="CJ105" s="102" t="str">
        <f>'Strategy 9 | HP-M1'!T105</f>
        <v/>
      </c>
      <c r="CK105" s="102" t="str">
        <f>'Strategy 9 | HP-M1'!N105</f>
        <v/>
      </c>
      <c r="CL105" s="103" t="str">
        <f>'Strategy 9 | HP-M1'!P105</f>
        <v/>
      </c>
      <c r="CM105" s="137"/>
      <c r="CN105" s="137"/>
      <c r="CO105" s="101" t="str">
        <f>'Strategy 10 | OP-OB'!B105</f>
        <v/>
      </c>
      <c r="CP105" s="102" t="str">
        <f>'Strategy 10 | OP-OB'!C105</f>
        <v/>
      </c>
      <c r="CQ105" s="102" t="str">
        <f>'Strategy 10 | OP-OB'!J105</f>
        <v/>
      </c>
      <c r="CR105" s="102" t="str">
        <f>IF(AU105="","",IF('Strategy 10 | OP-OB'!S105="W","Y",IF('Strategy 10 | OP-OB'!S105="L","N","")))</f>
        <v/>
      </c>
      <c r="CS105" s="102" t="str">
        <f>'Strategy 10 | OP-OB'!T105</f>
        <v/>
      </c>
      <c r="CT105" s="102" t="str">
        <f>'Strategy 10 | OP-OB'!N105</f>
        <v/>
      </c>
      <c r="CU105" s="103" t="str">
        <f>'Strategy 10 | OP-OB'!P105</f>
        <v/>
      </c>
      <c r="CV105" s="14" t="e">
        <f>IF(AY105="",0,IFERROR(VLOOKUP(AY100&amp;AY101&amp;AY102&amp;AY103&amp;AY104&amp;AY105,General!I:J,2,FALSE),0))+AZ104</f>
        <v>#VALUE!</v>
      </c>
      <c r="DG105" s="14" t="str">
        <f>DG109</f>
        <v/>
      </c>
      <c r="DH105" s="14">
        <v>105</v>
      </c>
      <c r="DN105" s="14" t="str">
        <f ca="1">IF(DN106=1,DN108,IF(DN106=2,DO108,IF(DN106=3,DP108,DQ108)))</f>
        <v/>
      </c>
      <c r="DS105" s="14" t="str">
        <f ca="1">$DN$104</f>
        <v/>
      </c>
      <c r="ES105" s="81" t="str">
        <f t="shared" si="184"/>
        <v>B96</v>
      </c>
      <c r="ET105" s="219" t="str">
        <f t="shared" si="188"/>
        <v/>
      </c>
      <c r="EU105" s="24" t="str">
        <f t="shared" si="189"/>
        <v/>
      </c>
      <c r="EV105" s="24" t="str">
        <f t="shared" si="190"/>
        <v/>
      </c>
      <c r="EW105" s="24" t="str">
        <f t="shared" si="191"/>
        <v/>
      </c>
      <c r="EX105" s="24" t="str">
        <f t="shared" si="192"/>
        <v/>
      </c>
      <c r="EY105" s="24" t="str">
        <f t="shared" si="193"/>
        <v/>
      </c>
      <c r="EZ105" s="24" t="str">
        <f t="shared" si="194"/>
        <v/>
      </c>
      <c r="FA105" s="24" t="str">
        <f t="shared" si="195"/>
        <v/>
      </c>
      <c r="FB105" s="24" t="str">
        <f t="shared" si="196"/>
        <v/>
      </c>
      <c r="FC105" s="67" t="str">
        <f t="shared" si="197"/>
        <v/>
      </c>
    </row>
    <row r="106" spans="1:159" ht="26.25" customHeight="1">
      <c r="A106" s="14">
        <v>97</v>
      </c>
      <c r="B106" s="104" t="str">
        <f>'Strategy 1 | PD-TG'!B106</f>
        <v/>
      </c>
      <c r="C106" s="91" t="str">
        <f>'Strategy 1 | PD-TG'!C106</f>
        <v/>
      </c>
      <c r="D106" s="91" t="str">
        <f>'Strategy 1 | PD-TG'!J106</f>
        <v/>
      </c>
      <c r="E106" s="91" t="str">
        <f>IF(AU106="","",IF('Strategy 1 | PD-TG'!S106="W","Y",IF('Strategy 1 | PD-TG'!S106="L","N","")))</f>
        <v/>
      </c>
      <c r="F106" s="91" t="str">
        <f>'Strategy 1 | PD-TG'!T106</f>
        <v/>
      </c>
      <c r="G106" s="91" t="str">
        <f>'Strategy 1 | PD-TG'!N106</f>
        <v/>
      </c>
      <c r="H106" s="105" t="str">
        <f>'Strategy 1 | PD-TG'!P106</f>
        <v/>
      </c>
      <c r="I106" s="137"/>
      <c r="J106" s="137"/>
      <c r="K106" s="104" t="str">
        <f>'Strategy 2 | PD-FE'!B106</f>
        <v/>
      </c>
      <c r="L106" s="91" t="str">
        <f>'Strategy 2 | PD-FE'!C106</f>
        <v/>
      </c>
      <c r="M106" s="91" t="str">
        <f>'Strategy 2 | PD-FE'!J106</f>
        <v/>
      </c>
      <c r="N106" s="91" t="str">
        <f>IF(AU106="","",IF('Strategy 2 | PD-FE'!S106="W","Y",IF('Strategy 2 | PD-FE'!S106="L","N","")))</f>
        <v/>
      </c>
      <c r="O106" s="91" t="str">
        <f>'Strategy 2 | PD-FE'!T106</f>
        <v/>
      </c>
      <c r="P106" s="91" t="str">
        <f>'Strategy 2 | PD-FE'!N106</f>
        <v/>
      </c>
      <c r="Q106" s="105" t="str">
        <f>'Strategy 2 | PD-FE'!P106</f>
        <v/>
      </c>
      <c r="R106" s="137"/>
      <c r="S106" s="137"/>
      <c r="T106" s="104" t="str">
        <f>'Strategy 3 | M1-TG'!B106</f>
        <v/>
      </c>
      <c r="U106" s="91" t="str">
        <f>'Strategy 3 | M1-TG'!C106</f>
        <v/>
      </c>
      <c r="V106" s="91" t="str">
        <f>'Strategy 3 | M1-TG'!J106</f>
        <v/>
      </c>
      <c r="W106" s="91" t="str">
        <f>IF(AU106="","",IF('Strategy 3 | M1-TG'!S106="W","Y",IF('Strategy 3 | M1-TG'!S106="L","N","")))</f>
        <v/>
      </c>
      <c r="X106" s="91" t="str">
        <f>'Strategy 3 | M1-TG'!T106</f>
        <v/>
      </c>
      <c r="Y106" s="91" t="str">
        <f>'Strategy 3 | M1-TG'!N106</f>
        <v/>
      </c>
      <c r="Z106" s="105" t="str">
        <f>'Strategy 3 | M1-TG'!P106</f>
        <v/>
      </c>
      <c r="AA106" s="137"/>
      <c r="AB106" s="137"/>
      <c r="AC106" s="104" t="str">
        <f>'Strategy 4 | HP-FE'!B106</f>
        <v/>
      </c>
      <c r="AD106" s="91" t="str">
        <f>'Strategy 4 | HP-FE'!C106</f>
        <v/>
      </c>
      <c r="AE106" s="91" t="str">
        <f>'Strategy 4 | HP-FE'!J106</f>
        <v/>
      </c>
      <c r="AF106" s="91" t="str">
        <f>IF(AU106="","",IF('Strategy 4 | HP-FE'!S106="W","Y",IF('Strategy 4 | HP-FE'!S106="L","N","")))</f>
        <v/>
      </c>
      <c r="AG106" s="91" t="str">
        <f>'Strategy 4 | HP-FE'!T106</f>
        <v/>
      </c>
      <c r="AH106" s="91" t="str">
        <f>'Strategy 4 | HP-FE'!N106</f>
        <v/>
      </c>
      <c r="AI106" s="105" t="str">
        <f>'Strategy 4 | HP-FE'!P106</f>
        <v/>
      </c>
      <c r="AJ106" s="137"/>
      <c r="AK106" s="137"/>
      <c r="AL106" s="104" t="str">
        <f>'Strategy 5 | M1-FE'!B106</f>
        <v/>
      </c>
      <c r="AM106" s="91" t="str">
        <f>'Strategy 5 | M1-FE'!C106</f>
        <v/>
      </c>
      <c r="AN106" s="91" t="str">
        <f>'Strategy 5 | M1-FE'!J106</f>
        <v/>
      </c>
      <c r="AO106" s="91" t="str">
        <f>IF(AU106="","",IF('Strategy 5 | M1-FE'!S106="W","Y",IF('Strategy 5 | M1-FE'!S106="L","N","")))</f>
        <v/>
      </c>
      <c r="AP106" s="91" t="str">
        <f>'Strategy 5 | M1-FE'!T106</f>
        <v/>
      </c>
      <c r="AQ106" s="91" t="str">
        <f>'Strategy 5 | M1-FE'!N106</f>
        <v/>
      </c>
      <c r="AR106" s="105" t="str">
        <f>'Strategy 5 | M1-FE'!P106</f>
        <v/>
      </c>
      <c r="AS106" s="137"/>
      <c r="AT106" s="137"/>
      <c r="AU106" s="187" t="str">
        <f>IF('Combo Dashboard'!AF106="","",'Combo Dashboard'!AF106)</f>
        <v/>
      </c>
      <c r="AV106" s="190" t="str">
        <f>IF('Combo Dashboard'!AG106="","",'Combo Dashboard'!AG106)</f>
        <v/>
      </c>
      <c r="AW106" s="190" t="str">
        <f>IF('Combo Dashboard'!AH106="","",'Combo Dashboard'!AH106)</f>
        <v/>
      </c>
      <c r="AX106" s="178" t="str" cm="1">
        <f t="array" aca="1" ref="AX106" ca="1">IF(AU105="","",INDIRECT(DS105&amp;DH106))</f>
        <v/>
      </c>
      <c r="AY106" s="91" t="str">
        <f t="shared" si="182"/>
        <v/>
      </c>
      <c r="AZ106" s="91" t="str">
        <f t="shared" si="185"/>
        <v/>
      </c>
      <c r="BA106" s="105" t="str">
        <f t="shared" si="183"/>
        <v/>
      </c>
      <c r="BB106" s="137"/>
      <c r="BC106" s="137"/>
      <c r="BD106" s="137"/>
      <c r="BE106" s="104" t="str">
        <f>'Strategy 6 | PD-M1'!B106</f>
        <v/>
      </c>
      <c r="BF106" s="91" t="str">
        <f>'Strategy 6 | PD-M1'!C106</f>
        <v/>
      </c>
      <c r="BG106" s="91" t="str">
        <f>'Strategy 6 | PD-M1'!J106</f>
        <v/>
      </c>
      <c r="BH106" s="91" t="str">
        <f>IF(AU106="","",IF('Strategy 6 | PD-M1'!R106&gt;0,"Y",IF('Strategy 6 | PD-M1'!R106=0,"","N")))</f>
        <v/>
      </c>
      <c r="BI106" s="91" t="str">
        <f>'Strategy 6 | PD-M1'!T106</f>
        <v/>
      </c>
      <c r="BJ106" s="91" t="str">
        <f>'Strategy 6 | PD-M1'!N106</f>
        <v/>
      </c>
      <c r="BK106" s="105" t="str">
        <f>'Strategy 6 | PD-M1'!P106</f>
        <v/>
      </c>
      <c r="BL106" s="137"/>
      <c r="BM106" s="137"/>
      <c r="BN106" s="104" t="str">
        <f>'Strategy 7 | TG-FE'!B106</f>
        <v/>
      </c>
      <c r="BO106" s="91" t="str">
        <f>'Strategy 7 | TG-FE'!C106</f>
        <v/>
      </c>
      <c r="BP106" s="91" t="str">
        <f>'Strategy 7 | TG-FE'!J106</f>
        <v/>
      </c>
      <c r="BQ106" s="91" t="str">
        <f>IF(AU106="","",IF('Strategy 7 | TG-FE'!S106="W","Y",IF('Strategy 7 | TG-FE'!S106="L","N","")))</f>
        <v/>
      </c>
      <c r="BR106" s="91" t="str">
        <f>'Strategy 7 | TG-FE'!T106</f>
        <v/>
      </c>
      <c r="BS106" s="91" t="str">
        <f>'Strategy 7 | TG-FE'!N106</f>
        <v/>
      </c>
      <c r="BT106" s="105" t="str">
        <f>'Strategy 7 | TG-FE'!P106</f>
        <v/>
      </c>
      <c r="BU106" s="137"/>
      <c r="BV106" s="137"/>
      <c r="BW106" s="104" t="str">
        <f>'Strategy 8 | M1-WB'!B106</f>
        <v/>
      </c>
      <c r="BX106" s="91" t="str">
        <f>'Strategy 8 | M1-WB'!C106</f>
        <v/>
      </c>
      <c r="BY106" s="91" t="str">
        <f>'Strategy 8 | M1-WB'!J106</f>
        <v/>
      </c>
      <c r="BZ106" s="91" t="str">
        <f>IF(AU106="","",IF('Strategy 8 | M1-WB'!S106="W","Y",IF('Strategy 8 | M1-WB'!S106="L","N","")))</f>
        <v/>
      </c>
      <c r="CA106" s="91" t="str">
        <f>'Strategy 8 | M1-WB'!T106</f>
        <v/>
      </c>
      <c r="CB106" s="91" t="str">
        <f>'Strategy 8 | M1-WB'!N106</f>
        <v/>
      </c>
      <c r="CC106" s="105" t="str">
        <f>'Strategy 8 | M1-WB'!P106</f>
        <v/>
      </c>
      <c r="CD106" s="137"/>
      <c r="CE106" s="137"/>
      <c r="CF106" s="104" t="str">
        <f>'Strategy 9 | HP-M1'!B106</f>
        <v/>
      </c>
      <c r="CG106" s="91" t="str">
        <f>'Strategy 9 | HP-M1'!C106</f>
        <v/>
      </c>
      <c r="CH106" s="91" t="str">
        <f>'Strategy 9 | HP-M1'!J106</f>
        <v/>
      </c>
      <c r="CI106" s="91" t="str">
        <f>IF(AU106="","",IF('Strategy 9 | HP-M1'!S106="W","Y",IF('Strategy 9 | HP-M1'!S106="L","N","")))</f>
        <v/>
      </c>
      <c r="CJ106" s="91" t="str">
        <f>'Strategy 9 | HP-M1'!T106</f>
        <v/>
      </c>
      <c r="CK106" s="91" t="str">
        <f>'Strategy 9 | HP-M1'!N106</f>
        <v/>
      </c>
      <c r="CL106" s="105" t="str">
        <f>'Strategy 9 | HP-M1'!P106</f>
        <v/>
      </c>
      <c r="CM106" s="137"/>
      <c r="CN106" s="137"/>
      <c r="CO106" s="104" t="str">
        <f>'Strategy 10 | OP-OB'!B106</f>
        <v/>
      </c>
      <c r="CP106" s="91" t="str">
        <f>'Strategy 10 | OP-OB'!C106</f>
        <v/>
      </c>
      <c r="CQ106" s="91" t="str">
        <f>'Strategy 10 | OP-OB'!J106</f>
        <v/>
      </c>
      <c r="CR106" s="91" t="str">
        <f>IF(AU106="","",IF('Strategy 10 | OP-OB'!S106="W","Y",IF('Strategy 10 | OP-OB'!S106="L","N","")))</f>
        <v/>
      </c>
      <c r="CS106" s="91" t="str">
        <f>'Strategy 10 | OP-OB'!T106</f>
        <v/>
      </c>
      <c r="CT106" s="91" t="str">
        <f>'Strategy 10 | OP-OB'!N106</f>
        <v/>
      </c>
      <c r="CU106" s="105" t="str">
        <f>'Strategy 10 | OP-OB'!P106</f>
        <v/>
      </c>
      <c r="CV106" s="14" t="e">
        <f>IF(AY106="",0,IFERROR(VLOOKUP(AY101&amp;AY102&amp;AY103&amp;AY104&amp;AY105&amp;AY106,General!I:J,2,FALSE),0))+AZ105</f>
        <v>#VALUE!</v>
      </c>
      <c r="DG106" s="14" t="str">
        <f>DG109</f>
        <v/>
      </c>
      <c r="DH106" s="14">
        <v>106</v>
      </c>
      <c r="DN106" s="14">
        <f ca="1">RANDBETWEEN(1,DN107)</f>
        <v>2</v>
      </c>
      <c r="DS106" s="14" t="str">
        <f t="shared" ref="DS106:DS108" ca="1" si="273">$DN$104</f>
        <v/>
      </c>
      <c r="ES106" s="81" t="str">
        <f t="shared" si="184"/>
        <v>B97</v>
      </c>
      <c r="ET106" s="219" t="str">
        <f t="shared" si="188"/>
        <v/>
      </c>
      <c r="EU106" s="24" t="str">
        <f t="shared" si="189"/>
        <v/>
      </c>
      <c r="EV106" s="24" t="str">
        <f t="shared" si="190"/>
        <v/>
      </c>
      <c r="EW106" s="24" t="str">
        <f t="shared" si="191"/>
        <v/>
      </c>
      <c r="EX106" s="24" t="str">
        <f t="shared" si="192"/>
        <v/>
      </c>
      <c r="EY106" s="24" t="str">
        <f t="shared" si="193"/>
        <v/>
      </c>
      <c r="EZ106" s="24" t="str">
        <f t="shared" si="194"/>
        <v/>
      </c>
      <c r="FA106" s="24" t="str">
        <f t="shared" si="195"/>
        <v/>
      </c>
      <c r="FB106" s="24" t="str">
        <f t="shared" si="196"/>
        <v/>
      </c>
      <c r="FC106" s="67" t="str">
        <f t="shared" si="197"/>
        <v/>
      </c>
    </row>
    <row r="107" spans="1:159" ht="26.25" customHeight="1">
      <c r="A107" s="14">
        <v>98</v>
      </c>
      <c r="B107" s="104" t="str">
        <f>'Strategy 1 | PD-TG'!B107</f>
        <v/>
      </c>
      <c r="C107" s="91" t="str">
        <f>'Strategy 1 | PD-TG'!C107</f>
        <v/>
      </c>
      <c r="D107" s="91" t="str">
        <f>'Strategy 1 | PD-TG'!J107</f>
        <v/>
      </c>
      <c r="E107" s="91" t="str">
        <f>IF(AU107="","",IF('Strategy 1 | PD-TG'!S107="W","Y",IF('Strategy 1 | PD-TG'!S107="L","N","")))</f>
        <v/>
      </c>
      <c r="F107" s="91" t="str">
        <f>'Strategy 1 | PD-TG'!T107</f>
        <v/>
      </c>
      <c r="G107" s="91" t="str">
        <f>'Strategy 1 | PD-TG'!N107</f>
        <v/>
      </c>
      <c r="H107" s="105" t="str">
        <f>'Strategy 1 | PD-TG'!P107</f>
        <v/>
      </c>
      <c r="I107" s="137"/>
      <c r="J107" s="137"/>
      <c r="K107" s="104" t="str">
        <f>'Strategy 2 | PD-FE'!B107</f>
        <v/>
      </c>
      <c r="L107" s="91" t="str">
        <f>'Strategy 2 | PD-FE'!C107</f>
        <v/>
      </c>
      <c r="M107" s="91" t="str">
        <f>'Strategy 2 | PD-FE'!J107</f>
        <v/>
      </c>
      <c r="N107" s="91" t="str">
        <f>IF(AU107="","",IF('Strategy 2 | PD-FE'!S107="W","Y",IF('Strategy 2 | PD-FE'!S107="L","N","")))</f>
        <v/>
      </c>
      <c r="O107" s="91" t="str">
        <f>'Strategy 2 | PD-FE'!T107</f>
        <v/>
      </c>
      <c r="P107" s="91" t="str">
        <f>'Strategy 2 | PD-FE'!N107</f>
        <v/>
      </c>
      <c r="Q107" s="105" t="str">
        <f>'Strategy 2 | PD-FE'!P107</f>
        <v/>
      </c>
      <c r="R107" s="137"/>
      <c r="S107" s="137"/>
      <c r="T107" s="104" t="str">
        <f>'Strategy 3 | M1-TG'!B107</f>
        <v/>
      </c>
      <c r="U107" s="91" t="str">
        <f>'Strategy 3 | M1-TG'!C107</f>
        <v/>
      </c>
      <c r="V107" s="91" t="str">
        <f>'Strategy 3 | M1-TG'!J107</f>
        <v/>
      </c>
      <c r="W107" s="91" t="str">
        <f>IF(AU107="","",IF('Strategy 3 | M1-TG'!S107="W","Y",IF('Strategy 3 | M1-TG'!S107="L","N","")))</f>
        <v/>
      </c>
      <c r="X107" s="91" t="str">
        <f>'Strategy 3 | M1-TG'!T107</f>
        <v/>
      </c>
      <c r="Y107" s="91" t="str">
        <f>'Strategy 3 | M1-TG'!N107</f>
        <v/>
      </c>
      <c r="Z107" s="105" t="str">
        <f>'Strategy 3 | M1-TG'!P107</f>
        <v/>
      </c>
      <c r="AA107" s="137"/>
      <c r="AB107" s="137"/>
      <c r="AC107" s="104" t="str">
        <f>'Strategy 4 | HP-FE'!B107</f>
        <v/>
      </c>
      <c r="AD107" s="91" t="str">
        <f>'Strategy 4 | HP-FE'!C107</f>
        <v/>
      </c>
      <c r="AE107" s="91" t="str">
        <f>'Strategy 4 | HP-FE'!J107</f>
        <v/>
      </c>
      <c r="AF107" s="91" t="str">
        <f>IF(AU107="","",IF('Strategy 4 | HP-FE'!S107="W","Y",IF('Strategy 4 | HP-FE'!S107="L","N","")))</f>
        <v/>
      </c>
      <c r="AG107" s="91" t="str">
        <f>'Strategy 4 | HP-FE'!T107</f>
        <v/>
      </c>
      <c r="AH107" s="91" t="str">
        <f>'Strategy 4 | HP-FE'!N107</f>
        <v/>
      </c>
      <c r="AI107" s="105" t="str">
        <f>'Strategy 4 | HP-FE'!P107</f>
        <v/>
      </c>
      <c r="AJ107" s="137"/>
      <c r="AK107" s="137"/>
      <c r="AL107" s="104" t="str">
        <f>'Strategy 5 | M1-FE'!B107</f>
        <v/>
      </c>
      <c r="AM107" s="91" t="str">
        <f>'Strategy 5 | M1-FE'!C107</f>
        <v/>
      </c>
      <c r="AN107" s="91" t="str">
        <f>'Strategy 5 | M1-FE'!J107</f>
        <v/>
      </c>
      <c r="AO107" s="91" t="str">
        <f>IF(AU107="","",IF('Strategy 5 | M1-FE'!S107="W","Y",IF('Strategy 5 | M1-FE'!S107="L","N","")))</f>
        <v/>
      </c>
      <c r="AP107" s="91" t="str">
        <f>'Strategy 5 | M1-FE'!T107</f>
        <v/>
      </c>
      <c r="AQ107" s="91" t="str">
        <f>'Strategy 5 | M1-FE'!N107</f>
        <v/>
      </c>
      <c r="AR107" s="105" t="str">
        <f>'Strategy 5 | M1-FE'!P107</f>
        <v/>
      </c>
      <c r="AS107" s="137"/>
      <c r="AT107" s="137"/>
      <c r="AU107" s="187" t="str">
        <f>IF('Combo Dashboard'!AF107="","",'Combo Dashboard'!AF107)</f>
        <v/>
      </c>
      <c r="AV107" s="190" t="str">
        <f>IF('Combo Dashboard'!AG107="","",'Combo Dashboard'!AG107)</f>
        <v/>
      </c>
      <c r="AW107" s="190" t="str">
        <f>IF('Combo Dashboard'!AH107="","",'Combo Dashboard'!AH107)</f>
        <v/>
      </c>
      <c r="AX107" s="178" t="str" cm="1">
        <f t="array" aca="1" ref="AX107" ca="1">IF(AU106="","",INDIRECT(DS106&amp;DH107))</f>
        <v/>
      </c>
      <c r="AY107" s="91" t="str">
        <f t="shared" si="182"/>
        <v/>
      </c>
      <c r="AZ107" s="91" t="str">
        <f t="shared" si="185"/>
        <v/>
      </c>
      <c r="BA107" s="105" t="str">
        <f t="shared" si="183"/>
        <v/>
      </c>
      <c r="BB107" s="137"/>
      <c r="BC107" s="137"/>
      <c r="BD107" s="137"/>
      <c r="BE107" s="104" t="str">
        <f>'Strategy 6 | PD-M1'!B107</f>
        <v/>
      </c>
      <c r="BF107" s="91" t="str">
        <f>'Strategy 6 | PD-M1'!C107</f>
        <v/>
      </c>
      <c r="BG107" s="91" t="str">
        <f>'Strategy 6 | PD-M1'!J107</f>
        <v/>
      </c>
      <c r="BH107" s="91" t="str">
        <f>IF(AU107="","",IF('Strategy 6 | PD-M1'!R107&gt;0,"Y",IF('Strategy 6 | PD-M1'!R107=0,"","N")))</f>
        <v/>
      </c>
      <c r="BI107" s="91" t="str">
        <f>'Strategy 6 | PD-M1'!T107</f>
        <v/>
      </c>
      <c r="BJ107" s="91" t="str">
        <f>'Strategy 6 | PD-M1'!N107</f>
        <v/>
      </c>
      <c r="BK107" s="105" t="str">
        <f>'Strategy 6 | PD-M1'!P107</f>
        <v/>
      </c>
      <c r="BL107" s="137"/>
      <c r="BM107" s="137"/>
      <c r="BN107" s="104" t="str">
        <f>'Strategy 7 | TG-FE'!B107</f>
        <v/>
      </c>
      <c r="BO107" s="91" t="str">
        <f>'Strategy 7 | TG-FE'!C107</f>
        <v/>
      </c>
      <c r="BP107" s="91" t="str">
        <f>'Strategy 7 | TG-FE'!J107</f>
        <v/>
      </c>
      <c r="BQ107" s="91" t="str">
        <f>IF(AU107="","",IF('Strategy 7 | TG-FE'!S107="W","Y",IF('Strategy 7 | TG-FE'!S107="L","N","")))</f>
        <v/>
      </c>
      <c r="BR107" s="91" t="str">
        <f>'Strategy 7 | TG-FE'!T107</f>
        <v/>
      </c>
      <c r="BS107" s="91" t="str">
        <f>'Strategy 7 | TG-FE'!N107</f>
        <v/>
      </c>
      <c r="BT107" s="105" t="str">
        <f>'Strategy 7 | TG-FE'!P107</f>
        <v/>
      </c>
      <c r="BU107" s="137"/>
      <c r="BV107" s="137"/>
      <c r="BW107" s="104" t="str">
        <f>'Strategy 8 | M1-WB'!B107</f>
        <v/>
      </c>
      <c r="BX107" s="91" t="str">
        <f>'Strategy 8 | M1-WB'!C107</f>
        <v/>
      </c>
      <c r="BY107" s="91" t="str">
        <f>'Strategy 8 | M1-WB'!J107</f>
        <v/>
      </c>
      <c r="BZ107" s="91" t="str">
        <f>IF(AU107="","",IF('Strategy 8 | M1-WB'!S107="W","Y",IF('Strategy 8 | M1-WB'!S107="L","N","")))</f>
        <v/>
      </c>
      <c r="CA107" s="91" t="str">
        <f>'Strategy 8 | M1-WB'!T107</f>
        <v/>
      </c>
      <c r="CB107" s="91" t="str">
        <f>'Strategy 8 | M1-WB'!N107</f>
        <v/>
      </c>
      <c r="CC107" s="105" t="str">
        <f>'Strategy 8 | M1-WB'!P107</f>
        <v/>
      </c>
      <c r="CD107" s="137"/>
      <c r="CE107" s="137"/>
      <c r="CF107" s="104" t="str">
        <f>'Strategy 9 | HP-M1'!B107</f>
        <v/>
      </c>
      <c r="CG107" s="91" t="str">
        <f>'Strategy 9 | HP-M1'!C107</f>
        <v/>
      </c>
      <c r="CH107" s="91" t="str">
        <f>'Strategy 9 | HP-M1'!J107</f>
        <v/>
      </c>
      <c r="CI107" s="91" t="str">
        <f>IF(AU107="","",IF('Strategy 9 | HP-M1'!S107="W","Y",IF('Strategy 9 | HP-M1'!S107="L","N","")))</f>
        <v/>
      </c>
      <c r="CJ107" s="91" t="str">
        <f>'Strategy 9 | HP-M1'!T107</f>
        <v/>
      </c>
      <c r="CK107" s="91" t="str">
        <f>'Strategy 9 | HP-M1'!N107</f>
        <v/>
      </c>
      <c r="CL107" s="105" t="str">
        <f>'Strategy 9 | HP-M1'!P107</f>
        <v/>
      </c>
      <c r="CM107" s="137"/>
      <c r="CN107" s="137"/>
      <c r="CO107" s="104" t="str">
        <f>'Strategy 10 | OP-OB'!B107</f>
        <v/>
      </c>
      <c r="CP107" s="91" t="str">
        <f>'Strategy 10 | OP-OB'!C107</f>
        <v/>
      </c>
      <c r="CQ107" s="91" t="str">
        <f>'Strategy 10 | OP-OB'!J107</f>
        <v/>
      </c>
      <c r="CR107" s="91" t="str">
        <f>IF(AU107="","",IF('Strategy 10 | OP-OB'!S107="W","Y",IF('Strategy 10 | OP-OB'!S107="L","N","")))</f>
        <v/>
      </c>
      <c r="CS107" s="91" t="str">
        <f>'Strategy 10 | OP-OB'!T107</f>
        <v/>
      </c>
      <c r="CT107" s="91" t="str">
        <f>'Strategy 10 | OP-OB'!N107</f>
        <v/>
      </c>
      <c r="CU107" s="105" t="str">
        <f>'Strategy 10 | OP-OB'!P107</f>
        <v/>
      </c>
      <c r="CV107" s="14" t="e">
        <f>IF(AY107="",0,IFERROR(VLOOKUP(AY102&amp;AY103&amp;AY104&amp;AY105&amp;AY106&amp;AY107,General!I:J,2,FALSE),0))+AZ106</f>
        <v>#VALUE!</v>
      </c>
      <c r="DG107" s="14" t="str">
        <f>DG109</f>
        <v/>
      </c>
      <c r="DH107" s="14">
        <v>107</v>
      </c>
      <c r="DJ107" s="14" t="str">
        <f>IFERROR(VLOOKUP(DJ109,General!R:S,2,FALSE),"")</f>
        <v/>
      </c>
      <c r="DK107" s="14" t="str">
        <f>IFERROR(VLOOKUP(DK109,General!R:S,2,FALSE),"")</f>
        <v/>
      </c>
      <c r="DL107" s="14" t="str">
        <f>IFERROR(VLOOKUP(DL109,General!R:S,2,FALSE),"")</f>
        <v/>
      </c>
      <c r="DM107" s="14" t="str">
        <f>IFERROR(VLOOKUP(DM109,General!R:S,2,FALSE),"")</f>
        <v/>
      </c>
      <c r="DN107" s="14">
        <f ca="1">COUNTIF(DJ108:DM108,MAX(DJ108:DM108))</f>
        <v>4</v>
      </c>
      <c r="DS107" s="14" t="str">
        <f t="shared" ca="1" si="273"/>
        <v/>
      </c>
      <c r="ES107" s="81" t="str">
        <f t="shared" si="184"/>
        <v>B98</v>
      </c>
      <c r="ET107" s="219" t="str">
        <f t="shared" si="188"/>
        <v/>
      </c>
      <c r="EU107" s="24" t="str">
        <f t="shared" si="189"/>
        <v/>
      </c>
      <c r="EV107" s="24" t="str">
        <f t="shared" si="190"/>
        <v/>
      </c>
      <c r="EW107" s="24" t="str">
        <f t="shared" si="191"/>
        <v/>
      </c>
      <c r="EX107" s="24" t="str">
        <f t="shared" si="192"/>
        <v/>
      </c>
      <c r="EY107" s="24" t="str">
        <f t="shared" si="193"/>
        <v/>
      </c>
      <c r="EZ107" s="24" t="str">
        <f t="shared" si="194"/>
        <v/>
      </c>
      <c r="FA107" s="24" t="str">
        <f t="shared" si="195"/>
        <v/>
      </c>
      <c r="FB107" s="24" t="str">
        <f t="shared" si="196"/>
        <v/>
      </c>
      <c r="FC107" s="67" t="str">
        <f t="shared" si="197"/>
        <v/>
      </c>
    </row>
    <row r="108" spans="1:159" ht="26.25" customHeight="1">
      <c r="A108" s="14">
        <v>99</v>
      </c>
      <c r="B108" s="104" t="str">
        <f>'Strategy 1 | PD-TG'!B108</f>
        <v/>
      </c>
      <c r="C108" s="91" t="str">
        <f>'Strategy 1 | PD-TG'!C108</f>
        <v/>
      </c>
      <c r="D108" s="91" t="str">
        <f>'Strategy 1 | PD-TG'!J108</f>
        <v/>
      </c>
      <c r="E108" s="91" t="str">
        <f>IF(AU108="","",IF('Strategy 1 | PD-TG'!S108="W","Y",IF('Strategy 1 | PD-TG'!S108="L","N","")))</f>
        <v/>
      </c>
      <c r="F108" s="91" t="str">
        <f>'Strategy 1 | PD-TG'!T108</f>
        <v/>
      </c>
      <c r="G108" s="91" t="str">
        <f>'Strategy 1 | PD-TG'!N108</f>
        <v/>
      </c>
      <c r="H108" s="105" t="str">
        <f>'Strategy 1 | PD-TG'!P108</f>
        <v/>
      </c>
      <c r="I108" s="137"/>
      <c r="J108" s="137"/>
      <c r="K108" s="104" t="str">
        <f>'Strategy 2 | PD-FE'!B108</f>
        <v/>
      </c>
      <c r="L108" s="91" t="str">
        <f>'Strategy 2 | PD-FE'!C108</f>
        <v/>
      </c>
      <c r="M108" s="91" t="str">
        <f>'Strategy 2 | PD-FE'!J108</f>
        <v/>
      </c>
      <c r="N108" s="91" t="str">
        <f>IF(AU108="","",IF('Strategy 2 | PD-FE'!S108="W","Y",IF('Strategy 2 | PD-FE'!S108="L","N","")))</f>
        <v/>
      </c>
      <c r="O108" s="91" t="str">
        <f>'Strategy 2 | PD-FE'!T108</f>
        <v/>
      </c>
      <c r="P108" s="91" t="str">
        <f>'Strategy 2 | PD-FE'!N108</f>
        <v/>
      </c>
      <c r="Q108" s="105" t="str">
        <f>'Strategy 2 | PD-FE'!P108</f>
        <v/>
      </c>
      <c r="R108" s="137"/>
      <c r="S108" s="137"/>
      <c r="T108" s="104" t="str">
        <f>'Strategy 3 | M1-TG'!B108</f>
        <v/>
      </c>
      <c r="U108" s="91" t="str">
        <f>'Strategy 3 | M1-TG'!C108</f>
        <v/>
      </c>
      <c r="V108" s="91" t="str">
        <f>'Strategy 3 | M1-TG'!J108</f>
        <v/>
      </c>
      <c r="W108" s="91" t="str">
        <f>IF(AU108="","",IF('Strategy 3 | M1-TG'!S108="W","Y",IF('Strategy 3 | M1-TG'!S108="L","N","")))</f>
        <v/>
      </c>
      <c r="X108" s="91" t="str">
        <f>'Strategy 3 | M1-TG'!T108</f>
        <v/>
      </c>
      <c r="Y108" s="91" t="str">
        <f>'Strategy 3 | M1-TG'!N108</f>
        <v/>
      </c>
      <c r="Z108" s="105" t="str">
        <f>'Strategy 3 | M1-TG'!P108</f>
        <v/>
      </c>
      <c r="AA108" s="137"/>
      <c r="AB108" s="137"/>
      <c r="AC108" s="104" t="str">
        <f>'Strategy 4 | HP-FE'!B108</f>
        <v/>
      </c>
      <c r="AD108" s="91" t="str">
        <f>'Strategy 4 | HP-FE'!C108</f>
        <v/>
      </c>
      <c r="AE108" s="91" t="str">
        <f>'Strategy 4 | HP-FE'!J108</f>
        <v/>
      </c>
      <c r="AF108" s="91" t="str">
        <f>IF(AU108="","",IF('Strategy 4 | HP-FE'!S108="W","Y",IF('Strategy 4 | HP-FE'!S108="L","N","")))</f>
        <v/>
      </c>
      <c r="AG108" s="91" t="str">
        <f>'Strategy 4 | HP-FE'!T108</f>
        <v/>
      </c>
      <c r="AH108" s="91" t="str">
        <f>'Strategy 4 | HP-FE'!N108</f>
        <v/>
      </c>
      <c r="AI108" s="105" t="str">
        <f>'Strategy 4 | HP-FE'!P108</f>
        <v/>
      </c>
      <c r="AJ108" s="137"/>
      <c r="AK108" s="137"/>
      <c r="AL108" s="104" t="str">
        <f>'Strategy 5 | M1-FE'!B108</f>
        <v/>
      </c>
      <c r="AM108" s="91" t="str">
        <f>'Strategy 5 | M1-FE'!C108</f>
        <v/>
      </c>
      <c r="AN108" s="91" t="str">
        <f>'Strategy 5 | M1-FE'!J108</f>
        <v/>
      </c>
      <c r="AO108" s="91" t="str">
        <f>IF(AU108="","",IF('Strategy 5 | M1-FE'!S108="W","Y",IF('Strategy 5 | M1-FE'!S108="L","N","")))</f>
        <v/>
      </c>
      <c r="AP108" s="91" t="str">
        <f>'Strategy 5 | M1-FE'!T108</f>
        <v/>
      </c>
      <c r="AQ108" s="91" t="str">
        <f>'Strategy 5 | M1-FE'!N108</f>
        <v/>
      </c>
      <c r="AR108" s="105" t="str">
        <f>'Strategy 5 | M1-FE'!P108</f>
        <v/>
      </c>
      <c r="AS108" s="137"/>
      <c r="AT108" s="137"/>
      <c r="AU108" s="187" t="str">
        <f>IF('Combo Dashboard'!AF108="","",'Combo Dashboard'!AF108)</f>
        <v/>
      </c>
      <c r="AV108" s="190" t="str">
        <f>IF('Combo Dashboard'!AG108="","",'Combo Dashboard'!AG108)</f>
        <v/>
      </c>
      <c r="AW108" s="190" t="str">
        <f>IF('Combo Dashboard'!AH108="","",'Combo Dashboard'!AH108)</f>
        <v/>
      </c>
      <c r="AX108" s="178" t="str" cm="1">
        <f t="array" aca="1" ref="AX108" ca="1">IF(AU107="","",INDIRECT(DS107&amp;DH108))</f>
        <v/>
      </c>
      <c r="AY108" s="91" t="str">
        <f t="shared" si="182"/>
        <v/>
      </c>
      <c r="AZ108" s="91" t="str">
        <f t="shared" si="185"/>
        <v/>
      </c>
      <c r="BA108" s="105" t="str">
        <f t="shared" si="183"/>
        <v/>
      </c>
      <c r="BB108" s="137"/>
      <c r="BC108" s="137"/>
      <c r="BD108" s="137"/>
      <c r="BE108" s="104" t="str">
        <f>'Strategy 6 | PD-M1'!B108</f>
        <v/>
      </c>
      <c r="BF108" s="91" t="str">
        <f>'Strategy 6 | PD-M1'!C108</f>
        <v/>
      </c>
      <c r="BG108" s="91" t="str">
        <f>'Strategy 6 | PD-M1'!J108</f>
        <v/>
      </c>
      <c r="BH108" s="91" t="str">
        <f>IF(AU108="","",IF('Strategy 6 | PD-M1'!R108&gt;0,"Y",IF('Strategy 6 | PD-M1'!R108=0,"","N")))</f>
        <v/>
      </c>
      <c r="BI108" s="91" t="str">
        <f>'Strategy 6 | PD-M1'!T108</f>
        <v/>
      </c>
      <c r="BJ108" s="91" t="str">
        <f>'Strategy 6 | PD-M1'!N108</f>
        <v/>
      </c>
      <c r="BK108" s="105" t="str">
        <f>'Strategy 6 | PD-M1'!P108</f>
        <v/>
      </c>
      <c r="BL108" s="137"/>
      <c r="BM108" s="137"/>
      <c r="BN108" s="104" t="str">
        <f>'Strategy 7 | TG-FE'!B108</f>
        <v/>
      </c>
      <c r="BO108" s="91" t="str">
        <f>'Strategy 7 | TG-FE'!C108</f>
        <v/>
      </c>
      <c r="BP108" s="91" t="str">
        <f>'Strategy 7 | TG-FE'!J108</f>
        <v/>
      </c>
      <c r="BQ108" s="91" t="str">
        <f>IF(AU108="","",IF('Strategy 7 | TG-FE'!S108="W","Y",IF('Strategy 7 | TG-FE'!S108="L","N","")))</f>
        <v/>
      </c>
      <c r="BR108" s="91" t="str">
        <f>'Strategy 7 | TG-FE'!T108</f>
        <v/>
      </c>
      <c r="BS108" s="91" t="str">
        <f>'Strategy 7 | TG-FE'!N108</f>
        <v/>
      </c>
      <c r="BT108" s="105" t="str">
        <f>'Strategy 7 | TG-FE'!P108</f>
        <v/>
      </c>
      <c r="BU108" s="137"/>
      <c r="BV108" s="137"/>
      <c r="BW108" s="104" t="str">
        <f>'Strategy 8 | M1-WB'!B108</f>
        <v/>
      </c>
      <c r="BX108" s="91" t="str">
        <f>'Strategy 8 | M1-WB'!C108</f>
        <v/>
      </c>
      <c r="BY108" s="91" t="str">
        <f>'Strategy 8 | M1-WB'!J108</f>
        <v/>
      </c>
      <c r="BZ108" s="91" t="str">
        <f>IF(AU108="","",IF('Strategy 8 | M1-WB'!S108="W","Y",IF('Strategy 8 | M1-WB'!S108="L","N","")))</f>
        <v/>
      </c>
      <c r="CA108" s="91" t="str">
        <f>'Strategy 8 | M1-WB'!T108</f>
        <v/>
      </c>
      <c r="CB108" s="91" t="str">
        <f>'Strategy 8 | M1-WB'!N108</f>
        <v/>
      </c>
      <c r="CC108" s="105" t="str">
        <f>'Strategy 8 | M1-WB'!P108</f>
        <v/>
      </c>
      <c r="CD108" s="137"/>
      <c r="CE108" s="137"/>
      <c r="CF108" s="104" t="str">
        <f>'Strategy 9 | HP-M1'!B108</f>
        <v/>
      </c>
      <c r="CG108" s="91" t="str">
        <f>'Strategy 9 | HP-M1'!C108</f>
        <v/>
      </c>
      <c r="CH108" s="91" t="str">
        <f>'Strategy 9 | HP-M1'!J108</f>
        <v/>
      </c>
      <c r="CI108" s="91" t="str">
        <f>IF(AU108="","",IF('Strategy 9 | HP-M1'!S108="W","Y",IF('Strategy 9 | HP-M1'!S108="L","N","")))</f>
        <v/>
      </c>
      <c r="CJ108" s="91" t="str">
        <f>'Strategy 9 | HP-M1'!T108</f>
        <v/>
      </c>
      <c r="CK108" s="91" t="str">
        <f>'Strategy 9 | HP-M1'!N108</f>
        <v/>
      </c>
      <c r="CL108" s="105" t="str">
        <f>'Strategy 9 | HP-M1'!P108</f>
        <v/>
      </c>
      <c r="CM108" s="137"/>
      <c r="CN108" s="137"/>
      <c r="CO108" s="104" t="str">
        <f>'Strategy 10 | OP-OB'!B108</f>
        <v/>
      </c>
      <c r="CP108" s="91" t="str">
        <f>'Strategy 10 | OP-OB'!C108</f>
        <v/>
      </c>
      <c r="CQ108" s="91" t="str">
        <f>'Strategy 10 | OP-OB'!J108</f>
        <v/>
      </c>
      <c r="CR108" s="91" t="str">
        <f>IF(AU108="","",IF('Strategy 10 | OP-OB'!S108="W","Y",IF('Strategy 10 | OP-OB'!S108="L","N","")))</f>
        <v/>
      </c>
      <c r="CS108" s="91" t="str">
        <f>'Strategy 10 | OP-OB'!T108</f>
        <v/>
      </c>
      <c r="CT108" s="91" t="str">
        <f>'Strategy 10 | OP-OB'!N108</f>
        <v/>
      </c>
      <c r="CU108" s="105" t="str">
        <f>'Strategy 10 | OP-OB'!P108</f>
        <v/>
      </c>
      <c r="CV108" s="14" t="e">
        <f>IF(AY108="",0,IFERROR(VLOOKUP(AY103&amp;AY104&amp;AY105&amp;AY106&amp;AY107&amp;AY108,General!I:J,2,FALSE),0))+AZ107</f>
        <v>#VALUE!</v>
      </c>
      <c r="DG108" s="14" t="str">
        <f>DG109</f>
        <v/>
      </c>
      <c r="DH108" s="14">
        <v>108</v>
      </c>
      <c r="DJ108" s="14">
        <f ca="1">IF(DJ109="",0,COUNTIF(INDIRECT(DJ107&amp;DH105):INDIRECT(DJ107&amp;DH109),"Y"))</f>
        <v>0</v>
      </c>
      <c r="DK108" s="14">
        <f ca="1">IF(DK109="",0,COUNTIF(INDIRECT(DK107&amp;DH105):INDIRECT(DK107&amp;DH109),"Y"))</f>
        <v>0</v>
      </c>
      <c r="DL108" s="14">
        <f ca="1">IF(DL109="",0,COUNTIF(INDIRECT(DL107&amp;DH105):INDIRECT(DL107&amp;DH109),"Y"))</f>
        <v>0</v>
      </c>
      <c r="DM108" s="14">
        <f ca="1">IF(DM109="",0,COUNTIF(INDIRECT(DM107&amp;DH105):INDIRECT(DM107&amp;DH109),"Y"))</f>
        <v>0</v>
      </c>
      <c r="DN108" s="14" t="str" cm="1">
        <f t="array" aca="1" ref="DN108" ca="1">IFERROR(INDEX($DJ$109:$DM$109,_xlfn.AGGREGATE(15,6,COLUMN($DJ$109:$DM$109)-COLUMN($DI$109)/($DJ$103:$DM$103=MAX($DJ$103:$DM$103)),COLUMNS($DJ$109:DJ109))),"")</f>
        <v/>
      </c>
      <c r="DO108" s="14" t="str" cm="1">
        <f t="array" aca="1" ref="DO108" ca="1">IFERROR(INDEX($DJ$109:$DM$109,_xlfn.AGGREGATE(15,6,COLUMN($DJ$109:$DM$109)-COLUMN($DI$109)/($DJ$103:$DM$103=MAX($DJ$103:$DM$103)),COLUMNS($DJ$109:DK109))),"")</f>
        <v/>
      </c>
      <c r="DP108" s="14" t="str" cm="1">
        <f t="array" aca="1" ref="DP108" ca="1">IFERROR(INDEX($DJ$109:$DM$109,_xlfn.AGGREGATE(15,6,COLUMN($DJ$109:$DM$109)-COLUMN($DI$109)/($DJ$103:$DM$103=MAX($DJ$103:$DM$103)),COLUMNS($DJ$109:DL109))),"")</f>
        <v/>
      </c>
      <c r="DQ108" s="14" t="str" cm="1">
        <f t="array" aca="1" ref="DQ108" ca="1">IFERROR(INDEX($DJ$109:$DM$109,_xlfn.AGGREGATE(15,6,COLUMN($DJ$109:$DM$109)-COLUMN($DI$109)/($DJ$103:$DM$103=MAX($DJ$103:$DM$103)),COLUMNS($DJ$109:DM109))),"")</f>
        <v/>
      </c>
      <c r="DS108" s="14" t="str">
        <f t="shared" ca="1" si="273"/>
        <v/>
      </c>
      <c r="ES108" s="81" t="str">
        <f t="shared" si="184"/>
        <v>B99</v>
      </c>
      <c r="ET108" s="219" t="str">
        <f t="shared" si="188"/>
        <v/>
      </c>
      <c r="EU108" s="24" t="str">
        <f t="shared" si="189"/>
        <v/>
      </c>
      <c r="EV108" s="24" t="str">
        <f t="shared" si="190"/>
        <v/>
      </c>
      <c r="EW108" s="24" t="str">
        <f t="shared" si="191"/>
        <v/>
      </c>
      <c r="EX108" s="24" t="str">
        <f t="shared" si="192"/>
        <v/>
      </c>
      <c r="EY108" s="24" t="str">
        <f t="shared" si="193"/>
        <v/>
      </c>
      <c r="EZ108" s="24" t="str">
        <f t="shared" si="194"/>
        <v/>
      </c>
      <c r="FA108" s="24" t="str">
        <f t="shared" si="195"/>
        <v/>
      </c>
      <c r="FB108" s="24" t="str">
        <f t="shared" si="196"/>
        <v/>
      </c>
      <c r="FC108" s="67" t="str">
        <f t="shared" si="197"/>
        <v/>
      </c>
    </row>
    <row r="109" spans="1:159" ht="26.25" customHeight="1" thickBot="1">
      <c r="A109" s="14">
        <v>100</v>
      </c>
      <c r="B109" s="106" t="str">
        <f>'Strategy 1 | PD-TG'!B109</f>
        <v/>
      </c>
      <c r="C109" s="107" t="str">
        <f>'Strategy 1 | PD-TG'!C109</f>
        <v/>
      </c>
      <c r="D109" s="107" t="str">
        <f>'Strategy 1 | PD-TG'!J109</f>
        <v/>
      </c>
      <c r="E109" s="107" t="str">
        <f>IF(AU109="","",IF('Strategy 1 | PD-TG'!S109="W","Y",IF('Strategy 1 | PD-TG'!S109="L","N","")))</f>
        <v/>
      </c>
      <c r="F109" s="107" t="str">
        <f>'Strategy 1 | PD-TG'!T109</f>
        <v/>
      </c>
      <c r="G109" s="107" t="str">
        <f>'Strategy 1 | PD-TG'!N109</f>
        <v/>
      </c>
      <c r="H109" s="108" t="str">
        <f>'Strategy 1 | PD-TG'!P109</f>
        <v/>
      </c>
      <c r="I109" s="137"/>
      <c r="J109" s="137"/>
      <c r="K109" s="106" t="str">
        <f>'Strategy 2 | PD-FE'!B109</f>
        <v/>
      </c>
      <c r="L109" s="107" t="str">
        <f>'Strategy 2 | PD-FE'!C109</f>
        <v/>
      </c>
      <c r="M109" s="107" t="str">
        <f>'Strategy 2 | PD-FE'!J109</f>
        <v/>
      </c>
      <c r="N109" s="107" t="str">
        <f>IF(AU109="","",IF('Strategy 2 | PD-FE'!S109="W","Y",IF('Strategy 2 | PD-FE'!S109="L","N","")))</f>
        <v/>
      </c>
      <c r="O109" s="107" t="str">
        <f>'Strategy 2 | PD-FE'!T109</f>
        <v/>
      </c>
      <c r="P109" s="107" t="str">
        <f>'Strategy 2 | PD-FE'!N109</f>
        <v/>
      </c>
      <c r="Q109" s="108" t="str">
        <f>'Strategy 2 | PD-FE'!P109</f>
        <v/>
      </c>
      <c r="R109" s="137"/>
      <c r="S109" s="137"/>
      <c r="T109" s="106" t="str">
        <f>'Strategy 3 | M1-TG'!B109</f>
        <v/>
      </c>
      <c r="U109" s="107" t="str">
        <f>'Strategy 3 | M1-TG'!C109</f>
        <v/>
      </c>
      <c r="V109" s="107" t="str">
        <f>'Strategy 3 | M1-TG'!J109</f>
        <v/>
      </c>
      <c r="W109" s="107" t="str">
        <f>IF(AU109="","",IF('Strategy 3 | M1-TG'!S109="W","Y",IF('Strategy 3 | M1-TG'!S109="L","N","")))</f>
        <v/>
      </c>
      <c r="X109" s="107" t="str">
        <f>'Strategy 3 | M1-TG'!T109</f>
        <v/>
      </c>
      <c r="Y109" s="107" t="str">
        <f>'Strategy 3 | M1-TG'!N109</f>
        <v/>
      </c>
      <c r="Z109" s="108" t="str">
        <f>'Strategy 3 | M1-TG'!P109</f>
        <v/>
      </c>
      <c r="AA109" s="137"/>
      <c r="AB109" s="137"/>
      <c r="AC109" s="106" t="str">
        <f>'Strategy 4 | HP-FE'!B109</f>
        <v/>
      </c>
      <c r="AD109" s="107" t="str">
        <f>'Strategy 4 | HP-FE'!C109</f>
        <v/>
      </c>
      <c r="AE109" s="107" t="str">
        <f>'Strategy 4 | HP-FE'!J109</f>
        <v/>
      </c>
      <c r="AF109" s="107" t="str">
        <f>IF(AU109="","",IF('Strategy 4 | HP-FE'!S109="W","Y",IF('Strategy 4 | HP-FE'!S109="L","N","")))</f>
        <v/>
      </c>
      <c r="AG109" s="107" t="str">
        <f>'Strategy 4 | HP-FE'!T109</f>
        <v/>
      </c>
      <c r="AH109" s="107" t="str">
        <f>'Strategy 4 | HP-FE'!N109</f>
        <v/>
      </c>
      <c r="AI109" s="108" t="str">
        <f>'Strategy 4 | HP-FE'!P109</f>
        <v/>
      </c>
      <c r="AJ109" s="137"/>
      <c r="AK109" s="137"/>
      <c r="AL109" s="106" t="str">
        <f>'Strategy 5 | M1-FE'!B109</f>
        <v/>
      </c>
      <c r="AM109" s="107" t="str">
        <f>'Strategy 5 | M1-FE'!C109</f>
        <v/>
      </c>
      <c r="AN109" s="107" t="str">
        <f>'Strategy 5 | M1-FE'!J109</f>
        <v/>
      </c>
      <c r="AO109" s="107" t="str">
        <f>IF(AU109="","",IF('Strategy 5 | M1-FE'!S109="W","Y",IF('Strategy 5 | M1-FE'!S109="L","N","")))</f>
        <v/>
      </c>
      <c r="AP109" s="107" t="str">
        <f>'Strategy 5 | M1-FE'!T109</f>
        <v/>
      </c>
      <c r="AQ109" s="107" t="str">
        <f>'Strategy 5 | M1-FE'!N109</f>
        <v/>
      </c>
      <c r="AR109" s="108" t="str">
        <f>'Strategy 5 | M1-FE'!P109</f>
        <v/>
      </c>
      <c r="AS109" s="137"/>
      <c r="AT109" s="137"/>
      <c r="AU109" s="188" t="str">
        <f>IF('Combo Dashboard'!AF109="","",'Combo Dashboard'!AF109)</f>
        <v/>
      </c>
      <c r="AV109" s="191" t="str">
        <f>IF('Combo Dashboard'!AG109="","",'Combo Dashboard'!AG109)</f>
        <v/>
      </c>
      <c r="AW109" s="191" t="str">
        <f>IF('Combo Dashboard'!AH109="","",'Combo Dashboard'!AH109)</f>
        <v/>
      </c>
      <c r="AX109" s="182" t="str" cm="1">
        <f t="array" aca="1" ref="AX109" ca="1">IF(AU108="","",INDIRECT(DS108&amp;DH109))</f>
        <v/>
      </c>
      <c r="AY109" s="107" t="str">
        <f t="shared" si="182"/>
        <v/>
      </c>
      <c r="AZ109" s="107" t="str">
        <f t="shared" si="185"/>
        <v/>
      </c>
      <c r="BA109" s="108" t="str">
        <f t="shared" si="183"/>
        <v/>
      </c>
      <c r="BB109" s="137"/>
      <c r="BC109" s="137"/>
      <c r="BD109" s="137"/>
      <c r="BE109" s="106" t="str">
        <f>'Strategy 6 | PD-M1'!B109</f>
        <v/>
      </c>
      <c r="BF109" s="107" t="str">
        <f>'Strategy 6 | PD-M1'!C109</f>
        <v/>
      </c>
      <c r="BG109" s="107" t="str">
        <f>'Strategy 6 | PD-M1'!J109</f>
        <v/>
      </c>
      <c r="BH109" s="107" t="str">
        <f>IF(AU109="","",IF('Strategy 6 | PD-M1'!R109&gt;0,"Y",IF('Strategy 6 | PD-M1'!R109=0,"","N")))</f>
        <v/>
      </c>
      <c r="BI109" s="107" t="str">
        <f>'Strategy 6 | PD-M1'!T109</f>
        <v/>
      </c>
      <c r="BJ109" s="107" t="str">
        <f>'Strategy 6 | PD-M1'!N109</f>
        <v/>
      </c>
      <c r="BK109" s="108" t="str">
        <f>'Strategy 6 | PD-M1'!P109</f>
        <v/>
      </c>
      <c r="BL109" s="137"/>
      <c r="BM109" s="137"/>
      <c r="BN109" s="106" t="str">
        <f>'Strategy 7 | TG-FE'!B109</f>
        <v/>
      </c>
      <c r="BO109" s="107" t="str">
        <f>'Strategy 7 | TG-FE'!C109</f>
        <v/>
      </c>
      <c r="BP109" s="107" t="str">
        <f>'Strategy 7 | TG-FE'!J109</f>
        <v/>
      </c>
      <c r="BQ109" s="107" t="str">
        <f>IF(AU109="","",IF('Strategy 7 | TG-FE'!S109="W","Y",IF('Strategy 7 | TG-FE'!S109="L","N","")))</f>
        <v/>
      </c>
      <c r="BR109" s="107" t="str">
        <f>'Strategy 7 | TG-FE'!T109</f>
        <v/>
      </c>
      <c r="BS109" s="107" t="str">
        <f>'Strategy 7 | TG-FE'!N109</f>
        <v/>
      </c>
      <c r="BT109" s="108" t="str">
        <f>'Strategy 7 | TG-FE'!P109</f>
        <v/>
      </c>
      <c r="BU109" s="137"/>
      <c r="BV109" s="137"/>
      <c r="BW109" s="106" t="str">
        <f>'Strategy 8 | M1-WB'!B109</f>
        <v/>
      </c>
      <c r="BX109" s="107" t="str">
        <f>'Strategy 8 | M1-WB'!C109</f>
        <v/>
      </c>
      <c r="BY109" s="107" t="str">
        <f>'Strategy 8 | M1-WB'!J109</f>
        <v/>
      </c>
      <c r="BZ109" s="107" t="str">
        <f>IF(AU109="","",IF('Strategy 8 | M1-WB'!S109="W","Y",IF('Strategy 8 | M1-WB'!S109="L","N","")))</f>
        <v/>
      </c>
      <c r="CA109" s="107" t="str">
        <f>'Strategy 8 | M1-WB'!T109</f>
        <v/>
      </c>
      <c r="CB109" s="107" t="str">
        <f>'Strategy 8 | M1-WB'!N109</f>
        <v/>
      </c>
      <c r="CC109" s="108" t="str">
        <f>'Strategy 8 | M1-WB'!P109</f>
        <v/>
      </c>
      <c r="CD109" s="137"/>
      <c r="CE109" s="137"/>
      <c r="CF109" s="106" t="str">
        <f>'Strategy 9 | HP-M1'!B109</f>
        <v/>
      </c>
      <c r="CG109" s="107" t="str">
        <f>'Strategy 9 | HP-M1'!C109</f>
        <v/>
      </c>
      <c r="CH109" s="107" t="str">
        <f>'Strategy 9 | HP-M1'!J109</f>
        <v/>
      </c>
      <c r="CI109" s="107" t="str">
        <f>IF(AU109="","",IF('Strategy 9 | HP-M1'!S109="W","Y",IF('Strategy 9 | HP-M1'!S109="L","N","")))</f>
        <v/>
      </c>
      <c r="CJ109" s="107" t="str">
        <f>'Strategy 9 | HP-M1'!T109</f>
        <v/>
      </c>
      <c r="CK109" s="107" t="str">
        <f>'Strategy 9 | HP-M1'!N109</f>
        <v/>
      </c>
      <c r="CL109" s="108" t="str">
        <f>'Strategy 9 | HP-M1'!P109</f>
        <v/>
      </c>
      <c r="CM109" s="137"/>
      <c r="CN109" s="137"/>
      <c r="CO109" s="106" t="str">
        <f>'Strategy 10 | OP-OB'!B109</f>
        <v/>
      </c>
      <c r="CP109" s="107" t="str">
        <f>'Strategy 10 | OP-OB'!C109</f>
        <v/>
      </c>
      <c r="CQ109" s="107" t="str">
        <f>'Strategy 10 | OP-OB'!J109</f>
        <v/>
      </c>
      <c r="CR109" s="107" t="str">
        <f>IF(AU109="","",IF('Strategy 10 | OP-OB'!S109="W","Y",IF('Strategy 10 | OP-OB'!S109="L","N","")))</f>
        <v/>
      </c>
      <c r="CS109" s="107" t="str">
        <f>'Strategy 10 | OP-OB'!T109</f>
        <v/>
      </c>
      <c r="CT109" s="107" t="str">
        <f>'Strategy 10 | OP-OB'!N109</f>
        <v/>
      </c>
      <c r="CU109" s="108" t="str">
        <f>'Strategy 10 | OP-OB'!P109</f>
        <v/>
      </c>
      <c r="CV109" s="14" t="e">
        <f>IF(AY109="",0,IFERROR(VLOOKUP(AY104&amp;AY105&amp;AY106&amp;AY107&amp;AY108&amp;AY109,General!I:J,2,FALSE),0))+AZ108</f>
        <v>#VALUE!</v>
      </c>
      <c r="CW109" s="14" t="str">
        <f t="shared" ref="CW109" si="274">H109</f>
        <v/>
      </c>
      <c r="CX109" s="14" t="str">
        <f t="shared" ref="CX109" si="275">Q109</f>
        <v/>
      </c>
      <c r="CY109" s="14" t="str">
        <f t="shared" ref="CY109" si="276">Z109</f>
        <v/>
      </c>
      <c r="CZ109" s="14" t="str">
        <f t="shared" ref="CZ109" si="277">AI109</f>
        <v/>
      </c>
      <c r="DA109" s="14" t="str">
        <f t="shared" ref="DA109" si="278">AR109</f>
        <v/>
      </c>
      <c r="DB109" s="14" t="str">
        <f t="shared" ref="DB109" si="279">BK109</f>
        <v/>
      </c>
      <c r="DC109" s="14" t="str">
        <f t="shared" ref="DC109" si="280">BT109</f>
        <v/>
      </c>
      <c r="DD109" s="14" t="str">
        <f t="shared" ref="DD109" si="281">CC109</f>
        <v/>
      </c>
      <c r="DE109" s="14" t="str">
        <f t="shared" ref="DE109" si="282">CL109</f>
        <v/>
      </c>
      <c r="DF109" s="14" t="str">
        <f t="shared" ref="DF109" si="283">CU109</f>
        <v/>
      </c>
      <c r="DG109" s="14" t="str">
        <f>IF(AF109="","",INDEX($CW$4:$DF$4,MATCH(MAX(CW109:DF109),CW109:DF109,0)))</f>
        <v/>
      </c>
      <c r="DH109" s="14">
        <v>109</v>
      </c>
      <c r="DJ109" s="14" t="str" cm="1">
        <f t="array" ref="DJ109">IFERROR(INDEX($CW$4:$DF$4,_xlfn.AGGREGATE(15,6,COLUMN($CW$4:$DF$4)-COLUMN($CV$1)/($CW$109:$DF$109=MAX($CW$109:$DF$109)),COLUMNS($CW$4:CW109))),"")</f>
        <v/>
      </c>
      <c r="DK109" s="14" t="str" cm="1">
        <f t="array" ref="DK109">IFERROR(INDEX($CW$4:$DF$4,_xlfn.AGGREGATE(15,6,COLUMN($CW$4:$DF$4)-COLUMN($CV$1)/($CW$109:$DF$109=MAX($CW$109:$DF$109)),COLUMNS($CW$4:CX109))),"")</f>
        <v/>
      </c>
      <c r="DL109" s="14" t="str" cm="1">
        <f t="array" ref="DL109">IFERROR(INDEX($CW$4:$DF$4,_xlfn.AGGREGATE(15,6,COLUMN($CW$4:$DF$4)-COLUMN($CV$1)/($CW$109:$DF$109=MAX($CW$109:$DF$109)),COLUMNS($CW$4:CY109))),"")</f>
        <v/>
      </c>
      <c r="DM109" s="14" t="str" cm="1">
        <f t="array" ref="DM109">IFERROR(INDEX($CW$4:$DF$4,_xlfn.AGGREGATE(15,6,COLUMN($CW$4:$DF$4)-COLUMN($CV$1)/($CW$109:$DF$109=MAX($CW$109:$DF$109)),COLUMNS($CW$4:CZ109))),"")</f>
        <v/>
      </c>
      <c r="DN109" s="168" t="str">
        <f ca="1">IF(DO108="",DN108,DN105)</f>
        <v/>
      </c>
      <c r="DR109" s="14" t="str">
        <f ca="1">IF(DN106&gt;1,"R","N")</f>
        <v>R</v>
      </c>
      <c r="DS109" s="14" t="str">
        <f ca="1">DN109</f>
        <v/>
      </c>
      <c r="ES109" s="82" t="str">
        <f t="shared" si="184"/>
        <v>B100</v>
      </c>
      <c r="ET109" s="220" t="str">
        <f t="shared" si="188"/>
        <v/>
      </c>
      <c r="EU109" s="25" t="str">
        <f t="shared" si="189"/>
        <v/>
      </c>
      <c r="EV109" s="25" t="str">
        <f t="shared" si="190"/>
        <v/>
      </c>
      <c r="EW109" s="25" t="str">
        <f t="shared" si="191"/>
        <v/>
      </c>
      <c r="EX109" s="25" t="str">
        <f t="shared" si="192"/>
        <v/>
      </c>
      <c r="EY109" s="25" t="str">
        <f t="shared" si="193"/>
        <v/>
      </c>
      <c r="EZ109" s="25" t="str">
        <f t="shared" si="194"/>
        <v/>
      </c>
      <c r="FA109" s="25" t="str">
        <f t="shared" si="195"/>
        <v/>
      </c>
      <c r="FB109" s="25" t="str">
        <f t="shared" si="196"/>
        <v/>
      </c>
      <c r="FC109" s="70" t="str">
        <f t="shared" si="197"/>
        <v/>
      </c>
    </row>
    <row r="110" spans="1:159" ht="26.25">
      <c r="A110" s="256" t="s">
        <v>247</v>
      </c>
      <c r="B110" s="256"/>
      <c r="C110" s="256"/>
      <c r="D110" s="256"/>
      <c r="E110" s="256"/>
      <c r="F110" s="256"/>
      <c r="G110" s="256"/>
      <c r="H110" s="256"/>
      <c r="I110" s="256"/>
      <c r="J110" s="256"/>
      <c r="K110" s="256"/>
      <c r="L110" s="256"/>
      <c r="M110" s="256"/>
      <c r="N110" s="256"/>
      <c r="O110" s="256"/>
      <c r="P110" s="256"/>
      <c r="Q110" s="256"/>
      <c r="R110" s="256"/>
      <c r="S110" s="256"/>
      <c r="T110" s="256"/>
      <c r="U110" s="256"/>
      <c r="V110" s="256"/>
      <c r="W110" s="256"/>
      <c r="X110" s="256"/>
      <c r="Y110" s="256"/>
      <c r="Z110" s="256"/>
      <c r="AA110" s="256"/>
      <c r="AB110" s="256"/>
      <c r="AC110" s="256"/>
      <c r="AD110" s="256"/>
      <c r="AE110" s="256"/>
      <c r="AF110" s="256"/>
      <c r="AG110" s="256"/>
      <c r="AH110" s="256"/>
      <c r="AI110" s="256"/>
      <c r="AJ110" s="256"/>
      <c r="AK110" s="256"/>
      <c r="AL110" s="256"/>
      <c r="AM110" s="256"/>
      <c r="AN110" s="256"/>
      <c r="AO110" s="256"/>
      <c r="AP110" s="256"/>
      <c r="AQ110" s="256"/>
      <c r="AR110" s="256"/>
      <c r="AS110" s="256"/>
      <c r="AT110" s="256"/>
      <c r="AU110" s="256"/>
      <c r="AV110" s="256"/>
      <c r="AW110" s="256"/>
      <c r="AX110" s="256"/>
      <c r="AY110" s="256"/>
      <c r="AZ110" s="256"/>
      <c r="BA110" s="256"/>
      <c r="BB110" s="256"/>
      <c r="BC110" s="256"/>
      <c r="BD110" s="256"/>
      <c r="BE110" s="256"/>
      <c r="BF110" s="256"/>
      <c r="BG110" s="256"/>
      <c r="BH110" s="256"/>
      <c r="BI110" s="256"/>
      <c r="BJ110" s="256"/>
      <c r="BK110" s="256"/>
      <c r="BL110" s="256"/>
      <c r="BM110" s="256"/>
      <c r="BN110" s="256"/>
      <c r="BO110" s="256"/>
      <c r="BP110" s="256"/>
      <c r="BQ110" s="256"/>
      <c r="BR110" s="256"/>
      <c r="BS110" s="256"/>
      <c r="BT110" s="256"/>
      <c r="BU110" s="256"/>
      <c r="BV110" s="256"/>
      <c r="BW110" s="256"/>
      <c r="BX110" s="256"/>
      <c r="BY110" s="256"/>
      <c r="BZ110" s="256"/>
      <c r="CA110" s="256"/>
      <c r="CB110" s="256"/>
      <c r="CC110" s="256"/>
      <c r="CD110" s="256"/>
      <c r="CE110" s="256"/>
      <c r="CF110" s="256"/>
      <c r="CG110" s="256"/>
      <c r="CH110" s="256"/>
      <c r="CI110" s="256"/>
      <c r="CJ110" s="256"/>
      <c r="CK110" s="256"/>
      <c r="CL110" s="256"/>
      <c r="CM110" s="256"/>
      <c r="CN110" s="256"/>
      <c r="CO110" s="256"/>
      <c r="CP110" s="256"/>
      <c r="CQ110" s="256"/>
      <c r="CR110" s="256"/>
      <c r="CS110" s="256"/>
      <c r="CT110" s="256"/>
      <c r="CU110" s="256"/>
      <c r="CV110" s="256"/>
      <c r="CW110" s="256"/>
      <c r="CX110" s="256"/>
    </row>
    <row r="1048532" spans="2:93">
      <c r="B1048532" s="72"/>
      <c r="K1048532" s="72"/>
      <c r="T1048532" s="72"/>
      <c r="AC1048532" s="72"/>
      <c r="AL1048532" s="72"/>
      <c r="BE1048532" s="72"/>
      <c r="BN1048532" s="72"/>
      <c r="BW1048532" s="72"/>
      <c r="CF1048532" s="72"/>
      <c r="CO1048532" s="72"/>
    </row>
  </sheetData>
  <sheetProtection algorithmName="SHA-512" hashValue="mTpK9AgePXJxrcTvc8ScGitLk9bzuR9bobnq0uNDwPlPZtgsrMcdGIaE76Vrj/zIIvt6PTMwtIj6TRIPdDqSNQ==" saltValue="YykbhJvbJSr97g8vObfEvA==" spinCount="100000" sheet="1" objects="1" scenarios="1"/>
  <mergeCells count="17">
    <mergeCell ref="DJ4:DM4"/>
    <mergeCell ref="DN4:DQ4"/>
    <mergeCell ref="A110:CX110"/>
    <mergeCell ref="B1:AU2"/>
    <mergeCell ref="B3:H3"/>
    <mergeCell ref="AU3:AU4"/>
    <mergeCell ref="K3:Q3"/>
    <mergeCell ref="T3:Z3"/>
    <mergeCell ref="AC3:AI3"/>
    <mergeCell ref="AL3:AR3"/>
    <mergeCell ref="BE3:BK3"/>
    <mergeCell ref="BN3:BT3"/>
    <mergeCell ref="BW3:CC3"/>
    <mergeCell ref="CF3:CL3"/>
    <mergeCell ref="CO3:CU3"/>
    <mergeCell ref="AV3:BA3"/>
    <mergeCell ref="CW2:DL2"/>
  </mergeCells>
  <phoneticPr fontId="2" type="noConversion"/>
  <conditionalFormatting sqref="AU5:BB9 BB10:BB109 AU10:AU109">
    <cfRule type="cellIs" dxfId="119" priority="102" operator="equal">
      <formula>"P"</formula>
    </cfRule>
  </conditionalFormatting>
  <conditionalFormatting sqref="AU5:BB9 BB10:BB109 AU10:AU109">
    <cfRule type="cellIs" dxfId="118" priority="100" operator="equal">
      <formula>"B"</formula>
    </cfRule>
    <cfRule type="cellIs" dxfId="117" priority="101" operator="equal">
      <formula>"P"</formula>
    </cfRule>
  </conditionalFormatting>
  <conditionalFormatting sqref="E10:E109">
    <cfRule type="cellIs" dxfId="116" priority="89" operator="equal">
      <formula>"Y"</formula>
    </cfRule>
    <cfRule type="cellIs" dxfId="115" priority="90" operator="equal">
      <formula>"N"</formula>
    </cfRule>
  </conditionalFormatting>
  <conditionalFormatting sqref="F10:F109">
    <cfRule type="containsBlanks" dxfId="114" priority="94">
      <formula>LEN(TRIM(F10))=0</formula>
    </cfRule>
    <cfRule type="containsBlanks" priority="95">
      <formula>LEN(TRIM(F10))=0</formula>
    </cfRule>
    <cfRule type="cellIs" dxfId="113" priority="96" operator="equal">
      <formula>""""""</formula>
    </cfRule>
    <cfRule type="cellIs" dxfId="112" priority="97" operator="greaterThan">
      <formula>2</formula>
    </cfRule>
    <cfRule type="cellIs" dxfId="111" priority="98" operator="lessThan">
      <formula>-2</formula>
    </cfRule>
    <cfRule type="cellIs" dxfId="110" priority="99" operator="between">
      <formula>-2</formula>
      <formula>2</formula>
    </cfRule>
  </conditionalFormatting>
  <conditionalFormatting sqref="N10:N109">
    <cfRule type="cellIs" dxfId="109" priority="81" operator="equal">
      <formula>"Y"</formula>
    </cfRule>
    <cfRule type="cellIs" dxfId="108" priority="82" operator="equal">
      <formula>"N"</formula>
    </cfRule>
  </conditionalFormatting>
  <conditionalFormatting sqref="O10:O109">
    <cfRule type="containsBlanks" dxfId="107" priority="83">
      <formula>LEN(TRIM(O10))=0</formula>
    </cfRule>
    <cfRule type="containsBlanks" priority="84">
      <formula>LEN(TRIM(O10))=0</formula>
    </cfRule>
    <cfRule type="cellIs" dxfId="106" priority="85" operator="equal">
      <formula>""""""</formula>
    </cfRule>
    <cfRule type="cellIs" dxfId="105" priority="86" operator="greaterThan">
      <formula>2</formula>
    </cfRule>
    <cfRule type="cellIs" dxfId="104" priority="87" operator="lessThan">
      <formula>-2</formula>
    </cfRule>
    <cfRule type="cellIs" dxfId="103" priority="88" operator="between">
      <formula>-2</formula>
      <formula>2</formula>
    </cfRule>
  </conditionalFormatting>
  <conditionalFormatting sqref="W10:W109">
    <cfRule type="cellIs" dxfId="102" priority="73" operator="equal">
      <formula>"Y"</formula>
    </cfRule>
    <cfRule type="cellIs" dxfId="101" priority="74" operator="equal">
      <formula>"N"</formula>
    </cfRule>
  </conditionalFormatting>
  <conditionalFormatting sqref="X10:X109">
    <cfRule type="containsBlanks" dxfId="100" priority="75">
      <formula>LEN(TRIM(X10))=0</formula>
    </cfRule>
    <cfRule type="containsBlanks" priority="76">
      <formula>LEN(TRIM(X10))=0</formula>
    </cfRule>
    <cfRule type="cellIs" dxfId="99" priority="77" operator="equal">
      <formula>""""""</formula>
    </cfRule>
    <cfRule type="cellIs" dxfId="98" priority="78" operator="greaterThan">
      <formula>2</formula>
    </cfRule>
    <cfRule type="cellIs" dxfId="97" priority="79" operator="lessThan">
      <formula>-2</formula>
    </cfRule>
    <cfRule type="cellIs" dxfId="96" priority="80" operator="between">
      <formula>-2</formula>
      <formula>2</formula>
    </cfRule>
  </conditionalFormatting>
  <conditionalFormatting sqref="AF10:AF109">
    <cfRule type="cellIs" dxfId="95" priority="65" operator="equal">
      <formula>"Y"</formula>
    </cfRule>
    <cfRule type="cellIs" dxfId="94" priority="66" operator="equal">
      <formula>"N"</formula>
    </cfRule>
  </conditionalFormatting>
  <conditionalFormatting sqref="AG10:AG109">
    <cfRule type="containsBlanks" dxfId="93" priority="67">
      <formula>LEN(TRIM(AG10))=0</formula>
    </cfRule>
    <cfRule type="containsBlanks" priority="68">
      <formula>LEN(TRIM(AG10))=0</formula>
    </cfRule>
    <cfRule type="cellIs" dxfId="92" priority="69" operator="equal">
      <formula>""""""</formula>
    </cfRule>
    <cfRule type="cellIs" dxfId="91" priority="70" operator="greaterThan">
      <formula>2</formula>
    </cfRule>
    <cfRule type="cellIs" dxfId="90" priority="71" operator="lessThan">
      <formula>-2</formula>
    </cfRule>
    <cfRule type="cellIs" dxfId="89" priority="72" operator="between">
      <formula>-2</formula>
      <formula>2</formula>
    </cfRule>
  </conditionalFormatting>
  <conditionalFormatting sqref="AO10:AO109">
    <cfRule type="cellIs" dxfId="88" priority="57" operator="equal">
      <formula>"Y"</formula>
    </cfRule>
    <cfRule type="cellIs" dxfId="87" priority="58" operator="equal">
      <formula>"N"</formula>
    </cfRule>
  </conditionalFormatting>
  <conditionalFormatting sqref="AP10:AP109">
    <cfRule type="containsBlanks" dxfId="86" priority="59">
      <formula>LEN(TRIM(AP10))=0</formula>
    </cfRule>
    <cfRule type="containsBlanks" priority="60">
      <formula>LEN(TRIM(AP10))=0</formula>
    </cfRule>
    <cfRule type="cellIs" dxfId="85" priority="61" operator="equal">
      <formula>""""""</formula>
    </cfRule>
    <cfRule type="cellIs" dxfId="84" priority="62" operator="greaterThan">
      <formula>2</formula>
    </cfRule>
    <cfRule type="cellIs" dxfId="83" priority="63" operator="lessThan">
      <formula>-2</formula>
    </cfRule>
    <cfRule type="cellIs" dxfId="82" priority="64" operator="between">
      <formula>-2</formula>
      <formula>2</formula>
    </cfRule>
  </conditionalFormatting>
  <conditionalFormatting sqref="BH10:BH109">
    <cfRule type="cellIs" dxfId="81" priority="49" operator="equal">
      <formula>"Y"</formula>
    </cfRule>
    <cfRule type="cellIs" dxfId="80" priority="50" operator="equal">
      <formula>"N"</formula>
    </cfRule>
  </conditionalFormatting>
  <conditionalFormatting sqref="BI10:BI109">
    <cfRule type="containsBlanks" dxfId="79" priority="51">
      <formula>LEN(TRIM(BI10))=0</formula>
    </cfRule>
    <cfRule type="containsBlanks" priority="52">
      <formula>LEN(TRIM(BI10))=0</formula>
    </cfRule>
    <cfRule type="cellIs" dxfId="78" priority="53" operator="equal">
      <formula>""""""</formula>
    </cfRule>
    <cfRule type="cellIs" dxfId="77" priority="54" operator="greaterThan">
      <formula>2</formula>
    </cfRule>
    <cfRule type="cellIs" dxfId="76" priority="55" operator="lessThan">
      <formula>-2</formula>
    </cfRule>
    <cfRule type="cellIs" dxfId="75" priority="56" operator="between">
      <formula>-2</formula>
      <formula>2</formula>
    </cfRule>
  </conditionalFormatting>
  <conditionalFormatting sqref="BQ10:BQ109">
    <cfRule type="cellIs" dxfId="74" priority="41" operator="equal">
      <formula>"Y"</formula>
    </cfRule>
    <cfRule type="cellIs" dxfId="73" priority="42" operator="equal">
      <formula>"N"</formula>
    </cfRule>
  </conditionalFormatting>
  <conditionalFormatting sqref="BR10:BR109">
    <cfRule type="containsBlanks" dxfId="72" priority="43">
      <formula>LEN(TRIM(BR10))=0</formula>
    </cfRule>
    <cfRule type="containsBlanks" priority="44">
      <formula>LEN(TRIM(BR10))=0</formula>
    </cfRule>
    <cfRule type="cellIs" dxfId="71" priority="45" operator="equal">
      <formula>""""""</formula>
    </cfRule>
    <cfRule type="cellIs" dxfId="70" priority="46" operator="greaterThan">
      <formula>2</formula>
    </cfRule>
    <cfRule type="cellIs" dxfId="69" priority="47" operator="lessThan">
      <formula>-2</formula>
    </cfRule>
    <cfRule type="cellIs" dxfId="68" priority="48" operator="between">
      <formula>-2</formula>
      <formula>2</formula>
    </cfRule>
  </conditionalFormatting>
  <conditionalFormatting sqref="BZ10:BZ109">
    <cfRule type="cellIs" dxfId="67" priority="33" operator="equal">
      <formula>"Y"</formula>
    </cfRule>
    <cfRule type="cellIs" dxfId="66" priority="34" operator="equal">
      <formula>"N"</formula>
    </cfRule>
  </conditionalFormatting>
  <conditionalFormatting sqref="CA10:CA109">
    <cfRule type="containsBlanks" dxfId="65" priority="35">
      <formula>LEN(TRIM(CA10))=0</formula>
    </cfRule>
    <cfRule type="containsBlanks" priority="36">
      <formula>LEN(TRIM(CA10))=0</formula>
    </cfRule>
    <cfRule type="cellIs" dxfId="64" priority="37" operator="equal">
      <formula>""""""</formula>
    </cfRule>
    <cfRule type="cellIs" dxfId="63" priority="38" operator="greaterThan">
      <formula>2</formula>
    </cfRule>
    <cfRule type="cellIs" dxfId="62" priority="39" operator="lessThan">
      <formula>-2</formula>
    </cfRule>
    <cfRule type="cellIs" dxfId="61" priority="40" operator="between">
      <formula>-2</formula>
      <formula>2</formula>
    </cfRule>
  </conditionalFormatting>
  <conditionalFormatting sqref="CI10:CI109">
    <cfRule type="cellIs" dxfId="60" priority="25" operator="equal">
      <formula>"Y"</formula>
    </cfRule>
    <cfRule type="cellIs" dxfId="59" priority="26" operator="equal">
      <formula>"N"</formula>
    </cfRule>
  </conditionalFormatting>
  <conditionalFormatting sqref="CJ10:CJ109">
    <cfRule type="containsBlanks" dxfId="58" priority="27">
      <formula>LEN(TRIM(CJ10))=0</formula>
    </cfRule>
    <cfRule type="containsBlanks" priority="28">
      <formula>LEN(TRIM(CJ10))=0</formula>
    </cfRule>
    <cfRule type="cellIs" dxfId="57" priority="29" operator="equal">
      <formula>""""""</formula>
    </cfRule>
    <cfRule type="cellIs" dxfId="56" priority="30" operator="greaterThan">
      <formula>2</formula>
    </cfRule>
    <cfRule type="cellIs" dxfId="55" priority="31" operator="lessThan">
      <formula>-2</formula>
    </cfRule>
    <cfRule type="cellIs" dxfId="54" priority="32" operator="between">
      <formula>-2</formula>
      <formula>2</formula>
    </cfRule>
  </conditionalFormatting>
  <conditionalFormatting sqref="CR10:CR109">
    <cfRule type="cellIs" dxfId="53" priority="17" operator="equal">
      <formula>"Y"</formula>
    </cfRule>
    <cfRule type="cellIs" dxfId="52" priority="18" operator="equal">
      <formula>"N"</formula>
    </cfRule>
  </conditionalFormatting>
  <conditionalFormatting sqref="CS10:CS109">
    <cfRule type="containsBlanks" dxfId="51" priority="19">
      <formula>LEN(TRIM(CS10))=0</formula>
    </cfRule>
    <cfRule type="containsBlanks" priority="20">
      <formula>LEN(TRIM(CS10))=0</formula>
    </cfRule>
    <cfRule type="cellIs" dxfId="50" priority="21" operator="equal">
      <formula>""""""</formula>
    </cfRule>
    <cfRule type="cellIs" dxfId="49" priority="22" operator="greaterThan">
      <formula>2</formula>
    </cfRule>
    <cfRule type="cellIs" dxfId="48" priority="23" operator="lessThan">
      <formula>-2</formula>
    </cfRule>
    <cfRule type="cellIs" dxfId="47" priority="24" operator="between">
      <formula>-2</formula>
      <formula>2</formula>
    </cfRule>
  </conditionalFormatting>
  <conditionalFormatting sqref="AY10:AY109">
    <cfRule type="cellIs" dxfId="46" priority="1" operator="equal">
      <formula>"Y"</formula>
    </cfRule>
    <cfRule type="cellIs" dxfId="45" priority="2" operator="equal">
      <formula>"N"</formula>
    </cfRule>
  </conditionalFormatting>
  <conditionalFormatting sqref="AZ10:AZ109">
    <cfRule type="containsBlanks" dxfId="44" priority="3">
      <formula>LEN(TRIM(AZ10))=0</formula>
    </cfRule>
    <cfRule type="containsBlanks" priority="4">
      <formula>LEN(TRIM(AZ10))=0</formula>
    </cfRule>
    <cfRule type="cellIs" dxfId="43" priority="5" operator="equal">
      <formula>""""""</formula>
    </cfRule>
    <cfRule type="cellIs" dxfId="42" priority="6" operator="greaterThan">
      <formula>2</formula>
    </cfRule>
    <cfRule type="cellIs" dxfId="41" priority="7" operator="lessThan">
      <formula>-2</formula>
    </cfRule>
    <cfRule type="cellIs" dxfId="40" priority="8" operator="between">
      <formula>-2</formula>
      <formula>2</formula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2EACA-B27E-4C21-81A6-ED8D73C88B75}">
  <dimension ref="A1:AH100"/>
  <sheetViews>
    <sheetView topLeftCell="G1" workbookViewId="0">
      <selection activeCell="H10" sqref="H10"/>
    </sheetView>
  </sheetViews>
  <sheetFormatPr defaultRowHeight="15"/>
  <cols>
    <col min="1" max="1" width="12.85546875" customWidth="1"/>
    <col min="2" max="3" width="8" customWidth="1"/>
    <col min="4" max="4" width="6.5703125" style="14" customWidth="1"/>
    <col min="5" max="5" width="7.28515625" style="14" customWidth="1"/>
    <col min="6" max="6" width="10.140625" customWidth="1"/>
    <col min="7" max="7" width="10" customWidth="1"/>
    <col min="12" max="12" width="10.42578125" customWidth="1"/>
    <col min="16" max="20" width="7.85546875" style="1" customWidth="1"/>
    <col min="21" max="26" width="9.140625" style="1"/>
  </cols>
  <sheetData>
    <row r="1" spans="1:34" ht="19.5" thickBot="1">
      <c r="A1" s="317" t="str">
        <f>'Strategy Dashboard'!B3</f>
        <v>Strategy 1 : PD/TG</v>
      </c>
      <c r="B1" s="318"/>
      <c r="C1" s="318"/>
      <c r="D1" s="318"/>
      <c r="E1" s="318"/>
      <c r="F1" s="318"/>
      <c r="G1" s="318"/>
      <c r="H1" s="318"/>
      <c r="I1" s="318"/>
      <c r="J1" s="318"/>
      <c r="K1" s="318"/>
      <c r="L1" s="318"/>
      <c r="M1" s="318"/>
      <c r="N1" s="318"/>
      <c r="O1" s="318"/>
      <c r="P1" s="319"/>
      <c r="Q1" s="319"/>
      <c r="R1" s="319"/>
      <c r="S1" s="319"/>
      <c r="T1" s="320"/>
    </row>
    <row r="2" spans="1:34" s="15" customFormat="1">
      <c r="A2" s="321" t="s">
        <v>35</v>
      </c>
      <c r="B2" s="324" t="s">
        <v>20</v>
      </c>
      <c r="C2" s="62"/>
      <c r="D2" s="324" t="s">
        <v>0</v>
      </c>
      <c r="E2" s="327"/>
      <c r="F2" s="329" t="s">
        <v>18</v>
      </c>
      <c r="G2" s="330"/>
      <c r="H2" s="330"/>
      <c r="I2" s="330"/>
      <c r="J2" s="331"/>
      <c r="K2" s="332" t="s">
        <v>22</v>
      </c>
      <c r="L2" s="333"/>
      <c r="M2" s="333"/>
      <c r="N2" s="333"/>
      <c r="O2" s="334"/>
      <c r="P2" s="335" t="s">
        <v>23</v>
      </c>
      <c r="Q2" s="336"/>
      <c r="R2" s="336"/>
      <c r="S2" s="336"/>
      <c r="T2" s="337"/>
    </row>
    <row r="3" spans="1:34" s="15" customFormat="1" ht="30">
      <c r="A3" s="322"/>
      <c r="B3" s="325"/>
      <c r="C3" s="16" t="s">
        <v>67</v>
      </c>
      <c r="D3" s="325"/>
      <c r="E3" s="328"/>
      <c r="F3" s="20" t="s">
        <v>19</v>
      </c>
      <c r="G3" s="315" t="s">
        <v>26</v>
      </c>
      <c r="H3" s="316"/>
      <c r="I3" s="17" t="s">
        <v>21</v>
      </c>
      <c r="J3" s="21" t="s">
        <v>66</v>
      </c>
      <c r="K3" s="22" t="s">
        <v>19</v>
      </c>
      <c r="L3" s="18" t="s">
        <v>47</v>
      </c>
      <c r="M3" s="18"/>
      <c r="N3" s="18" t="s">
        <v>21</v>
      </c>
      <c r="O3" s="23" t="s">
        <v>36</v>
      </c>
      <c r="P3" s="338" t="s">
        <v>28</v>
      </c>
      <c r="Q3" s="311" t="s">
        <v>29</v>
      </c>
      <c r="R3" s="311" t="s">
        <v>30</v>
      </c>
      <c r="S3" s="311" t="s">
        <v>31</v>
      </c>
      <c r="T3" s="313" t="s">
        <v>32</v>
      </c>
      <c r="W3" s="308" t="s">
        <v>33</v>
      </c>
      <c r="X3" s="309"/>
      <c r="Y3" s="308" t="s">
        <v>34</v>
      </c>
      <c r="Z3" s="309"/>
      <c r="AA3" s="310" t="s">
        <v>37</v>
      </c>
      <c r="AB3" s="310" t="s">
        <v>38</v>
      </c>
      <c r="AC3" s="15" t="s">
        <v>42</v>
      </c>
      <c r="AD3" s="15" t="s">
        <v>45</v>
      </c>
      <c r="AE3" s="15" t="s">
        <v>46</v>
      </c>
      <c r="AF3" s="15" t="s">
        <v>48</v>
      </c>
      <c r="AG3" s="15" t="s">
        <v>49</v>
      </c>
      <c r="AH3" s="15" t="s">
        <v>50</v>
      </c>
    </row>
    <row r="4" spans="1:34" s="15" customFormat="1" ht="15.75" thickBot="1">
      <c r="A4" s="323"/>
      <c r="B4" s="326"/>
      <c r="C4" s="26"/>
      <c r="D4" s="26" t="s">
        <v>1</v>
      </c>
      <c r="E4" s="27" t="s">
        <v>2</v>
      </c>
      <c r="F4" s="28"/>
      <c r="G4" s="29" t="s">
        <v>1</v>
      </c>
      <c r="H4" s="29" t="s">
        <v>2</v>
      </c>
      <c r="I4" s="29"/>
      <c r="J4" s="30"/>
      <c r="K4" s="31"/>
      <c r="L4" s="32" t="s">
        <v>1</v>
      </c>
      <c r="M4" s="32" t="s">
        <v>2</v>
      </c>
      <c r="N4" s="32"/>
      <c r="O4" s="33"/>
      <c r="P4" s="339"/>
      <c r="Q4" s="312"/>
      <c r="R4" s="312"/>
      <c r="S4" s="312"/>
      <c r="T4" s="314"/>
      <c r="U4" s="16" t="s">
        <v>1</v>
      </c>
      <c r="V4" s="16" t="s">
        <v>2</v>
      </c>
      <c r="W4" s="16" t="s">
        <v>1</v>
      </c>
      <c r="X4" s="16" t="s">
        <v>2</v>
      </c>
      <c r="Y4" s="16" t="s">
        <v>1</v>
      </c>
      <c r="Z4" s="16" t="s">
        <v>2</v>
      </c>
      <c r="AA4" s="310"/>
      <c r="AB4" s="310"/>
    </row>
    <row r="5" spans="1:34">
      <c r="A5" s="34"/>
      <c r="B5" s="35"/>
      <c r="C5" s="35"/>
      <c r="D5" s="36" t="str">
        <f>IF(U5="","","P"&amp;U5)</f>
        <v>P1</v>
      </c>
      <c r="E5" s="36" t="e">
        <f>IF(V5="","","B"&amp;V5)</f>
        <v>#REF!</v>
      </c>
      <c r="F5" s="34"/>
      <c r="G5" s="35"/>
      <c r="H5" s="35"/>
      <c r="I5" s="35"/>
      <c r="J5" s="37"/>
      <c r="K5" s="34"/>
      <c r="L5" s="35"/>
      <c r="M5" s="35"/>
      <c r="N5" s="35"/>
      <c r="O5" s="37"/>
      <c r="P5" s="49"/>
      <c r="Q5" s="50"/>
      <c r="R5" s="50"/>
      <c r="S5" s="50"/>
      <c r="T5" s="51"/>
      <c r="U5" s="1">
        <f>IF('Strategy Dashboard'!AU5="P",1,0)</f>
        <v>1</v>
      </c>
      <c r="V5" s="1" t="e">
        <f>IF('Strategy Dashboard'!#REF!="B",1,"")</f>
        <v>#REF!</v>
      </c>
    </row>
    <row r="6" spans="1:34">
      <c r="A6" s="10"/>
      <c r="B6" s="3"/>
      <c r="C6" s="3"/>
      <c r="D6" s="24" t="str">
        <f t="shared" ref="D6:D69" si="0">IF(U6="","","P"&amp;U6)</f>
        <v>P2</v>
      </c>
      <c r="E6" s="24" t="e">
        <f t="shared" ref="E6:E69" si="1">IF(V6="","","B"&amp;V6)</f>
        <v>#REF!</v>
      </c>
      <c r="F6" s="10"/>
      <c r="G6" s="3"/>
      <c r="H6" s="3"/>
      <c r="I6" s="3"/>
      <c r="J6" s="11"/>
      <c r="K6" s="10"/>
      <c r="L6" s="3"/>
      <c r="M6" s="3"/>
      <c r="N6" s="3"/>
      <c r="O6" s="11"/>
      <c r="P6" s="52"/>
      <c r="Q6" s="2"/>
      <c r="R6" s="2"/>
      <c r="S6" s="2"/>
      <c r="T6" s="7"/>
      <c r="U6" s="1">
        <f>IF('Strategy Dashboard'!AU6="P",IF(U5="",1,U5+1),"")</f>
        <v>2</v>
      </c>
      <c r="V6" s="1" t="e">
        <f>IF('Strategy Dashboard'!#REF!="B",IF(V5="",1,V5+1),"")</f>
        <v>#REF!</v>
      </c>
    </row>
    <row r="7" spans="1:34">
      <c r="A7" s="10"/>
      <c r="B7" s="3"/>
      <c r="C7" s="3"/>
      <c r="D7" s="24" t="str">
        <f t="shared" si="0"/>
        <v/>
      </c>
      <c r="E7" s="24" t="e">
        <f t="shared" si="1"/>
        <v>#REF!</v>
      </c>
      <c r="F7" s="10"/>
      <c r="G7" s="3"/>
      <c r="H7" s="3"/>
      <c r="I7" s="3"/>
      <c r="J7" s="11"/>
      <c r="K7" s="10"/>
      <c r="L7" s="3"/>
      <c r="M7" s="3"/>
      <c r="N7" s="3"/>
      <c r="O7" s="11"/>
      <c r="P7" s="52"/>
      <c r="Q7" s="2"/>
      <c r="R7" s="2"/>
      <c r="S7" s="2"/>
      <c r="T7" s="7"/>
      <c r="U7" s="1" t="str">
        <f>IF('Strategy Dashboard'!AU7="P",IF(U6="",1,U6+1),"")</f>
        <v/>
      </c>
      <c r="V7" s="1" t="e">
        <f>IF('Strategy Dashboard'!#REF!="B",IF(V6="",1,V6+1),"")</f>
        <v>#REF!</v>
      </c>
    </row>
    <row r="8" spans="1:34">
      <c r="A8" s="10"/>
      <c r="B8" s="3"/>
      <c r="C8" s="3"/>
      <c r="D8" s="24" t="str">
        <f t="shared" si="0"/>
        <v/>
      </c>
      <c r="E8" s="24" t="e">
        <f t="shared" si="1"/>
        <v>#REF!</v>
      </c>
      <c r="F8" s="10"/>
      <c r="G8" s="3"/>
      <c r="H8" s="3"/>
      <c r="I8" s="3"/>
      <c r="J8" s="11"/>
      <c r="K8" s="10"/>
      <c r="L8" s="3"/>
      <c r="M8" s="3"/>
      <c r="N8" s="3"/>
      <c r="O8" s="11"/>
      <c r="P8" s="52"/>
      <c r="Q8" s="2"/>
      <c r="R8" s="2"/>
      <c r="S8" s="2"/>
      <c r="T8" s="7"/>
      <c r="U8" s="1" t="str">
        <f>IF('Strategy Dashboard'!AU8="P",IF(U7="",1,U7+1),"")</f>
        <v/>
      </c>
      <c r="V8" s="1" t="e">
        <f>IF('Strategy Dashboard'!#REF!="B",IF(V7="",1,V7+1),"")</f>
        <v>#REF!</v>
      </c>
    </row>
    <row r="9" spans="1:34" ht="15.75" thickBot="1">
      <c r="A9" s="12"/>
      <c r="B9" s="19"/>
      <c r="C9" s="19"/>
      <c r="D9" s="25" t="str">
        <f t="shared" si="0"/>
        <v>P1</v>
      </c>
      <c r="E9" s="25" t="e">
        <f t="shared" si="1"/>
        <v>#REF!</v>
      </c>
      <c r="F9" s="12"/>
      <c r="G9" s="19"/>
      <c r="H9" s="19"/>
      <c r="I9" s="19"/>
      <c r="J9" s="13"/>
      <c r="K9" s="12"/>
      <c r="L9" s="19"/>
      <c r="M9" s="19"/>
      <c r="N9" s="19"/>
      <c r="O9" s="13"/>
      <c r="P9" s="53"/>
      <c r="Q9" s="54"/>
      <c r="R9" s="54"/>
      <c r="S9" s="54"/>
      <c r="T9" s="9"/>
      <c r="U9" s="1">
        <f>IF('Strategy Dashboard'!AU9="P",IF(U8="",1,U8+1),"")</f>
        <v>1</v>
      </c>
      <c r="V9" s="1" t="e">
        <f>IF('Strategy Dashboard'!#REF!="B",IF(V8="",1,V8+1),"")</f>
        <v>#REF!</v>
      </c>
    </row>
    <row r="10" spans="1:34">
      <c r="A10" s="38"/>
      <c r="B10" s="39"/>
      <c r="C10" s="39"/>
      <c r="D10" s="40" t="str">
        <f t="shared" si="0"/>
        <v>P2</v>
      </c>
      <c r="E10" s="40" t="e">
        <f t="shared" si="1"/>
        <v>#REF!</v>
      </c>
      <c r="F10" s="38" t="str">
        <f>'Strategy-Rule'!A3</f>
        <v>PD</v>
      </c>
      <c r="G10" s="39" t="e">
        <f>IF(AC10="Y",IF(AA10="P","P"&amp;REPLACE(AB10, 1, 1, ""),""),"")</f>
        <v>#REF!</v>
      </c>
      <c r="H10" s="39" t="str">
        <f t="shared" ref="H10:H41" si="2">IF(AA10="B","B"&amp;REPLACE(AB10, 1, 1, ""),"")</f>
        <v/>
      </c>
      <c r="I10" s="39" t="e">
        <f>IF(LEFT(D10)=LEFT(G10),"W","L")</f>
        <v>#REF!</v>
      </c>
      <c r="J10" s="41"/>
      <c r="K10" s="38"/>
      <c r="L10" s="39"/>
      <c r="M10" s="39"/>
      <c r="N10" s="39"/>
      <c r="O10" s="41"/>
      <c r="P10" s="55" t="e">
        <f>IF(W10="10101","Y",IF(X10="10101","Y","N"))</f>
        <v>#REF!</v>
      </c>
      <c r="Q10" s="56" t="e">
        <f>IF(W10="12345","Y",IF(X10="12345","Y","N"))</f>
        <v>#REF!</v>
      </c>
      <c r="R10" s="56" t="e">
        <f>IF(Y10="101","Y",IF(Z10="101","Y","N"))</f>
        <v>#REF!</v>
      </c>
      <c r="S10" s="56"/>
      <c r="T10" s="57"/>
      <c r="U10" s="1">
        <f>IF('Strategy Dashboard'!AU10="P",IF(U9="",1,U9+1),"")</f>
        <v>2</v>
      </c>
      <c r="V10" s="1" t="e">
        <f>IF('Strategy Dashboard'!#REF!="B",IF(V9="",1,V9+1),"")</f>
        <v>#REF!</v>
      </c>
      <c r="W10" s="1" t="str">
        <f t="shared" ref="W10:W41" si="3">IF(U5="",0,U5)&amp;IF(U6="",0,U6)&amp;IF(U7="",0,U7)&amp;IF(U8="",0,U8)&amp;IF(U9="",0,U9)</f>
        <v>12001</v>
      </c>
      <c r="X10" s="1" t="e">
        <f t="shared" ref="X10:X41" si="4">IF(V5="",0,V5)&amp;IF(V6="",0,V6)&amp;IF(V7="",0,V7)&amp;IF(V8="",0,V8)&amp;IF(V9="",0,V9)</f>
        <v>#REF!</v>
      </c>
      <c r="Y10" s="1" t="str">
        <f t="shared" ref="Y10:Y41" si="5">IF(U7="",0,U7)&amp;IF(U8="",0,U8)&amp;IF(U9="",0,U9)</f>
        <v>001</v>
      </c>
      <c r="Z10" s="1" t="e">
        <f t="shared" ref="Z10:Z41" si="6">IF(V7="",0,V7)&amp;IF(V8="",0,V8)&amp;IF(V9="",0,V9)</f>
        <v>#REF!</v>
      </c>
      <c r="AA10" t="str">
        <f>IF(COUNTBLANK(U5:U9)&gt;2,"B","P")</f>
        <v>P</v>
      </c>
      <c r="AB10" t="s">
        <v>41</v>
      </c>
      <c r="AC10" t="e">
        <f t="shared" ref="AC10:AC16" si="7">IF(AND(U9="",V9=""),"N","Y")</f>
        <v>#REF!</v>
      </c>
      <c r="AD10" t="s">
        <v>43</v>
      </c>
      <c r="AE10" t="str">
        <f>IF(AND(AD9="W",AD8="W"),"Y",IF(AND(AD7="W",AD8="L",AD9="W"),"Y","N"))</f>
        <v>N</v>
      </c>
      <c r="AF10" t="str">
        <f>REPLACE(AB10, 1, 1, "")</f>
        <v>1</v>
      </c>
      <c r="AG10">
        <f>AF10+1</f>
        <v>2</v>
      </c>
      <c r="AH10">
        <f>AF10-1</f>
        <v>0</v>
      </c>
    </row>
    <row r="11" spans="1:34">
      <c r="A11" s="42"/>
      <c r="B11" s="43"/>
      <c r="C11" s="43"/>
      <c r="D11" s="44" t="str">
        <f t="shared" si="0"/>
        <v>P3</v>
      </c>
      <c r="E11" s="44" t="e">
        <f t="shared" si="1"/>
        <v>#REF!</v>
      </c>
      <c r="F11" s="42"/>
      <c r="G11" s="39" t="str">
        <f t="shared" ref="G11:G19" si="8">IF(AA11="P","P"&amp;REPLACE(AB11, 1, 1, ""),"")</f>
        <v>P5</v>
      </c>
      <c r="H11" s="39" t="str">
        <f t="shared" si="2"/>
        <v/>
      </c>
      <c r="I11" s="39" t="str">
        <f t="shared" ref="I11:I16" si="9">IF(LEFT(D11)=LEFT(G11),"W","L")</f>
        <v>W</v>
      </c>
      <c r="J11" s="45"/>
      <c r="K11" s="42"/>
      <c r="L11" s="43"/>
      <c r="M11" s="43"/>
      <c r="N11" s="43"/>
      <c r="O11" s="45"/>
      <c r="P11" s="55" t="e">
        <f t="shared" ref="P11:P74" si="10">IF(W11="10101","Y",IF(X11="10101","Y","N"))</f>
        <v>#REF!</v>
      </c>
      <c r="Q11" s="56" t="e">
        <f t="shared" ref="Q11:Q74" si="11">IF(W11="12345","Y",IF(X11="12345","Y","N"))</f>
        <v>#REF!</v>
      </c>
      <c r="R11" s="56" t="e">
        <f t="shared" ref="R11:R74" si="12">IF(Y11="101","Y",IF(Z11="101","Y","N"))</f>
        <v>#REF!</v>
      </c>
      <c r="S11" s="58"/>
      <c r="T11" s="59"/>
      <c r="U11" s="1">
        <f>IF('Strategy Dashboard'!AU11="P",IF(U10="",1,U10+1),"")</f>
        <v>3</v>
      </c>
      <c r="V11" s="1" t="e">
        <f>IF('Strategy Dashboard'!#REF!="B",IF(V10="",1,V10+1),"")</f>
        <v>#REF!</v>
      </c>
      <c r="W11" s="1" t="str">
        <f t="shared" si="3"/>
        <v>20012</v>
      </c>
      <c r="X11" s="1" t="e">
        <f t="shared" si="4"/>
        <v>#REF!</v>
      </c>
      <c r="Y11" s="1" t="str">
        <f t="shared" si="5"/>
        <v>012</v>
      </c>
      <c r="Z11" s="1" t="e">
        <f t="shared" si="6"/>
        <v>#REF!</v>
      </c>
      <c r="AA11" t="str">
        <f t="shared" ref="AA11:AA74" si="13">IF(COUNTBLANK(U6:U10)&gt;2,"B","P")</f>
        <v>P</v>
      </c>
      <c r="AB11" t="str">
        <f t="shared" ref="AB11:AB16" si="14">IF(AND(LEFT(AB10),"B",AD11="W"),"L5",IF(AND(LEFT(AB10),"B",AD11="L"),"F2",IF(AND(LEFT(AB10),"F",AD11="L"),"F" &amp; AG10,IF(AND(LEFT(AB10),"L",AD11="W"),"L" &amp; AG10,"TBD"))))</f>
        <v>L5</v>
      </c>
      <c r="AC11" t="e">
        <f t="shared" si="7"/>
        <v>#REF!</v>
      </c>
      <c r="AD11" t="s">
        <v>44</v>
      </c>
      <c r="AE11" t="str">
        <f t="shared" ref="AE11:AE16" si="15">IF(AND(AD10="W",AD9="W"),"Y",IF(AND(AD8="W",AD9="L",AD10="W"),"Y","N"))</f>
        <v>N</v>
      </c>
      <c r="AF11" t="str">
        <f t="shared" ref="AF11:AF24" si="16">REPLACE(AB11, 1, 1, "")</f>
        <v>5</v>
      </c>
      <c r="AG11">
        <f t="shared" ref="AG11:AG16" si="17">AF11+1</f>
        <v>6</v>
      </c>
      <c r="AH11">
        <f t="shared" ref="AH11:AH16" si="18">AF11-1</f>
        <v>4</v>
      </c>
    </row>
    <row r="12" spans="1:34">
      <c r="A12" s="42"/>
      <c r="B12" s="43"/>
      <c r="C12" s="43"/>
      <c r="D12" s="44" t="str">
        <f t="shared" si="0"/>
        <v/>
      </c>
      <c r="E12" s="44" t="e">
        <f t="shared" si="1"/>
        <v>#REF!</v>
      </c>
      <c r="F12" s="42"/>
      <c r="G12" s="39" t="str">
        <f t="shared" si="8"/>
        <v>P5</v>
      </c>
      <c r="H12" s="39" t="str">
        <f t="shared" si="2"/>
        <v/>
      </c>
      <c r="I12" s="39" t="str">
        <f t="shared" si="9"/>
        <v>L</v>
      </c>
      <c r="J12" s="45"/>
      <c r="K12" s="42"/>
      <c r="L12" s="43"/>
      <c r="M12" s="43"/>
      <c r="N12" s="43"/>
      <c r="O12" s="45"/>
      <c r="P12" s="55" t="e">
        <f t="shared" si="10"/>
        <v>#REF!</v>
      </c>
      <c r="Q12" s="56" t="e">
        <f t="shared" si="11"/>
        <v>#REF!</v>
      </c>
      <c r="R12" s="56" t="e">
        <f t="shared" si="12"/>
        <v>#REF!</v>
      </c>
      <c r="S12" s="58"/>
      <c r="T12" s="59"/>
      <c r="U12" s="1" t="str">
        <f>IF('Strategy Dashboard'!AU12="P",IF(U11="",1,U11+1),"")</f>
        <v/>
      </c>
      <c r="V12" s="1" t="e">
        <f>IF('Strategy Dashboard'!#REF!="B",IF(V11="",1,V11+1),"")</f>
        <v>#REF!</v>
      </c>
      <c r="W12" s="1" t="str">
        <f t="shared" si="3"/>
        <v>00123</v>
      </c>
      <c r="X12" s="1" t="e">
        <f t="shared" si="4"/>
        <v>#REF!</v>
      </c>
      <c r="Y12" s="1" t="str">
        <f t="shared" si="5"/>
        <v>123</v>
      </c>
      <c r="Z12" s="1" t="e">
        <f t="shared" si="6"/>
        <v>#REF!</v>
      </c>
      <c r="AA12" t="str">
        <f t="shared" si="13"/>
        <v>P</v>
      </c>
      <c r="AB12" t="str">
        <f t="shared" si="14"/>
        <v>L5</v>
      </c>
      <c r="AC12" t="e">
        <f t="shared" si="7"/>
        <v>#REF!</v>
      </c>
      <c r="AD12" t="s">
        <v>44</v>
      </c>
      <c r="AE12" t="str">
        <f t="shared" si="15"/>
        <v>N</v>
      </c>
      <c r="AF12" t="str">
        <f t="shared" si="16"/>
        <v>5</v>
      </c>
      <c r="AG12">
        <f t="shared" si="17"/>
        <v>6</v>
      </c>
      <c r="AH12">
        <f t="shared" si="18"/>
        <v>4</v>
      </c>
    </row>
    <row r="13" spans="1:34">
      <c r="A13" s="42"/>
      <c r="B13" s="43"/>
      <c r="C13" s="43"/>
      <c r="D13" s="44" t="str">
        <f t="shared" si="0"/>
        <v/>
      </c>
      <c r="E13" s="44" t="e">
        <f t="shared" si="1"/>
        <v>#REF!</v>
      </c>
      <c r="F13" s="42"/>
      <c r="G13" s="39" t="str">
        <f t="shared" si="8"/>
        <v>P5</v>
      </c>
      <c r="H13" s="39" t="str">
        <f t="shared" si="2"/>
        <v/>
      </c>
      <c r="I13" s="39" t="str">
        <f t="shared" si="9"/>
        <v>L</v>
      </c>
      <c r="J13" s="45"/>
      <c r="K13" s="42"/>
      <c r="L13" s="43"/>
      <c r="M13" s="43"/>
      <c r="N13" s="43"/>
      <c r="O13" s="45"/>
      <c r="P13" s="55" t="e">
        <f t="shared" si="10"/>
        <v>#REF!</v>
      </c>
      <c r="Q13" s="56" t="e">
        <f t="shared" si="11"/>
        <v>#REF!</v>
      </c>
      <c r="R13" s="56" t="e">
        <f t="shared" si="12"/>
        <v>#REF!</v>
      </c>
      <c r="S13" s="58"/>
      <c r="T13" s="59"/>
      <c r="U13" s="1" t="str">
        <f>IF('Strategy Dashboard'!AU13="P",IF(U12="",1,U12+1),"")</f>
        <v/>
      </c>
      <c r="V13" s="1" t="e">
        <f>IF('Strategy Dashboard'!#REF!="B",IF(V12="",1,V12+1),"")</f>
        <v>#REF!</v>
      </c>
      <c r="W13" s="1" t="str">
        <f t="shared" si="3"/>
        <v>01230</v>
      </c>
      <c r="X13" s="1" t="e">
        <f t="shared" si="4"/>
        <v>#REF!</v>
      </c>
      <c r="Y13" s="1" t="str">
        <f t="shared" si="5"/>
        <v>230</v>
      </c>
      <c r="Z13" s="1" t="e">
        <f t="shared" si="6"/>
        <v>#REF!</v>
      </c>
      <c r="AA13" t="str">
        <f t="shared" si="13"/>
        <v>P</v>
      </c>
      <c r="AB13" t="str">
        <f t="shared" si="14"/>
        <v>L5</v>
      </c>
      <c r="AC13" t="e">
        <f t="shared" si="7"/>
        <v>#REF!</v>
      </c>
      <c r="AD13" t="s">
        <v>44</v>
      </c>
      <c r="AE13" t="str">
        <f t="shared" si="15"/>
        <v>Y</v>
      </c>
      <c r="AF13" t="str">
        <f t="shared" si="16"/>
        <v>5</v>
      </c>
      <c r="AG13">
        <f t="shared" si="17"/>
        <v>6</v>
      </c>
      <c r="AH13">
        <f t="shared" si="18"/>
        <v>4</v>
      </c>
    </row>
    <row r="14" spans="1:34">
      <c r="A14" s="42"/>
      <c r="B14" s="43"/>
      <c r="C14" s="43"/>
      <c r="D14" s="44" t="str">
        <f t="shared" si="0"/>
        <v/>
      </c>
      <c r="E14" s="44" t="e">
        <f t="shared" si="1"/>
        <v>#REF!</v>
      </c>
      <c r="F14" s="42"/>
      <c r="G14" s="39" t="str">
        <f t="shared" si="8"/>
        <v>P5</v>
      </c>
      <c r="H14" s="39" t="str">
        <f t="shared" si="2"/>
        <v/>
      </c>
      <c r="I14" s="39" t="str">
        <f t="shared" si="9"/>
        <v>L</v>
      </c>
      <c r="J14" s="45"/>
      <c r="K14" s="42"/>
      <c r="L14" s="43"/>
      <c r="M14" s="43"/>
      <c r="N14" s="43"/>
      <c r="O14" s="45"/>
      <c r="P14" s="55" t="e">
        <f t="shared" si="10"/>
        <v>#REF!</v>
      </c>
      <c r="Q14" s="56" t="e">
        <f t="shared" si="11"/>
        <v>#REF!</v>
      </c>
      <c r="R14" s="56" t="e">
        <f t="shared" si="12"/>
        <v>#REF!</v>
      </c>
      <c r="S14" s="58"/>
      <c r="T14" s="59"/>
      <c r="U14" s="1" t="str">
        <f>IF('Strategy Dashboard'!AU14="P",IF(U13="",1,U13+1),"")</f>
        <v/>
      </c>
      <c r="V14" s="1" t="e">
        <f>IF('Strategy Dashboard'!#REF!="B",IF(V13="",1,V13+1),"")</f>
        <v>#REF!</v>
      </c>
      <c r="W14" s="1" t="str">
        <f t="shared" si="3"/>
        <v>12300</v>
      </c>
      <c r="X14" s="1" t="e">
        <f t="shared" si="4"/>
        <v>#REF!</v>
      </c>
      <c r="Y14" s="1" t="str">
        <f t="shared" si="5"/>
        <v>300</v>
      </c>
      <c r="Z14" s="1" t="e">
        <f t="shared" si="6"/>
        <v>#REF!</v>
      </c>
      <c r="AA14" t="str">
        <f t="shared" si="13"/>
        <v>P</v>
      </c>
      <c r="AB14" t="str">
        <f t="shared" si="14"/>
        <v>L5</v>
      </c>
      <c r="AC14" t="e">
        <f t="shared" si="7"/>
        <v>#REF!</v>
      </c>
      <c r="AD14" t="s">
        <v>44</v>
      </c>
      <c r="AE14" t="str">
        <f t="shared" si="15"/>
        <v>Y</v>
      </c>
      <c r="AF14" t="str">
        <f t="shared" si="16"/>
        <v>5</v>
      </c>
      <c r="AG14">
        <f t="shared" si="17"/>
        <v>6</v>
      </c>
      <c r="AH14">
        <f t="shared" si="18"/>
        <v>4</v>
      </c>
    </row>
    <row r="15" spans="1:34">
      <c r="A15" s="42"/>
      <c r="B15" s="43"/>
      <c r="C15" s="43"/>
      <c r="D15" s="44" t="str">
        <f t="shared" si="0"/>
        <v/>
      </c>
      <c r="E15" s="44" t="e">
        <f t="shared" si="1"/>
        <v>#REF!</v>
      </c>
      <c r="F15" s="42"/>
      <c r="G15" s="39" t="str">
        <f t="shared" si="8"/>
        <v/>
      </c>
      <c r="H15" s="39" t="str">
        <f t="shared" si="2"/>
        <v>B5</v>
      </c>
      <c r="I15" s="39" t="str">
        <f t="shared" si="9"/>
        <v>W</v>
      </c>
      <c r="J15" s="45"/>
      <c r="K15" s="42"/>
      <c r="L15" s="43"/>
      <c r="M15" s="43"/>
      <c r="N15" s="43"/>
      <c r="O15" s="45"/>
      <c r="P15" s="55" t="e">
        <f t="shared" si="10"/>
        <v>#REF!</v>
      </c>
      <c r="Q15" s="56" t="e">
        <f t="shared" si="11"/>
        <v>#REF!</v>
      </c>
      <c r="R15" s="56" t="e">
        <f t="shared" si="12"/>
        <v>#REF!</v>
      </c>
      <c r="S15" s="58"/>
      <c r="T15" s="59"/>
      <c r="U15" s="1" t="str">
        <f>IF('Strategy Dashboard'!AU15="P",IF(U14="",1,U14+1),"")</f>
        <v/>
      </c>
      <c r="V15" s="1" t="e">
        <f>IF('Strategy Dashboard'!#REF!="B",IF(V14="",1,V14+1),"")</f>
        <v>#REF!</v>
      </c>
      <c r="W15" s="1" t="str">
        <f t="shared" si="3"/>
        <v>23000</v>
      </c>
      <c r="X15" s="1" t="e">
        <f t="shared" si="4"/>
        <v>#REF!</v>
      </c>
      <c r="Y15" s="1" t="str">
        <f t="shared" si="5"/>
        <v>000</v>
      </c>
      <c r="Z15" s="1" t="e">
        <f t="shared" si="6"/>
        <v>#REF!</v>
      </c>
      <c r="AA15" t="str">
        <f t="shared" si="13"/>
        <v>B</v>
      </c>
      <c r="AB15" t="str">
        <f t="shared" si="14"/>
        <v>L5</v>
      </c>
      <c r="AC15" t="e">
        <f t="shared" si="7"/>
        <v>#REF!</v>
      </c>
      <c r="AD15" t="s">
        <v>44</v>
      </c>
      <c r="AE15" t="str">
        <f t="shared" si="15"/>
        <v>Y</v>
      </c>
      <c r="AF15" t="str">
        <f t="shared" si="16"/>
        <v>5</v>
      </c>
      <c r="AG15">
        <f t="shared" si="17"/>
        <v>6</v>
      </c>
      <c r="AH15">
        <f t="shared" si="18"/>
        <v>4</v>
      </c>
    </row>
    <row r="16" spans="1:34">
      <c r="A16" s="42"/>
      <c r="B16" s="43"/>
      <c r="C16" s="43"/>
      <c r="D16" s="44" t="str">
        <f t="shared" si="0"/>
        <v>P1</v>
      </c>
      <c r="E16" s="44" t="e">
        <f t="shared" si="1"/>
        <v>#REF!</v>
      </c>
      <c r="F16" s="42"/>
      <c r="G16" s="39" t="str">
        <f t="shared" si="8"/>
        <v/>
      </c>
      <c r="H16" s="39" t="str">
        <f t="shared" si="2"/>
        <v>B5</v>
      </c>
      <c r="I16" s="39" t="str">
        <f t="shared" si="9"/>
        <v>L</v>
      </c>
      <c r="J16" s="45"/>
      <c r="K16" s="42"/>
      <c r="L16" s="43"/>
      <c r="M16" s="43"/>
      <c r="N16" s="43"/>
      <c r="O16" s="45"/>
      <c r="P16" s="55" t="e">
        <f t="shared" si="10"/>
        <v>#REF!</v>
      </c>
      <c r="Q16" s="56" t="e">
        <f t="shared" si="11"/>
        <v>#REF!</v>
      </c>
      <c r="R16" s="56" t="e">
        <f t="shared" si="12"/>
        <v>#REF!</v>
      </c>
      <c r="S16" s="58"/>
      <c r="T16" s="59"/>
      <c r="U16" s="1">
        <f>IF('Strategy Dashboard'!AU16="P",IF(U15="",1,U15+1),"")</f>
        <v>1</v>
      </c>
      <c r="V16" s="1" t="e">
        <f>IF('Strategy Dashboard'!#REF!="B",IF(V15="",1,V15+1),"")</f>
        <v>#REF!</v>
      </c>
      <c r="W16" s="1" t="str">
        <f t="shared" si="3"/>
        <v>30000</v>
      </c>
      <c r="X16" s="1" t="e">
        <f t="shared" si="4"/>
        <v>#REF!</v>
      </c>
      <c r="Y16" s="1" t="str">
        <f t="shared" si="5"/>
        <v>000</v>
      </c>
      <c r="Z16" s="1" t="e">
        <f t="shared" si="6"/>
        <v>#REF!</v>
      </c>
      <c r="AA16" t="str">
        <f t="shared" si="13"/>
        <v>B</v>
      </c>
      <c r="AB16" t="str">
        <f t="shared" si="14"/>
        <v>L5</v>
      </c>
      <c r="AC16" t="e">
        <f t="shared" si="7"/>
        <v>#REF!</v>
      </c>
      <c r="AD16" t="s">
        <v>44</v>
      </c>
      <c r="AE16" t="str">
        <f t="shared" si="15"/>
        <v>Y</v>
      </c>
      <c r="AF16" t="str">
        <f t="shared" si="16"/>
        <v>5</v>
      </c>
      <c r="AG16">
        <f t="shared" si="17"/>
        <v>6</v>
      </c>
      <c r="AH16">
        <f t="shared" si="18"/>
        <v>4</v>
      </c>
    </row>
    <row r="17" spans="1:32">
      <c r="A17" s="42"/>
      <c r="B17" s="43"/>
      <c r="C17" s="43"/>
      <c r="D17" s="44" t="str">
        <f t="shared" si="0"/>
        <v/>
      </c>
      <c r="E17" s="44" t="e">
        <f t="shared" si="1"/>
        <v>#REF!</v>
      </c>
      <c r="F17" s="42"/>
      <c r="G17" s="39" t="str">
        <f t="shared" si="8"/>
        <v/>
      </c>
      <c r="H17" s="39" t="str">
        <f t="shared" si="2"/>
        <v>B</v>
      </c>
      <c r="I17" s="43"/>
      <c r="J17" s="45"/>
      <c r="K17" s="42"/>
      <c r="L17" s="43"/>
      <c r="M17" s="43"/>
      <c r="N17" s="43"/>
      <c r="O17" s="45"/>
      <c r="P17" s="55" t="e">
        <f t="shared" si="10"/>
        <v>#REF!</v>
      </c>
      <c r="Q17" s="56" t="e">
        <f t="shared" si="11"/>
        <v>#REF!</v>
      </c>
      <c r="R17" s="56" t="e">
        <f t="shared" si="12"/>
        <v>#REF!</v>
      </c>
      <c r="S17" s="58"/>
      <c r="T17" s="59"/>
      <c r="U17" s="1" t="str">
        <f>IF('Strategy Dashboard'!AU17="P",IF(U16="",1,U16+1),"")</f>
        <v/>
      </c>
      <c r="V17" s="1" t="e">
        <f>IF('Strategy Dashboard'!#REF!="B",IF(V16="",1,V16+1),"")</f>
        <v>#REF!</v>
      </c>
      <c r="W17" s="1" t="str">
        <f t="shared" si="3"/>
        <v>00001</v>
      </c>
      <c r="X17" s="1" t="e">
        <f t="shared" si="4"/>
        <v>#REF!</v>
      </c>
      <c r="Y17" s="1" t="str">
        <f t="shared" si="5"/>
        <v>001</v>
      </c>
      <c r="Z17" s="1" t="e">
        <f t="shared" si="6"/>
        <v>#REF!</v>
      </c>
      <c r="AA17" t="str">
        <f t="shared" si="13"/>
        <v>B</v>
      </c>
      <c r="AF17" t="str">
        <f t="shared" si="16"/>
        <v/>
      </c>
    </row>
    <row r="18" spans="1:32">
      <c r="A18" s="42"/>
      <c r="B18" s="43"/>
      <c r="C18" s="43"/>
      <c r="D18" s="44" t="str">
        <f t="shared" si="0"/>
        <v/>
      </c>
      <c r="E18" s="44" t="e">
        <f t="shared" si="1"/>
        <v>#REF!</v>
      </c>
      <c r="F18" s="42"/>
      <c r="G18" s="39" t="str">
        <f t="shared" si="8"/>
        <v/>
      </c>
      <c r="H18" s="39" t="str">
        <f t="shared" si="2"/>
        <v>B</v>
      </c>
      <c r="I18" s="43"/>
      <c r="J18" s="45"/>
      <c r="K18" s="42"/>
      <c r="L18" s="43"/>
      <c r="M18" s="43"/>
      <c r="N18" s="43"/>
      <c r="O18" s="45"/>
      <c r="P18" s="55" t="e">
        <f t="shared" si="10"/>
        <v>#REF!</v>
      </c>
      <c r="Q18" s="56" t="e">
        <f t="shared" si="11"/>
        <v>#REF!</v>
      </c>
      <c r="R18" s="56" t="e">
        <f t="shared" si="12"/>
        <v>#REF!</v>
      </c>
      <c r="S18" s="58"/>
      <c r="T18" s="59"/>
      <c r="U18" s="1" t="str">
        <f>IF('Strategy Dashboard'!AU18="P",IF(U17="",1,U17+1),"")</f>
        <v/>
      </c>
      <c r="V18" s="1" t="e">
        <f>IF('Strategy Dashboard'!#REF!="B",IF(V17="",1,V17+1),"")</f>
        <v>#REF!</v>
      </c>
      <c r="W18" s="1" t="str">
        <f t="shared" si="3"/>
        <v>00010</v>
      </c>
      <c r="X18" s="1" t="e">
        <f t="shared" si="4"/>
        <v>#REF!</v>
      </c>
      <c r="Y18" s="1" t="str">
        <f t="shared" si="5"/>
        <v>010</v>
      </c>
      <c r="Z18" s="1" t="e">
        <f t="shared" si="6"/>
        <v>#REF!</v>
      </c>
      <c r="AA18" t="str">
        <f t="shared" si="13"/>
        <v>B</v>
      </c>
      <c r="AF18" t="str">
        <f t="shared" si="16"/>
        <v/>
      </c>
    </row>
    <row r="19" spans="1:32">
      <c r="A19" s="42"/>
      <c r="B19" s="43"/>
      <c r="C19" s="43"/>
      <c r="D19" s="44" t="str">
        <f t="shared" si="0"/>
        <v>P1</v>
      </c>
      <c r="E19" s="44" t="e">
        <f t="shared" si="1"/>
        <v>#REF!</v>
      </c>
      <c r="F19" s="42"/>
      <c r="G19" s="39" t="str">
        <f t="shared" si="8"/>
        <v/>
      </c>
      <c r="H19" s="39" t="str">
        <f t="shared" si="2"/>
        <v>B</v>
      </c>
      <c r="I19" s="43"/>
      <c r="J19" s="45"/>
      <c r="K19" s="42"/>
      <c r="L19" s="43"/>
      <c r="M19" s="43"/>
      <c r="N19" s="43"/>
      <c r="O19" s="45"/>
      <c r="P19" s="55" t="e">
        <f t="shared" si="10"/>
        <v>#REF!</v>
      </c>
      <c r="Q19" s="56" t="e">
        <f t="shared" si="11"/>
        <v>#REF!</v>
      </c>
      <c r="R19" s="56" t="e">
        <f t="shared" si="12"/>
        <v>#REF!</v>
      </c>
      <c r="S19" s="58"/>
      <c r="T19" s="59"/>
      <c r="U19" s="1">
        <f>IF('Strategy Dashboard'!AU19="P",IF(U18="",1,U18+1),"")</f>
        <v>1</v>
      </c>
      <c r="V19" s="1" t="e">
        <f>IF('Strategy Dashboard'!#REF!="B",IF(V18="",1,V18+1),"")</f>
        <v>#REF!</v>
      </c>
      <c r="W19" s="1" t="str">
        <f t="shared" si="3"/>
        <v>00100</v>
      </c>
      <c r="X19" s="1" t="e">
        <f t="shared" si="4"/>
        <v>#REF!</v>
      </c>
      <c r="Y19" s="1" t="str">
        <f t="shared" si="5"/>
        <v>100</v>
      </c>
      <c r="Z19" s="1" t="e">
        <f t="shared" si="6"/>
        <v>#REF!</v>
      </c>
      <c r="AA19" t="str">
        <f t="shared" si="13"/>
        <v>B</v>
      </c>
      <c r="AF19" t="str">
        <f t="shared" si="16"/>
        <v/>
      </c>
    </row>
    <row r="20" spans="1:32">
      <c r="A20" s="42"/>
      <c r="B20" s="43"/>
      <c r="C20" s="43"/>
      <c r="D20" s="44" t="str">
        <f t="shared" si="0"/>
        <v>P2</v>
      </c>
      <c r="E20" s="44" t="e">
        <f t="shared" si="1"/>
        <v>#REF!</v>
      </c>
      <c r="F20" s="42"/>
      <c r="G20" s="39" t="str">
        <f t="shared" ref="G20:G51" si="19">IF(AA20="P","P"&amp;REPLACE(AB20, 1, 1, ""),"")</f>
        <v/>
      </c>
      <c r="H20" s="39" t="str">
        <f t="shared" si="2"/>
        <v>B</v>
      </c>
      <c r="I20" s="43"/>
      <c r="J20" s="45"/>
      <c r="K20" s="42"/>
      <c r="L20" s="43"/>
      <c r="M20" s="43"/>
      <c r="N20" s="43"/>
      <c r="O20" s="45"/>
      <c r="P20" s="55" t="e">
        <f t="shared" si="10"/>
        <v>#REF!</v>
      </c>
      <c r="Q20" s="56" t="e">
        <f t="shared" si="11"/>
        <v>#REF!</v>
      </c>
      <c r="R20" s="56" t="e">
        <f t="shared" si="12"/>
        <v>#REF!</v>
      </c>
      <c r="S20" s="58"/>
      <c r="T20" s="59"/>
      <c r="U20" s="1">
        <f>IF('Strategy Dashboard'!AU20="P",IF(U19="",1,U19+1),"")</f>
        <v>2</v>
      </c>
      <c r="V20" s="1" t="e">
        <f>IF('Strategy Dashboard'!#REF!="B",IF(V19="",1,V19+1),"")</f>
        <v>#REF!</v>
      </c>
      <c r="W20" s="1" t="str">
        <f t="shared" si="3"/>
        <v>01001</v>
      </c>
      <c r="X20" s="1" t="e">
        <f t="shared" si="4"/>
        <v>#REF!</v>
      </c>
      <c r="Y20" s="1" t="str">
        <f t="shared" si="5"/>
        <v>001</v>
      </c>
      <c r="Z20" s="1" t="e">
        <f t="shared" si="6"/>
        <v>#REF!</v>
      </c>
      <c r="AA20" t="str">
        <f t="shared" si="13"/>
        <v>B</v>
      </c>
      <c r="AF20" t="str">
        <f t="shared" si="16"/>
        <v/>
      </c>
    </row>
    <row r="21" spans="1:32">
      <c r="A21" s="42"/>
      <c r="B21" s="43"/>
      <c r="C21" s="43"/>
      <c r="D21" s="44" t="str">
        <f t="shared" si="0"/>
        <v/>
      </c>
      <c r="E21" s="44" t="e">
        <f t="shared" si="1"/>
        <v>#REF!</v>
      </c>
      <c r="F21" s="42"/>
      <c r="G21" s="39" t="str">
        <f t="shared" si="19"/>
        <v>P</v>
      </c>
      <c r="H21" s="39" t="str">
        <f t="shared" si="2"/>
        <v/>
      </c>
      <c r="I21" s="43"/>
      <c r="J21" s="45"/>
      <c r="K21" s="42"/>
      <c r="L21" s="43"/>
      <c r="M21" s="43"/>
      <c r="N21" s="43"/>
      <c r="O21" s="45"/>
      <c r="P21" s="55" t="e">
        <f t="shared" si="10"/>
        <v>#REF!</v>
      </c>
      <c r="Q21" s="56" t="e">
        <f t="shared" si="11"/>
        <v>#REF!</v>
      </c>
      <c r="R21" s="56" t="e">
        <f t="shared" si="12"/>
        <v>#REF!</v>
      </c>
      <c r="S21" s="58"/>
      <c r="T21" s="59"/>
      <c r="U21" s="1" t="str">
        <f>IF('Strategy Dashboard'!AU21="P",IF(U20="",1,U20+1),"")</f>
        <v/>
      </c>
      <c r="V21" s="1" t="e">
        <f>IF('Strategy Dashboard'!#REF!="B",IF(V20="",1,V20+1),"")</f>
        <v>#REF!</v>
      </c>
      <c r="W21" s="1" t="str">
        <f t="shared" si="3"/>
        <v>10012</v>
      </c>
      <c r="X21" s="1" t="e">
        <f t="shared" si="4"/>
        <v>#REF!</v>
      </c>
      <c r="Y21" s="1" t="str">
        <f t="shared" si="5"/>
        <v>012</v>
      </c>
      <c r="Z21" s="1" t="e">
        <f t="shared" si="6"/>
        <v>#REF!</v>
      </c>
      <c r="AA21" t="str">
        <f t="shared" si="13"/>
        <v>P</v>
      </c>
      <c r="AF21" t="str">
        <f t="shared" si="16"/>
        <v/>
      </c>
    </row>
    <row r="22" spans="1:32">
      <c r="A22" s="42"/>
      <c r="B22" s="43"/>
      <c r="C22" s="43"/>
      <c r="D22" s="44" t="str">
        <f t="shared" si="0"/>
        <v/>
      </c>
      <c r="E22" s="44" t="e">
        <f t="shared" si="1"/>
        <v>#REF!</v>
      </c>
      <c r="F22" s="42"/>
      <c r="G22" s="39" t="str">
        <f t="shared" si="19"/>
        <v/>
      </c>
      <c r="H22" s="39" t="str">
        <f t="shared" si="2"/>
        <v>B</v>
      </c>
      <c r="I22" s="43"/>
      <c r="J22" s="45"/>
      <c r="K22" s="42"/>
      <c r="L22" s="43"/>
      <c r="M22" s="43"/>
      <c r="N22" s="43"/>
      <c r="O22" s="45"/>
      <c r="P22" s="55" t="e">
        <f t="shared" si="10"/>
        <v>#REF!</v>
      </c>
      <c r="Q22" s="56" t="e">
        <f t="shared" si="11"/>
        <v>#REF!</v>
      </c>
      <c r="R22" s="56" t="e">
        <f t="shared" si="12"/>
        <v>#REF!</v>
      </c>
      <c r="S22" s="58"/>
      <c r="T22" s="59"/>
      <c r="U22" s="1" t="str">
        <f>IF('Strategy Dashboard'!AU22="P",IF(U21="",1,U21+1),"")</f>
        <v/>
      </c>
      <c r="V22" s="1" t="e">
        <f>IF('Strategy Dashboard'!#REF!="B",IF(V21="",1,V21+1),"")</f>
        <v>#REF!</v>
      </c>
      <c r="W22" s="1" t="str">
        <f t="shared" si="3"/>
        <v>00120</v>
      </c>
      <c r="X22" s="1" t="e">
        <f t="shared" si="4"/>
        <v>#REF!</v>
      </c>
      <c r="Y22" s="1" t="str">
        <f t="shared" si="5"/>
        <v>120</v>
      </c>
      <c r="Z22" s="1" t="e">
        <f t="shared" si="6"/>
        <v>#REF!</v>
      </c>
      <c r="AA22" t="str">
        <f t="shared" si="13"/>
        <v>B</v>
      </c>
      <c r="AF22" t="str">
        <f t="shared" si="16"/>
        <v/>
      </c>
    </row>
    <row r="23" spans="1:32">
      <c r="A23" s="42"/>
      <c r="B23" s="43"/>
      <c r="C23" s="43"/>
      <c r="D23" s="44" t="str">
        <f t="shared" si="0"/>
        <v/>
      </c>
      <c r="E23" s="44" t="e">
        <f t="shared" si="1"/>
        <v>#REF!</v>
      </c>
      <c r="F23" s="42"/>
      <c r="G23" s="39" t="str">
        <f t="shared" si="19"/>
        <v/>
      </c>
      <c r="H23" s="39" t="str">
        <f t="shared" si="2"/>
        <v>B</v>
      </c>
      <c r="I23" s="43"/>
      <c r="J23" s="45"/>
      <c r="K23" s="42"/>
      <c r="L23" s="43"/>
      <c r="M23" s="43"/>
      <c r="N23" s="43"/>
      <c r="O23" s="45"/>
      <c r="P23" s="55" t="e">
        <f t="shared" si="10"/>
        <v>#REF!</v>
      </c>
      <c r="Q23" s="56" t="e">
        <f t="shared" si="11"/>
        <v>#REF!</v>
      </c>
      <c r="R23" s="56" t="e">
        <f t="shared" si="12"/>
        <v>#REF!</v>
      </c>
      <c r="S23" s="58"/>
      <c r="T23" s="59"/>
      <c r="U23" s="1" t="str">
        <f>IF('Strategy Dashboard'!AU23="P",IF(U22="",1,U22+1),"")</f>
        <v/>
      </c>
      <c r="V23" s="1" t="e">
        <f>IF('Strategy Dashboard'!#REF!="B",IF(V22="",1,V22+1),"")</f>
        <v>#REF!</v>
      </c>
      <c r="W23" s="1" t="str">
        <f t="shared" si="3"/>
        <v>01200</v>
      </c>
      <c r="X23" s="1" t="e">
        <f t="shared" si="4"/>
        <v>#REF!</v>
      </c>
      <c r="Y23" s="1" t="str">
        <f t="shared" si="5"/>
        <v>200</v>
      </c>
      <c r="Z23" s="1" t="e">
        <f t="shared" si="6"/>
        <v>#REF!</v>
      </c>
      <c r="AA23" t="str">
        <f t="shared" si="13"/>
        <v>B</v>
      </c>
      <c r="AF23" t="str">
        <f t="shared" si="16"/>
        <v/>
      </c>
    </row>
    <row r="24" spans="1:32">
      <c r="A24" s="42"/>
      <c r="B24" s="43"/>
      <c r="C24" s="43"/>
      <c r="D24" s="44" t="str">
        <f t="shared" si="0"/>
        <v>P1</v>
      </c>
      <c r="E24" s="44" t="e">
        <f t="shared" si="1"/>
        <v>#REF!</v>
      </c>
      <c r="F24" s="42"/>
      <c r="G24" s="39" t="str">
        <f t="shared" si="19"/>
        <v/>
      </c>
      <c r="H24" s="39" t="str">
        <f t="shared" si="2"/>
        <v>B</v>
      </c>
      <c r="I24" s="43"/>
      <c r="J24" s="45"/>
      <c r="K24" s="42"/>
      <c r="L24" s="43"/>
      <c r="M24" s="43"/>
      <c r="N24" s="43"/>
      <c r="O24" s="45"/>
      <c r="P24" s="55" t="e">
        <f t="shared" si="10"/>
        <v>#REF!</v>
      </c>
      <c r="Q24" s="56" t="e">
        <f t="shared" si="11"/>
        <v>#REF!</v>
      </c>
      <c r="R24" s="56" t="e">
        <f t="shared" si="12"/>
        <v>#REF!</v>
      </c>
      <c r="S24" s="58"/>
      <c r="T24" s="59"/>
      <c r="U24" s="1">
        <f>IF('Strategy Dashboard'!AU24="P",IF(U23="",1,U23+1),"")</f>
        <v>1</v>
      </c>
      <c r="V24" s="1" t="e">
        <f>IF('Strategy Dashboard'!#REF!="B",IF(V23="",1,V23+1),"")</f>
        <v>#REF!</v>
      </c>
      <c r="W24" s="1" t="str">
        <f t="shared" si="3"/>
        <v>12000</v>
      </c>
      <c r="X24" s="1" t="e">
        <f t="shared" si="4"/>
        <v>#REF!</v>
      </c>
      <c r="Y24" s="1" t="str">
        <f t="shared" si="5"/>
        <v>000</v>
      </c>
      <c r="Z24" s="1" t="e">
        <f t="shared" si="6"/>
        <v>#REF!</v>
      </c>
      <c r="AA24" t="str">
        <f t="shared" si="13"/>
        <v>B</v>
      </c>
      <c r="AF24" t="str">
        <f t="shared" si="16"/>
        <v/>
      </c>
    </row>
    <row r="25" spans="1:32">
      <c r="A25" s="42"/>
      <c r="B25" s="43"/>
      <c r="C25" s="43"/>
      <c r="D25" s="44" t="str">
        <f t="shared" si="0"/>
        <v/>
      </c>
      <c r="E25" s="44" t="e">
        <f t="shared" si="1"/>
        <v>#REF!</v>
      </c>
      <c r="F25" s="42"/>
      <c r="G25" s="39" t="str">
        <f t="shared" si="19"/>
        <v/>
      </c>
      <c r="H25" s="39" t="str">
        <f t="shared" si="2"/>
        <v>B</v>
      </c>
      <c r="I25" s="43"/>
      <c r="J25" s="45"/>
      <c r="K25" s="42"/>
      <c r="L25" s="43"/>
      <c r="M25" s="43"/>
      <c r="N25" s="43"/>
      <c r="O25" s="45"/>
      <c r="P25" s="55" t="e">
        <f t="shared" si="10"/>
        <v>#REF!</v>
      </c>
      <c r="Q25" s="56" t="e">
        <f t="shared" si="11"/>
        <v>#REF!</v>
      </c>
      <c r="R25" s="56" t="e">
        <f t="shared" si="12"/>
        <v>#REF!</v>
      </c>
      <c r="S25" s="58"/>
      <c r="T25" s="59"/>
      <c r="U25" s="1" t="str">
        <f>IF('Strategy Dashboard'!AU25="P",IF(U24="",1,U24+1),"")</f>
        <v/>
      </c>
      <c r="V25" s="1" t="e">
        <f>IF('Strategy Dashboard'!#REF!="B",IF(V24="",1,V24+1),"")</f>
        <v>#REF!</v>
      </c>
      <c r="W25" s="1" t="str">
        <f t="shared" si="3"/>
        <v>20001</v>
      </c>
      <c r="X25" s="1" t="e">
        <f t="shared" si="4"/>
        <v>#REF!</v>
      </c>
      <c r="Y25" s="1" t="str">
        <f t="shared" si="5"/>
        <v>001</v>
      </c>
      <c r="Z25" s="1" t="e">
        <f t="shared" si="6"/>
        <v>#REF!</v>
      </c>
      <c r="AA25" t="str">
        <f t="shared" si="13"/>
        <v>B</v>
      </c>
    </row>
    <row r="26" spans="1:32">
      <c r="A26" s="42"/>
      <c r="B26" s="43"/>
      <c r="C26" s="43"/>
      <c r="D26" s="44" t="str">
        <f t="shared" si="0"/>
        <v/>
      </c>
      <c r="E26" s="44" t="e">
        <f t="shared" si="1"/>
        <v>#REF!</v>
      </c>
      <c r="F26" s="42"/>
      <c r="G26" s="39" t="str">
        <f t="shared" si="19"/>
        <v/>
      </c>
      <c r="H26" s="39" t="str">
        <f t="shared" si="2"/>
        <v>B</v>
      </c>
      <c r="I26" s="43"/>
      <c r="J26" s="45"/>
      <c r="K26" s="42"/>
      <c r="L26" s="43"/>
      <c r="M26" s="43"/>
      <c r="N26" s="43"/>
      <c r="O26" s="45"/>
      <c r="P26" s="55" t="e">
        <f t="shared" si="10"/>
        <v>#REF!</v>
      </c>
      <c r="Q26" s="56" t="e">
        <f t="shared" si="11"/>
        <v>#REF!</v>
      </c>
      <c r="R26" s="56" t="e">
        <f t="shared" si="12"/>
        <v>#REF!</v>
      </c>
      <c r="S26" s="58"/>
      <c r="T26" s="59"/>
      <c r="U26" s="1" t="str">
        <f>IF('Strategy Dashboard'!AU26="P",IF(U25="",1,U25+1),"")</f>
        <v/>
      </c>
      <c r="V26" s="1" t="e">
        <f>IF('Strategy Dashboard'!#REF!="B",IF(V25="",1,V25+1),"")</f>
        <v>#REF!</v>
      </c>
      <c r="W26" s="1" t="str">
        <f t="shared" si="3"/>
        <v>00010</v>
      </c>
      <c r="X26" s="1" t="e">
        <f t="shared" si="4"/>
        <v>#REF!</v>
      </c>
      <c r="Y26" s="1" t="str">
        <f t="shared" si="5"/>
        <v>010</v>
      </c>
      <c r="Z26" s="1" t="e">
        <f t="shared" si="6"/>
        <v>#REF!</v>
      </c>
      <c r="AA26" t="str">
        <f t="shared" si="13"/>
        <v>B</v>
      </c>
    </row>
    <row r="27" spans="1:32">
      <c r="A27" s="42"/>
      <c r="B27" s="43"/>
      <c r="C27" s="43"/>
      <c r="D27" s="44" t="str">
        <f t="shared" si="0"/>
        <v/>
      </c>
      <c r="E27" s="44" t="e">
        <f t="shared" si="1"/>
        <v>#REF!</v>
      </c>
      <c r="F27" s="42"/>
      <c r="G27" s="39" t="str">
        <f t="shared" si="19"/>
        <v/>
      </c>
      <c r="H27" s="39" t="str">
        <f t="shared" si="2"/>
        <v>B</v>
      </c>
      <c r="I27" s="43"/>
      <c r="J27" s="45"/>
      <c r="K27" s="42"/>
      <c r="L27" s="43"/>
      <c r="M27" s="43"/>
      <c r="N27" s="43"/>
      <c r="O27" s="45"/>
      <c r="P27" s="55" t="e">
        <f t="shared" si="10"/>
        <v>#REF!</v>
      </c>
      <c r="Q27" s="56" t="e">
        <f t="shared" si="11"/>
        <v>#REF!</v>
      </c>
      <c r="R27" s="56" t="e">
        <f t="shared" si="12"/>
        <v>#REF!</v>
      </c>
      <c r="S27" s="58"/>
      <c r="T27" s="59"/>
      <c r="U27" s="1" t="str">
        <f>IF('Strategy Dashboard'!AU27="P",IF(U26="",1,U26+1),"")</f>
        <v/>
      </c>
      <c r="V27" s="1" t="e">
        <f>IF('Strategy Dashboard'!#REF!="B",IF(V26="",1,V26+1),"")</f>
        <v>#REF!</v>
      </c>
      <c r="W27" s="1" t="str">
        <f t="shared" si="3"/>
        <v>00100</v>
      </c>
      <c r="X27" s="1" t="e">
        <f t="shared" si="4"/>
        <v>#REF!</v>
      </c>
      <c r="Y27" s="1" t="str">
        <f t="shared" si="5"/>
        <v>100</v>
      </c>
      <c r="Z27" s="1" t="e">
        <f t="shared" si="6"/>
        <v>#REF!</v>
      </c>
      <c r="AA27" t="str">
        <f t="shared" si="13"/>
        <v>B</v>
      </c>
    </row>
    <row r="28" spans="1:32">
      <c r="A28" s="42"/>
      <c r="B28" s="43"/>
      <c r="C28" s="43"/>
      <c r="D28" s="44" t="str">
        <f t="shared" si="0"/>
        <v/>
      </c>
      <c r="E28" s="44" t="e">
        <f t="shared" si="1"/>
        <v>#REF!</v>
      </c>
      <c r="F28" s="42"/>
      <c r="G28" s="39" t="str">
        <f t="shared" si="19"/>
        <v/>
      </c>
      <c r="H28" s="39" t="str">
        <f t="shared" si="2"/>
        <v>B</v>
      </c>
      <c r="I28" s="43"/>
      <c r="J28" s="45"/>
      <c r="K28" s="42"/>
      <c r="L28" s="43"/>
      <c r="M28" s="43"/>
      <c r="N28" s="43"/>
      <c r="O28" s="45"/>
      <c r="P28" s="55" t="e">
        <f t="shared" si="10"/>
        <v>#REF!</v>
      </c>
      <c r="Q28" s="56" t="e">
        <f t="shared" si="11"/>
        <v>#REF!</v>
      </c>
      <c r="R28" s="56" t="e">
        <f t="shared" si="12"/>
        <v>#REF!</v>
      </c>
      <c r="S28" s="58"/>
      <c r="T28" s="59"/>
      <c r="U28" s="1" t="str">
        <f>IF('Strategy Dashboard'!AU28="P",IF(U27="",1,U27+1),"")</f>
        <v/>
      </c>
      <c r="V28" s="1" t="e">
        <f>IF('Strategy Dashboard'!#REF!="B",IF(V27="",1,V27+1),"")</f>
        <v>#REF!</v>
      </c>
      <c r="W28" s="1" t="str">
        <f t="shared" si="3"/>
        <v>01000</v>
      </c>
      <c r="X28" s="1" t="e">
        <f t="shared" si="4"/>
        <v>#REF!</v>
      </c>
      <c r="Y28" s="1" t="str">
        <f t="shared" si="5"/>
        <v>000</v>
      </c>
      <c r="Z28" s="1" t="e">
        <f t="shared" si="6"/>
        <v>#REF!</v>
      </c>
      <c r="AA28" t="str">
        <f t="shared" si="13"/>
        <v>B</v>
      </c>
    </row>
    <row r="29" spans="1:32">
      <c r="A29" s="42"/>
      <c r="B29" s="43"/>
      <c r="C29" s="43"/>
      <c r="D29" s="44" t="str">
        <f t="shared" si="0"/>
        <v/>
      </c>
      <c r="E29" s="44" t="e">
        <f t="shared" si="1"/>
        <v>#REF!</v>
      </c>
      <c r="F29" s="42"/>
      <c r="G29" s="39" t="str">
        <f t="shared" si="19"/>
        <v/>
      </c>
      <c r="H29" s="39" t="str">
        <f t="shared" si="2"/>
        <v>B</v>
      </c>
      <c r="I29" s="43"/>
      <c r="J29" s="45"/>
      <c r="K29" s="42"/>
      <c r="L29" s="43"/>
      <c r="M29" s="43"/>
      <c r="N29" s="43"/>
      <c r="O29" s="45"/>
      <c r="P29" s="55" t="e">
        <f t="shared" si="10"/>
        <v>#REF!</v>
      </c>
      <c r="Q29" s="56" t="e">
        <f t="shared" si="11"/>
        <v>#REF!</v>
      </c>
      <c r="R29" s="56" t="e">
        <f t="shared" si="12"/>
        <v>#REF!</v>
      </c>
      <c r="S29" s="58"/>
      <c r="T29" s="59"/>
      <c r="U29" s="1" t="str">
        <f>IF('Strategy Dashboard'!AU29="P",IF(U28="",1,U28+1),"")</f>
        <v/>
      </c>
      <c r="V29" s="1" t="e">
        <f>IF('Strategy Dashboard'!#REF!="B",IF(V28="",1,V28+1),"")</f>
        <v>#REF!</v>
      </c>
      <c r="W29" s="1" t="str">
        <f t="shared" si="3"/>
        <v>10000</v>
      </c>
      <c r="X29" s="1" t="e">
        <f t="shared" si="4"/>
        <v>#REF!</v>
      </c>
      <c r="Y29" s="1" t="str">
        <f t="shared" si="5"/>
        <v>000</v>
      </c>
      <c r="Z29" s="1" t="e">
        <f t="shared" si="6"/>
        <v>#REF!</v>
      </c>
      <c r="AA29" t="str">
        <f t="shared" si="13"/>
        <v>B</v>
      </c>
    </row>
    <row r="30" spans="1:32">
      <c r="A30" s="42"/>
      <c r="B30" s="43"/>
      <c r="C30" s="43"/>
      <c r="D30" s="44" t="str">
        <f t="shared" si="0"/>
        <v/>
      </c>
      <c r="E30" s="44" t="e">
        <f t="shared" si="1"/>
        <v>#REF!</v>
      </c>
      <c r="F30" s="42"/>
      <c r="G30" s="39" t="str">
        <f t="shared" si="19"/>
        <v/>
      </c>
      <c r="H30" s="39" t="str">
        <f t="shared" si="2"/>
        <v>B</v>
      </c>
      <c r="I30" s="43"/>
      <c r="J30" s="45"/>
      <c r="K30" s="42"/>
      <c r="L30" s="43"/>
      <c r="M30" s="43"/>
      <c r="N30" s="43"/>
      <c r="O30" s="45"/>
      <c r="P30" s="55" t="e">
        <f t="shared" si="10"/>
        <v>#REF!</v>
      </c>
      <c r="Q30" s="56" t="e">
        <f t="shared" si="11"/>
        <v>#REF!</v>
      </c>
      <c r="R30" s="56" t="e">
        <f t="shared" si="12"/>
        <v>#REF!</v>
      </c>
      <c r="S30" s="58"/>
      <c r="T30" s="59"/>
      <c r="U30" s="1" t="str">
        <f>IF('Strategy Dashboard'!AU30="P",IF(U29="",1,U29+1),"")</f>
        <v/>
      </c>
      <c r="V30" s="1" t="e">
        <f>IF('Strategy Dashboard'!#REF!="B",IF(V29="",1,V29+1),"")</f>
        <v>#REF!</v>
      </c>
      <c r="W30" s="1" t="str">
        <f t="shared" si="3"/>
        <v>00000</v>
      </c>
      <c r="X30" s="1" t="e">
        <f t="shared" si="4"/>
        <v>#REF!</v>
      </c>
      <c r="Y30" s="1" t="str">
        <f t="shared" si="5"/>
        <v>000</v>
      </c>
      <c r="Z30" s="1" t="e">
        <f t="shared" si="6"/>
        <v>#REF!</v>
      </c>
      <c r="AA30" t="str">
        <f t="shared" si="13"/>
        <v>B</v>
      </c>
    </row>
    <row r="31" spans="1:32">
      <c r="A31" s="42"/>
      <c r="B31" s="43"/>
      <c r="C31" s="43"/>
      <c r="D31" s="44" t="str">
        <f t="shared" si="0"/>
        <v/>
      </c>
      <c r="E31" s="44" t="e">
        <f t="shared" si="1"/>
        <v>#REF!</v>
      </c>
      <c r="F31" s="42"/>
      <c r="G31" s="39" t="str">
        <f t="shared" si="19"/>
        <v/>
      </c>
      <c r="H31" s="39" t="str">
        <f t="shared" si="2"/>
        <v>B</v>
      </c>
      <c r="I31" s="43"/>
      <c r="J31" s="45"/>
      <c r="K31" s="42"/>
      <c r="L31" s="43"/>
      <c r="M31" s="43"/>
      <c r="N31" s="43"/>
      <c r="O31" s="45"/>
      <c r="P31" s="55" t="e">
        <f t="shared" si="10"/>
        <v>#REF!</v>
      </c>
      <c r="Q31" s="56" t="e">
        <f t="shared" si="11"/>
        <v>#REF!</v>
      </c>
      <c r="R31" s="56" t="e">
        <f t="shared" si="12"/>
        <v>#REF!</v>
      </c>
      <c r="S31" s="58"/>
      <c r="T31" s="59"/>
      <c r="U31" s="1" t="str">
        <f>IF('Strategy Dashboard'!AU31="P",IF(U30="",1,U30+1),"")</f>
        <v/>
      </c>
      <c r="V31" s="1" t="e">
        <f>IF('Strategy Dashboard'!#REF!="B",IF(V30="",1,V30+1),"")</f>
        <v>#REF!</v>
      </c>
      <c r="W31" s="1" t="str">
        <f t="shared" si="3"/>
        <v>00000</v>
      </c>
      <c r="X31" s="1" t="e">
        <f t="shared" si="4"/>
        <v>#REF!</v>
      </c>
      <c r="Y31" s="1" t="str">
        <f t="shared" si="5"/>
        <v>000</v>
      </c>
      <c r="Z31" s="1" t="e">
        <f t="shared" si="6"/>
        <v>#REF!</v>
      </c>
      <c r="AA31" t="str">
        <f t="shared" si="13"/>
        <v>B</v>
      </c>
    </row>
    <row r="32" spans="1:32">
      <c r="A32" s="42"/>
      <c r="B32" s="43"/>
      <c r="C32" s="43"/>
      <c r="D32" s="44" t="str">
        <f t="shared" si="0"/>
        <v/>
      </c>
      <c r="E32" s="44" t="e">
        <f t="shared" si="1"/>
        <v>#REF!</v>
      </c>
      <c r="F32" s="42"/>
      <c r="G32" s="39" t="str">
        <f t="shared" si="19"/>
        <v/>
      </c>
      <c r="H32" s="39" t="str">
        <f t="shared" si="2"/>
        <v>B</v>
      </c>
      <c r="I32" s="43"/>
      <c r="J32" s="45"/>
      <c r="K32" s="42"/>
      <c r="L32" s="43"/>
      <c r="M32" s="43"/>
      <c r="N32" s="43"/>
      <c r="O32" s="45"/>
      <c r="P32" s="55" t="e">
        <f t="shared" si="10"/>
        <v>#REF!</v>
      </c>
      <c r="Q32" s="56" t="e">
        <f t="shared" si="11"/>
        <v>#REF!</v>
      </c>
      <c r="R32" s="56" t="e">
        <f t="shared" si="12"/>
        <v>#REF!</v>
      </c>
      <c r="S32" s="58"/>
      <c r="T32" s="59"/>
      <c r="U32" s="1" t="str">
        <f>IF('Strategy Dashboard'!AU32="P",IF(U31="",1,U31+1),"")</f>
        <v/>
      </c>
      <c r="V32" s="1" t="e">
        <f>IF('Strategy Dashboard'!#REF!="B",IF(V31="",1,V31+1),"")</f>
        <v>#REF!</v>
      </c>
      <c r="W32" s="1" t="str">
        <f t="shared" si="3"/>
        <v>00000</v>
      </c>
      <c r="X32" s="1" t="e">
        <f t="shared" si="4"/>
        <v>#REF!</v>
      </c>
      <c r="Y32" s="1" t="str">
        <f t="shared" si="5"/>
        <v>000</v>
      </c>
      <c r="Z32" s="1" t="e">
        <f t="shared" si="6"/>
        <v>#REF!</v>
      </c>
      <c r="AA32" t="str">
        <f t="shared" si="13"/>
        <v>B</v>
      </c>
    </row>
    <row r="33" spans="1:27">
      <c r="A33" s="42"/>
      <c r="B33" s="43"/>
      <c r="C33" s="43"/>
      <c r="D33" s="44" t="str">
        <f t="shared" si="0"/>
        <v/>
      </c>
      <c r="E33" s="44" t="e">
        <f t="shared" si="1"/>
        <v>#REF!</v>
      </c>
      <c r="F33" s="42"/>
      <c r="G33" s="39" t="str">
        <f t="shared" si="19"/>
        <v/>
      </c>
      <c r="H33" s="39" t="str">
        <f t="shared" si="2"/>
        <v>B</v>
      </c>
      <c r="I33" s="43"/>
      <c r="J33" s="45"/>
      <c r="K33" s="42"/>
      <c r="L33" s="43"/>
      <c r="M33" s="43"/>
      <c r="N33" s="43"/>
      <c r="O33" s="45"/>
      <c r="P33" s="55" t="e">
        <f t="shared" si="10"/>
        <v>#REF!</v>
      </c>
      <c r="Q33" s="56" t="e">
        <f t="shared" si="11"/>
        <v>#REF!</v>
      </c>
      <c r="R33" s="56" t="e">
        <f t="shared" si="12"/>
        <v>#REF!</v>
      </c>
      <c r="S33" s="58"/>
      <c r="T33" s="59"/>
      <c r="U33" s="1" t="str">
        <f>IF('Strategy Dashboard'!AU33="P",IF(U32="",1,U32+1),"")</f>
        <v/>
      </c>
      <c r="V33" s="1" t="e">
        <f>IF('Strategy Dashboard'!#REF!="B",IF(V32="",1,V32+1),"")</f>
        <v>#REF!</v>
      </c>
      <c r="W33" s="1" t="str">
        <f t="shared" si="3"/>
        <v>00000</v>
      </c>
      <c r="X33" s="1" t="e">
        <f t="shared" si="4"/>
        <v>#REF!</v>
      </c>
      <c r="Y33" s="1" t="str">
        <f t="shared" si="5"/>
        <v>000</v>
      </c>
      <c r="Z33" s="1" t="e">
        <f t="shared" si="6"/>
        <v>#REF!</v>
      </c>
      <c r="AA33" t="str">
        <f t="shared" si="13"/>
        <v>B</v>
      </c>
    </row>
    <row r="34" spans="1:27">
      <c r="A34" s="42"/>
      <c r="B34" s="43"/>
      <c r="C34" s="43"/>
      <c r="D34" s="44" t="str">
        <f t="shared" si="0"/>
        <v/>
      </c>
      <c r="E34" s="44" t="e">
        <f t="shared" si="1"/>
        <v>#REF!</v>
      </c>
      <c r="F34" s="42"/>
      <c r="G34" s="39" t="str">
        <f t="shared" si="19"/>
        <v/>
      </c>
      <c r="H34" s="39" t="str">
        <f t="shared" si="2"/>
        <v>B</v>
      </c>
      <c r="I34" s="43"/>
      <c r="J34" s="45"/>
      <c r="K34" s="42"/>
      <c r="L34" s="43"/>
      <c r="M34" s="43"/>
      <c r="N34" s="43"/>
      <c r="O34" s="45"/>
      <c r="P34" s="55" t="e">
        <f t="shared" si="10"/>
        <v>#REF!</v>
      </c>
      <c r="Q34" s="56" t="e">
        <f t="shared" si="11"/>
        <v>#REF!</v>
      </c>
      <c r="R34" s="56" t="e">
        <f t="shared" si="12"/>
        <v>#REF!</v>
      </c>
      <c r="S34" s="58"/>
      <c r="T34" s="59"/>
      <c r="U34" s="1" t="str">
        <f>IF('Strategy Dashboard'!AU34="P",IF(U33="",1,U33+1),"")</f>
        <v/>
      </c>
      <c r="V34" s="1" t="e">
        <f>IF('Strategy Dashboard'!#REF!="B",IF(V33="",1,V33+1),"")</f>
        <v>#REF!</v>
      </c>
      <c r="W34" s="1" t="str">
        <f t="shared" si="3"/>
        <v>00000</v>
      </c>
      <c r="X34" s="1" t="e">
        <f t="shared" si="4"/>
        <v>#REF!</v>
      </c>
      <c r="Y34" s="1" t="str">
        <f t="shared" si="5"/>
        <v>000</v>
      </c>
      <c r="Z34" s="1" t="e">
        <f t="shared" si="6"/>
        <v>#REF!</v>
      </c>
      <c r="AA34" t="str">
        <f t="shared" si="13"/>
        <v>B</v>
      </c>
    </row>
    <row r="35" spans="1:27">
      <c r="A35" s="42"/>
      <c r="B35" s="43"/>
      <c r="C35" s="43"/>
      <c r="D35" s="44" t="str">
        <f t="shared" si="0"/>
        <v/>
      </c>
      <c r="E35" s="44" t="e">
        <f t="shared" si="1"/>
        <v>#REF!</v>
      </c>
      <c r="F35" s="42"/>
      <c r="G35" s="39" t="str">
        <f t="shared" si="19"/>
        <v/>
      </c>
      <c r="H35" s="39" t="str">
        <f t="shared" si="2"/>
        <v>B</v>
      </c>
      <c r="I35" s="43"/>
      <c r="J35" s="45"/>
      <c r="K35" s="42"/>
      <c r="L35" s="43"/>
      <c r="M35" s="43"/>
      <c r="N35" s="43"/>
      <c r="O35" s="45"/>
      <c r="P35" s="55" t="e">
        <f t="shared" si="10"/>
        <v>#REF!</v>
      </c>
      <c r="Q35" s="56" t="e">
        <f t="shared" si="11"/>
        <v>#REF!</v>
      </c>
      <c r="R35" s="56" t="e">
        <f t="shared" si="12"/>
        <v>#REF!</v>
      </c>
      <c r="S35" s="58"/>
      <c r="T35" s="59"/>
      <c r="U35" s="1" t="str">
        <f>IF('Strategy Dashboard'!AU35="P",IF(U34="",1,U34+1),"")</f>
        <v/>
      </c>
      <c r="V35" s="1" t="e">
        <f>IF('Strategy Dashboard'!#REF!="B",IF(V34="",1,V34+1),"")</f>
        <v>#REF!</v>
      </c>
      <c r="W35" s="1" t="str">
        <f t="shared" si="3"/>
        <v>00000</v>
      </c>
      <c r="X35" s="1" t="e">
        <f t="shared" si="4"/>
        <v>#REF!</v>
      </c>
      <c r="Y35" s="1" t="str">
        <f t="shared" si="5"/>
        <v>000</v>
      </c>
      <c r="Z35" s="1" t="e">
        <f t="shared" si="6"/>
        <v>#REF!</v>
      </c>
      <c r="AA35" t="str">
        <f t="shared" si="13"/>
        <v>B</v>
      </c>
    </row>
    <row r="36" spans="1:27">
      <c r="A36" s="42"/>
      <c r="B36" s="43"/>
      <c r="C36" s="43"/>
      <c r="D36" s="44" t="str">
        <f t="shared" si="0"/>
        <v/>
      </c>
      <c r="E36" s="44" t="e">
        <f t="shared" si="1"/>
        <v>#REF!</v>
      </c>
      <c r="F36" s="42"/>
      <c r="G36" s="39" t="str">
        <f t="shared" si="19"/>
        <v/>
      </c>
      <c r="H36" s="39" t="str">
        <f t="shared" si="2"/>
        <v>B</v>
      </c>
      <c r="I36" s="43"/>
      <c r="J36" s="45"/>
      <c r="K36" s="42"/>
      <c r="L36" s="43"/>
      <c r="M36" s="43"/>
      <c r="N36" s="43"/>
      <c r="O36" s="45"/>
      <c r="P36" s="55" t="e">
        <f t="shared" si="10"/>
        <v>#REF!</v>
      </c>
      <c r="Q36" s="56" t="e">
        <f t="shared" si="11"/>
        <v>#REF!</v>
      </c>
      <c r="R36" s="56" t="e">
        <f t="shared" si="12"/>
        <v>#REF!</v>
      </c>
      <c r="S36" s="58"/>
      <c r="T36" s="59"/>
      <c r="U36" s="1" t="str">
        <f>IF('Strategy Dashboard'!AU36="P",IF(U35="",1,U35+1),"")</f>
        <v/>
      </c>
      <c r="V36" s="1" t="e">
        <f>IF('Strategy Dashboard'!#REF!="B",IF(V35="",1,V35+1),"")</f>
        <v>#REF!</v>
      </c>
      <c r="W36" s="1" t="str">
        <f t="shared" si="3"/>
        <v>00000</v>
      </c>
      <c r="X36" s="1" t="e">
        <f t="shared" si="4"/>
        <v>#REF!</v>
      </c>
      <c r="Y36" s="1" t="str">
        <f t="shared" si="5"/>
        <v>000</v>
      </c>
      <c r="Z36" s="1" t="e">
        <f t="shared" si="6"/>
        <v>#REF!</v>
      </c>
      <c r="AA36" t="str">
        <f t="shared" si="13"/>
        <v>B</v>
      </c>
    </row>
    <row r="37" spans="1:27">
      <c r="A37" s="42"/>
      <c r="B37" s="43"/>
      <c r="C37" s="43"/>
      <c r="D37" s="44" t="str">
        <f t="shared" si="0"/>
        <v/>
      </c>
      <c r="E37" s="44" t="e">
        <f t="shared" si="1"/>
        <v>#REF!</v>
      </c>
      <c r="F37" s="42"/>
      <c r="G37" s="39" t="str">
        <f t="shared" si="19"/>
        <v/>
      </c>
      <c r="H37" s="39" t="str">
        <f t="shared" si="2"/>
        <v>B</v>
      </c>
      <c r="I37" s="43"/>
      <c r="J37" s="45"/>
      <c r="K37" s="42"/>
      <c r="L37" s="43"/>
      <c r="M37" s="43"/>
      <c r="N37" s="43"/>
      <c r="O37" s="45"/>
      <c r="P37" s="55" t="e">
        <f t="shared" si="10"/>
        <v>#REF!</v>
      </c>
      <c r="Q37" s="56" t="e">
        <f t="shared" si="11"/>
        <v>#REF!</v>
      </c>
      <c r="R37" s="56" t="e">
        <f t="shared" si="12"/>
        <v>#REF!</v>
      </c>
      <c r="S37" s="58"/>
      <c r="T37" s="59"/>
      <c r="U37" s="1" t="str">
        <f>IF('Strategy Dashboard'!AU37="P",IF(U36="",1,U36+1),"")</f>
        <v/>
      </c>
      <c r="V37" s="1" t="e">
        <f>IF('Strategy Dashboard'!#REF!="B",IF(V36="",1,V36+1),"")</f>
        <v>#REF!</v>
      </c>
      <c r="W37" s="1" t="str">
        <f t="shared" si="3"/>
        <v>00000</v>
      </c>
      <c r="X37" s="1" t="e">
        <f t="shared" si="4"/>
        <v>#REF!</v>
      </c>
      <c r="Y37" s="1" t="str">
        <f t="shared" si="5"/>
        <v>000</v>
      </c>
      <c r="Z37" s="1" t="e">
        <f t="shared" si="6"/>
        <v>#REF!</v>
      </c>
      <c r="AA37" t="str">
        <f t="shared" si="13"/>
        <v>B</v>
      </c>
    </row>
    <row r="38" spans="1:27">
      <c r="A38" s="42"/>
      <c r="B38" s="43"/>
      <c r="C38" s="43"/>
      <c r="D38" s="44" t="str">
        <f t="shared" si="0"/>
        <v/>
      </c>
      <c r="E38" s="44" t="e">
        <f t="shared" si="1"/>
        <v>#REF!</v>
      </c>
      <c r="F38" s="42"/>
      <c r="G38" s="39" t="str">
        <f t="shared" si="19"/>
        <v/>
      </c>
      <c r="H38" s="39" t="str">
        <f t="shared" si="2"/>
        <v>B</v>
      </c>
      <c r="I38" s="43"/>
      <c r="J38" s="45"/>
      <c r="K38" s="42"/>
      <c r="L38" s="43"/>
      <c r="M38" s="43"/>
      <c r="N38" s="43"/>
      <c r="O38" s="45"/>
      <c r="P38" s="55" t="e">
        <f t="shared" si="10"/>
        <v>#REF!</v>
      </c>
      <c r="Q38" s="56" t="e">
        <f t="shared" si="11"/>
        <v>#REF!</v>
      </c>
      <c r="R38" s="56" t="e">
        <f t="shared" si="12"/>
        <v>#REF!</v>
      </c>
      <c r="S38" s="58"/>
      <c r="T38" s="59"/>
      <c r="U38" s="1" t="str">
        <f>IF('Strategy Dashboard'!AU38="P",IF(U37="",1,U37+1),"")</f>
        <v/>
      </c>
      <c r="V38" s="1" t="e">
        <f>IF('Strategy Dashboard'!#REF!="B",IF(V37="",1,V37+1),"")</f>
        <v>#REF!</v>
      </c>
      <c r="W38" s="1" t="str">
        <f t="shared" si="3"/>
        <v>00000</v>
      </c>
      <c r="X38" s="1" t="e">
        <f t="shared" si="4"/>
        <v>#REF!</v>
      </c>
      <c r="Y38" s="1" t="str">
        <f t="shared" si="5"/>
        <v>000</v>
      </c>
      <c r="Z38" s="1" t="e">
        <f t="shared" si="6"/>
        <v>#REF!</v>
      </c>
      <c r="AA38" t="str">
        <f t="shared" si="13"/>
        <v>B</v>
      </c>
    </row>
    <row r="39" spans="1:27">
      <c r="A39" s="42"/>
      <c r="B39" s="43"/>
      <c r="C39" s="43"/>
      <c r="D39" s="44" t="str">
        <f t="shared" si="0"/>
        <v/>
      </c>
      <c r="E39" s="44" t="e">
        <f t="shared" si="1"/>
        <v>#REF!</v>
      </c>
      <c r="F39" s="42"/>
      <c r="G39" s="39" t="str">
        <f t="shared" si="19"/>
        <v/>
      </c>
      <c r="H39" s="39" t="str">
        <f t="shared" si="2"/>
        <v>B</v>
      </c>
      <c r="I39" s="43"/>
      <c r="J39" s="45"/>
      <c r="K39" s="42"/>
      <c r="L39" s="43"/>
      <c r="M39" s="43"/>
      <c r="N39" s="43"/>
      <c r="O39" s="45"/>
      <c r="P39" s="55" t="e">
        <f t="shared" si="10"/>
        <v>#REF!</v>
      </c>
      <c r="Q39" s="56" t="e">
        <f t="shared" si="11"/>
        <v>#REF!</v>
      </c>
      <c r="R39" s="56" t="e">
        <f t="shared" si="12"/>
        <v>#REF!</v>
      </c>
      <c r="S39" s="58"/>
      <c r="T39" s="59"/>
      <c r="U39" s="1" t="str">
        <f>IF('Strategy Dashboard'!AU39="P",IF(U38="",1,U38+1),"")</f>
        <v/>
      </c>
      <c r="V39" s="1" t="e">
        <f>IF('Strategy Dashboard'!#REF!="B",IF(V38="",1,V38+1),"")</f>
        <v>#REF!</v>
      </c>
      <c r="W39" s="1" t="str">
        <f t="shared" si="3"/>
        <v>00000</v>
      </c>
      <c r="X39" s="1" t="e">
        <f t="shared" si="4"/>
        <v>#REF!</v>
      </c>
      <c r="Y39" s="1" t="str">
        <f t="shared" si="5"/>
        <v>000</v>
      </c>
      <c r="Z39" s="1" t="e">
        <f t="shared" si="6"/>
        <v>#REF!</v>
      </c>
      <c r="AA39" t="str">
        <f t="shared" si="13"/>
        <v>B</v>
      </c>
    </row>
    <row r="40" spans="1:27">
      <c r="A40" s="42"/>
      <c r="B40" s="43"/>
      <c r="C40" s="43"/>
      <c r="D40" s="44" t="str">
        <f t="shared" si="0"/>
        <v/>
      </c>
      <c r="E40" s="44" t="e">
        <f t="shared" si="1"/>
        <v>#REF!</v>
      </c>
      <c r="F40" s="42"/>
      <c r="G40" s="39" t="str">
        <f t="shared" si="19"/>
        <v/>
      </c>
      <c r="H40" s="39" t="str">
        <f t="shared" si="2"/>
        <v>B</v>
      </c>
      <c r="I40" s="43"/>
      <c r="J40" s="45"/>
      <c r="K40" s="42"/>
      <c r="L40" s="43"/>
      <c r="M40" s="43"/>
      <c r="N40" s="43"/>
      <c r="O40" s="45"/>
      <c r="P40" s="55" t="e">
        <f t="shared" si="10"/>
        <v>#REF!</v>
      </c>
      <c r="Q40" s="56" t="e">
        <f t="shared" si="11"/>
        <v>#REF!</v>
      </c>
      <c r="R40" s="56" t="e">
        <f t="shared" si="12"/>
        <v>#REF!</v>
      </c>
      <c r="S40" s="58"/>
      <c r="T40" s="59"/>
      <c r="U40" s="1" t="str">
        <f>IF('Strategy Dashboard'!AU40="P",IF(U39="",1,U39+1),"")</f>
        <v/>
      </c>
      <c r="V40" s="1" t="e">
        <f>IF('Strategy Dashboard'!#REF!="B",IF(V39="",1,V39+1),"")</f>
        <v>#REF!</v>
      </c>
      <c r="W40" s="1" t="str">
        <f t="shared" si="3"/>
        <v>00000</v>
      </c>
      <c r="X40" s="1" t="e">
        <f t="shared" si="4"/>
        <v>#REF!</v>
      </c>
      <c r="Y40" s="1" t="str">
        <f t="shared" si="5"/>
        <v>000</v>
      </c>
      <c r="Z40" s="1" t="e">
        <f t="shared" si="6"/>
        <v>#REF!</v>
      </c>
      <c r="AA40" t="str">
        <f t="shared" si="13"/>
        <v>B</v>
      </c>
    </row>
    <row r="41" spans="1:27">
      <c r="A41" s="42"/>
      <c r="B41" s="43"/>
      <c r="C41" s="43"/>
      <c r="D41" s="44" t="str">
        <f t="shared" si="0"/>
        <v/>
      </c>
      <c r="E41" s="44" t="e">
        <f t="shared" si="1"/>
        <v>#REF!</v>
      </c>
      <c r="F41" s="42"/>
      <c r="G41" s="39" t="str">
        <f t="shared" si="19"/>
        <v/>
      </c>
      <c r="H41" s="39" t="str">
        <f t="shared" si="2"/>
        <v>B</v>
      </c>
      <c r="I41" s="43"/>
      <c r="J41" s="45"/>
      <c r="K41" s="42"/>
      <c r="L41" s="43"/>
      <c r="M41" s="43"/>
      <c r="N41" s="43"/>
      <c r="O41" s="45"/>
      <c r="P41" s="55" t="e">
        <f t="shared" si="10"/>
        <v>#REF!</v>
      </c>
      <c r="Q41" s="56" t="e">
        <f t="shared" si="11"/>
        <v>#REF!</v>
      </c>
      <c r="R41" s="56" t="e">
        <f t="shared" si="12"/>
        <v>#REF!</v>
      </c>
      <c r="S41" s="58"/>
      <c r="T41" s="59"/>
      <c r="U41" s="1" t="str">
        <f>IF('Strategy Dashboard'!AU41="P",IF(U40="",1,U40+1),"")</f>
        <v/>
      </c>
      <c r="V41" s="1" t="e">
        <f>IF('Strategy Dashboard'!#REF!="B",IF(V40="",1,V40+1),"")</f>
        <v>#REF!</v>
      </c>
      <c r="W41" s="1" t="str">
        <f t="shared" si="3"/>
        <v>00000</v>
      </c>
      <c r="X41" s="1" t="e">
        <f t="shared" si="4"/>
        <v>#REF!</v>
      </c>
      <c r="Y41" s="1" t="str">
        <f t="shared" si="5"/>
        <v>000</v>
      </c>
      <c r="Z41" s="1" t="e">
        <f t="shared" si="6"/>
        <v>#REF!</v>
      </c>
      <c r="AA41" t="str">
        <f t="shared" si="13"/>
        <v>B</v>
      </c>
    </row>
    <row r="42" spans="1:27">
      <c r="A42" s="42"/>
      <c r="B42" s="43"/>
      <c r="C42" s="43"/>
      <c r="D42" s="44" t="str">
        <f t="shared" si="0"/>
        <v/>
      </c>
      <c r="E42" s="44" t="e">
        <f t="shared" si="1"/>
        <v>#REF!</v>
      </c>
      <c r="F42" s="42"/>
      <c r="G42" s="39" t="str">
        <f t="shared" si="19"/>
        <v/>
      </c>
      <c r="H42" s="39" t="str">
        <f t="shared" ref="H42:H73" si="20">IF(AA42="B","B"&amp;REPLACE(AB42, 1, 1, ""),"")</f>
        <v>B</v>
      </c>
      <c r="I42" s="43"/>
      <c r="J42" s="45"/>
      <c r="K42" s="42"/>
      <c r="L42" s="43"/>
      <c r="M42" s="43"/>
      <c r="N42" s="43"/>
      <c r="O42" s="45"/>
      <c r="P42" s="55" t="e">
        <f t="shared" si="10"/>
        <v>#REF!</v>
      </c>
      <c r="Q42" s="56" t="e">
        <f t="shared" si="11"/>
        <v>#REF!</v>
      </c>
      <c r="R42" s="56" t="e">
        <f t="shared" si="12"/>
        <v>#REF!</v>
      </c>
      <c r="S42" s="58"/>
      <c r="T42" s="59"/>
      <c r="U42" s="1" t="str">
        <f>IF('Strategy Dashboard'!AU42="P",IF(U41="",1,U41+1),"")</f>
        <v/>
      </c>
      <c r="V42" s="1" t="e">
        <f>IF('Strategy Dashboard'!#REF!="B",IF(V41="",1,V41+1),"")</f>
        <v>#REF!</v>
      </c>
      <c r="W42" s="1" t="str">
        <f t="shared" ref="W42:W73" si="21">IF(U37="",0,U37)&amp;IF(U38="",0,U38)&amp;IF(U39="",0,U39)&amp;IF(U40="",0,U40)&amp;IF(U41="",0,U41)</f>
        <v>00000</v>
      </c>
      <c r="X42" s="1" t="e">
        <f t="shared" ref="X42:X73" si="22">IF(V37="",0,V37)&amp;IF(V38="",0,V38)&amp;IF(V39="",0,V39)&amp;IF(V40="",0,V40)&amp;IF(V41="",0,V41)</f>
        <v>#REF!</v>
      </c>
      <c r="Y42" s="1" t="str">
        <f t="shared" ref="Y42:Y73" si="23">IF(U39="",0,U39)&amp;IF(U40="",0,U40)&amp;IF(U41="",0,U41)</f>
        <v>000</v>
      </c>
      <c r="Z42" s="1" t="e">
        <f t="shared" ref="Z42:Z73" si="24">IF(V39="",0,V39)&amp;IF(V40="",0,V40)&amp;IF(V41="",0,V41)</f>
        <v>#REF!</v>
      </c>
      <c r="AA42" t="str">
        <f t="shared" si="13"/>
        <v>B</v>
      </c>
    </row>
    <row r="43" spans="1:27">
      <c r="A43" s="42"/>
      <c r="B43" s="43"/>
      <c r="C43" s="43"/>
      <c r="D43" s="44" t="str">
        <f t="shared" si="0"/>
        <v/>
      </c>
      <c r="E43" s="44" t="e">
        <f t="shared" si="1"/>
        <v>#REF!</v>
      </c>
      <c r="F43" s="42"/>
      <c r="G43" s="39" t="str">
        <f t="shared" si="19"/>
        <v/>
      </c>
      <c r="H43" s="39" t="str">
        <f t="shared" si="20"/>
        <v>B</v>
      </c>
      <c r="I43" s="43"/>
      <c r="J43" s="45"/>
      <c r="K43" s="42"/>
      <c r="L43" s="43"/>
      <c r="M43" s="43"/>
      <c r="N43" s="43"/>
      <c r="O43" s="45"/>
      <c r="P43" s="55" t="e">
        <f t="shared" si="10"/>
        <v>#REF!</v>
      </c>
      <c r="Q43" s="56" t="e">
        <f t="shared" si="11"/>
        <v>#REF!</v>
      </c>
      <c r="R43" s="56" t="e">
        <f t="shared" si="12"/>
        <v>#REF!</v>
      </c>
      <c r="S43" s="58"/>
      <c r="T43" s="59"/>
      <c r="U43" s="1" t="str">
        <f>IF('Strategy Dashboard'!AU43="P",IF(U42="",1,U42+1),"")</f>
        <v/>
      </c>
      <c r="V43" s="1" t="e">
        <f>IF('Strategy Dashboard'!#REF!="B",IF(V42="",1,V42+1),"")</f>
        <v>#REF!</v>
      </c>
      <c r="W43" s="1" t="str">
        <f t="shared" si="21"/>
        <v>00000</v>
      </c>
      <c r="X43" s="1" t="e">
        <f t="shared" si="22"/>
        <v>#REF!</v>
      </c>
      <c r="Y43" s="1" t="str">
        <f t="shared" si="23"/>
        <v>000</v>
      </c>
      <c r="Z43" s="1" t="e">
        <f t="shared" si="24"/>
        <v>#REF!</v>
      </c>
      <c r="AA43" t="str">
        <f t="shared" si="13"/>
        <v>B</v>
      </c>
    </row>
    <row r="44" spans="1:27">
      <c r="A44" s="42"/>
      <c r="B44" s="43"/>
      <c r="C44" s="43"/>
      <c r="D44" s="44" t="str">
        <f t="shared" si="0"/>
        <v/>
      </c>
      <c r="E44" s="44" t="e">
        <f t="shared" si="1"/>
        <v>#REF!</v>
      </c>
      <c r="F44" s="42"/>
      <c r="G44" s="39" t="str">
        <f t="shared" si="19"/>
        <v/>
      </c>
      <c r="H44" s="39" t="str">
        <f t="shared" si="20"/>
        <v>B</v>
      </c>
      <c r="I44" s="43"/>
      <c r="J44" s="45"/>
      <c r="K44" s="42"/>
      <c r="L44" s="43"/>
      <c r="M44" s="43"/>
      <c r="N44" s="43"/>
      <c r="O44" s="45"/>
      <c r="P44" s="55" t="e">
        <f t="shared" si="10"/>
        <v>#REF!</v>
      </c>
      <c r="Q44" s="56" t="e">
        <f t="shared" si="11"/>
        <v>#REF!</v>
      </c>
      <c r="R44" s="56" t="e">
        <f t="shared" si="12"/>
        <v>#REF!</v>
      </c>
      <c r="S44" s="58"/>
      <c r="T44" s="59"/>
      <c r="U44" s="1" t="str">
        <f>IF('Strategy Dashboard'!AU44="P",IF(U43="",1,U43+1),"")</f>
        <v/>
      </c>
      <c r="V44" s="1" t="e">
        <f>IF('Strategy Dashboard'!#REF!="B",IF(V43="",1,V43+1),"")</f>
        <v>#REF!</v>
      </c>
      <c r="W44" s="1" t="str">
        <f t="shared" si="21"/>
        <v>00000</v>
      </c>
      <c r="X44" s="1" t="e">
        <f t="shared" si="22"/>
        <v>#REF!</v>
      </c>
      <c r="Y44" s="1" t="str">
        <f t="shared" si="23"/>
        <v>000</v>
      </c>
      <c r="Z44" s="1" t="e">
        <f t="shared" si="24"/>
        <v>#REF!</v>
      </c>
      <c r="AA44" t="str">
        <f t="shared" si="13"/>
        <v>B</v>
      </c>
    </row>
    <row r="45" spans="1:27">
      <c r="A45" s="42"/>
      <c r="B45" s="43"/>
      <c r="C45" s="43"/>
      <c r="D45" s="44" t="str">
        <f t="shared" si="0"/>
        <v/>
      </c>
      <c r="E45" s="44" t="e">
        <f t="shared" si="1"/>
        <v>#REF!</v>
      </c>
      <c r="F45" s="42"/>
      <c r="G45" s="39" t="str">
        <f t="shared" si="19"/>
        <v/>
      </c>
      <c r="H45" s="39" t="str">
        <f t="shared" si="20"/>
        <v>B</v>
      </c>
      <c r="I45" s="43"/>
      <c r="J45" s="45"/>
      <c r="K45" s="42"/>
      <c r="L45" s="43"/>
      <c r="M45" s="43"/>
      <c r="N45" s="43"/>
      <c r="O45" s="45"/>
      <c r="P45" s="55" t="e">
        <f t="shared" si="10"/>
        <v>#REF!</v>
      </c>
      <c r="Q45" s="56" t="e">
        <f t="shared" si="11"/>
        <v>#REF!</v>
      </c>
      <c r="R45" s="56" t="e">
        <f t="shared" si="12"/>
        <v>#REF!</v>
      </c>
      <c r="S45" s="58"/>
      <c r="T45" s="59"/>
      <c r="U45" s="1" t="str">
        <f>IF('Strategy Dashboard'!AU45="P",IF(U44="",1,U44+1),"")</f>
        <v/>
      </c>
      <c r="V45" s="1" t="e">
        <f>IF('Strategy Dashboard'!#REF!="B",IF(V44="",1,V44+1),"")</f>
        <v>#REF!</v>
      </c>
      <c r="W45" s="1" t="str">
        <f t="shared" si="21"/>
        <v>00000</v>
      </c>
      <c r="X45" s="1" t="e">
        <f t="shared" si="22"/>
        <v>#REF!</v>
      </c>
      <c r="Y45" s="1" t="str">
        <f t="shared" si="23"/>
        <v>000</v>
      </c>
      <c r="Z45" s="1" t="e">
        <f t="shared" si="24"/>
        <v>#REF!</v>
      </c>
      <c r="AA45" t="str">
        <f t="shared" si="13"/>
        <v>B</v>
      </c>
    </row>
    <row r="46" spans="1:27">
      <c r="A46" s="42"/>
      <c r="B46" s="43"/>
      <c r="C46" s="43"/>
      <c r="D46" s="44" t="str">
        <f t="shared" si="0"/>
        <v/>
      </c>
      <c r="E46" s="44" t="e">
        <f t="shared" si="1"/>
        <v>#REF!</v>
      </c>
      <c r="F46" s="42"/>
      <c r="G46" s="39" t="str">
        <f t="shared" si="19"/>
        <v/>
      </c>
      <c r="H46" s="39" t="str">
        <f t="shared" si="20"/>
        <v>B</v>
      </c>
      <c r="I46" s="43"/>
      <c r="J46" s="45"/>
      <c r="K46" s="42"/>
      <c r="L46" s="43"/>
      <c r="M46" s="43"/>
      <c r="N46" s="43"/>
      <c r="O46" s="45"/>
      <c r="P46" s="55" t="e">
        <f t="shared" si="10"/>
        <v>#REF!</v>
      </c>
      <c r="Q46" s="56" t="e">
        <f t="shared" si="11"/>
        <v>#REF!</v>
      </c>
      <c r="R46" s="56" t="e">
        <f t="shared" si="12"/>
        <v>#REF!</v>
      </c>
      <c r="S46" s="58"/>
      <c r="T46" s="59"/>
      <c r="U46" s="1" t="str">
        <f>IF('Strategy Dashboard'!AU46="P",IF(U45="",1,U45+1),"")</f>
        <v/>
      </c>
      <c r="V46" s="1" t="e">
        <f>IF('Strategy Dashboard'!#REF!="B",IF(V45="",1,V45+1),"")</f>
        <v>#REF!</v>
      </c>
      <c r="W46" s="1" t="str">
        <f t="shared" si="21"/>
        <v>00000</v>
      </c>
      <c r="X46" s="1" t="e">
        <f t="shared" si="22"/>
        <v>#REF!</v>
      </c>
      <c r="Y46" s="1" t="str">
        <f t="shared" si="23"/>
        <v>000</v>
      </c>
      <c r="Z46" s="1" t="e">
        <f t="shared" si="24"/>
        <v>#REF!</v>
      </c>
      <c r="AA46" t="str">
        <f t="shared" si="13"/>
        <v>B</v>
      </c>
    </row>
    <row r="47" spans="1:27">
      <c r="A47" s="42"/>
      <c r="B47" s="43"/>
      <c r="C47" s="43"/>
      <c r="D47" s="44" t="str">
        <f t="shared" si="0"/>
        <v/>
      </c>
      <c r="E47" s="44" t="e">
        <f t="shared" si="1"/>
        <v>#REF!</v>
      </c>
      <c r="F47" s="42"/>
      <c r="G47" s="39" t="str">
        <f t="shared" si="19"/>
        <v/>
      </c>
      <c r="H47" s="39" t="str">
        <f t="shared" si="20"/>
        <v>B</v>
      </c>
      <c r="I47" s="43"/>
      <c r="J47" s="45"/>
      <c r="K47" s="42"/>
      <c r="L47" s="43"/>
      <c r="M47" s="43"/>
      <c r="N47" s="43"/>
      <c r="O47" s="45"/>
      <c r="P47" s="55" t="e">
        <f t="shared" si="10"/>
        <v>#REF!</v>
      </c>
      <c r="Q47" s="56" t="e">
        <f t="shared" si="11"/>
        <v>#REF!</v>
      </c>
      <c r="R47" s="56" t="e">
        <f t="shared" si="12"/>
        <v>#REF!</v>
      </c>
      <c r="S47" s="58"/>
      <c r="T47" s="59"/>
      <c r="U47" s="1" t="str">
        <f>IF('Strategy Dashboard'!AU47="P",IF(U46="",1,U46+1),"")</f>
        <v/>
      </c>
      <c r="V47" s="1" t="e">
        <f>IF('Strategy Dashboard'!#REF!="B",IF(V46="",1,V46+1),"")</f>
        <v>#REF!</v>
      </c>
      <c r="W47" s="1" t="str">
        <f t="shared" si="21"/>
        <v>00000</v>
      </c>
      <c r="X47" s="1" t="e">
        <f t="shared" si="22"/>
        <v>#REF!</v>
      </c>
      <c r="Y47" s="1" t="str">
        <f t="shared" si="23"/>
        <v>000</v>
      </c>
      <c r="Z47" s="1" t="e">
        <f t="shared" si="24"/>
        <v>#REF!</v>
      </c>
      <c r="AA47" t="str">
        <f t="shared" si="13"/>
        <v>B</v>
      </c>
    </row>
    <row r="48" spans="1:27">
      <c r="A48" s="42"/>
      <c r="B48" s="43"/>
      <c r="C48" s="43"/>
      <c r="D48" s="44" t="str">
        <f t="shared" si="0"/>
        <v/>
      </c>
      <c r="E48" s="44" t="e">
        <f t="shared" si="1"/>
        <v>#REF!</v>
      </c>
      <c r="F48" s="42"/>
      <c r="G48" s="39" t="str">
        <f t="shared" si="19"/>
        <v/>
      </c>
      <c r="H48" s="39" t="str">
        <f t="shared" si="20"/>
        <v>B</v>
      </c>
      <c r="I48" s="43"/>
      <c r="J48" s="45"/>
      <c r="K48" s="42"/>
      <c r="L48" s="43"/>
      <c r="M48" s="43"/>
      <c r="N48" s="43"/>
      <c r="O48" s="45"/>
      <c r="P48" s="55" t="e">
        <f t="shared" si="10"/>
        <v>#REF!</v>
      </c>
      <c r="Q48" s="56" t="e">
        <f t="shared" si="11"/>
        <v>#REF!</v>
      </c>
      <c r="R48" s="56" t="e">
        <f t="shared" si="12"/>
        <v>#REF!</v>
      </c>
      <c r="S48" s="58"/>
      <c r="T48" s="59"/>
      <c r="U48" s="1" t="str">
        <f>IF('Strategy Dashboard'!AU48="P",IF(U47="",1,U47+1),"")</f>
        <v/>
      </c>
      <c r="V48" s="1" t="e">
        <f>IF('Strategy Dashboard'!#REF!="B",IF(V47="",1,V47+1),"")</f>
        <v>#REF!</v>
      </c>
      <c r="W48" s="1" t="str">
        <f t="shared" si="21"/>
        <v>00000</v>
      </c>
      <c r="X48" s="1" t="e">
        <f t="shared" si="22"/>
        <v>#REF!</v>
      </c>
      <c r="Y48" s="1" t="str">
        <f t="shared" si="23"/>
        <v>000</v>
      </c>
      <c r="Z48" s="1" t="e">
        <f t="shared" si="24"/>
        <v>#REF!</v>
      </c>
      <c r="AA48" t="str">
        <f t="shared" si="13"/>
        <v>B</v>
      </c>
    </row>
    <row r="49" spans="1:27">
      <c r="A49" s="42"/>
      <c r="B49" s="43"/>
      <c r="C49" s="43"/>
      <c r="D49" s="44" t="str">
        <f t="shared" si="0"/>
        <v/>
      </c>
      <c r="E49" s="44" t="e">
        <f t="shared" si="1"/>
        <v>#REF!</v>
      </c>
      <c r="F49" s="42"/>
      <c r="G49" s="39" t="str">
        <f t="shared" si="19"/>
        <v/>
      </c>
      <c r="H49" s="39" t="str">
        <f t="shared" si="20"/>
        <v>B</v>
      </c>
      <c r="I49" s="43"/>
      <c r="J49" s="45"/>
      <c r="K49" s="42"/>
      <c r="L49" s="43"/>
      <c r="M49" s="43"/>
      <c r="N49" s="43"/>
      <c r="O49" s="45"/>
      <c r="P49" s="55" t="e">
        <f t="shared" si="10"/>
        <v>#REF!</v>
      </c>
      <c r="Q49" s="56" t="e">
        <f t="shared" si="11"/>
        <v>#REF!</v>
      </c>
      <c r="R49" s="56" t="e">
        <f t="shared" si="12"/>
        <v>#REF!</v>
      </c>
      <c r="S49" s="58"/>
      <c r="T49" s="59"/>
      <c r="U49" s="1" t="str">
        <f>IF('Strategy Dashboard'!AU49="P",IF(U48="",1,U48+1),"")</f>
        <v/>
      </c>
      <c r="V49" s="1" t="e">
        <f>IF('Strategy Dashboard'!#REF!="B",IF(V48="",1,V48+1),"")</f>
        <v>#REF!</v>
      </c>
      <c r="W49" s="1" t="str">
        <f t="shared" si="21"/>
        <v>00000</v>
      </c>
      <c r="X49" s="1" t="e">
        <f t="shared" si="22"/>
        <v>#REF!</v>
      </c>
      <c r="Y49" s="1" t="str">
        <f t="shared" si="23"/>
        <v>000</v>
      </c>
      <c r="Z49" s="1" t="e">
        <f t="shared" si="24"/>
        <v>#REF!</v>
      </c>
      <c r="AA49" t="str">
        <f t="shared" si="13"/>
        <v>B</v>
      </c>
    </row>
    <row r="50" spans="1:27">
      <c r="A50" s="42"/>
      <c r="B50" s="43"/>
      <c r="C50" s="43"/>
      <c r="D50" s="44" t="str">
        <f t="shared" si="0"/>
        <v/>
      </c>
      <c r="E50" s="44" t="e">
        <f t="shared" si="1"/>
        <v>#REF!</v>
      </c>
      <c r="F50" s="42"/>
      <c r="G50" s="39" t="str">
        <f t="shared" si="19"/>
        <v/>
      </c>
      <c r="H50" s="39" t="str">
        <f t="shared" si="20"/>
        <v>B</v>
      </c>
      <c r="I50" s="43"/>
      <c r="J50" s="45"/>
      <c r="K50" s="42"/>
      <c r="L50" s="43"/>
      <c r="M50" s="43"/>
      <c r="N50" s="43"/>
      <c r="O50" s="45"/>
      <c r="P50" s="55" t="e">
        <f t="shared" si="10"/>
        <v>#REF!</v>
      </c>
      <c r="Q50" s="56" t="e">
        <f t="shared" si="11"/>
        <v>#REF!</v>
      </c>
      <c r="R50" s="56" t="e">
        <f t="shared" si="12"/>
        <v>#REF!</v>
      </c>
      <c r="S50" s="58"/>
      <c r="T50" s="59"/>
      <c r="U50" s="1" t="str">
        <f>IF('Strategy Dashboard'!AU50="P",IF(U49="",1,U49+1),"")</f>
        <v/>
      </c>
      <c r="V50" s="1" t="e">
        <f>IF('Strategy Dashboard'!#REF!="B",IF(V49="",1,V49+1),"")</f>
        <v>#REF!</v>
      </c>
      <c r="W50" s="1" t="str">
        <f t="shared" si="21"/>
        <v>00000</v>
      </c>
      <c r="X50" s="1" t="e">
        <f t="shared" si="22"/>
        <v>#REF!</v>
      </c>
      <c r="Y50" s="1" t="str">
        <f t="shared" si="23"/>
        <v>000</v>
      </c>
      <c r="Z50" s="1" t="e">
        <f t="shared" si="24"/>
        <v>#REF!</v>
      </c>
      <c r="AA50" t="str">
        <f t="shared" si="13"/>
        <v>B</v>
      </c>
    </row>
    <row r="51" spans="1:27">
      <c r="A51" s="42"/>
      <c r="B51" s="43"/>
      <c r="C51" s="43"/>
      <c r="D51" s="44" t="str">
        <f t="shared" si="0"/>
        <v/>
      </c>
      <c r="E51" s="44" t="e">
        <f t="shared" si="1"/>
        <v>#REF!</v>
      </c>
      <c r="F51" s="42"/>
      <c r="G51" s="39" t="str">
        <f t="shared" si="19"/>
        <v/>
      </c>
      <c r="H51" s="39" t="str">
        <f t="shared" si="20"/>
        <v>B</v>
      </c>
      <c r="I51" s="43"/>
      <c r="J51" s="45"/>
      <c r="K51" s="42"/>
      <c r="L51" s="43"/>
      <c r="M51" s="43"/>
      <c r="N51" s="43"/>
      <c r="O51" s="45"/>
      <c r="P51" s="55" t="e">
        <f t="shared" si="10"/>
        <v>#REF!</v>
      </c>
      <c r="Q51" s="56" t="e">
        <f t="shared" si="11"/>
        <v>#REF!</v>
      </c>
      <c r="R51" s="56" t="e">
        <f t="shared" si="12"/>
        <v>#REF!</v>
      </c>
      <c r="S51" s="58"/>
      <c r="T51" s="59"/>
      <c r="U51" s="1" t="str">
        <f>IF('Strategy Dashboard'!AU51="P",IF(U50="",1,U50+1),"")</f>
        <v/>
      </c>
      <c r="V51" s="1" t="e">
        <f>IF('Strategy Dashboard'!#REF!="B",IF(V50="",1,V50+1),"")</f>
        <v>#REF!</v>
      </c>
      <c r="W51" s="1" t="str">
        <f t="shared" si="21"/>
        <v>00000</v>
      </c>
      <c r="X51" s="1" t="e">
        <f t="shared" si="22"/>
        <v>#REF!</v>
      </c>
      <c r="Y51" s="1" t="str">
        <f t="shared" si="23"/>
        <v>000</v>
      </c>
      <c r="Z51" s="1" t="e">
        <f t="shared" si="24"/>
        <v>#REF!</v>
      </c>
      <c r="AA51" t="str">
        <f t="shared" si="13"/>
        <v>B</v>
      </c>
    </row>
    <row r="52" spans="1:27">
      <c r="A52" s="42"/>
      <c r="B52" s="43"/>
      <c r="C52" s="43"/>
      <c r="D52" s="44" t="str">
        <f t="shared" si="0"/>
        <v/>
      </c>
      <c r="E52" s="44" t="e">
        <f t="shared" si="1"/>
        <v>#REF!</v>
      </c>
      <c r="F52" s="42"/>
      <c r="G52" s="39" t="str">
        <f t="shared" ref="G52:G83" si="25">IF(AA52="P","P"&amp;REPLACE(AB52, 1, 1, ""),"")</f>
        <v/>
      </c>
      <c r="H52" s="39" t="str">
        <f t="shared" si="20"/>
        <v>B</v>
      </c>
      <c r="I52" s="43"/>
      <c r="J52" s="45"/>
      <c r="K52" s="42"/>
      <c r="L52" s="43"/>
      <c r="M52" s="43"/>
      <c r="N52" s="43"/>
      <c r="O52" s="45"/>
      <c r="P52" s="55" t="e">
        <f t="shared" si="10"/>
        <v>#REF!</v>
      </c>
      <c r="Q52" s="56" t="e">
        <f t="shared" si="11"/>
        <v>#REF!</v>
      </c>
      <c r="R52" s="56" t="e">
        <f t="shared" si="12"/>
        <v>#REF!</v>
      </c>
      <c r="S52" s="58"/>
      <c r="T52" s="59"/>
      <c r="U52" s="1" t="str">
        <f>IF('Strategy Dashboard'!AU52="P",IF(U51="",1,U51+1),"")</f>
        <v/>
      </c>
      <c r="V52" s="1" t="e">
        <f>IF('Strategy Dashboard'!#REF!="B",IF(V51="",1,V51+1),"")</f>
        <v>#REF!</v>
      </c>
      <c r="W52" s="1" t="str">
        <f t="shared" si="21"/>
        <v>00000</v>
      </c>
      <c r="X52" s="1" t="e">
        <f t="shared" si="22"/>
        <v>#REF!</v>
      </c>
      <c r="Y52" s="1" t="str">
        <f t="shared" si="23"/>
        <v>000</v>
      </c>
      <c r="Z52" s="1" t="e">
        <f t="shared" si="24"/>
        <v>#REF!</v>
      </c>
      <c r="AA52" t="str">
        <f t="shared" si="13"/>
        <v>B</v>
      </c>
    </row>
    <row r="53" spans="1:27">
      <c r="A53" s="42"/>
      <c r="B53" s="43"/>
      <c r="C53" s="43"/>
      <c r="D53" s="44" t="str">
        <f t="shared" si="0"/>
        <v/>
      </c>
      <c r="E53" s="44" t="e">
        <f t="shared" si="1"/>
        <v>#REF!</v>
      </c>
      <c r="F53" s="42"/>
      <c r="G53" s="39" t="str">
        <f t="shared" si="25"/>
        <v/>
      </c>
      <c r="H53" s="39" t="str">
        <f t="shared" si="20"/>
        <v>B</v>
      </c>
      <c r="I53" s="43"/>
      <c r="J53" s="45"/>
      <c r="K53" s="42"/>
      <c r="L53" s="43"/>
      <c r="M53" s="43"/>
      <c r="N53" s="43"/>
      <c r="O53" s="45"/>
      <c r="P53" s="55" t="e">
        <f t="shared" si="10"/>
        <v>#REF!</v>
      </c>
      <c r="Q53" s="56" t="e">
        <f t="shared" si="11"/>
        <v>#REF!</v>
      </c>
      <c r="R53" s="56" t="e">
        <f t="shared" si="12"/>
        <v>#REF!</v>
      </c>
      <c r="S53" s="58"/>
      <c r="T53" s="59"/>
      <c r="U53" s="1" t="str">
        <f>IF('Strategy Dashboard'!AU53="P",IF(U52="",1,U52+1),"")</f>
        <v/>
      </c>
      <c r="V53" s="1" t="e">
        <f>IF('Strategy Dashboard'!#REF!="B",IF(V52="",1,V52+1),"")</f>
        <v>#REF!</v>
      </c>
      <c r="W53" s="1" t="str">
        <f t="shared" si="21"/>
        <v>00000</v>
      </c>
      <c r="X53" s="1" t="e">
        <f t="shared" si="22"/>
        <v>#REF!</v>
      </c>
      <c r="Y53" s="1" t="str">
        <f t="shared" si="23"/>
        <v>000</v>
      </c>
      <c r="Z53" s="1" t="e">
        <f t="shared" si="24"/>
        <v>#REF!</v>
      </c>
      <c r="AA53" t="str">
        <f t="shared" si="13"/>
        <v>B</v>
      </c>
    </row>
    <row r="54" spans="1:27">
      <c r="A54" s="42"/>
      <c r="B54" s="43"/>
      <c r="C54" s="43"/>
      <c r="D54" s="44" t="str">
        <f t="shared" si="0"/>
        <v/>
      </c>
      <c r="E54" s="44" t="e">
        <f t="shared" si="1"/>
        <v>#REF!</v>
      </c>
      <c r="F54" s="42"/>
      <c r="G54" s="39" t="str">
        <f t="shared" si="25"/>
        <v/>
      </c>
      <c r="H54" s="39" t="str">
        <f t="shared" si="20"/>
        <v>B</v>
      </c>
      <c r="I54" s="43"/>
      <c r="J54" s="45"/>
      <c r="K54" s="42"/>
      <c r="L54" s="43"/>
      <c r="M54" s="43"/>
      <c r="N54" s="43"/>
      <c r="O54" s="45"/>
      <c r="P54" s="55" t="e">
        <f t="shared" si="10"/>
        <v>#REF!</v>
      </c>
      <c r="Q54" s="56" t="e">
        <f t="shared" si="11"/>
        <v>#REF!</v>
      </c>
      <c r="R54" s="56" t="e">
        <f t="shared" si="12"/>
        <v>#REF!</v>
      </c>
      <c r="S54" s="58"/>
      <c r="T54" s="59"/>
      <c r="U54" s="1" t="str">
        <f>IF('Strategy Dashboard'!AU54="P",IF(U53="",1,U53+1),"")</f>
        <v/>
      </c>
      <c r="V54" s="1" t="e">
        <f>IF('Strategy Dashboard'!#REF!="B",IF(V53="",1,V53+1),"")</f>
        <v>#REF!</v>
      </c>
      <c r="W54" s="1" t="str">
        <f t="shared" si="21"/>
        <v>00000</v>
      </c>
      <c r="X54" s="1" t="e">
        <f t="shared" si="22"/>
        <v>#REF!</v>
      </c>
      <c r="Y54" s="1" t="str">
        <f t="shared" si="23"/>
        <v>000</v>
      </c>
      <c r="Z54" s="1" t="e">
        <f t="shared" si="24"/>
        <v>#REF!</v>
      </c>
      <c r="AA54" t="str">
        <f t="shared" si="13"/>
        <v>B</v>
      </c>
    </row>
    <row r="55" spans="1:27">
      <c r="A55" s="42"/>
      <c r="B55" s="43"/>
      <c r="C55" s="43"/>
      <c r="D55" s="44" t="str">
        <f t="shared" si="0"/>
        <v/>
      </c>
      <c r="E55" s="44" t="e">
        <f t="shared" si="1"/>
        <v>#REF!</v>
      </c>
      <c r="F55" s="42"/>
      <c r="G55" s="39" t="str">
        <f t="shared" si="25"/>
        <v/>
      </c>
      <c r="H55" s="39" t="str">
        <f t="shared" si="20"/>
        <v>B</v>
      </c>
      <c r="I55" s="43"/>
      <c r="J55" s="45"/>
      <c r="K55" s="42"/>
      <c r="L55" s="43"/>
      <c r="M55" s="43"/>
      <c r="N55" s="43"/>
      <c r="O55" s="45"/>
      <c r="P55" s="55" t="e">
        <f t="shared" si="10"/>
        <v>#REF!</v>
      </c>
      <c r="Q55" s="56" t="e">
        <f t="shared" si="11"/>
        <v>#REF!</v>
      </c>
      <c r="R55" s="56" t="e">
        <f t="shared" si="12"/>
        <v>#REF!</v>
      </c>
      <c r="S55" s="58"/>
      <c r="T55" s="59"/>
      <c r="U55" s="1" t="str">
        <f>IF('Strategy Dashboard'!AU55="P",IF(U54="",1,U54+1),"")</f>
        <v/>
      </c>
      <c r="V55" s="1" t="e">
        <f>IF('Strategy Dashboard'!#REF!="B",IF(V54="",1,V54+1),"")</f>
        <v>#REF!</v>
      </c>
      <c r="W55" s="1" t="str">
        <f t="shared" si="21"/>
        <v>00000</v>
      </c>
      <c r="X55" s="1" t="e">
        <f t="shared" si="22"/>
        <v>#REF!</v>
      </c>
      <c r="Y55" s="1" t="str">
        <f t="shared" si="23"/>
        <v>000</v>
      </c>
      <c r="Z55" s="1" t="e">
        <f t="shared" si="24"/>
        <v>#REF!</v>
      </c>
      <c r="AA55" t="str">
        <f t="shared" si="13"/>
        <v>B</v>
      </c>
    </row>
    <row r="56" spans="1:27">
      <c r="A56" s="42"/>
      <c r="B56" s="43"/>
      <c r="C56" s="43"/>
      <c r="D56" s="44" t="str">
        <f t="shared" si="0"/>
        <v/>
      </c>
      <c r="E56" s="44" t="e">
        <f t="shared" si="1"/>
        <v>#REF!</v>
      </c>
      <c r="F56" s="42"/>
      <c r="G56" s="39" t="str">
        <f t="shared" si="25"/>
        <v/>
      </c>
      <c r="H56" s="39" t="str">
        <f t="shared" si="20"/>
        <v>B</v>
      </c>
      <c r="I56" s="43"/>
      <c r="J56" s="45"/>
      <c r="K56" s="42"/>
      <c r="L56" s="43"/>
      <c r="M56" s="43"/>
      <c r="N56" s="43"/>
      <c r="O56" s="45"/>
      <c r="P56" s="55" t="e">
        <f t="shared" si="10"/>
        <v>#REF!</v>
      </c>
      <c r="Q56" s="56" t="e">
        <f t="shared" si="11"/>
        <v>#REF!</v>
      </c>
      <c r="R56" s="56" t="e">
        <f t="shared" si="12"/>
        <v>#REF!</v>
      </c>
      <c r="S56" s="58"/>
      <c r="T56" s="59"/>
      <c r="U56" s="1" t="str">
        <f>IF('Strategy Dashboard'!AU56="P",IF(U55="",1,U55+1),"")</f>
        <v/>
      </c>
      <c r="V56" s="1" t="e">
        <f>IF('Strategy Dashboard'!#REF!="B",IF(V55="",1,V55+1),"")</f>
        <v>#REF!</v>
      </c>
      <c r="W56" s="1" t="str">
        <f t="shared" si="21"/>
        <v>00000</v>
      </c>
      <c r="X56" s="1" t="e">
        <f t="shared" si="22"/>
        <v>#REF!</v>
      </c>
      <c r="Y56" s="1" t="str">
        <f t="shared" si="23"/>
        <v>000</v>
      </c>
      <c r="Z56" s="1" t="e">
        <f t="shared" si="24"/>
        <v>#REF!</v>
      </c>
      <c r="AA56" t="str">
        <f t="shared" si="13"/>
        <v>B</v>
      </c>
    </row>
    <row r="57" spans="1:27">
      <c r="A57" s="42"/>
      <c r="B57" s="43"/>
      <c r="C57" s="43"/>
      <c r="D57" s="44" t="str">
        <f t="shared" si="0"/>
        <v/>
      </c>
      <c r="E57" s="44" t="e">
        <f t="shared" si="1"/>
        <v>#REF!</v>
      </c>
      <c r="F57" s="42"/>
      <c r="G57" s="39" t="str">
        <f t="shared" si="25"/>
        <v/>
      </c>
      <c r="H57" s="39" t="str">
        <f t="shared" si="20"/>
        <v>B</v>
      </c>
      <c r="I57" s="43"/>
      <c r="J57" s="45"/>
      <c r="K57" s="42"/>
      <c r="L57" s="43"/>
      <c r="M57" s="43"/>
      <c r="N57" s="43"/>
      <c r="O57" s="45"/>
      <c r="P57" s="55" t="e">
        <f t="shared" si="10"/>
        <v>#REF!</v>
      </c>
      <c r="Q57" s="56" t="e">
        <f t="shared" si="11"/>
        <v>#REF!</v>
      </c>
      <c r="R57" s="56" t="e">
        <f t="shared" si="12"/>
        <v>#REF!</v>
      </c>
      <c r="S57" s="58"/>
      <c r="T57" s="59"/>
      <c r="U57" s="1" t="str">
        <f>IF('Strategy Dashboard'!AU57="P",IF(U56="",1,U56+1),"")</f>
        <v/>
      </c>
      <c r="V57" s="1" t="e">
        <f>IF('Strategy Dashboard'!#REF!="B",IF(V56="",1,V56+1),"")</f>
        <v>#REF!</v>
      </c>
      <c r="W57" s="1" t="str">
        <f t="shared" si="21"/>
        <v>00000</v>
      </c>
      <c r="X57" s="1" t="e">
        <f t="shared" si="22"/>
        <v>#REF!</v>
      </c>
      <c r="Y57" s="1" t="str">
        <f t="shared" si="23"/>
        <v>000</v>
      </c>
      <c r="Z57" s="1" t="e">
        <f t="shared" si="24"/>
        <v>#REF!</v>
      </c>
      <c r="AA57" t="str">
        <f t="shared" si="13"/>
        <v>B</v>
      </c>
    </row>
    <row r="58" spans="1:27">
      <c r="A58" s="42"/>
      <c r="B58" s="43"/>
      <c r="C58" s="43"/>
      <c r="D58" s="44" t="str">
        <f t="shared" si="0"/>
        <v/>
      </c>
      <c r="E58" s="44" t="e">
        <f t="shared" si="1"/>
        <v>#REF!</v>
      </c>
      <c r="F58" s="42"/>
      <c r="G58" s="39" t="str">
        <f t="shared" si="25"/>
        <v/>
      </c>
      <c r="H58" s="39" t="str">
        <f t="shared" si="20"/>
        <v>B</v>
      </c>
      <c r="I58" s="43"/>
      <c r="J58" s="45"/>
      <c r="K58" s="42"/>
      <c r="L58" s="43"/>
      <c r="M58" s="43"/>
      <c r="N58" s="43"/>
      <c r="O58" s="45"/>
      <c r="P58" s="55" t="e">
        <f t="shared" si="10"/>
        <v>#REF!</v>
      </c>
      <c r="Q58" s="56" t="e">
        <f t="shared" si="11"/>
        <v>#REF!</v>
      </c>
      <c r="R58" s="56" t="e">
        <f t="shared" si="12"/>
        <v>#REF!</v>
      </c>
      <c r="S58" s="58"/>
      <c r="T58" s="59"/>
      <c r="U58" s="1" t="str">
        <f>IF('Strategy Dashboard'!AU58="P",IF(U57="",1,U57+1),"")</f>
        <v/>
      </c>
      <c r="V58" s="1" t="e">
        <f>IF('Strategy Dashboard'!#REF!="B",IF(V57="",1,V57+1),"")</f>
        <v>#REF!</v>
      </c>
      <c r="W58" s="1" t="str">
        <f t="shared" si="21"/>
        <v>00000</v>
      </c>
      <c r="X58" s="1" t="e">
        <f t="shared" si="22"/>
        <v>#REF!</v>
      </c>
      <c r="Y58" s="1" t="str">
        <f t="shared" si="23"/>
        <v>000</v>
      </c>
      <c r="Z58" s="1" t="e">
        <f t="shared" si="24"/>
        <v>#REF!</v>
      </c>
      <c r="AA58" t="str">
        <f t="shared" si="13"/>
        <v>B</v>
      </c>
    </row>
    <row r="59" spans="1:27">
      <c r="A59" s="42"/>
      <c r="B59" s="43"/>
      <c r="C59" s="43"/>
      <c r="D59" s="44" t="str">
        <f t="shared" si="0"/>
        <v/>
      </c>
      <c r="E59" s="44" t="e">
        <f t="shared" si="1"/>
        <v>#REF!</v>
      </c>
      <c r="F59" s="42"/>
      <c r="G59" s="39" t="str">
        <f t="shared" si="25"/>
        <v/>
      </c>
      <c r="H59" s="39" t="str">
        <f t="shared" si="20"/>
        <v>B</v>
      </c>
      <c r="I59" s="43"/>
      <c r="J59" s="45"/>
      <c r="K59" s="42"/>
      <c r="L59" s="43"/>
      <c r="M59" s="43"/>
      <c r="N59" s="43"/>
      <c r="O59" s="45"/>
      <c r="P59" s="55" t="e">
        <f t="shared" si="10"/>
        <v>#REF!</v>
      </c>
      <c r="Q59" s="56" t="e">
        <f t="shared" si="11"/>
        <v>#REF!</v>
      </c>
      <c r="R59" s="56" t="e">
        <f t="shared" si="12"/>
        <v>#REF!</v>
      </c>
      <c r="S59" s="58"/>
      <c r="T59" s="59"/>
      <c r="U59" s="1" t="str">
        <f>IF('Strategy Dashboard'!AU59="P",IF(U58="",1,U58+1),"")</f>
        <v/>
      </c>
      <c r="V59" s="1" t="e">
        <f>IF('Strategy Dashboard'!#REF!="B",IF(V58="",1,V58+1),"")</f>
        <v>#REF!</v>
      </c>
      <c r="W59" s="1" t="str">
        <f t="shared" si="21"/>
        <v>00000</v>
      </c>
      <c r="X59" s="1" t="e">
        <f t="shared" si="22"/>
        <v>#REF!</v>
      </c>
      <c r="Y59" s="1" t="str">
        <f t="shared" si="23"/>
        <v>000</v>
      </c>
      <c r="Z59" s="1" t="e">
        <f t="shared" si="24"/>
        <v>#REF!</v>
      </c>
      <c r="AA59" t="str">
        <f t="shared" si="13"/>
        <v>B</v>
      </c>
    </row>
    <row r="60" spans="1:27">
      <c r="A60" s="42"/>
      <c r="B60" s="43"/>
      <c r="C60" s="43"/>
      <c r="D60" s="44" t="str">
        <f t="shared" si="0"/>
        <v/>
      </c>
      <c r="E60" s="44" t="e">
        <f t="shared" si="1"/>
        <v>#REF!</v>
      </c>
      <c r="F60" s="42"/>
      <c r="G60" s="39" t="str">
        <f t="shared" si="25"/>
        <v/>
      </c>
      <c r="H60" s="39" t="str">
        <f t="shared" si="20"/>
        <v>B</v>
      </c>
      <c r="I60" s="43"/>
      <c r="J60" s="45"/>
      <c r="K60" s="42"/>
      <c r="L60" s="43"/>
      <c r="M60" s="43"/>
      <c r="N60" s="43"/>
      <c r="O60" s="45"/>
      <c r="P60" s="55" t="e">
        <f t="shared" si="10"/>
        <v>#REF!</v>
      </c>
      <c r="Q60" s="56" t="e">
        <f t="shared" si="11"/>
        <v>#REF!</v>
      </c>
      <c r="R60" s="56" t="e">
        <f t="shared" si="12"/>
        <v>#REF!</v>
      </c>
      <c r="S60" s="58"/>
      <c r="T60" s="59"/>
      <c r="U60" s="1" t="str">
        <f>IF('Strategy Dashboard'!AU60="P",IF(U59="",1,U59+1),"")</f>
        <v/>
      </c>
      <c r="V60" s="1" t="e">
        <f>IF('Strategy Dashboard'!#REF!="B",IF(V59="",1,V59+1),"")</f>
        <v>#REF!</v>
      </c>
      <c r="W60" s="1" t="str">
        <f t="shared" si="21"/>
        <v>00000</v>
      </c>
      <c r="X60" s="1" t="e">
        <f t="shared" si="22"/>
        <v>#REF!</v>
      </c>
      <c r="Y60" s="1" t="str">
        <f t="shared" si="23"/>
        <v>000</v>
      </c>
      <c r="Z60" s="1" t="e">
        <f t="shared" si="24"/>
        <v>#REF!</v>
      </c>
      <c r="AA60" t="str">
        <f t="shared" si="13"/>
        <v>B</v>
      </c>
    </row>
    <row r="61" spans="1:27">
      <c r="A61" s="42"/>
      <c r="B61" s="43"/>
      <c r="C61" s="43"/>
      <c r="D61" s="44" t="str">
        <f t="shared" si="0"/>
        <v/>
      </c>
      <c r="E61" s="44" t="e">
        <f t="shared" si="1"/>
        <v>#REF!</v>
      </c>
      <c r="F61" s="42"/>
      <c r="G61" s="39" t="str">
        <f t="shared" si="25"/>
        <v/>
      </c>
      <c r="H61" s="39" t="str">
        <f t="shared" si="20"/>
        <v>B</v>
      </c>
      <c r="I61" s="43"/>
      <c r="J61" s="45"/>
      <c r="K61" s="42"/>
      <c r="L61" s="43"/>
      <c r="M61" s="43"/>
      <c r="N61" s="43"/>
      <c r="O61" s="45"/>
      <c r="P61" s="55" t="e">
        <f t="shared" si="10"/>
        <v>#REF!</v>
      </c>
      <c r="Q61" s="56" t="e">
        <f t="shared" si="11"/>
        <v>#REF!</v>
      </c>
      <c r="R61" s="56" t="e">
        <f t="shared" si="12"/>
        <v>#REF!</v>
      </c>
      <c r="S61" s="58"/>
      <c r="T61" s="59"/>
      <c r="U61" s="1" t="str">
        <f>IF('Strategy Dashboard'!AU61="P",IF(U60="",1,U60+1),"")</f>
        <v/>
      </c>
      <c r="V61" s="1" t="e">
        <f>IF('Strategy Dashboard'!#REF!="B",IF(V60="",1,V60+1),"")</f>
        <v>#REF!</v>
      </c>
      <c r="W61" s="1" t="str">
        <f t="shared" si="21"/>
        <v>00000</v>
      </c>
      <c r="X61" s="1" t="e">
        <f t="shared" si="22"/>
        <v>#REF!</v>
      </c>
      <c r="Y61" s="1" t="str">
        <f t="shared" si="23"/>
        <v>000</v>
      </c>
      <c r="Z61" s="1" t="e">
        <f t="shared" si="24"/>
        <v>#REF!</v>
      </c>
      <c r="AA61" t="str">
        <f t="shared" si="13"/>
        <v>B</v>
      </c>
    </row>
    <row r="62" spans="1:27">
      <c r="A62" s="42"/>
      <c r="B62" s="43"/>
      <c r="C62" s="43"/>
      <c r="D62" s="44" t="str">
        <f t="shared" si="0"/>
        <v/>
      </c>
      <c r="E62" s="44" t="e">
        <f t="shared" si="1"/>
        <v>#REF!</v>
      </c>
      <c r="F62" s="42"/>
      <c r="G62" s="39" t="str">
        <f t="shared" si="25"/>
        <v/>
      </c>
      <c r="H62" s="39" t="str">
        <f t="shared" si="20"/>
        <v>B</v>
      </c>
      <c r="I62" s="43"/>
      <c r="J62" s="45"/>
      <c r="K62" s="42"/>
      <c r="L62" s="43"/>
      <c r="M62" s="43"/>
      <c r="N62" s="43"/>
      <c r="O62" s="45"/>
      <c r="P62" s="55" t="e">
        <f t="shared" si="10"/>
        <v>#REF!</v>
      </c>
      <c r="Q62" s="56" t="e">
        <f t="shared" si="11"/>
        <v>#REF!</v>
      </c>
      <c r="R62" s="56" t="e">
        <f t="shared" si="12"/>
        <v>#REF!</v>
      </c>
      <c r="S62" s="58"/>
      <c r="T62" s="59"/>
      <c r="U62" s="1" t="str">
        <f>IF('Strategy Dashboard'!AU62="P",IF(U61="",1,U61+1),"")</f>
        <v/>
      </c>
      <c r="V62" s="1" t="e">
        <f>IF('Strategy Dashboard'!#REF!="B",IF(V61="",1,V61+1),"")</f>
        <v>#REF!</v>
      </c>
      <c r="W62" s="1" t="str">
        <f t="shared" si="21"/>
        <v>00000</v>
      </c>
      <c r="X62" s="1" t="e">
        <f t="shared" si="22"/>
        <v>#REF!</v>
      </c>
      <c r="Y62" s="1" t="str">
        <f t="shared" si="23"/>
        <v>000</v>
      </c>
      <c r="Z62" s="1" t="e">
        <f t="shared" si="24"/>
        <v>#REF!</v>
      </c>
      <c r="AA62" t="str">
        <f t="shared" si="13"/>
        <v>B</v>
      </c>
    </row>
    <row r="63" spans="1:27">
      <c r="A63" s="42"/>
      <c r="B63" s="43"/>
      <c r="C63" s="43"/>
      <c r="D63" s="44" t="str">
        <f t="shared" si="0"/>
        <v/>
      </c>
      <c r="E63" s="44" t="e">
        <f t="shared" si="1"/>
        <v>#REF!</v>
      </c>
      <c r="F63" s="42"/>
      <c r="G63" s="39" t="str">
        <f t="shared" si="25"/>
        <v/>
      </c>
      <c r="H63" s="39" t="str">
        <f t="shared" si="20"/>
        <v>B</v>
      </c>
      <c r="I63" s="43"/>
      <c r="J63" s="45"/>
      <c r="K63" s="42"/>
      <c r="L63" s="43"/>
      <c r="M63" s="43"/>
      <c r="N63" s="43"/>
      <c r="O63" s="45"/>
      <c r="P63" s="55" t="e">
        <f t="shared" si="10"/>
        <v>#REF!</v>
      </c>
      <c r="Q63" s="56" t="e">
        <f t="shared" si="11"/>
        <v>#REF!</v>
      </c>
      <c r="R63" s="56" t="e">
        <f t="shared" si="12"/>
        <v>#REF!</v>
      </c>
      <c r="S63" s="58"/>
      <c r="T63" s="59"/>
      <c r="U63" s="1" t="str">
        <f>IF('Strategy Dashboard'!AU63="P",IF(U62="",1,U62+1),"")</f>
        <v/>
      </c>
      <c r="V63" s="1" t="e">
        <f>IF('Strategy Dashboard'!#REF!="B",IF(V62="",1,V62+1),"")</f>
        <v>#REF!</v>
      </c>
      <c r="W63" s="1" t="str">
        <f t="shared" si="21"/>
        <v>00000</v>
      </c>
      <c r="X63" s="1" t="e">
        <f t="shared" si="22"/>
        <v>#REF!</v>
      </c>
      <c r="Y63" s="1" t="str">
        <f t="shared" si="23"/>
        <v>000</v>
      </c>
      <c r="Z63" s="1" t="e">
        <f t="shared" si="24"/>
        <v>#REF!</v>
      </c>
      <c r="AA63" t="str">
        <f t="shared" si="13"/>
        <v>B</v>
      </c>
    </row>
    <row r="64" spans="1:27">
      <c r="A64" s="42"/>
      <c r="B64" s="43"/>
      <c r="C64" s="43"/>
      <c r="D64" s="44" t="str">
        <f t="shared" si="0"/>
        <v/>
      </c>
      <c r="E64" s="44" t="e">
        <f t="shared" si="1"/>
        <v>#REF!</v>
      </c>
      <c r="F64" s="42"/>
      <c r="G64" s="39" t="str">
        <f t="shared" si="25"/>
        <v/>
      </c>
      <c r="H64" s="39" t="str">
        <f t="shared" si="20"/>
        <v>B</v>
      </c>
      <c r="I64" s="43"/>
      <c r="J64" s="45"/>
      <c r="K64" s="42"/>
      <c r="L64" s="43"/>
      <c r="M64" s="43"/>
      <c r="N64" s="43"/>
      <c r="O64" s="45"/>
      <c r="P64" s="55" t="e">
        <f t="shared" si="10"/>
        <v>#REF!</v>
      </c>
      <c r="Q64" s="56" t="e">
        <f t="shared" si="11"/>
        <v>#REF!</v>
      </c>
      <c r="R64" s="56" t="e">
        <f t="shared" si="12"/>
        <v>#REF!</v>
      </c>
      <c r="S64" s="58"/>
      <c r="T64" s="59"/>
      <c r="U64" s="1" t="str">
        <f>IF('Strategy Dashboard'!AU64="P",IF(U63="",1,U63+1),"")</f>
        <v/>
      </c>
      <c r="V64" s="1" t="e">
        <f>IF('Strategy Dashboard'!#REF!="B",IF(V63="",1,V63+1),"")</f>
        <v>#REF!</v>
      </c>
      <c r="W64" s="1" t="str">
        <f t="shared" si="21"/>
        <v>00000</v>
      </c>
      <c r="X64" s="1" t="e">
        <f t="shared" si="22"/>
        <v>#REF!</v>
      </c>
      <c r="Y64" s="1" t="str">
        <f t="shared" si="23"/>
        <v>000</v>
      </c>
      <c r="Z64" s="1" t="e">
        <f t="shared" si="24"/>
        <v>#REF!</v>
      </c>
      <c r="AA64" t="str">
        <f t="shared" si="13"/>
        <v>B</v>
      </c>
    </row>
    <row r="65" spans="1:27">
      <c r="A65" s="42"/>
      <c r="B65" s="43"/>
      <c r="C65" s="43"/>
      <c r="D65" s="44" t="str">
        <f t="shared" si="0"/>
        <v/>
      </c>
      <c r="E65" s="44" t="e">
        <f t="shared" si="1"/>
        <v>#REF!</v>
      </c>
      <c r="F65" s="42"/>
      <c r="G65" s="39" t="str">
        <f t="shared" si="25"/>
        <v/>
      </c>
      <c r="H65" s="39" t="str">
        <f t="shared" si="20"/>
        <v>B</v>
      </c>
      <c r="I65" s="43"/>
      <c r="J65" s="45"/>
      <c r="K65" s="42"/>
      <c r="L65" s="43"/>
      <c r="M65" s="43"/>
      <c r="N65" s="43"/>
      <c r="O65" s="45"/>
      <c r="P65" s="55" t="e">
        <f t="shared" si="10"/>
        <v>#REF!</v>
      </c>
      <c r="Q65" s="56" t="e">
        <f t="shared" si="11"/>
        <v>#REF!</v>
      </c>
      <c r="R65" s="56" t="e">
        <f t="shared" si="12"/>
        <v>#REF!</v>
      </c>
      <c r="S65" s="58"/>
      <c r="T65" s="59"/>
      <c r="U65" s="1" t="str">
        <f>IF('Strategy Dashboard'!AU65="P",IF(U64="",1,U64+1),"")</f>
        <v/>
      </c>
      <c r="V65" s="1" t="e">
        <f>IF('Strategy Dashboard'!#REF!="B",IF(V64="",1,V64+1),"")</f>
        <v>#REF!</v>
      </c>
      <c r="W65" s="1" t="str">
        <f t="shared" si="21"/>
        <v>00000</v>
      </c>
      <c r="X65" s="1" t="e">
        <f t="shared" si="22"/>
        <v>#REF!</v>
      </c>
      <c r="Y65" s="1" t="str">
        <f t="shared" si="23"/>
        <v>000</v>
      </c>
      <c r="Z65" s="1" t="e">
        <f t="shared" si="24"/>
        <v>#REF!</v>
      </c>
      <c r="AA65" t="str">
        <f t="shared" si="13"/>
        <v>B</v>
      </c>
    </row>
    <row r="66" spans="1:27">
      <c r="A66" s="42"/>
      <c r="B66" s="43"/>
      <c r="C66" s="43"/>
      <c r="D66" s="44" t="str">
        <f t="shared" si="0"/>
        <v/>
      </c>
      <c r="E66" s="44" t="e">
        <f t="shared" si="1"/>
        <v>#REF!</v>
      </c>
      <c r="F66" s="42"/>
      <c r="G66" s="39" t="str">
        <f t="shared" si="25"/>
        <v/>
      </c>
      <c r="H66" s="39" t="str">
        <f t="shared" si="20"/>
        <v>B</v>
      </c>
      <c r="I66" s="43"/>
      <c r="J66" s="45"/>
      <c r="K66" s="42"/>
      <c r="L66" s="43"/>
      <c r="M66" s="43"/>
      <c r="N66" s="43"/>
      <c r="O66" s="45"/>
      <c r="P66" s="55" t="e">
        <f t="shared" si="10"/>
        <v>#REF!</v>
      </c>
      <c r="Q66" s="56" t="e">
        <f t="shared" si="11"/>
        <v>#REF!</v>
      </c>
      <c r="R66" s="56" t="e">
        <f t="shared" si="12"/>
        <v>#REF!</v>
      </c>
      <c r="S66" s="58"/>
      <c r="T66" s="59"/>
      <c r="U66" s="1" t="str">
        <f>IF('Strategy Dashboard'!AU66="P",IF(U65="",1,U65+1),"")</f>
        <v/>
      </c>
      <c r="V66" s="1" t="e">
        <f>IF('Strategy Dashboard'!#REF!="B",IF(V65="",1,V65+1),"")</f>
        <v>#REF!</v>
      </c>
      <c r="W66" s="1" t="str">
        <f t="shared" si="21"/>
        <v>00000</v>
      </c>
      <c r="X66" s="1" t="e">
        <f t="shared" si="22"/>
        <v>#REF!</v>
      </c>
      <c r="Y66" s="1" t="str">
        <f t="shared" si="23"/>
        <v>000</v>
      </c>
      <c r="Z66" s="1" t="e">
        <f t="shared" si="24"/>
        <v>#REF!</v>
      </c>
      <c r="AA66" t="str">
        <f t="shared" si="13"/>
        <v>B</v>
      </c>
    </row>
    <row r="67" spans="1:27">
      <c r="A67" s="42"/>
      <c r="B67" s="43"/>
      <c r="C67" s="43"/>
      <c r="D67" s="44" t="str">
        <f t="shared" si="0"/>
        <v/>
      </c>
      <c r="E67" s="44" t="e">
        <f t="shared" si="1"/>
        <v>#REF!</v>
      </c>
      <c r="F67" s="42"/>
      <c r="G67" s="39" t="str">
        <f t="shared" si="25"/>
        <v/>
      </c>
      <c r="H67" s="39" t="str">
        <f t="shared" si="20"/>
        <v>B</v>
      </c>
      <c r="I67" s="43"/>
      <c r="J67" s="45"/>
      <c r="K67" s="42"/>
      <c r="L67" s="43"/>
      <c r="M67" s="43"/>
      <c r="N67" s="43"/>
      <c r="O67" s="45"/>
      <c r="P67" s="55" t="e">
        <f t="shared" si="10"/>
        <v>#REF!</v>
      </c>
      <c r="Q67" s="56" t="e">
        <f t="shared" si="11"/>
        <v>#REF!</v>
      </c>
      <c r="R67" s="56" t="e">
        <f t="shared" si="12"/>
        <v>#REF!</v>
      </c>
      <c r="S67" s="58"/>
      <c r="T67" s="59"/>
      <c r="U67" s="1" t="str">
        <f>IF('Strategy Dashboard'!AU67="P",IF(U66="",1,U66+1),"")</f>
        <v/>
      </c>
      <c r="V67" s="1" t="e">
        <f>IF('Strategy Dashboard'!#REF!="B",IF(V66="",1,V66+1),"")</f>
        <v>#REF!</v>
      </c>
      <c r="W67" s="1" t="str">
        <f t="shared" si="21"/>
        <v>00000</v>
      </c>
      <c r="X67" s="1" t="e">
        <f t="shared" si="22"/>
        <v>#REF!</v>
      </c>
      <c r="Y67" s="1" t="str">
        <f t="shared" si="23"/>
        <v>000</v>
      </c>
      <c r="Z67" s="1" t="e">
        <f t="shared" si="24"/>
        <v>#REF!</v>
      </c>
      <c r="AA67" t="str">
        <f t="shared" si="13"/>
        <v>B</v>
      </c>
    </row>
    <row r="68" spans="1:27">
      <c r="A68" s="42"/>
      <c r="B68" s="43"/>
      <c r="C68" s="43"/>
      <c r="D68" s="44" t="str">
        <f t="shared" si="0"/>
        <v/>
      </c>
      <c r="E68" s="44" t="e">
        <f t="shared" si="1"/>
        <v>#REF!</v>
      </c>
      <c r="F68" s="42"/>
      <c r="G68" s="39" t="str">
        <f t="shared" si="25"/>
        <v/>
      </c>
      <c r="H68" s="39" t="str">
        <f t="shared" si="20"/>
        <v>B</v>
      </c>
      <c r="I68" s="43"/>
      <c r="J68" s="45"/>
      <c r="K68" s="42"/>
      <c r="L68" s="43"/>
      <c r="M68" s="43"/>
      <c r="N68" s="43"/>
      <c r="O68" s="45"/>
      <c r="P68" s="55" t="e">
        <f t="shared" si="10"/>
        <v>#REF!</v>
      </c>
      <c r="Q68" s="56" t="e">
        <f t="shared" si="11"/>
        <v>#REF!</v>
      </c>
      <c r="R68" s="56" t="e">
        <f t="shared" si="12"/>
        <v>#REF!</v>
      </c>
      <c r="S68" s="58"/>
      <c r="T68" s="59"/>
      <c r="U68" s="1" t="str">
        <f>IF('Strategy Dashboard'!AU68="P",IF(U67="",1,U67+1),"")</f>
        <v/>
      </c>
      <c r="V68" s="1" t="e">
        <f>IF('Strategy Dashboard'!#REF!="B",IF(V67="",1,V67+1),"")</f>
        <v>#REF!</v>
      </c>
      <c r="W68" s="1" t="str">
        <f t="shared" si="21"/>
        <v>00000</v>
      </c>
      <c r="X68" s="1" t="e">
        <f t="shared" si="22"/>
        <v>#REF!</v>
      </c>
      <c r="Y68" s="1" t="str">
        <f t="shared" si="23"/>
        <v>000</v>
      </c>
      <c r="Z68" s="1" t="e">
        <f t="shared" si="24"/>
        <v>#REF!</v>
      </c>
      <c r="AA68" t="str">
        <f t="shared" si="13"/>
        <v>B</v>
      </c>
    </row>
    <row r="69" spans="1:27">
      <c r="A69" s="42"/>
      <c r="B69" s="43"/>
      <c r="C69" s="43"/>
      <c r="D69" s="44" t="str">
        <f t="shared" si="0"/>
        <v/>
      </c>
      <c r="E69" s="44" t="e">
        <f t="shared" si="1"/>
        <v>#REF!</v>
      </c>
      <c r="F69" s="42"/>
      <c r="G69" s="39" t="str">
        <f t="shared" si="25"/>
        <v/>
      </c>
      <c r="H69" s="39" t="str">
        <f t="shared" si="20"/>
        <v>B</v>
      </c>
      <c r="I69" s="43"/>
      <c r="J69" s="45"/>
      <c r="K69" s="42"/>
      <c r="L69" s="43"/>
      <c r="M69" s="43"/>
      <c r="N69" s="43"/>
      <c r="O69" s="45"/>
      <c r="P69" s="55" t="e">
        <f t="shared" si="10"/>
        <v>#REF!</v>
      </c>
      <c r="Q69" s="56" t="e">
        <f t="shared" si="11"/>
        <v>#REF!</v>
      </c>
      <c r="R69" s="56" t="e">
        <f t="shared" si="12"/>
        <v>#REF!</v>
      </c>
      <c r="S69" s="58"/>
      <c r="T69" s="59"/>
      <c r="U69" s="1" t="str">
        <f>IF('Strategy Dashboard'!AU69="P",IF(U68="",1,U68+1),"")</f>
        <v/>
      </c>
      <c r="V69" s="1" t="e">
        <f>IF('Strategy Dashboard'!#REF!="B",IF(V68="",1,V68+1),"")</f>
        <v>#REF!</v>
      </c>
      <c r="W69" s="1" t="str">
        <f t="shared" si="21"/>
        <v>00000</v>
      </c>
      <c r="X69" s="1" t="e">
        <f t="shared" si="22"/>
        <v>#REF!</v>
      </c>
      <c r="Y69" s="1" t="str">
        <f t="shared" si="23"/>
        <v>000</v>
      </c>
      <c r="Z69" s="1" t="e">
        <f t="shared" si="24"/>
        <v>#REF!</v>
      </c>
      <c r="AA69" t="str">
        <f t="shared" si="13"/>
        <v>B</v>
      </c>
    </row>
    <row r="70" spans="1:27">
      <c r="A70" s="42"/>
      <c r="B70" s="43"/>
      <c r="C70" s="43"/>
      <c r="D70" s="44" t="str">
        <f t="shared" ref="D70:D100" si="26">IF(U70="","","P"&amp;U70)</f>
        <v/>
      </c>
      <c r="E70" s="44" t="e">
        <f t="shared" ref="E70:E100" si="27">IF(V70="","","B"&amp;V70)</f>
        <v>#REF!</v>
      </c>
      <c r="F70" s="42"/>
      <c r="G70" s="39" t="str">
        <f t="shared" si="25"/>
        <v/>
      </c>
      <c r="H70" s="39" t="str">
        <f t="shared" si="20"/>
        <v>B</v>
      </c>
      <c r="I70" s="43"/>
      <c r="J70" s="45"/>
      <c r="K70" s="42"/>
      <c r="L70" s="43"/>
      <c r="M70" s="43"/>
      <c r="N70" s="43"/>
      <c r="O70" s="45"/>
      <c r="P70" s="55" t="e">
        <f t="shared" si="10"/>
        <v>#REF!</v>
      </c>
      <c r="Q70" s="56" t="e">
        <f t="shared" si="11"/>
        <v>#REF!</v>
      </c>
      <c r="R70" s="56" t="e">
        <f t="shared" si="12"/>
        <v>#REF!</v>
      </c>
      <c r="S70" s="58"/>
      <c r="T70" s="59"/>
      <c r="U70" s="1" t="str">
        <f>IF('Strategy Dashboard'!AU70="P",IF(U69="",1,U69+1),"")</f>
        <v/>
      </c>
      <c r="V70" s="1" t="e">
        <f>IF('Strategy Dashboard'!#REF!="B",IF(V69="",1,V69+1),"")</f>
        <v>#REF!</v>
      </c>
      <c r="W70" s="1" t="str">
        <f t="shared" si="21"/>
        <v>00000</v>
      </c>
      <c r="X70" s="1" t="e">
        <f t="shared" si="22"/>
        <v>#REF!</v>
      </c>
      <c r="Y70" s="1" t="str">
        <f t="shared" si="23"/>
        <v>000</v>
      </c>
      <c r="Z70" s="1" t="e">
        <f t="shared" si="24"/>
        <v>#REF!</v>
      </c>
      <c r="AA70" t="str">
        <f t="shared" si="13"/>
        <v>B</v>
      </c>
    </row>
    <row r="71" spans="1:27">
      <c r="A71" s="42"/>
      <c r="B71" s="43"/>
      <c r="C71" s="43"/>
      <c r="D71" s="44" t="str">
        <f t="shared" si="26"/>
        <v/>
      </c>
      <c r="E71" s="44" t="e">
        <f t="shared" si="27"/>
        <v>#REF!</v>
      </c>
      <c r="F71" s="42"/>
      <c r="G71" s="39" t="str">
        <f t="shared" si="25"/>
        <v/>
      </c>
      <c r="H71" s="39" t="str">
        <f t="shared" si="20"/>
        <v>B</v>
      </c>
      <c r="I71" s="43"/>
      <c r="J71" s="45"/>
      <c r="K71" s="42"/>
      <c r="L71" s="43"/>
      <c r="M71" s="43"/>
      <c r="N71" s="43"/>
      <c r="O71" s="45"/>
      <c r="P71" s="55" t="e">
        <f t="shared" si="10"/>
        <v>#REF!</v>
      </c>
      <c r="Q71" s="56" t="e">
        <f t="shared" si="11"/>
        <v>#REF!</v>
      </c>
      <c r="R71" s="56" t="e">
        <f t="shared" si="12"/>
        <v>#REF!</v>
      </c>
      <c r="S71" s="58"/>
      <c r="T71" s="59"/>
      <c r="U71" s="1" t="str">
        <f>IF('Strategy Dashboard'!AU71="P",IF(U70="",1,U70+1),"")</f>
        <v/>
      </c>
      <c r="V71" s="1" t="e">
        <f>IF('Strategy Dashboard'!#REF!="B",IF(V70="",1,V70+1),"")</f>
        <v>#REF!</v>
      </c>
      <c r="W71" s="1" t="str">
        <f t="shared" si="21"/>
        <v>00000</v>
      </c>
      <c r="X71" s="1" t="e">
        <f t="shared" si="22"/>
        <v>#REF!</v>
      </c>
      <c r="Y71" s="1" t="str">
        <f t="shared" si="23"/>
        <v>000</v>
      </c>
      <c r="Z71" s="1" t="e">
        <f t="shared" si="24"/>
        <v>#REF!</v>
      </c>
      <c r="AA71" t="str">
        <f t="shared" si="13"/>
        <v>B</v>
      </c>
    </row>
    <row r="72" spans="1:27">
      <c r="A72" s="42"/>
      <c r="B72" s="43"/>
      <c r="C72" s="43"/>
      <c r="D72" s="44" t="str">
        <f t="shared" si="26"/>
        <v/>
      </c>
      <c r="E72" s="44" t="e">
        <f t="shared" si="27"/>
        <v>#REF!</v>
      </c>
      <c r="F72" s="42"/>
      <c r="G72" s="39" t="str">
        <f t="shared" si="25"/>
        <v/>
      </c>
      <c r="H72" s="39" t="str">
        <f t="shared" si="20"/>
        <v>B</v>
      </c>
      <c r="I72" s="43"/>
      <c r="J72" s="45"/>
      <c r="K72" s="42"/>
      <c r="L72" s="43"/>
      <c r="M72" s="43"/>
      <c r="N72" s="43"/>
      <c r="O72" s="45"/>
      <c r="P72" s="55" t="e">
        <f t="shared" si="10"/>
        <v>#REF!</v>
      </c>
      <c r="Q72" s="56" t="e">
        <f t="shared" si="11"/>
        <v>#REF!</v>
      </c>
      <c r="R72" s="56" t="e">
        <f t="shared" si="12"/>
        <v>#REF!</v>
      </c>
      <c r="S72" s="58"/>
      <c r="T72" s="59"/>
      <c r="U72" s="1" t="str">
        <f>IF('Strategy Dashboard'!AU72="P",IF(U71="",1,U71+1),"")</f>
        <v/>
      </c>
      <c r="V72" s="1" t="e">
        <f>IF('Strategy Dashboard'!#REF!="B",IF(V71="",1,V71+1),"")</f>
        <v>#REF!</v>
      </c>
      <c r="W72" s="1" t="str">
        <f t="shared" si="21"/>
        <v>00000</v>
      </c>
      <c r="X72" s="1" t="e">
        <f t="shared" si="22"/>
        <v>#REF!</v>
      </c>
      <c r="Y72" s="1" t="str">
        <f t="shared" si="23"/>
        <v>000</v>
      </c>
      <c r="Z72" s="1" t="e">
        <f t="shared" si="24"/>
        <v>#REF!</v>
      </c>
      <c r="AA72" t="str">
        <f t="shared" si="13"/>
        <v>B</v>
      </c>
    </row>
    <row r="73" spans="1:27">
      <c r="A73" s="42"/>
      <c r="B73" s="43"/>
      <c r="C73" s="43"/>
      <c r="D73" s="44" t="str">
        <f t="shared" si="26"/>
        <v/>
      </c>
      <c r="E73" s="44" t="e">
        <f t="shared" si="27"/>
        <v>#REF!</v>
      </c>
      <c r="F73" s="42"/>
      <c r="G73" s="39" t="str">
        <f t="shared" si="25"/>
        <v/>
      </c>
      <c r="H73" s="39" t="str">
        <f t="shared" si="20"/>
        <v>B</v>
      </c>
      <c r="I73" s="43"/>
      <c r="J73" s="45"/>
      <c r="K73" s="42"/>
      <c r="L73" s="43"/>
      <c r="M73" s="43"/>
      <c r="N73" s="43"/>
      <c r="O73" s="45"/>
      <c r="P73" s="55" t="e">
        <f t="shared" si="10"/>
        <v>#REF!</v>
      </c>
      <c r="Q73" s="56" t="e">
        <f t="shared" si="11"/>
        <v>#REF!</v>
      </c>
      <c r="R73" s="56" t="e">
        <f t="shared" si="12"/>
        <v>#REF!</v>
      </c>
      <c r="S73" s="58"/>
      <c r="T73" s="59"/>
      <c r="U73" s="1" t="str">
        <f>IF('Strategy Dashboard'!AU73="P",IF(U72="",1,U72+1),"")</f>
        <v/>
      </c>
      <c r="V73" s="1" t="e">
        <f>IF('Strategy Dashboard'!#REF!="B",IF(V72="",1,V72+1),"")</f>
        <v>#REF!</v>
      </c>
      <c r="W73" s="1" t="str">
        <f t="shared" si="21"/>
        <v>00000</v>
      </c>
      <c r="X73" s="1" t="e">
        <f t="shared" si="22"/>
        <v>#REF!</v>
      </c>
      <c r="Y73" s="1" t="str">
        <f t="shared" si="23"/>
        <v>000</v>
      </c>
      <c r="Z73" s="1" t="e">
        <f t="shared" si="24"/>
        <v>#REF!</v>
      </c>
      <c r="AA73" t="str">
        <f t="shared" si="13"/>
        <v>B</v>
      </c>
    </row>
    <row r="74" spans="1:27">
      <c r="A74" s="42"/>
      <c r="B74" s="43"/>
      <c r="C74" s="43"/>
      <c r="D74" s="44" t="str">
        <f t="shared" si="26"/>
        <v/>
      </c>
      <c r="E74" s="44" t="e">
        <f t="shared" si="27"/>
        <v>#REF!</v>
      </c>
      <c r="F74" s="42"/>
      <c r="G74" s="39" t="str">
        <f t="shared" si="25"/>
        <v/>
      </c>
      <c r="H74" s="39" t="str">
        <f t="shared" ref="H74:H100" si="28">IF(AA74="B","B"&amp;REPLACE(AB74, 1, 1, ""),"")</f>
        <v>B</v>
      </c>
      <c r="I74" s="43"/>
      <c r="J74" s="45"/>
      <c r="K74" s="42"/>
      <c r="L74" s="43"/>
      <c r="M74" s="43"/>
      <c r="N74" s="43"/>
      <c r="O74" s="45"/>
      <c r="P74" s="55" t="e">
        <f t="shared" si="10"/>
        <v>#REF!</v>
      </c>
      <c r="Q74" s="56" t="e">
        <f t="shared" si="11"/>
        <v>#REF!</v>
      </c>
      <c r="R74" s="56" t="e">
        <f t="shared" si="12"/>
        <v>#REF!</v>
      </c>
      <c r="S74" s="58"/>
      <c r="T74" s="59"/>
      <c r="U74" s="1" t="str">
        <f>IF('Strategy Dashboard'!AU74="P",IF(U73="",1,U73+1),"")</f>
        <v/>
      </c>
      <c r="V74" s="1" t="e">
        <f>IF('Strategy Dashboard'!#REF!="B",IF(V73="",1,V73+1),"")</f>
        <v>#REF!</v>
      </c>
      <c r="W74" s="1" t="str">
        <f t="shared" ref="W74:W100" si="29">IF(U69="",0,U69)&amp;IF(U70="",0,U70)&amp;IF(U71="",0,U71)&amp;IF(U72="",0,U72)&amp;IF(U73="",0,U73)</f>
        <v>00000</v>
      </c>
      <c r="X74" s="1" t="e">
        <f t="shared" ref="X74:X100" si="30">IF(V69="",0,V69)&amp;IF(V70="",0,V70)&amp;IF(V71="",0,V71)&amp;IF(V72="",0,V72)&amp;IF(V73="",0,V73)</f>
        <v>#REF!</v>
      </c>
      <c r="Y74" s="1" t="str">
        <f t="shared" ref="Y74:Y100" si="31">IF(U71="",0,U71)&amp;IF(U72="",0,U72)&amp;IF(U73="",0,U73)</f>
        <v>000</v>
      </c>
      <c r="Z74" s="1" t="e">
        <f t="shared" ref="Z74:Z100" si="32">IF(V71="",0,V71)&amp;IF(V72="",0,V72)&amp;IF(V73="",0,V73)</f>
        <v>#REF!</v>
      </c>
      <c r="AA74" t="str">
        <f t="shared" si="13"/>
        <v>B</v>
      </c>
    </row>
    <row r="75" spans="1:27">
      <c r="A75" s="42"/>
      <c r="B75" s="43"/>
      <c r="C75" s="43"/>
      <c r="D75" s="44" t="str">
        <f t="shared" si="26"/>
        <v/>
      </c>
      <c r="E75" s="44" t="e">
        <f t="shared" si="27"/>
        <v>#REF!</v>
      </c>
      <c r="F75" s="42"/>
      <c r="G75" s="39" t="str">
        <f t="shared" si="25"/>
        <v/>
      </c>
      <c r="H75" s="39" t="str">
        <f t="shared" si="28"/>
        <v>B</v>
      </c>
      <c r="I75" s="43"/>
      <c r="J75" s="45"/>
      <c r="K75" s="42"/>
      <c r="L75" s="43"/>
      <c r="M75" s="43"/>
      <c r="N75" s="43"/>
      <c r="O75" s="45"/>
      <c r="P75" s="55" t="e">
        <f t="shared" ref="P75:P100" si="33">IF(W75="10101","Y",IF(X75="10101","Y","N"))</f>
        <v>#REF!</v>
      </c>
      <c r="Q75" s="56" t="e">
        <f t="shared" ref="Q75:Q100" si="34">IF(W75="12345","Y",IF(X75="12345","Y","N"))</f>
        <v>#REF!</v>
      </c>
      <c r="R75" s="56" t="e">
        <f t="shared" ref="R75:R100" si="35">IF(Y75="101","Y",IF(Z75="101","Y","N"))</f>
        <v>#REF!</v>
      </c>
      <c r="S75" s="58"/>
      <c r="T75" s="59"/>
      <c r="U75" s="1" t="str">
        <f>IF('Strategy Dashboard'!AU75="P",IF(U74="",1,U74+1),"")</f>
        <v/>
      </c>
      <c r="V75" s="1" t="e">
        <f>IF('Strategy Dashboard'!#REF!="B",IF(V74="",1,V74+1),"")</f>
        <v>#REF!</v>
      </c>
      <c r="W75" s="1" t="str">
        <f t="shared" si="29"/>
        <v>00000</v>
      </c>
      <c r="X75" s="1" t="e">
        <f t="shared" si="30"/>
        <v>#REF!</v>
      </c>
      <c r="Y75" s="1" t="str">
        <f t="shared" si="31"/>
        <v>000</v>
      </c>
      <c r="Z75" s="1" t="e">
        <f t="shared" si="32"/>
        <v>#REF!</v>
      </c>
      <c r="AA75" t="str">
        <f t="shared" ref="AA75:AA100" si="36">IF(COUNTBLANK(U70:U74)&gt;2,"B","P")</f>
        <v>B</v>
      </c>
    </row>
    <row r="76" spans="1:27">
      <c r="A76" s="42"/>
      <c r="B76" s="43"/>
      <c r="C76" s="43"/>
      <c r="D76" s="44" t="str">
        <f t="shared" si="26"/>
        <v/>
      </c>
      <c r="E76" s="44" t="e">
        <f t="shared" si="27"/>
        <v>#REF!</v>
      </c>
      <c r="F76" s="42"/>
      <c r="G76" s="39" t="str">
        <f t="shared" si="25"/>
        <v/>
      </c>
      <c r="H76" s="39" t="str">
        <f t="shared" si="28"/>
        <v>B</v>
      </c>
      <c r="I76" s="43"/>
      <c r="J76" s="45"/>
      <c r="K76" s="42"/>
      <c r="L76" s="43"/>
      <c r="M76" s="43"/>
      <c r="N76" s="43"/>
      <c r="O76" s="45"/>
      <c r="P76" s="55" t="e">
        <f t="shared" si="33"/>
        <v>#REF!</v>
      </c>
      <c r="Q76" s="56" t="e">
        <f t="shared" si="34"/>
        <v>#REF!</v>
      </c>
      <c r="R76" s="56" t="e">
        <f t="shared" si="35"/>
        <v>#REF!</v>
      </c>
      <c r="S76" s="58"/>
      <c r="T76" s="59"/>
      <c r="U76" s="1" t="str">
        <f>IF('Strategy Dashboard'!AU76="P",IF(U75="",1,U75+1),"")</f>
        <v/>
      </c>
      <c r="V76" s="1" t="e">
        <f>IF('Strategy Dashboard'!#REF!="B",IF(V75="",1,V75+1),"")</f>
        <v>#REF!</v>
      </c>
      <c r="W76" s="1" t="str">
        <f t="shared" si="29"/>
        <v>00000</v>
      </c>
      <c r="X76" s="1" t="e">
        <f t="shared" si="30"/>
        <v>#REF!</v>
      </c>
      <c r="Y76" s="1" t="str">
        <f t="shared" si="31"/>
        <v>000</v>
      </c>
      <c r="Z76" s="1" t="e">
        <f t="shared" si="32"/>
        <v>#REF!</v>
      </c>
      <c r="AA76" t="str">
        <f t="shared" si="36"/>
        <v>B</v>
      </c>
    </row>
    <row r="77" spans="1:27">
      <c r="A77" s="42"/>
      <c r="B77" s="43"/>
      <c r="C77" s="43"/>
      <c r="D77" s="44" t="str">
        <f t="shared" si="26"/>
        <v/>
      </c>
      <c r="E77" s="44" t="e">
        <f t="shared" si="27"/>
        <v>#REF!</v>
      </c>
      <c r="F77" s="42"/>
      <c r="G77" s="39" t="str">
        <f t="shared" si="25"/>
        <v/>
      </c>
      <c r="H77" s="39" t="str">
        <f t="shared" si="28"/>
        <v>B</v>
      </c>
      <c r="I77" s="43"/>
      <c r="J77" s="45"/>
      <c r="K77" s="42"/>
      <c r="L77" s="43"/>
      <c r="M77" s="43"/>
      <c r="N77" s="43"/>
      <c r="O77" s="45"/>
      <c r="P77" s="55" t="e">
        <f t="shared" si="33"/>
        <v>#REF!</v>
      </c>
      <c r="Q77" s="56" t="e">
        <f t="shared" si="34"/>
        <v>#REF!</v>
      </c>
      <c r="R77" s="56" t="e">
        <f t="shared" si="35"/>
        <v>#REF!</v>
      </c>
      <c r="S77" s="58"/>
      <c r="T77" s="59"/>
      <c r="U77" s="1" t="str">
        <f>IF('Strategy Dashboard'!AU77="P",IF(U76="",1,U76+1),"")</f>
        <v/>
      </c>
      <c r="V77" s="1" t="e">
        <f>IF('Strategy Dashboard'!#REF!="B",IF(V76="",1,V76+1),"")</f>
        <v>#REF!</v>
      </c>
      <c r="W77" s="1" t="str">
        <f t="shared" si="29"/>
        <v>00000</v>
      </c>
      <c r="X77" s="1" t="e">
        <f t="shared" si="30"/>
        <v>#REF!</v>
      </c>
      <c r="Y77" s="1" t="str">
        <f t="shared" si="31"/>
        <v>000</v>
      </c>
      <c r="Z77" s="1" t="e">
        <f t="shared" si="32"/>
        <v>#REF!</v>
      </c>
      <c r="AA77" t="str">
        <f t="shared" si="36"/>
        <v>B</v>
      </c>
    </row>
    <row r="78" spans="1:27">
      <c r="A78" s="42"/>
      <c r="B78" s="43"/>
      <c r="C78" s="43"/>
      <c r="D78" s="44" t="str">
        <f t="shared" si="26"/>
        <v/>
      </c>
      <c r="E78" s="44" t="e">
        <f t="shared" si="27"/>
        <v>#REF!</v>
      </c>
      <c r="F78" s="42"/>
      <c r="G78" s="39" t="str">
        <f t="shared" si="25"/>
        <v/>
      </c>
      <c r="H78" s="39" t="str">
        <f t="shared" si="28"/>
        <v>B</v>
      </c>
      <c r="I78" s="43"/>
      <c r="J78" s="45"/>
      <c r="K78" s="42"/>
      <c r="L78" s="43"/>
      <c r="M78" s="43"/>
      <c r="N78" s="43"/>
      <c r="O78" s="45"/>
      <c r="P78" s="55" t="e">
        <f t="shared" si="33"/>
        <v>#REF!</v>
      </c>
      <c r="Q78" s="56" t="e">
        <f t="shared" si="34"/>
        <v>#REF!</v>
      </c>
      <c r="R78" s="56" t="e">
        <f t="shared" si="35"/>
        <v>#REF!</v>
      </c>
      <c r="S78" s="58"/>
      <c r="T78" s="59"/>
      <c r="U78" s="1" t="str">
        <f>IF('Strategy Dashboard'!AU78="P",IF(U77="",1,U77+1),"")</f>
        <v/>
      </c>
      <c r="V78" s="1" t="e">
        <f>IF('Strategy Dashboard'!#REF!="B",IF(V77="",1,V77+1),"")</f>
        <v>#REF!</v>
      </c>
      <c r="W78" s="1" t="str">
        <f t="shared" si="29"/>
        <v>00000</v>
      </c>
      <c r="X78" s="1" t="e">
        <f t="shared" si="30"/>
        <v>#REF!</v>
      </c>
      <c r="Y78" s="1" t="str">
        <f t="shared" si="31"/>
        <v>000</v>
      </c>
      <c r="Z78" s="1" t="e">
        <f t="shared" si="32"/>
        <v>#REF!</v>
      </c>
      <c r="AA78" t="str">
        <f t="shared" si="36"/>
        <v>B</v>
      </c>
    </row>
    <row r="79" spans="1:27">
      <c r="A79" s="42"/>
      <c r="B79" s="43"/>
      <c r="C79" s="43"/>
      <c r="D79" s="44" t="str">
        <f t="shared" si="26"/>
        <v/>
      </c>
      <c r="E79" s="44" t="e">
        <f t="shared" si="27"/>
        <v>#REF!</v>
      </c>
      <c r="F79" s="42"/>
      <c r="G79" s="39" t="str">
        <f t="shared" si="25"/>
        <v/>
      </c>
      <c r="H79" s="39" t="str">
        <f t="shared" si="28"/>
        <v>B</v>
      </c>
      <c r="I79" s="43"/>
      <c r="J79" s="45"/>
      <c r="K79" s="42"/>
      <c r="L79" s="43"/>
      <c r="M79" s="43"/>
      <c r="N79" s="43"/>
      <c r="O79" s="45"/>
      <c r="P79" s="55" t="e">
        <f t="shared" si="33"/>
        <v>#REF!</v>
      </c>
      <c r="Q79" s="56" t="e">
        <f t="shared" si="34"/>
        <v>#REF!</v>
      </c>
      <c r="R79" s="56" t="e">
        <f t="shared" si="35"/>
        <v>#REF!</v>
      </c>
      <c r="S79" s="58"/>
      <c r="T79" s="59"/>
      <c r="U79" s="1" t="str">
        <f>IF('Strategy Dashboard'!AU79="P",IF(U78="",1,U78+1),"")</f>
        <v/>
      </c>
      <c r="V79" s="1" t="e">
        <f>IF('Strategy Dashboard'!#REF!="B",IF(V78="",1,V78+1),"")</f>
        <v>#REF!</v>
      </c>
      <c r="W79" s="1" t="str">
        <f t="shared" si="29"/>
        <v>00000</v>
      </c>
      <c r="X79" s="1" t="e">
        <f t="shared" si="30"/>
        <v>#REF!</v>
      </c>
      <c r="Y79" s="1" t="str">
        <f t="shared" si="31"/>
        <v>000</v>
      </c>
      <c r="Z79" s="1" t="e">
        <f t="shared" si="32"/>
        <v>#REF!</v>
      </c>
      <c r="AA79" t="str">
        <f t="shared" si="36"/>
        <v>B</v>
      </c>
    </row>
    <row r="80" spans="1:27">
      <c r="A80" s="42"/>
      <c r="B80" s="43"/>
      <c r="C80" s="43"/>
      <c r="D80" s="44" t="str">
        <f t="shared" si="26"/>
        <v/>
      </c>
      <c r="E80" s="44" t="e">
        <f t="shared" si="27"/>
        <v>#REF!</v>
      </c>
      <c r="F80" s="42"/>
      <c r="G80" s="39" t="str">
        <f t="shared" si="25"/>
        <v/>
      </c>
      <c r="H80" s="39" t="str">
        <f t="shared" si="28"/>
        <v>B</v>
      </c>
      <c r="I80" s="43"/>
      <c r="J80" s="45"/>
      <c r="K80" s="42"/>
      <c r="L80" s="43"/>
      <c r="M80" s="43"/>
      <c r="N80" s="43"/>
      <c r="O80" s="45"/>
      <c r="P80" s="55" t="e">
        <f t="shared" si="33"/>
        <v>#REF!</v>
      </c>
      <c r="Q80" s="56" t="e">
        <f t="shared" si="34"/>
        <v>#REF!</v>
      </c>
      <c r="R80" s="56" t="e">
        <f t="shared" si="35"/>
        <v>#REF!</v>
      </c>
      <c r="S80" s="58"/>
      <c r="T80" s="59"/>
      <c r="U80" s="1" t="str">
        <f>IF('Strategy Dashboard'!AU80="P",IF(U79="",1,U79+1),"")</f>
        <v/>
      </c>
      <c r="V80" s="1" t="e">
        <f>IF('Strategy Dashboard'!#REF!="B",IF(V79="",1,V79+1),"")</f>
        <v>#REF!</v>
      </c>
      <c r="W80" s="1" t="str">
        <f t="shared" si="29"/>
        <v>00000</v>
      </c>
      <c r="X80" s="1" t="e">
        <f t="shared" si="30"/>
        <v>#REF!</v>
      </c>
      <c r="Y80" s="1" t="str">
        <f t="shared" si="31"/>
        <v>000</v>
      </c>
      <c r="Z80" s="1" t="e">
        <f t="shared" si="32"/>
        <v>#REF!</v>
      </c>
      <c r="AA80" t="str">
        <f t="shared" si="36"/>
        <v>B</v>
      </c>
    </row>
    <row r="81" spans="1:27">
      <c r="A81" s="42"/>
      <c r="B81" s="43"/>
      <c r="C81" s="43"/>
      <c r="D81" s="44" t="str">
        <f t="shared" si="26"/>
        <v/>
      </c>
      <c r="E81" s="44" t="e">
        <f t="shared" si="27"/>
        <v>#REF!</v>
      </c>
      <c r="F81" s="42"/>
      <c r="G81" s="39" t="str">
        <f t="shared" si="25"/>
        <v/>
      </c>
      <c r="H81" s="39" t="str">
        <f t="shared" si="28"/>
        <v>B</v>
      </c>
      <c r="I81" s="43"/>
      <c r="J81" s="45"/>
      <c r="K81" s="42"/>
      <c r="L81" s="43"/>
      <c r="M81" s="43"/>
      <c r="N81" s="43"/>
      <c r="O81" s="45"/>
      <c r="P81" s="55" t="e">
        <f t="shared" si="33"/>
        <v>#REF!</v>
      </c>
      <c r="Q81" s="56" t="e">
        <f t="shared" si="34"/>
        <v>#REF!</v>
      </c>
      <c r="R81" s="56" t="e">
        <f t="shared" si="35"/>
        <v>#REF!</v>
      </c>
      <c r="S81" s="58"/>
      <c r="T81" s="59"/>
      <c r="U81" s="1" t="str">
        <f>IF('Strategy Dashboard'!AU81="P",IF(U80="",1,U80+1),"")</f>
        <v/>
      </c>
      <c r="V81" s="1" t="e">
        <f>IF('Strategy Dashboard'!#REF!="B",IF(V80="",1,V80+1),"")</f>
        <v>#REF!</v>
      </c>
      <c r="W81" s="1" t="str">
        <f t="shared" si="29"/>
        <v>00000</v>
      </c>
      <c r="X81" s="1" t="e">
        <f t="shared" si="30"/>
        <v>#REF!</v>
      </c>
      <c r="Y81" s="1" t="str">
        <f t="shared" si="31"/>
        <v>000</v>
      </c>
      <c r="Z81" s="1" t="e">
        <f t="shared" si="32"/>
        <v>#REF!</v>
      </c>
      <c r="AA81" t="str">
        <f t="shared" si="36"/>
        <v>B</v>
      </c>
    </row>
    <row r="82" spans="1:27">
      <c r="A82" s="42"/>
      <c r="B82" s="43"/>
      <c r="C82" s="43"/>
      <c r="D82" s="44" t="str">
        <f t="shared" si="26"/>
        <v/>
      </c>
      <c r="E82" s="44" t="e">
        <f t="shared" si="27"/>
        <v>#REF!</v>
      </c>
      <c r="F82" s="42"/>
      <c r="G82" s="39" t="str">
        <f t="shared" si="25"/>
        <v/>
      </c>
      <c r="H82" s="39" t="str">
        <f t="shared" si="28"/>
        <v>B</v>
      </c>
      <c r="I82" s="43"/>
      <c r="J82" s="45"/>
      <c r="K82" s="42"/>
      <c r="L82" s="43"/>
      <c r="M82" s="43"/>
      <c r="N82" s="43"/>
      <c r="O82" s="45"/>
      <c r="P82" s="55" t="e">
        <f t="shared" si="33"/>
        <v>#REF!</v>
      </c>
      <c r="Q82" s="56" t="e">
        <f t="shared" si="34"/>
        <v>#REF!</v>
      </c>
      <c r="R82" s="56" t="e">
        <f t="shared" si="35"/>
        <v>#REF!</v>
      </c>
      <c r="S82" s="58"/>
      <c r="T82" s="59"/>
      <c r="U82" s="1" t="str">
        <f>IF('Strategy Dashboard'!AU82="P",IF(U81="",1,U81+1),"")</f>
        <v/>
      </c>
      <c r="V82" s="1" t="e">
        <f>IF('Strategy Dashboard'!#REF!="B",IF(V81="",1,V81+1),"")</f>
        <v>#REF!</v>
      </c>
      <c r="W82" s="1" t="str">
        <f t="shared" si="29"/>
        <v>00000</v>
      </c>
      <c r="X82" s="1" t="e">
        <f t="shared" si="30"/>
        <v>#REF!</v>
      </c>
      <c r="Y82" s="1" t="str">
        <f t="shared" si="31"/>
        <v>000</v>
      </c>
      <c r="Z82" s="1" t="e">
        <f t="shared" si="32"/>
        <v>#REF!</v>
      </c>
      <c r="AA82" t="str">
        <f t="shared" si="36"/>
        <v>B</v>
      </c>
    </row>
    <row r="83" spans="1:27">
      <c r="A83" s="42"/>
      <c r="B83" s="43"/>
      <c r="C83" s="43"/>
      <c r="D83" s="44" t="str">
        <f t="shared" si="26"/>
        <v/>
      </c>
      <c r="E83" s="44" t="e">
        <f t="shared" si="27"/>
        <v>#REF!</v>
      </c>
      <c r="F83" s="42"/>
      <c r="G83" s="39" t="str">
        <f t="shared" si="25"/>
        <v/>
      </c>
      <c r="H83" s="39" t="str">
        <f t="shared" si="28"/>
        <v>B</v>
      </c>
      <c r="I83" s="43"/>
      <c r="J83" s="45"/>
      <c r="K83" s="42"/>
      <c r="L83" s="43"/>
      <c r="M83" s="43"/>
      <c r="N83" s="43"/>
      <c r="O83" s="45"/>
      <c r="P83" s="55" t="e">
        <f t="shared" si="33"/>
        <v>#REF!</v>
      </c>
      <c r="Q83" s="56" t="e">
        <f t="shared" si="34"/>
        <v>#REF!</v>
      </c>
      <c r="R83" s="56" t="e">
        <f t="shared" si="35"/>
        <v>#REF!</v>
      </c>
      <c r="S83" s="58"/>
      <c r="T83" s="59"/>
      <c r="U83" s="1" t="str">
        <f>IF('Strategy Dashboard'!AU83="P",IF(U82="",1,U82+1),"")</f>
        <v/>
      </c>
      <c r="V83" s="1" t="e">
        <f>IF('Strategy Dashboard'!#REF!="B",IF(V82="",1,V82+1),"")</f>
        <v>#REF!</v>
      </c>
      <c r="W83" s="1" t="str">
        <f t="shared" si="29"/>
        <v>00000</v>
      </c>
      <c r="X83" s="1" t="e">
        <f t="shared" si="30"/>
        <v>#REF!</v>
      </c>
      <c r="Y83" s="1" t="str">
        <f t="shared" si="31"/>
        <v>000</v>
      </c>
      <c r="Z83" s="1" t="e">
        <f t="shared" si="32"/>
        <v>#REF!</v>
      </c>
      <c r="AA83" t="str">
        <f t="shared" si="36"/>
        <v>B</v>
      </c>
    </row>
    <row r="84" spans="1:27">
      <c r="A84" s="42"/>
      <c r="B84" s="43"/>
      <c r="C84" s="43"/>
      <c r="D84" s="44" t="str">
        <f t="shared" si="26"/>
        <v/>
      </c>
      <c r="E84" s="44" t="e">
        <f t="shared" si="27"/>
        <v>#REF!</v>
      </c>
      <c r="F84" s="42"/>
      <c r="G84" s="39" t="str">
        <f t="shared" ref="G84:G100" si="37">IF(AA84="P","P"&amp;REPLACE(AB84, 1, 1, ""),"")</f>
        <v/>
      </c>
      <c r="H84" s="39" t="str">
        <f t="shared" si="28"/>
        <v>B</v>
      </c>
      <c r="I84" s="43"/>
      <c r="J84" s="45"/>
      <c r="K84" s="42"/>
      <c r="L84" s="43"/>
      <c r="M84" s="43"/>
      <c r="N84" s="43"/>
      <c r="O84" s="45"/>
      <c r="P84" s="55" t="e">
        <f t="shared" si="33"/>
        <v>#REF!</v>
      </c>
      <c r="Q84" s="56" t="e">
        <f t="shared" si="34"/>
        <v>#REF!</v>
      </c>
      <c r="R84" s="56" t="e">
        <f t="shared" si="35"/>
        <v>#REF!</v>
      </c>
      <c r="S84" s="58"/>
      <c r="T84" s="59"/>
      <c r="U84" s="1" t="str">
        <f>IF('Strategy Dashboard'!AU84="P",IF(U83="",1,U83+1),"")</f>
        <v/>
      </c>
      <c r="V84" s="1" t="e">
        <f>IF('Strategy Dashboard'!#REF!="B",IF(V83="",1,V83+1),"")</f>
        <v>#REF!</v>
      </c>
      <c r="W84" s="1" t="str">
        <f t="shared" si="29"/>
        <v>00000</v>
      </c>
      <c r="X84" s="1" t="e">
        <f t="shared" si="30"/>
        <v>#REF!</v>
      </c>
      <c r="Y84" s="1" t="str">
        <f t="shared" si="31"/>
        <v>000</v>
      </c>
      <c r="Z84" s="1" t="e">
        <f t="shared" si="32"/>
        <v>#REF!</v>
      </c>
      <c r="AA84" t="str">
        <f t="shared" si="36"/>
        <v>B</v>
      </c>
    </row>
    <row r="85" spans="1:27">
      <c r="A85" s="42"/>
      <c r="B85" s="43"/>
      <c r="C85" s="43"/>
      <c r="D85" s="44" t="str">
        <f t="shared" si="26"/>
        <v/>
      </c>
      <c r="E85" s="44" t="e">
        <f t="shared" si="27"/>
        <v>#REF!</v>
      </c>
      <c r="F85" s="42"/>
      <c r="G85" s="39" t="str">
        <f t="shared" si="37"/>
        <v/>
      </c>
      <c r="H85" s="39" t="str">
        <f t="shared" si="28"/>
        <v>B</v>
      </c>
      <c r="I85" s="43"/>
      <c r="J85" s="45"/>
      <c r="K85" s="42"/>
      <c r="L85" s="43"/>
      <c r="M85" s="43"/>
      <c r="N85" s="43"/>
      <c r="O85" s="45"/>
      <c r="P85" s="55" t="e">
        <f t="shared" si="33"/>
        <v>#REF!</v>
      </c>
      <c r="Q85" s="56" t="e">
        <f t="shared" si="34"/>
        <v>#REF!</v>
      </c>
      <c r="R85" s="56" t="e">
        <f t="shared" si="35"/>
        <v>#REF!</v>
      </c>
      <c r="S85" s="58"/>
      <c r="T85" s="59"/>
      <c r="U85" s="1" t="str">
        <f>IF('Strategy Dashboard'!AU85="P",IF(U84="",1,U84+1),"")</f>
        <v/>
      </c>
      <c r="V85" s="1" t="e">
        <f>IF('Strategy Dashboard'!#REF!="B",IF(V84="",1,V84+1),"")</f>
        <v>#REF!</v>
      </c>
      <c r="W85" s="1" t="str">
        <f t="shared" si="29"/>
        <v>00000</v>
      </c>
      <c r="X85" s="1" t="e">
        <f t="shared" si="30"/>
        <v>#REF!</v>
      </c>
      <c r="Y85" s="1" t="str">
        <f t="shared" si="31"/>
        <v>000</v>
      </c>
      <c r="Z85" s="1" t="e">
        <f t="shared" si="32"/>
        <v>#REF!</v>
      </c>
      <c r="AA85" t="str">
        <f t="shared" si="36"/>
        <v>B</v>
      </c>
    </row>
    <row r="86" spans="1:27">
      <c r="A86" s="42"/>
      <c r="B86" s="43"/>
      <c r="C86" s="43"/>
      <c r="D86" s="44" t="str">
        <f t="shared" si="26"/>
        <v/>
      </c>
      <c r="E86" s="44" t="e">
        <f t="shared" si="27"/>
        <v>#REF!</v>
      </c>
      <c r="F86" s="42"/>
      <c r="G86" s="39" t="str">
        <f t="shared" si="37"/>
        <v/>
      </c>
      <c r="H86" s="39" t="str">
        <f t="shared" si="28"/>
        <v>B</v>
      </c>
      <c r="I86" s="43"/>
      <c r="J86" s="45"/>
      <c r="K86" s="42"/>
      <c r="L86" s="43"/>
      <c r="M86" s="43"/>
      <c r="N86" s="43"/>
      <c r="O86" s="45"/>
      <c r="P86" s="55" t="e">
        <f t="shared" si="33"/>
        <v>#REF!</v>
      </c>
      <c r="Q86" s="56" t="e">
        <f t="shared" si="34"/>
        <v>#REF!</v>
      </c>
      <c r="R86" s="56" t="e">
        <f t="shared" si="35"/>
        <v>#REF!</v>
      </c>
      <c r="S86" s="58"/>
      <c r="T86" s="59"/>
      <c r="U86" s="1" t="str">
        <f>IF('Strategy Dashboard'!AU86="P",IF(U85="",1,U85+1),"")</f>
        <v/>
      </c>
      <c r="V86" s="1" t="e">
        <f>IF('Strategy Dashboard'!#REF!="B",IF(V85="",1,V85+1),"")</f>
        <v>#REF!</v>
      </c>
      <c r="W86" s="1" t="str">
        <f t="shared" si="29"/>
        <v>00000</v>
      </c>
      <c r="X86" s="1" t="e">
        <f t="shared" si="30"/>
        <v>#REF!</v>
      </c>
      <c r="Y86" s="1" t="str">
        <f t="shared" si="31"/>
        <v>000</v>
      </c>
      <c r="Z86" s="1" t="e">
        <f t="shared" si="32"/>
        <v>#REF!</v>
      </c>
      <c r="AA86" t="str">
        <f t="shared" si="36"/>
        <v>B</v>
      </c>
    </row>
    <row r="87" spans="1:27">
      <c r="A87" s="42"/>
      <c r="B87" s="43"/>
      <c r="C87" s="43"/>
      <c r="D87" s="44" t="str">
        <f t="shared" si="26"/>
        <v/>
      </c>
      <c r="E87" s="44" t="e">
        <f t="shared" si="27"/>
        <v>#REF!</v>
      </c>
      <c r="F87" s="42"/>
      <c r="G87" s="39" t="str">
        <f t="shared" si="37"/>
        <v/>
      </c>
      <c r="H87" s="39" t="str">
        <f t="shared" si="28"/>
        <v>B</v>
      </c>
      <c r="I87" s="43"/>
      <c r="J87" s="45"/>
      <c r="K87" s="42"/>
      <c r="L87" s="43"/>
      <c r="M87" s="43"/>
      <c r="N87" s="43"/>
      <c r="O87" s="45"/>
      <c r="P87" s="55" t="e">
        <f t="shared" si="33"/>
        <v>#REF!</v>
      </c>
      <c r="Q87" s="56" t="e">
        <f t="shared" si="34"/>
        <v>#REF!</v>
      </c>
      <c r="R87" s="56" t="e">
        <f t="shared" si="35"/>
        <v>#REF!</v>
      </c>
      <c r="S87" s="58"/>
      <c r="T87" s="59"/>
      <c r="U87" s="1" t="str">
        <f>IF('Strategy Dashboard'!AU87="P",IF(U86="",1,U86+1),"")</f>
        <v/>
      </c>
      <c r="V87" s="1" t="e">
        <f>IF('Strategy Dashboard'!#REF!="B",IF(V86="",1,V86+1),"")</f>
        <v>#REF!</v>
      </c>
      <c r="W87" s="1" t="str">
        <f t="shared" si="29"/>
        <v>00000</v>
      </c>
      <c r="X87" s="1" t="e">
        <f t="shared" si="30"/>
        <v>#REF!</v>
      </c>
      <c r="Y87" s="1" t="str">
        <f t="shared" si="31"/>
        <v>000</v>
      </c>
      <c r="Z87" s="1" t="e">
        <f t="shared" si="32"/>
        <v>#REF!</v>
      </c>
      <c r="AA87" t="str">
        <f t="shared" si="36"/>
        <v>B</v>
      </c>
    </row>
    <row r="88" spans="1:27">
      <c r="A88" s="42"/>
      <c r="B88" s="43"/>
      <c r="C88" s="43"/>
      <c r="D88" s="44" t="str">
        <f t="shared" si="26"/>
        <v/>
      </c>
      <c r="E88" s="44" t="e">
        <f t="shared" si="27"/>
        <v>#REF!</v>
      </c>
      <c r="F88" s="42"/>
      <c r="G88" s="39" t="str">
        <f t="shared" si="37"/>
        <v/>
      </c>
      <c r="H88" s="39" t="str">
        <f t="shared" si="28"/>
        <v>B</v>
      </c>
      <c r="I88" s="43"/>
      <c r="J88" s="45"/>
      <c r="K88" s="42"/>
      <c r="L88" s="43"/>
      <c r="M88" s="43"/>
      <c r="N88" s="43"/>
      <c r="O88" s="45"/>
      <c r="P88" s="55" t="e">
        <f t="shared" si="33"/>
        <v>#REF!</v>
      </c>
      <c r="Q88" s="56" t="e">
        <f t="shared" si="34"/>
        <v>#REF!</v>
      </c>
      <c r="R88" s="56" t="e">
        <f t="shared" si="35"/>
        <v>#REF!</v>
      </c>
      <c r="S88" s="58"/>
      <c r="T88" s="59"/>
      <c r="U88" s="1" t="str">
        <f>IF('Strategy Dashboard'!AU88="P",IF(U87="",1,U87+1),"")</f>
        <v/>
      </c>
      <c r="V88" s="1" t="e">
        <f>IF('Strategy Dashboard'!#REF!="B",IF(V87="",1,V87+1),"")</f>
        <v>#REF!</v>
      </c>
      <c r="W88" s="1" t="str">
        <f t="shared" si="29"/>
        <v>00000</v>
      </c>
      <c r="X88" s="1" t="e">
        <f t="shared" si="30"/>
        <v>#REF!</v>
      </c>
      <c r="Y88" s="1" t="str">
        <f t="shared" si="31"/>
        <v>000</v>
      </c>
      <c r="Z88" s="1" t="e">
        <f t="shared" si="32"/>
        <v>#REF!</v>
      </c>
      <c r="AA88" t="str">
        <f t="shared" si="36"/>
        <v>B</v>
      </c>
    </row>
    <row r="89" spans="1:27">
      <c r="A89" s="42"/>
      <c r="B89" s="43"/>
      <c r="C89" s="43"/>
      <c r="D89" s="44" t="str">
        <f t="shared" si="26"/>
        <v/>
      </c>
      <c r="E89" s="44" t="e">
        <f t="shared" si="27"/>
        <v>#REF!</v>
      </c>
      <c r="F89" s="42"/>
      <c r="G89" s="39" t="str">
        <f t="shared" si="37"/>
        <v/>
      </c>
      <c r="H89" s="39" t="str">
        <f t="shared" si="28"/>
        <v>B</v>
      </c>
      <c r="I89" s="43"/>
      <c r="J89" s="45"/>
      <c r="K89" s="42"/>
      <c r="L89" s="43"/>
      <c r="M89" s="43"/>
      <c r="N89" s="43"/>
      <c r="O89" s="45"/>
      <c r="P89" s="55" t="e">
        <f t="shared" si="33"/>
        <v>#REF!</v>
      </c>
      <c r="Q89" s="56" t="e">
        <f t="shared" si="34"/>
        <v>#REF!</v>
      </c>
      <c r="R89" s="56" t="e">
        <f t="shared" si="35"/>
        <v>#REF!</v>
      </c>
      <c r="S89" s="58"/>
      <c r="T89" s="59"/>
      <c r="U89" s="1" t="str">
        <f>IF('Strategy Dashboard'!AU89="P",IF(U88="",1,U88+1),"")</f>
        <v/>
      </c>
      <c r="V89" s="1" t="e">
        <f>IF('Strategy Dashboard'!#REF!="B",IF(V88="",1,V88+1),"")</f>
        <v>#REF!</v>
      </c>
      <c r="W89" s="1" t="str">
        <f t="shared" si="29"/>
        <v>00000</v>
      </c>
      <c r="X89" s="1" t="e">
        <f t="shared" si="30"/>
        <v>#REF!</v>
      </c>
      <c r="Y89" s="1" t="str">
        <f t="shared" si="31"/>
        <v>000</v>
      </c>
      <c r="Z89" s="1" t="e">
        <f t="shared" si="32"/>
        <v>#REF!</v>
      </c>
      <c r="AA89" t="str">
        <f t="shared" si="36"/>
        <v>B</v>
      </c>
    </row>
    <row r="90" spans="1:27">
      <c r="A90" s="42"/>
      <c r="B90" s="43"/>
      <c r="C90" s="43"/>
      <c r="D90" s="44" t="str">
        <f t="shared" si="26"/>
        <v/>
      </c>
      <c r="E90" s="44" t="e">
        <f t="shared" si="27"/>
        <v>#REF!</v>
      </c>
      <c r="F90" s="42"/>
      <c r="G90" s="39" t="str">
        <f t="shared" si="37"/>
        <v/>
      </c>
      <c r="H90" s="39" t="str">
        <f t="shared" si="28"/>
        <v>B</v>
      </c>
      <c r="I90" s="43"/>
      <c r="J90" s="45"/>
      <c r="K90" s="42"/>
      <c r="L90" s="43"/>
      <c r="M90" s="43"/>
      <c r="N90" s="43"/>
      <c r="O90" s="45"/>
      <c r="P90" s="55" t="e">
        <f t="shared" si="33"/>
        <v>#REF!</v>
      </c>
      <c r="Q90" s="56" t="e">
        <f t="shared" si="34"/>
        <v>#REF!</v>
      </c>
      <c r="R90" s="56" t="e">
        <f t="shared" si="35"/>
        <v>#REF!</v>
      </c>
      <c r="S90" s="58"/>
      <c r="T90" s="59"/>
      <c r="U90" s="1" t="str">
        <f>IF('Strategy Dashboard'!AU90="P",IF(U89="",1,U89+1),"")</f>
        <v/>
      </c>
      <c r="V90" s="1" t="e">
        <f>IF('Strategy Dashboard'!#REF!="B",IF(V89="",1,V89+1),"")</f>
        <v>#REF!</v>
      </c>
      <c r="W90" s="1" t="str">
        <f t="shared" si="29"/>
        <v>00000</v>
      </c>
      <c r="X90" s="1" t="e">
        <f t="shared" si="30"/>
        <v>#REF!</v>
      </c>
      <c r="Y90" s="1" t="str">
        <f t="shared" si="31"/>
        <v>000</v>
      </c>
      <c r="Z90" s="1" t="e">
        <f t="shared" si="32"/>
        <v>#REF!</v>
      </c>
      <c r="AA90" t="str">
        <f t="shared" si="36"/>
        <v>B</v>
      </c>
    </row>
    <row r="91" spans="1:27">
      <c r="A91" s="42"/>
      <c r="B91" s="43"/>
      <c r="C91" s="43"/>
      <c r="D91" s="44" t="str">
        <f t="shared" si="26"/>
        <v/>
      </c>
      <c r="E91" s="44" t="e">
        <f t="shared" si="27"/>
        <v>#REF!</v>
      </c>
      <c r="F91" s="42"/>
      <c r="G91" s="39" t="str">
        <f t="shared" si="37"/>
        <v/>
      </c>
      <c r="H91" s="39" t="str">
        <f t="shared" si="28"/>
        <v>B</v>
      </c>
      <c r="I91" s="43"/>
      <c r="J91" s="45"/>
      <c r="K91" s="42"/>
      <c r="L91" s="43"/>
      <c r="M91" s="43"/>
      <c r="N91" s="43"/>
      <c r="O91" s="45"/>
      <c r="P91" s="55" t="e">
        <f t="shared" si="33"/>
        <v>#REF!</v>
      </c>
      <c r="Q91" s="56" t="e">
        <f t="shared" si="34"/>
        <v>#REF!</v>
      </c>
      <c r="R91" s="56" t="e">
        <f t="shared" si="35"/>
        <v>#REF!</v>
      </c>
      <c r="S91" s="58"/>
      <c r="T91" s="59"/>
      <c r="U91" s="1" t="str">
        <f>IF('Strategy Dashboard'!AU91="P",IF(U90="",1,U90+1),"")</f>
        <v/>
      </c>
      <c r="V91" s="1" t="e">
        <f>IF('Strategy Dashboard'!#REF!="B",IF(V90="",1,V90+1),"")</f>
        <v>#REF!</v>
      </c>
      <c r="W91" s="1" t="str">
        <f t="shared" si="29"/>
        <v>00000</v>
      </c>
      <c r="X91" s="1" t="e">
        <f t="shared" si="30"/>
        <v>#REF!</v>
      </c>
      <c r="Y91" s="1" t="str">
        <f t="shared" si="31"/>
        <v>000</v>
      </c>
      <c r="Z91" s="1" t="e">
        <f t="shared" si="32"/>
        <v>#REF!</v>
      </c>
      <c r="AA91" t="str">
        <f t="shared" si="36"/>
        <v>B</v>
      </c>
    </row>
    <row r="92" spans="1:27">
      <c r="A92" s="42"/>
      <c r="B92" s="43"/>
      <c r="C92" s="43"/>
      <c r="D92" s="44" t="str">
        <f t="shared" si="26"/>
        <v/>
      </c>
      <c r="E92" s="44" t="e">
        <f t="shared" si="27"/>
        <v>#REF!</v>
      </c>
      <c r="F92" s="42"/>
      <c r="G92" s="39" t="str">
        <f t="shared" si="37"/>
        <v/>
      </c>
      <c r="H92" s="39" t="str">
        <f t="shared" si="28"/>
        <v>B</v>
      </c>
      <c r="I92" s="43"/>
      <c r="J92" s="45"/>
      <c r="K92" s="42"/>
      <c r="L92" s="43"/>
      <c r="M92" s="43"/>
      <c r="N92" s="43"/>
      <c r="O92" s="45"/>
      <c r="P92" s="55" t="e">
        <f t="shared" si="33"/>
        <v>#REF!</v>
      </c>
      <c r="Q92" s="56" t="e">
        <f t="shared" si="34"/>
        <v>#REF!</v>
      </c>
      <c r="R92" s="56" t="e">
        <f t="shared" si="35"/>
        <v>#REF!</v>
      </c>
      <c r="S92" s="58"/>
      <c r="T92" s="59"/>
      <c r="U92" s="1" t="str">
        <f>IF('Strategy Dashboard'!AU92="P",IF(U91="",1,U91+1),"")</f>
        <v/>
      </c>
      <c r="V92" s="1" t="e">
        <f>IF('Strategy Dashboard'!#REF!="B",IF(V91="",1,V91+1),"")</f>
        <v>#REF!</v>
      </c>
      <c r="W92" s="1" t="str">
        <f t="shared" si="29"/>
        <v>00000</v>
      </c>
      <c r="X92" s="1" t="e">
        <f t="shared" si="30"/>
        <v>#REF!</v>
      </c>
      <c r="Y92" s="1" t="str">
        <f t="shared" si="31"/>
        <v>000</v>
      </c>
      <c r="Z92" s="1" t="e">
        <f t="shared" si="32"/>
        <v>#REF!</v>
      </c>
      <c r="AA92" t="str">
        <f t="shared" si="36"/>
        <v>B</v>
      </c>
    </row>
    <row r="93" spans="1:27">
      <c r="A93" s="42"/>
      <c r="B93" s="43"/>
      <c r="C93" s="43"/>
      <c r="D93" s="44" t="str">
        <f t="shared" si="26"/>
        <v/>
      </c>
      <c r="E93" s="44" t="e">
        <f t="shared" si="27"/>
        <v>#REF!</v>
      </c>
      <c r="F93" s="42"/>
      <c r="G93" s="39" t="str">
        <f t="shared" si="37"/>
        <v/>
      </c>
      <c r="H93" s="39" t="str">
        <f t="shared" si="28"/>
        <v>B</v>
      </c>
      <c r="I93" s="43"/>
      <c r="J93" s="45"/>
      <c r="K93" s="42"/>
      <c r="L93" s="43"/>
      <c r="M93" s="43"/>
      <c r="N93" s="43"/>
      <c r="O93" s="45"/>
      <c r="P93" s="55" t="e">
        <f t="shared" si="33"/>
        <v>#REF!</v>
      </c>
      <c r="Q93" s="56" t="e">
        <f t="shared" si="34"/>
        <v>#REF!</v>
      </c>
      <c r="R93" s="56" t="e">
        <f t="shared" si="35"/>
        <v>#REF!</v>
      </c>
      <c r="S93" s="58"/>
      <c r="T93" s="59"/>
      <c r="U93" s="1" t="str">
        <f>IF('Strategy Dashboard'!AU93="P",IF(U92="",1,U92+1),"")</f>
        <v/>
      </c>
      <c r="V93" s="1" t="e">
        <f>IF('Strategy Dashboard'!#REF!="B",IF(V92="",1,V92+1),"")</f>
        <v>#REF!</v>
      </c>
      <c r="W93" s="1" t="str">
        <f t="shared" si="29"/>
        <v>00000</v>
      </c>
      <c r="X93" s="1" t="e">
        <f t="shared" si="30"/>
        <v>#REF!</v>
      </c>
      <c r="Y93" s="1" t="str">
        <f t="shared" si="31"/>
        <v>000</v>
      </c>
      <c r="Z93" s="1" t="e">
        <f t="shared" si="32"/>
        <v>#REF!</v>
      </c>
      <c r="AA93" t="str">
        <f t="shared" si="36"/>
        <v>B</v>
      </c>
    </row>
    <row r="94" spans="1:27">
      <c r="A94" s="42"/>
      <c r="B94" s="43"/>
      <c r="C94" s="43"/>
      <c r="D94" s="44" t="str">
        <f t="shared" si="26"/>
        <v/>
      </c>
      <c r="E94" s="44" t="e">
        <f t="shared" si="27"/>
        <v>#REF!</v>
      </c>
      <c r="F94" s="42"/>
      <c r="G94" s="39" t="str">
        <f t="shared" si="37"/>
        <v/>
      </c>
      <c r="H94" s="39" t="str">
        <f t="shared" si="28"/>
        <v>B</v>
      </c>
      <c r="I94" s="43"/>
      <c r="J94" s="45"/>
      <c r="K94" s="42"/>
      <c r="L94" s="43"/>
      <c r="M94" s="43"/>
      <c r="N94" s="43"/>
      <c r="O94" s="45"/>
      <c r="P94" s="55" t="e">
        <f t="shared" si="33"/>
        <v>#REF!</v>
      </c>
      <c r="Q94" s="56" t="e">
        <f t="shared" si="34"/>
        <v>#REF!</v>
      </c>
      <c r="R94" s="56" t="e">
        <f t="shared" si="35"/>
        <v>#REF!</v>
      </c>
      <c r="S94" s="58"/>
      <c r="T94" s="59"/>
      <c r="U94" s="1" t="str">
        <f>IF('Strategy Dashboard'!AU94="P",IF(U93="",1,U93+1),"")</f>
        <v/>
      </c>
      <c r="V94" s="1" t="e">
        <f>IF('Strategy Dashboard'!#REF!="B",IF(V93="",1,V93+1),"")</f>
        <v>#REF!</v>
      </c>
      <c r="W94" s="1" t="str">
        <f t="shared" si="29"/>
        <v>00000</v>
      </c>
      <c r="X94" s="1" t="e">
        <f t="shared" si="30"/>
        <v>#REF!</v>
      </c>
      <c r="Y94" s="1" t="str">
        <f t="shared" si="31"/>
        <v>000</v>
      </c>
      <c r="Z94" s="1" t="e">
        <f t="shared" si="32"/>
        <v>#REF!</v>
      </c>
      <c r="AA94" t="str">
        <f t="shared" si="36"/>
        <v>B</v>
      </c>
    </row>
    <row r="95" spans="1:27">
      <c r="A95" s="42"/>
      <c r="B95" s="43"/>
      <c r="C95" s="43"/>
      <c r="D95" s="44" t="str">
        <f t="shared" si="26"/>
        <v/>
      </c>
      <c r="E95" s="44" t="e">
        <f t="shared" si="27"/>
        <v>#REF!</v>
      </c>
      <c r="F95" s="42"/>
      <c r="G95" s="39" t="str">
        <f t="shared" si="37"/>
        <v/>
      </c>
      <c r="H95" s="39" t="str">
        <f t="shared" si="28"/>
        <v>B</v>
      </c>
      <c r="I95" s="43"/>
      <c r="J95" s="45"/>
      <c r="K95" s="42"/>
      <c r="L95" s="43"/>
      <c r="M95" s="43"/>
      <c r="N95" s="43"/>
      <c r="O95" s="45"/>
      <c r="P95" s="55" t="e">
        <f t="shared" si="33"/>
        <v>#REF!</v>
      </c>
      <c r="Q95" s="56" t="e">
        <f t="shared" si="34"/>
        <v>#REF!</v>
      </c>
      <c r="R95" s="56" t="e">
        <f t="shared" si="35"/>
        <v>#REF!</v>
      </c>
      <c r="S95" s="58"/>
      <c r="T95" s="59"/>
      <c r="U95" s="1" t="str">
        <f>IF('Strategy Dashboard'!AU95="P",IF(U94="",1,U94+1),"")</f>
        <v/>
      </c>
      <c r="V95" s="1" t="e">
        <f>IF('Strategy Dashboard'!#REF!="B",IF(V94="",1,V94+1),"")</f>
        <v>#REF!</v>
      </c>
      <c r="W95" s="1" t="str">
        <f t="shared" si="29"/>
        <v>00000</v>
      </c>
      <c r="X95" s="1" t="e">
        <f t="shared" si="30"/>
        <v>#REF!</v>
      </c>
      <c r="Y95" s="1" t="str">
        <f t="shared" si="31"/>
        <v>000</v>
      </c>
      <c r="Z95" s="1" t="e">
        <f t="shared" si="32"/>
        <v>#REF!</v>
      </c>
      <c r="AA95" t="str">
        <f t="shared" si="36"/>
        <v>B</v>
      </c>
    </row>
    <row r="96" spans="1:27">
      <c r="A96" s="42"/>
      <c r="B96" s="43"/>
      <c r="C96" s="43"/>
      <c r="D96" s="44" t="str">
        <f t="shared" si="26"/>
        <v/>
      </c>
      <c r="E96" s="44" t="e">
        <f t="shared" si="27"/>
        <v>#REF!</v>
      </c>
      <c r="F96" s="42"/>
      <c r="G96" s="39" t="str">
        <f t="shared" si="37"/>
        <v/>
      </c>
      <c r="H96" s="39" t="str">
        <f t="shared" si="28"/>
        <v>B</v>
      </c>
      <c r="I96" s="43"/>
      <c r="J96" s="45"/>
      <c r="K96" s="42"/>
      <c r="L96" s="43"/>
      <c r="M96" s="43"/>
      <c r="N96" s="43"/>
      <c r="O96" s="45"/>
      <c r="P96" s="55" t="e">
        <f t="shared" si="33"/>
        <v>#REF!</v>
      </c>
      <c r="Q96" s="56" t="e">
        <f t="shared" si="34"/>
        <v>#REF!</v>
      </c>
      <c r="R96" s="56" t="e">
        <f t="shared" si="35"/>
        <v>#REF!</v>
      </c>
      <c r="S96" s="58"/>
      <c r="T96" s="59"/>
      <c r="U96" s="1" t="str">
        <f>IF('Strategy Dashboard'!AU96="P",IF(U95="",1,U95+1),"")</f>
        <v/>
      </c>
      <c r="V96" s="1" t="e">
        <f>IF('Strategy Dashboard'!#REF!="B",IF(V95="",1,V95+1),"")</f>
        <v>#REF!</v>
      </c>
      <c r="W96" s="1" t="str">
        <f t="shared" si="29"/>
        <v>00000</v>
      </c>
      <c r="X96" s="1" t="e">
        <f t="shared" si="30"/>
        <v>#REF!</v>
      </c>
      <c r="Y96" s="1" t="str">
        <f t="shared" si="31"/>
        <v>000</v>
      </c>
      <c r="Z96" s="1" t="e">
        <f t="shared" si="32"/>
        <v>#REF!</v>
      </c>
      <c r="AA96" t="str">
        <f t="shared" si="36"/>
        <v>B</v>
      </c>
    </row>
    <row r="97" spans="1:27">
      <c r="A97" s="42"/>
      <c r="B97" s="43"/>
      <c r="C97" s="43"/>
      <c r="D97" s="44" t="str">
        <f t="shared" si="26"/>
        <v/>
      </c>
      <c r="E97" s="44" t="e">
        <f t="shared" si="27"/>
        <v>#REF!</v>
      </c>
      <c r="F97" s="42"/>
      <c r="G97" s="39" t="str">
        <f t="shared" si="37"/>
        <v/>
      </c>
      <c r="H97" s="39" t="str">
        <f t="shared" si="28"/>
        <v>B</v>
      </c>
      <c r="I97" s="43"/>
      <c r="J97" s="45"/>
      <c r="K97" s="42"/>
      <c r="L97" s="43"/>
      <c r="M97" s="43"/>
      <c r="N97" s="43"/>
      <c r="O97" s="45"/>
      <c r="P97" s="55" t="e">
        <f t="shared" si="33"/>
        <v>#REF!</v>
      </c>
      <c r="Q97" s="56" t="e">
        <f t="shared" si="34"/>
        <v>#REF!</v>
      </c>
      <c r="R97" s="56" t="e">
        <f t="shared" si="35"/>
        <v>#REF!</v>
      </c>
      <c r="S97" s="58"/>
      <c r="T97" s="59"/>
      <c r="U97" s="1" t="str">
        <f>IF('Strategy Dashboard'!AU97="P",IF(U96="",1,U96+1),"")</f>
        <v/>
      </c>
      <c r="V97" s="1" t="e">
        <f>IF('Strategy Dashboard'!#REF!="B",IF(V96="",1,V96+1),"")</f>
        <v>#REF!</v>
      </c>
      <c r="W97" s="1" t="str">
        <f t="shared" si="29"/>
        <v>00000</v>
      </c>
      <c r="X97" s="1" t="e">
        <f t="shared" si="30"/>
        <v>#REF!</v>
      </c>
      <c r="Y97" s="1" t="str">
        <f t="shared" si="31"/>
        <v>000</v>
      </c>
      <c r="Z97" s="1" t="e">
        <f t="shared" si="32"/>
        <v>#REF!</v>
      </c>
      <c r="AA97" t="str">
        <f t="shared" si="36"/>
        <v>B</v>
      </c>
    </row>
    <row r="98" spans="1:27">
      <c r="A98" s="42"/>
      <c r="B98" s="43"/>
      <c r="C98" s="43"/>
      <c r="D98" s="44" t="str">
        <f t="shared" si="26"/>
        <v/>
      </c>
      <c r="E98" s="44" t="e">
        <f t="shared" si="27"/>
        <v>#REF!</v>
      </c>
      <c r="F98" s="42"/>
      <c r="G98" s="39" t="str">
        <f t="shared" si="37"/>
        <v/>
      </c>
      <c r="H98" s="39" t="str">
        <f t="shared" si="28"/>
        <v>B</v>
      </c>
      <c r="I98" s="43"/>
      <c r="J98" s="45"/>
      <c r="K98" s="42"/>
      <c r="L98" s="43"/>
      <c r="M98" s="43"/>
      <c r="N98" s="43"/>
      <c r="O98" s="45"/>
      <c r="P98" s="55" t="e">
        <f t="shared" si="33"/>
        <v>#REF!</v>
      </c>
      <c r="Q98" s="56" t="e">
        <f t="shared" si="34"/>
        <v>#REF!</v>
      </c>
      <c r="R98" s="56" t="e">
        <f t="shared" si="35"/>
        <v>#REF!</v>
      </c>
      <c r="S98" s="58"/>
      <c r="T98" s="59"/>
      <c r="U98" s="1" t="str">
        <f>IF('Strategy Dashboard'!AU98="P",IF(U97="",1,U97+1),"")</f>
        <v/>
      </c>
      <c r="V98" s="1" t="e">
        <f>IF('Strategy Dashboard'!#REF!="B",IF(V97="",1,V97+1),"")</f>
        <v>#REF!</v>
      </c>
      <c r="W98" s="1" t="str">
        <f t="shared" si="29"/>
        <v>00000</v>
      </c>
      <c r="X98" s="1" t="e">
        <f t="shared" si="30"/>
        <v>#REF!</v>
      </c>
      <c r="Y98" s="1" t="str">
        <f t="shared" si="31"/>
        <v>000</v>
      </c>
      <c r="Z98" s="1" t="e">
        <f t="shared" si="32"/>
        <v>#REF!</v>
      </c>
      <c r="AA98" t="str">
        <f t="shared" si="36"/>
        <v>B</v>
      </c>
    </row>
    <row r="99" spans="1:27">
      <c r="A99" s="42"/>
      <c r="B99" s="43"/>
      <c r="C99" s="43"/>
      <c r="D99" s="44" t="str">
        <f t="shared" si="26"/>
        <v/>
      </c>
      <c r="E99" s="44" t="e">
        <f t="shared" si="27"/>
        <v>#REF!</v>
      </c>
      <c r="F99" s="42"/>
      <c r="G99" s="39" t="str">
        <f t="shared" si="37"/>
        <v/>
      </c>
      <c r="H99" s="39" t="str">
        <f t="shared" si="28"/>
        <v>B</v>
      </c>
      <c r="I99" s="43"/>
      <c r="J99" s="45"/>
      <c r="K99" s="42"/>
      <c r="L99" s="43"/>
      <c r="M99" s="43"/>
      <c r="N99" s="43"/>
      <c r="O99" s="45"/>
      <c r="P99" s="55" t="e">
        <f t="shared" si="33"/>
        <v>#REF!</v>
      </c>
      <c r="Q99" s="56" t="e">
        <f t="shared" si="34"/>
        <v>#REF!</v>
      </c>
      <c r="R99" s="56" t="e">
        <f t="shared" si="35"/>
        <v>#REF!</v>
      </c>
      <c r="S99" s="58"/>
      <c r="T99" s="59"/>
      <c r="U99" s="1" t="str">
        <f>IF('Strategy Dashboard'!AU99="P",IF(U98="",1,U98+1),"")</f>
        <v/>
      </c>
      <c r="V99" s="1" t="e">
        <f>IF('Strategy Dashboard'!#REF!="B",IF(V98="",1,V98+1),"")</f>
        <v>#REF!</v>
      </c>
      <c r="W99" s="1" t="str">
        <f t="shared" si="29"/>
        <v>00000</v>
      </c>
      <c r="X99" s="1" t="e">
        <f t="shared" si="30"/>
        <v>#REF!</v>
      </c>
      <c r="Y99" s="1" t="str">
        <f t="shared" si="31"/>
        <v>000</v>
      </c>
      <c r="Z99" s="1" t="e">
        <f t="shared" si="32"/>
        <v>#REF!</v>
      </c>
      <c r="AA99" t="str">
        <f t="shared" si="36"/>
        <v>B</v>
      </c>
    </row>
    <row r="100" spans="1:27" ht="15.75" thickBot="1">
      <c r="A100" s="46"/>
      <c r="B100" s="47"/>
      <c r="C100" s="63"/>
      <c r="D100" s="44" t="str">
        <f t="shared" si="26"/>
        <v/>
      </c>
      <c r="E100" s="44" t="e">
        <f t="shared" si="27"/>
        <v>#REF!</v>
      </c>
      <c r="F100" s="46"/>
      <c r="G100" s="39" t="str">
        <f t="shared" si="37"/>
        <v/>
      </c>
      <c r="H100" s="39" t="str">
        <f t="shared" si="28"/>
        <v>B</v>
      </c>
      <c r="I100" s="47"/>
      <c r="J100" s="48"/>
      <c r="K100" s="46"/>
      <c r="L100" s="47"/>
      <c r="M100" s="47"/>
      <c r="N100" s="47"/>
      <c r="O100" s="48"/>
      <c r="P100" s="55" t="e">
        <f t="shared" si="33"/>
        <v>#REF!</v>
      </c>
      <c r="Q100" s="56" t="e">
        <f t="shared" si="34"/>
        <v>#REF!</v>
      </c>
      <c r="R100" s="56" t="e">
        <f t="shared" si="35"/>
        <v>#REF!</v>
      </c>
      <c r="S100" s="60"/>
      <c r="T100" s="61"/>
      <c r="U100" s="1" t="str">
        <f>IF('Strategy Dashboard'!AU100="P",IF(U99="",1,U99+1),"")</f>
        <v/>
      </c>
      <c r="V100" s="1" t="e">
        <f>IF('Strategy Dashboard'!#REF!="B",IF(V99="",1,V99+1),"")</f>
        <v>#REF!</v>
      </c>
      <c r="W100" s="1" t="str">
        <f t="shared" si="29"/>
        <v>00000</v>
      </c>
      <c r="X100" s="1" t="e">
        <f t="shared" si="30"/>
        <v>#REF!</v>
      </c>
      <c r="Y100" s="1" t="str">
        <f t="shared" si="31"/>
        <v>000</v>
      </c>
      <c r="Z100" s="1" t="e">
        <f t="shared" si="32"/>
        <v>#REF!</v>
      </c>
      <c r="AA100" t="str">
        <f t="shared" si="36"/>
        <v>B</v>
      </c>
    </row>
  </sheetData>
  <mergeCells count="17">
    <mergeCell ref="G3:H3"/>
    <mergeCell ref="W3:X3"/>
    <mergeCell ref="A1:T1"/>
    <mergeCell ref="A2:A4"/>
    <mergeCell ref="B2:B4"/>
    <mergeCell ref="D2:E3"/>
    <mergeCell ref="F2:J2"/>
    <mergeCell ref="K2:O2"/>
    <mergeCell ref="P2:T2"/>
    <mergeCell ref="P3:P4"/>
    <mergeCell ref="Y3:Z3"/>
    <mergeCell ref="AA3:AA4"/>
    <mergeCell ref="AB3:AB4"/>
    <mergeCell ref="Q3:Q4"/>
    <mergeCell ref="R3:R4"/>
    <mergeCell ref="S3:S4"/>
    <mergeCell ref="T3:T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667F3-CC11-4AED-8F63-EE02E4505C5C}">
  <dimension ref="A1:R28"/>
  <sheetViews>
    <sheetView workbookViewId="0">
      <selection activeCell="D20" sqref="D20"/>
    </sheetView>
  </sheetViews>
  <sheetFormatPr defaultRowHeight="15"/>
  <cols>
    <col min="1" max="2" width="9.140625" style="1"/>
    <col min="15" max="15" width="12.28515625" customWidth="1"/>
  </cols>
  <sheetData>
    <row r="1" spans="1:18">
      <c r="A1" s="340" t="s">
        <v>3</v>
      </c>
      <c r="B1" s="341"/>
      <c r="C1" s="340" t="s">
        <v>12</v>
      </c>
      <c r="D1" s="341"/>
      <c r="E1" s="340" t="s">
        <v>13</v>
      </c>
      <c r="F1" s="341"/>
      <c r="G1" s="340" t="s">
        <v>14</v>
      </c>
      <c r="H1" s="341"/>
      <c r="I1" s="340" t="s">
        <v>15</v>
      </c>
      <c r="J1" s="341"/>
      <c r="K1" s="340" t="s">
        <v>16</v>
      </c>
      <c r="L1" s="341"/>
      <c r="M1" s="340" t="s">
        <v>17</v>
      </c>
      <c r="N1" s="341"/>
      <c r="O1" t="s">
        <v>51</v>
      </c>
      <c r="Q1" t="s">
        <v>39</v>
      </c>
      <c r="R1" t="s">
        <v>40</v>
      </c>
    </row>
    <row r="2" spans="1:18">
      <c r="A2" s="4" t="s">
        <v>10</v>
      </c>
      <c r="B2" s="5" t="s">
        <v>11</v>
      </c>
      <c r="C2" s="4" t="s">
        <v>10</v>
      </c>
      <c r="D2" s="5" t="s">
        <v>11</v>
      </c>
      <c r="E2" s="4" t="s">
        <v>10</v>
      </c>
      <c r="F2" s="5" t="s">
        <v>11</v>
      </c>
      <c r="G2" s="4" t="s">
        <v>10</v>
      </c>
      <c r="H2" s="5" t="s">
        <v>11</v>
      </c>
      <c r="I2" s="4" t="s">
        <v>10</v>
      </c>
      <c r="J2" s="5" t="s">
        <v>11</v>
      </c>
      <c r="K2" s="4" t="s">
        <v>10</v>
      </c>
      <c r="L2" s="5" t="s">
        <v>11</v>
      </c>
      <c r="M2" s="4" t="s">
        <v>10</v>
      </c>
      <c r="N2" s="5" t="s">
        <v>11</v>
      </c>
    </row>
    <row r="3" spans="1:18">
      <c r="A3" s="6" t="s">
        <v>4</v>
      </c>
      <c r="B3" s="7" t="s">
        <v>7</v>
      </c>
      <c r="C3" s="10"/>
      <c r="D3" s="11"/>
      <c r="E3" s="10"/>
      <c r="F3" s="11"/>
      <c r="G3" s="10"/>
      <c r="H3" s="11"/>
      <c r="I3" s="10"/>
      <c r="J3" s="11"/>
      <c r="K3" s="10"/>
      <c r="L3" s="11"/>
      <c r="M3" s="10"/>
      <c r="N3" s="11"/>
      <c r="O3" t="s">
        <v>52</v>
      </c>
    </row>
    <row r="4" spans="1:18">
      <c r="A4" s="6" t="s">
        <v>5</v>
      </c>
      <c r="B4" s="7" t="s">
        <v>8</v>
      </c>
      <c r="C4" s="10"/>
      <c r="D4" s="11"/>
      <c r="E4" s="10"/>
      <c r="F4" s="11"/>
      <c r="G4" s="10"/>
      <c r="H4" s="11"/>
      <c r="I4" s="10"/>
      <c r="J4" s="11"/>
      <c r="K4" s="10"/>
      <c r="L4" s="11"/>
      <c r="M4" s="10"/>
      <c r="N4" s="11"/>
    </row>
    <row r="5" spans="1:18">
      <c r="A5" s="6" t="s">
        <v>6</v>
      </c>
      <c r="B5" s="7">
        <v>44</v>
      </c>
      <c r="C5" s="10"/>
      <c r="D5" s="11"/>
      <c r="E5" s="10"/>
      <c r="F5" s="11"/>
      <c r="G5" s="10"/>
      <c r="H5" s="11"/>
      <c r="I5" s="10"/>
      <c r="J5" s="11"/>
      <c r="K5" s="10"/>
      <c r="L5" s="11"/>
      <c r="M5" s="10"/>
      <c r="N5" s="11"/>
      <c r="O5" t="s">
        <v>53</v>
      </c>
    </row>
    <row r="6" spans="1:18">
      <c r="A6" s="6"/>
      <c r="B6" s="7" t="s">
        <v>9</v>
      </c>
      <c r="C6" s="10"/>
      <c r="D6" s="11"/>
      <c r="E6" s="10"/>
      <c r="F6" s="11"/>
      <c r="G6" s="10"/>
      <c r="H6" s="11"/>
      <c r="I6" s="10"/>
      <c r="J6" s="11"/>
      <c r="K6" s="10"/>
      <c r="L6" s="11"/>
      <c r="M6" s="10"/>
      <c r="N6" s="11"/>
    </row>
    <row r="7" spans="1:18">
      <c r="A7" s="6"/>
      <c r="B7" s="7"/>
      <c r="C7" s="10"/>
      <c r="D7" s="11"/>
      <c r="E7" s="10"/>
      <c r="F7" s="11"/>
      <c r="G7" s="10"/>
      <c r="H7" s="11"/>
      <c r="I7" s="10"/>
      <c r="J7" s="11"/>
      <c r="K7" s="10"/>
      <c r="L7" s="11"/>
      <c r="M7" s="10"/>
      <c r="N7" s="11"/>
      <c r="O7" t="s">
        <v>54</v>
      </c>
    </row>
    <row r="8" spans="1:18">
      <c r="A8" s="6"/>
      <c r="B8" s="7"/>
      <c r="C8" s="10"/>
      <c r="D8" s="11"/>
      <c r="E8" s="10"/>
      <c r="F8" s="11"/>
      <c r="G8" s="10"/>
      <c r="H8" s="11"/>
      <c r="I8" s="10"/>
      <c r="J8" s="11"/>
      <c r="K8" s="10"/>
      <c r="L8" s="11"/>
      <c r="M8" s="10"/>
      <c r="N8" s="11"/>
    </row>
    <row r="9" spans="1:18">
      <c r="A9" s="6"/>
      <c r="B9" s="7"/>
      <c r="C9" s="10"/>
      <c r="D9" s="11"/>
      <c r="E9" s="10"/>
      <c r="F9" s="11"/>
      <c r="G9" s="10"/>
      <c r="H9" s="11"/>
      <c r="I9" s="10"/>
      <c r="J9" s="11"/>
      <c r="K9" s="10"/>
      <c r="L9" s="11"/>
      <c r="M9" s="10"/>
      <c r="N9" s="11"/>
      <c r="O9" t="s">
        <v>55</v>
      </c>
    </row>
    <row r="10" spans="1:18">
      <c r="A10" s="6"/>
      <c r="B10" s="7"/>
      <c r="C10" s="10"/>
      <c r="D10" s="11"/>
      <c r="E10" s="10"/>
      <c r="F10" s="11"/>
      <c r="G10" s="10"/>
      <c r="H10" s="11"/>
      <c r="I10" s="10"/>
      <c r="J10" s="11"/>
      <c r="K10" s="10"/>
      <c r="L10" s="11"/>
      <c r="M10" s="10"/>
      <c r="N10" s="11"/>
    </row>
    <row r="11" spans="1:18">
      <c r="A11" s="6"/>
      <c r="B11" s="7"/>
      <c r="C11" s="10"/>
      <c r="D11" s="11"/>
      <c r="E11" s="10"/>
      <c r="F11" s="11"/>
      <c r="G11" s="10"/>
      <c r="H11" s="11"/>
      <c r="I11" s="10"/>
      <c r="J11" s="11"/>
      <c r="K11" s="10"/>
      <c r="L11" s="11"/>
      <c r="M11" s="10"/>
      <c r="N11" s="11"/>
      <c r="O11" t="s">
        <v>56</v>
      </c>
    </row>
    <row r="12" spans="1:18">
      <c r="A12" s="6"/>
      <c r="B12" s="7"/>
      <c r="C12" s="10"/>
      <c r="D12" s="11"/>
      <c r="E12" s="10"/>
      <c r="F12" s="11"/>
      <c r="G12" s="10"/>
      <c r="H12" s="11"/>
      <c r="I12" s="10"/>
      <c r="J12" s="11"/>
      <c r="K12" s="10"/>
      <c r="L12" s="11"/>
      <c r="M12" s="10"/>
      <c r="N12" s="11"/>
    </row>
    <row r="13" spans="1:18">
      <c r="A13" s="6"/>
      <c r="B13" s="7"/>
      <c r="C13" s="10"/>
      <c r="D13" s="11"/>
      <c r="E13" s="10"/>
      <c r="F13" s="11"/>
      <c r="G13" s="10"/>
      <c r="H13" s="11"/>
      <c r="I13" s="10"/>
      <c r="J13" s="11"/>
      <c r="K13" s="10"/>
      <c r="L13" s="11"/>
      <c r="M13" s="10"/>
      <c r="N13" s="11"/>
      <c r="O13" t="s">
        <v>57</v>
      </c>
    </row>
    <row r="14" spans="1:18">
      <c r="A14" s="6"/>
      <c r="B14" s="7"/>
      <c r="C14" s="10"/>
      <c r="D14" s="11"/>
      <c r="E14" s="10"/>
      <c r="F14" s="11"/>
      <c r="G14" s="10"/>
      <c r="H14" s="11"/>
      <c r="I14" s="10"/>
      <c r="J14" s="11"/>
      <c r="K14" s="10"/>
      <c r="L14" s="11"/>
      <c r="M14" s="10"/>
      <c r="N14" s="11"/>
    </row>
    <row r="15" spans="1:18">
      <c r="A15" s="6"/>
      <c r="B15" s="7"/>
      <c r="C15" s="10"/>
      <c r="D15" s="11"/>
      <c r="E15" s="10"/>
      <c r="F15" s="11"/>
      <c r="G15" s="10"/>
      <c r="H15" s="11"/>
      <c r="I15" s="10"/>
      <c r="J15" s="11"/>
      <c r="K15" s="10"/>
      <c r="L15" s="11"/>
      <c r="M15" s="10"/>
      <c r="N15" s="11"/>
      <c r="O15" t="s">
        <v>58</v>
      </c>
    </row>
    <row r="16" spans="1:18" ht="15.75" thickBot="1">
      <c r="A16" s="8"/>
      <c r="B16" s="9"/>
      <c r="C16" s="12"/>
      <c r="D16" s="13"/>
      <c r="E16" s="12"/>
      <c r="F16" s="13"/>
      <c r="G16" s="12"/>
      <c r="H16" s="13"/>
      <c r="I16" s="12"/>
      <c r="J16" s="13"/>
      <c r="K16" s="12"/>
      <c r="L16" s="13"/>
      <c r="M16" s="12"/>
      <c r="N16" s="13"/>
    </row>
    <row r="17" spans="1:15">
      <c r="O17" t="s">
        <v>59</v>
      </c>
    </row>
    <row r="19" spans="1:15">
      <c r="O19" t="s">
        <v>60</v>
      </c>
    </row>
    <row r="21" spans="1:15">
      <c r="A21" s="1">
        <v>1</v>
      </c>
      <c r="L21" t="s">
        <v>63</v>
      </c>
      <c r="O21" t="s">
        <v>61</v>
      </c>
    </row>
    <row r="22" spans="1:15">
      <c r="A22" s="1">
        <v>3</v>
      </c>
      <c r="L22" t="s">
        <v>64</v>
      </c>
      <c r="O22" t="s">
        <v>62</v>
      </c>
    </row>
    <row r="23" spans="1:15">
      <c r="A23" s="1">
        <v>6</v>
      </c>
      <c r="G23" t="s">
        <v>25</v>
      </c>
      <c r="H23" t="s">
        <v>25</v>
      </c>
      <c r="I23" t="s">
        <v>24</v>
      </c>
      <c r="J23" t="s">
        <v>24</v>
      </c>
      <c r="K23" t="s">
        <v>25</v>
      </c>
      <c r="L23" t="s">
        <v>25</v>
      </c>
      <c r="O23" t="s">
        <v>65</v>
      </c>
    </row>
    <row r="24" spans="1:15">
      <c r="G24" t="s">
        <v>24</v>
      </c>
      <c r="H24" t="s">
        <v>24</v>
      </c>
      <c r="I24" t="s">
        <v>25</v>
      </c>
      <c r="J24" t="s">
        <v>25</v>
      </c>
      <c r="K24" t="s">
        <v>24</v>
      </c>
      <c r="L24" t="s">
        <v>24</v>
      </c>
    </row>
    <row r="26" spans="1:15">
      <c r="G26" t="s">
        <v>68</v>
      </c>
      <c r="I26" t="s">
        <v>69</v>
      </c>
    </row>
    <row r="27" spans="1:15">
      <c r="G27" t="s">
        <v>70</v>
      </c>
      <c r="I27" t="s">
        <v>71</v>
      </c>
    </row>
    <row r="28" spans="1:15">
      <c r="G28" t="s">
        <v>72</v>
      </c>
    </row>
  </sheetData>
  <mergeCells count="7">
    <mergeCell ref="M1:N1"/>
    <mergeCell ref="A1:B1"/>
    <mergeCell ref="C1:D1"/>
    <mergeCell ref="E1:F1"/>
    <mergeCell ref="G1:H1"/>
    <mergeCell ref="I1:J1"/>
    <mergeCell ref="K1:L1"/>
  </mergeCells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35E4E-8A70-4254-9AC9-E4C6FDBD7CA7}">
  <dimension ref="A1:X116"/>
  <sheetViews>
    <sheetView topLeftCell="F1" workbookViewId="0">
      <selection activeCell="X5" sqref="X5"/>
    </sheetView>
  </sheetViews>
  <sheetFormatPr defaultRowHeight="15"/>
  <cols>
    <col min="1" max="1" width="12.85546875" style="14" customWidth="1"/>
    <col min="2" max="3" width="5.140625" style="14" customWidth="1"/>
    <col min="4" max="5" width="9.140625" style="14"/>
    <col min="6" max="6" width="12.7109375" style="14" customWidth="1"/>
    <col min="7" max="7" width="9.140625" style="14"/>
  </cols>
  <sheetData>
    <row r="1" spans="1:24">
      <c r="A1" s="14" t="s">
        <v>81</v>
      </c>
      <c r="B1" s="14" t="s">
        <v>74</v>
      </c>
      <c r="C1" s="14" t="s">
        <v>82</v>
      </c>
      <c r="D1" s="14" t="s">
        <v>83</v>
      </c>
      <c r="F1" s="14" t="s">
        <v>143</v>
      </c>
      <c r="G1" s="14">
        <v>-6</v>
      </c>
      <c r="I1" s="14" t="s">
        <v>313</v>
      </c>
      <c r="J1" s="14">
        <v>-6</v>
      </c>
      <c r="L1" s="84" t="s">
        <v>25</v>
      </c>
      <c r="M1" t="s">
        <v>448</v>
      </c>
      <c r="O1" s="84" t="s">
        <v>25</v>
      </c>
      <c r="P1" t="s">
        <v>461</v>
      </c>
      <c r="R1" t="s">
        <v>25</v>
      </c>
      <c r="S1" t="s">
        <v>488</v>
      </c>
      <c r="U1" t="s">
        <v>25</v>
      </c>
      <c r="V1" t="s">
        <v>299</v>
      </c>
    </row>
    <row r="2" spans="1:24">
      <c r="A2" s="14" t="s">
        <v>25</v>
      </c>
      <c r="B2" s="14" t="s">
        <v>44</v>
      </c>
      <c r="C2" s="14" t="str">
        <f>A2&amp;B2</f>
        <v>BW</v>
      </c>
      <c r="D2" s="14" t="s">
        <v>80</v>
      </c>
      <c r="F2" s="14" t="s">
        <v>145</v>
      </c>
      <c r="G2" s="14">
        <v>-3</v>
      </c>
      <c r="I2" s="14" t="s">
        <v>314</v>
      </c>
      <c r="J2" s="14">
        <v>-3</v>
      </c>
      <c r="L2" s="84" t="s">
        <v>431</v>
      </c>
      <c r="M2" t="s">
        <v>449</v>
      </c>
      <c r="O2" s="84" t="s">
        <v>431</v>
      </c>
      <c r="P2" t="s">
        <v>462</v>
      </c>
      <c r="R2" t="s">
        <v>481</v>
      </c>
      <c r="S2" t="s">
        <v>272</v>
      </c>
      <c r="U2" t="s">
        <v>481</v>
      </c>
      <c r="V2" t="s">
        <v>300</v>
      </c>
      <c r="X2" t="s">
        <v>24</v>
      </c>
    </row>
    <row r="3" spans="1:24">
      <c r="A3" s="14" t="s">
        <v>25</v>
      </c>
      <c r="B3" s="14" t="s">
        <v>43</v>
      </c>
      <c r="C3" s="14" t="str">
        <f t="shared" ref="C3:C54" si="0">A3&amp;B3</f>
        <v>BL</v>
      </c>
      <c r="D3" s="14" t="s">
        <v>84</v>
      </c>
      <c r="F3" s="14" t="s">
        <v>146</v>
      </c>
      <c r="G3" s="14">
        <v>-1</v>
      </c>
      <c r="I3" s="14" t="s">
        <v>315</v>
      </c>
      <c r="J3" s="14">
        <v>-1</v>
      </c>
      <c r="L3" s="84" t="s">
        <v>272</v>
      </c>
      <c r="M3" t="s">
        <v>450</v>
      </c>
      <c r="O3" s="84" t="s">
        <v>272</v>
      </c>
      <c r="P3" t="s">
        <v>463</v>
      </c>
      <c r="R3" t="s">
        <v>428</v>
      </c>
      <c r="S3" t="s">
        <v>44</v>
      </c>
      <c r="U3" t="s">
        <v>428</v>
      </c>
      <c r="V3" t="s">
        <v>301</v>
      </c>
      <c r="X3" t="s">
        <v>25</v>
      </c>
    </row>
    <row r="4" spans="1:24">
      <c r="A4" s="14" t="s">
        <v>80</v>
      </c>
      <c r="B4" s="14" t="s">
        <v>44</v>
      </c>
      <c r="C4" s="14" t="str">
        <f t="shared" si="0"/>
        <v>L5W</v>
      </c>
      <c r="D4" s="14" t="s">
        <v>85</v>
      </c>
      <c r="F4" s="14" t="s">
        <v>144</v>
      </c>
      <c r="G4" s="14">
        <v>-1</v>
      </c>
      <c r="I4" s="14" t="s">
        <v>316</v>
      </c>
      <c r="J4" s="14">
        <v>-1</v>
      </c>
      <c r="L4" s="84" t="s">
        <v>428</v>
      </c>
      <c r="M4" t="s">
        <v>451</v>
      </c>
      <c r="O4" s="84" t="s">
        <v>428</v>
      </c>
      <c r="P4" t="s">
        <v>464</v>
      </c>
      <c r="R4" t="s">
        <v>482</v>
      </c>
      <c r="S4" t="s">
        <v>489</v>
      </c>
      <c r="U4" t="s">
        <v>482</v>
      </c>
      <c r="V4" t="s">
        <v>302</v>
      </c>
    </row>
    <row r="5" spans="1:24">
      <c r="A5" s="14" t="s">
        <v>85</v>
      </c>
      <c r="B5" s="14" t="s">
        <v>44</v>
      </c>
      <c r="C5" s="14" t="str">
        <f t="shared" si="0"/>
        <v>L6W</v>
      </c>
      <c r="D5" s="14" t="s">
        <v>86</v>
      </c>
      <c r="F5" s="14" t="s">
        <v>147</v>
      </c>
      <c r="G5" s="14">
        <v>6</v>
      </c>
      <c r="I5" s="14" t="s">
        <v>309</v>
      </c>
      <c r="J5" s="14">
        <v>6</v>
      </c>
      <c r="L5" s="84" t="s">
        <v>432</v>
      </c>
      <c r="M5" t="s">
        <v>452</v>
      </c>
      <c r="O5" s="84" t="s">
        <v>432</v>
      </c>
      <c r="P5" t="s">
        <v>465</v>
      </c>
      <c r="R5" t="s">
        <v>483</v>
      </c>
      <c r="S5" t="s">
        <v>433</v>
      </c>
      <c r="U5" t="s">
        <v>483</v>
      </c>
      <c r="V5" t="s">
        <v>303</v>
      </c>
    </row>
    <row r="6" spans="1:24">
      <c r="A6" s="14" t="s">
        <v>86</v>
      </c>
      <c r="B6" s="14" t="s">
        <v>44</v>
      </c>
      <c r="C6" s="14" t="str">
        <f t="shared" si="0"/>
        <v>L7W</v>
      </c>
      <c r="D6" s="14" t="s">
        <v>87</v>
      </c>
      <c r="F6" s="14" t="s">
        <v>148</v>
      </c>
      <c r="G6" s="14">
        <v>3</v>
      </c>
      <c r="I6" s="14" t="s">
        <v>317</v>
      </c>
      <c r="J6" s="14">
        <v>3</v>
      </c>
      <c r="L6" s="84" t="s">
        <v>433</v>
      </c>
      <c r="M6" t="s">
        <v>453</v>
      </c>
      <c r="O6" s="84" t="s">
        <v>433</v>
      </c>
      <c r="P6" t="s">
        <v>466</v>
      </c>
      <c r="R6" t="s">
        <v>484</v>
      </c>
      <c r="S6" t="s">
        <v>456</v>
      </c>
      <c r="U6" t="s">
        <v>484</v>
      </c>
      <c r="V6" t="s">
        <v>304</v>
      </c>
    </row>
    <row r="7" spans="1:24">
      <c r="A7" s="14" t="s">
        <v>87</v>
      </c>
      <c r="B7" s="14" t="s">
        <v>44</v>
      </c>
      <c r="C7" s="14" t="str">
        <f t="shared" si="0"/>
        <v>L8W</v>
      </c>
      <c r="D7" s="14" t="s">
        <v>88</v>
      </c>
      <c r="F7" s="14" t="s">
        <v>149</v>
      </c>
      <c r="G7" s="14">
        <v>1</v>
      </c>
      <c r="I7" s="14" t="s">
        <v>318</v>
      </c>
      <c r="J7" s="14">
        <v>1</v>
      </c>
      <c r="L7" s="84" t="s">
        <v>434</v>
      </c>
      <c r="M7" t="s">
        <v>454</v>
      </c>
      <c r="O7" s="84" t="s">
        <v>434</v>
      </c>
      <c r="P7" t="s">
        <v>467</v>
      </c>
      <c r="R7" t="s">
        <v>457</v>
      </c>
      <c r="S7" t="s">
        <v>490</v>
      </c>
      <c r="U7" t="s">
        <v>457</v>
      </c>
      <c r="V7" t="s">
        <v>305</v>
      </c>
    </row>
    <row r="8" spans="1:24">
      <c r="A8" s="14" t="s">
        <v>88</v>
      </c>
      <c r="B8" s="14" t="s">
        <v>44</v>
      </c>
      <c r="C8" s="14" t="str">
        <f t="shared" si="0"/>
        <v>L9W</v>
      </c>
      <c r="D8" s="14" t="s">
        <v>89</v>
      </c>
      <c r="F8" s="14" t="s">
        <v>150</v>
      </c>
      <c r="G8" s="14">
        <v>1</v>
      </c>
      <c r="I8" s="14" t="s">
        <v>319</v>
      </c>
      <c r="J8" s="14">
        <v>1</v>
      </c>
      <c r="L8" s="84" t="s">
        <v>435</v>
      </c>
      <c r="M8" t="s">
        <v>455</v>
      </c>
      <c r="O8" s="84" t="s">
        <v>435</v>
      </c>
      <c r="P8" t="s">
        <v>468</v>
      </c>
      <c r="R8" t="s">
        <v>485</v>
      </c>
      <c r="S8" t="s">
        <v>494</v>
      </c>
      <c r="U8" t="s">
        <v>485</v>
      </c>
      <c r="V8" t="s">
        <v>306</v>
      </c>
    </row>
    <row r="9" spans="1:24">
      <c r="A9" s="14" t="s">
        <v>89</v>
      </c>
      <c r="B9" s="14" t="s">
        <v>44</v>
      </c>
      <c r="C9" s="14" t="str">
        <f t="shared" si="0"/>
        <v>L10W</v>
      </c>
      <c r="D9" s="14" t="s">
        <v>90</v>
      </c>
      <c r="F9" s="14" t="s">
        <v>151</v>
      </c>
      <c r="G9" s="14">
        <v>-1</v>
      </c>
      <c r="I9" s="14" t="s">
        <v>320</v>
      </c>
      <c r="J9" s="14">
        <v>-1</v>
      </c>
      <c r="L9" s="84" t="s">
        <v>429</v>
      </c>
      <c r="M9" t="s">
        <v>456</v>
      </c>
      <c r="O9" s="84" t="s">
        <v>429</v>
      </c>
      <c r="P9" t="s">
        <v>469</v>
      </c>
      <c r="R9" t="s">
        <v>486</v>
      </c>
      <c r="S9" t="s">
        <v>491</v>
      </c>
      <c r="U9" t="s">
        <v>486</v>
      </c>
      <c r="V9" t="s">
        <v>307</v>
      </c>
    </row>
    <row r="10" spans="1:24">
      <c r="A10" s="14" t="s">
        <v>90</v>
      </c>
      <c r="B10" s="14" t="s">
        <v>44</v>
      </c>
      <c r="C10" s="14" t="str">
        <f t="shared" si="0"/>
        <v>L11W</v>
      </c>
      <c r="D10" s="14" t="s">
        <v>91</v>
      </c>
      <c r="F10" s="14" t="s">
        <v>152</v>
      </c>
      <c r="G10" s="14">
        <v>1</v>
      </c>
      <c r="I10" s="14" t="s">
        <v>321</v>
      </c>
      <c r="J10" s="14">
        <v>1</v>
      </c>
      <c r="L10" s="84" t="s">
        <v>436</v>
      </c>
      <c r="M10" t="s">
        <v>457</v>
      </c>
      <c r="O10" s="84" t="s">
        <v>436</v>
      </c>
      <c r="P10" t="s">
        <v>470</v>
      </c>
      <c r="R10" t="s">
        <v>487</v>
      </c>
      <c r="S10" t="s">
        <v>492</v>
      </c>
      <c r="U10" t="s">
        <v>487</v>
      </c>
      <c r="V10" t="s">
        <v>308</v>
      </c>
    </row>
    <row r="11" spans="1:24">
      <c r="A11" s="14" t="s">
        <v>91</v>
      </c>
      <c r="B11" s="14" t="s">
        <v>44</v>
      </c>
      <c r="C11" s="14" t="str">
        <f t="shared" si="0"/>
        <v>L12W</v>
      </c>
      <c r="D11" s="14" t="s">
        <v>92</v>
      </c>
      <c r="F11" s="14" t="s">
        <v>153</v>
      </c>
      <c r="G11" s="14">
        <v>3</v>
      </c>
      <c r="I11" s="14" t="s">
        <v>310</v>
      </c>
      <c r="J11" s="14">
        <v>3</v>
      </c>
      <c r="L11" s="84"/>
    </row>
    <row r="12" spans="1:24">
      <c r="A12" s="14" t="s">
        <v>92</v>
      </c>
      <c r="B12" s="14" t="s">
        <v>44</v>
      </c>
      <c r="C12" s="14" t="str">
        <f t="shared" si="0"/>
        <v>L13W</v>
      </c>
      <c r="D12" s="14" t="s">
        <v>93</v>
      </c>
      <c r="F12" s="14" t="s">
        <v>119</v>
      </c>
      <c r="G12" s="14">
        <v>-3</v>
      </c>
      <c r="I12" s="14" t="s">
        <v>322</v>
      </c>
      <c r="J12" s="14">
        <v>-3</v>
      </c>
      <c r="L12" s="84"/>
    </row>
    <row r="13" spans="1:24">
      <c r="A13" s="14" t="s">
        <v>93</v>
      </c>
      <c r="B13" s="14" t="s">
        <v>44</v>
      </c>
      <c r="C13" s="14" t="str">
        <f t="shared" si="0"/>
        <v>L14W</v>
      </c>
      <c r="D13" s="14" t="s">
        <v>94</v>
      </c>
      <c r="F13" s="14" t="s">
        <v>43</v>
      </c>
      <c r="G13" s="14">
        <v>-1</v>
      </c>
      <c r="I13" s="14" t="s">
        <v>272</v>
      </c>
      <c r="J13" s="14">
        <v>-1</v>
      </c>
      <c r="L13" s="84"/>
    </row>
    <row r="14" spans="1:24">
      <c r="A14" s="14" t="s">
        <v>84</v>
      </c>
      <c r="B14" s="14" t="s">
        <v>43</v>
      </c>
      <c r="C14" s="14" t="str">
        <f t="shared" si="0"/>
        <v>F2L</v>
      </c>
      <c r="D14" s="14" t="s">
        <v>95</v>
      </c>
      <c r="F14" s="14" t="s">
        <v>44</v>
      </c>
      <c r="G14" s="14">
        <v>1</v>
      </c>
      <c r="I14" s="14" t="s">
        <v>271</v>
      </c>
      <c r="J14" s="14">
        <v>1</v>
      </c>
      <c r="L14" s="84"/>
    </row>
    <row r="15" spans="1:24">
      <c r="A15" s="14" t="s">
        <v>95</v>
      </c>
      <c r="B15" s="14" t="s">
        <v>43</v>
      </c>
      <c r="C15" s="14" t="str">
        <f t="shared" si="0"/>
        <v>F3L</v>
      </c>
      <c r="D15" s="14" t="s">
        <v>96</v>
      </c>
      <c r="F15" s="14" t="s">
        <v>154</v>
      </c>
      <c r="G15" s="14">
        <v>6</v>
      </c>
      <c r="I15" s="14" t="s">
        <v>311</v>
      </c>
      <c r="J15" s="14">
        <v>6</v>
      </c>
      <c r="L15" s="84"/>
    </row>
    <row r="16" spans="1:24">
      <c r="A16" s="14" t="s">
        <v>96</v>
      </c>
      <c r="B16" s="14" t="s">
        <v>43</v>
      </c>
      <c r="C16" s="14" t="str">
        <f t="shared" si="0"/>
        <v>F4L</v>
      </c>
      <c r="D16" s="14" t="s">
        <v>97</v>
      </c>
      <c r="F16" s="14" t="s">
        <v>155</v>
      </c>
      <c r="G16" s="14">
        <v>-6</v>
      </c>
      <c r="I16" s="14" t="s">
        <v>323</v>
      </c>
      <c r="J16" s="14">
        <v>-6</v>
      </c>
      <c r="L16" s="84"/>
    </row>
    <row r="17" spans="1:12">
      <c r="A17" s="14" t="s">
        <v>97</v>
      </c>
      <c r="B17" s="14" t="s">
        <v>43</v>
      </c>
      <c r="C17" s="14" t="str">
        <f t="shared" si="0"/>
        <v>F5L</v>
      </c>
      <c r="D17" s="14" t="s">
        <v>98</v>
      </c>
      <c r="F17" s="14" t="s">
        <v>156</v>
      </c>
      <c r="G17" s="14">
        <v>-1</v>
      </c>
      <c r="I17" s="14" t="s">
        <v>324</v>
      </c>
      <c r="J17" s="14">
        <v>-1</v>
      </c>
      <c r="L17" s="84"/>
    </row>
    <row r="18" spans="1:12">
      <c r="A18" s="14" t="s">
        <v>98</v>
      </c>
      <c r="B18" s="14" t="s">
        <v>43</v>
      </c>
      <c r="C18" s="14" t="str">
        <f t="shared" si="0"/>
        <v>F6L</v>
      </c>
      <c r="D18" s="14" t="s">
        <v>99</v>
      </c>
      <c r="F18" s="14" t="s">
        <v>157</v>
      </c>
      <c r="G18" s="14">
        <v>3</v>
      </c>
      <c r="I18" s="14" t="s">
        <v>325</v>
      </c>
      <c r="J18" s="14">
        <v>3</v>
      </c>
      <c r="L18" s="84"/>
    </row>
    <row r="19" spans="1:12">
      <c r="A19" s="14" t="s">
        <v>99</v>
      </c>
      <c r="B19" s="14" t="s">
        <v>43</v>
      </c>
      <c r="C19" s="14" t="str">
        <f t="shared" si="0"/>
        <v>F7L</v>
      </c>
      <c r="D19" s="14" t="s">
        <v>100</v>
      </c>
      <c r="F19" s="14" t="s">
        <v>158</v>
      </c>
      <c r="G19" s="14">
        <v>-3</v>
      </c>
      <c r="I19" s="14" t="s">
        <v>326</v>
      </c>
      <c r="J19" s="14">
        <v>-3</v>
      </c>
    </row>
    <row r="20" spans="1:12">
      <c r="A20" s="14" t="s">
        <v>100</v>
      </c>
      <c r="B20" s="14" t="s">
        <v>43</v>
      </c>
      <c r="C20" s="14" t="str">
        <f t="shared" si="0"/>
        <v>F8L</v>
      </c>
      <c r="D20" s="14" t="s">
        <v>101</v>
      </c>
      <c r="F20" s="14" t="s">
        <v>159</v>
      </c>
      <c r="G20" s="14">
        <v>1</v>
      </c>
      <c r="I20" s="14" t="s">
        <v>327</v>
      </c>
      <c r="J20" s="14">
        <v>1</v>
      </c>
    </row>
    <row r="21" spans="1:12">
      <c r="A21" s="14" t="s">
        <v>101</v>
      </c>
      <c r="B21" s="14" t="s">
        <v>43</v>
      </c>
      <c r="C21" s="14" t="str">
        <f t="shared" si="0"/>
        <v>F9L</v>
      </c>
      <c r="D21" s="14" t="s">
        <v>102</v>
      </c>
      <c r="F21" s="14" t="s">
        <v>160</v>
      </c>
      <c r="G21" s="14">
        <v>-1</v>
      </c>
      <c r="I21" s="14" t="s">
        <v>328</v>
      </c>
      <c r="J21" s="14">
        <v>-1</v>
      </c>
    </row>
    <row r="22" spans="1:12">
      <c r="A22" s="14" t="s">
        <v>102</v>
      </c>
      <c r="B22" s="14" t="s">
        <v>43</v>
      </c>
      <c r="C22" s="14" t="str">
        <f t="shared" si="0"/>
        <v>F10L</v>
      </c>
      <c r="D22" s="14" t="s">
        <v>103</v>
      </c>
      <c r="F22" s="14" t="s">
        <v>161</v>
      </c>
      <c r="G22" s="14">
        <v>6</v>
      </c>
      <c r="I22" s="14" t="s">
        <v>329</v>
      </c>
      <c r="J22" s="14">
        <v>6</v>
      </c>
    </row>
    <row r="23" spans="1:12">
      <c r="A23" s="14" t="s">
        <v>80</v>
      </c>
      <c r="B23" s="14" t="s">
        <v>43</v>
      </c>
      <c r="C23" s="14" t="str">
        <f t="shared" si="0"/>
        <v>L5L</v>
      </c>
      <c r="D23" s="14" t="s">
        <v>84</v>
      </c>
      <c r="F23" s="14" t="s">
        <v>162</v>
      </c>
      <c r="G23" s="14">
        <v>-6</v>
      </c>
      <c r="I23" s="14" t="s">
        <v>330</v>
      </c>
      <c r="J23" s="14">
        <v>-6</v>
      </c>
    </row>
    <row r="24" spans="1:12">
      <c r="A24" s="14" t="s">
        <v>85</v>
      </c>
      <c r="B24" s="14" t="s">
        <v>43</v>
      </c>
      <c r="C24" s="14" t="str">
        <f t="shared" si="0"/>
        <v>L6L</v>
      </c>
      <c r="D24" s="14" t="s">
        <v>95</v>
      </c>
      <c r="F24" s="14" t="s">
        <v>163</v>
      </c>
      <c r="G24" s="14">
        <v>1</v>
      </c>
      <c r="I24" s="14" t="s">
        <v>331</v>
      </c>
      <c r="J24" s="14">
        <v>1</v>
      </c>
    </row>
    <row r="25" spans="1:12">
      <c r="A25" s="14" t="s">
        <v>86</v>
      </c>
      <c r="B25" s="14" t="s">
        <v>43</v>
      </c>
      <c r="C25" s="14" t="str">
        <f t="shared" si="0"/>
        <v>L7L</v>
      </c>
      <c r="D25" s="14" t="s">
        <v>95</v>
      </c>
      <c r="F25" s="14" t="s">
        <v>164</v>
      </c>
      <c r="G25" s="14">
        <v>-1</v>
      </c>
      <c r="I25" s="14" t="s">
        <v>332</v>
      </c>
      <c r="J25" s="14">
        <v>-1</v>
      </c>
    </row>
    <row r="26" spans="1:12">
      <c r="A26" s="14" t="s">
        <v>87</v>
      </c>
      <c r="B26" s="14" t="s">
        <v>43</v>
      </c>
      <c r="C26" s="14" t="str">
        <f t="shared" si="0"/>
        <v>L8L</v>
      </c>
      <c r="D26" s="14" t="s">
        <v>95</v>
      </c>
      <c r="F26" s="14" t="s">
        <v>165</v>
      </c>
      <c r="G26" s="14">
        <v>3</v>
      </c>
      <c r="I26" s="14" t="s">
        <v>333</v>
      </c>
      <c r="J26" s="14">
        <v>3</v>
      </c>
    </row>
    <row r="27" spans="1:12">
      <c r="A27" s="14" t="s">
        <v>88</v>
      </c>
      <c r="B27" s="14" t="s">
        <v>43</v>
      </c>
      <c r="C27" s="14" t="str">
        <f t="shared" si="0"/>
        <v>L9L</v>
      </c>
      <c r="D27" s="14" t="s">
        <v>95</v>
      </c>
      <c r="F27" s="14" t="s">
        <v>166</v>
      </c>
      <c r="G27" s="14">
        <v>-3</v>
      </c>
      <c r="I27" s="14" t="s">
        <v>334</v>
      </c>
      <c r="J27" s="14">
        <v>-3</v>
      </c>
    </row>
    <row r="28" spans="1:12">
      <c r="A28" s="14" t="s">
        <v>89</v>
      </c>
      <c r="B28" s="14" t="s">
        <v>43</v>
      </c>
      <c r="C28" s="14" t="str">
        <f t="shared" si="0"/>
        <v>L10L</v>
      </c>
      <c r="D28" s="14" t="s">
        <v>95</v>
      </c>
      <c r="F28" s="14" t="s">
        <v>167</v>
      </c>
      <c r="G28" s="14">
        <v>1</v>
      </c>
      <c r="I28" s="14" t="s">
        <v>335</v>
      </c>
      <c r="J28" s="14">
        <v>1</v>
      </c>
    </row>
    <row r="29" spans="1:12">
      <c r="A29" s="14" t="s">
        <v>84</v>
      </c>
      <c r="B29" s="14" t="s">
        <v>44</v>
      </c>
      <c r="C29" s="14" t="str">
        <f t="shared" si="0"/>
        <v>F2W</v>
      </c>
      <c r="D29" s="14" t="s">
        <v>25</v>
      </c>
      <c r="F29" s="14" t="s">
        <v>168</v>
      </c>
      <c r="G29" s="14">
        <v>-1</v>
      </c>
      <c r="I29" s="14" t="s">
        <v>336</v>
      </c>
      <c r="J29" s="14">
        <v>-1</v>
      </c>
    </row>
    <row r="30" spans="1:12">
      <c r="A30" s="14" t="s">
        <v>95</v>
      </c>
      <c r="B30" s="14" t="s">
        <v>44</v>
      </c>
      <c r="C30" s="14" t="str">
        <f t="shared" si="0"/>
        <v>F3W</v>
      </c>
      <c r="D30" s="14" t="s">
        <v>84</v>
      </c>
      <c r="F30" t="s">
        <v>169</v>
      </c>
      <c r="G30" s="14">
        <v>-6</v>
      </c>
      <c r="I30" t="s">
        <v>337</v>
      </c>
      <c r="J30" s="14">
        <v>-6</v>
      </c>
    </row>
    <row r="31" spans="1:12">
      <c r="A31" s="14" t="s">
        <v>96</v>
      </c>
      <c r="B31" s="14" t="s">
        <v>44</v>
      </c>
      <c r="C31" s="14" t="str">
        <f t="shared" si="0"/>
        <v>F4W</v>
      </c>
      <c r="D31" s="14" t="s">
        <v>95</v>
      </c>
      <c r="F31" t="s">
        <v>170</v>
      </c>
      <c r="G31" s="14">
        <v>-6</v>
      </c>
      <c r="I31" t="s">
        <v>338</v>
      </c>
      <c r="J31" s="14">
        <v>-6</v>
      </c>
    </row>
    <row r="32" spans="1:12">
      <c r="A32" s="14" t="s">
        <v>97</v>
      </c>
      <c r="B32" s="14" t="s">
        <v>44</v>
      </c>
      <c r="C32" s="14" t="str">
        <f t="shared" si="0"/>
        <v>F5W</v>
      </c>
      <c r="D32" s="14" t="s">
        <v>96</v>
      </c>
      <c r="F32" t="s">
        <v>171</v>
      </c>
      <c r="G32" s="14">
        <v>-3</v>
      </c>
      <c r="I32" t="s">
        <v>339</v>
      </c>
      <c r="J32" s="14">
        <v>-3</v>
      </c>
    </row>
    <row r="33" spans="1:10">
      <c r="A33" s="14" t="s">
        <v>98</v>
      </c>
      <c r="B33" s="14" t="s">
        <v>44</v>
      </c>
      <c r="C33" s="14" t="str">
        <f t="shared" si="0"/>
        <v>F6W</v>
      </c>
      <c r="D33" s="14" t="s">
        <v>97</v>
      </c>
      <c r="F33" t="s">
        <v>172</v>
      </c>
      <c r="G33" s="14">
        <v>-3</v>
      </c>
      <c r="I33" t="s">
        <v>340</v>
      </c>
      <c r="J33" s="14">
        <v>-3</v>
      </c>
    </row>
    <row r="34" spans="1:10">
      <c r="A34" s="14" t="s">
        <v>99</v>
      </c>
      <c r="B34" s="14" t="s">
        <v>44</v>
      </c>
      <c r="C34" s="14" t="str">
        <f t="shared" si="0"/>
        <v>F7W</v>
      </c>
      <c r="D34" s="14" t="s">
        <v>98</v>
      </c>
      <c r="F34" t="s">
        <v>173</v>
      </c>
      <c r="G34" s="14">
        <v>-1</v>
      </c>
      <c r="I34" t="s">
        <v>341</v>
      </c>
      <c r="J34" s="14">
        <v>-1</v>
      </c>
    </row>
    <row r="35" spans="1:10">
      <c r="A35" s="14" t="s">
        <v>100</v>
      </c>
      <c r="B35" s="14" t="s">
        <v>44</v>
      </c>
      <c r="C35" s="14" t="str">
        <f t="shared" si="0"/>
        <v>F8W</v>
      </c>
      <c r="D35" s="14" t="s">
        <v>99</v>
      </c>
      <c r="F35" t="s">
        <v>174</v>
      </c>
      <c r="G35" s="14">
        <v>-1</v>
      </c>
      <c r="I35" t="s">
        <v>342</v>
      </c>
      <c r="J35" s="14">
        <v>-1</v>
      </c>
    </row>
    <row r="36" spans="1:10">
      <c r="A36" s="14" t="s">
        <v>101</v>
      </c>
      <c r="B36" s="14" t="s">
        <v>44</v>
      </c>
      <c r="C36" s="14" t="str">
        <f t="shared" si="0"/>
        <v>F9W</v>
      </c>
      <c r="D36" s="14" t="s">
        <v>100</v>
      </c>
      <c r="F36" t="s">
        <v>175</v>
      </c>
      <c r="G36" s="14">
        <v>-1</v>
      </c>
      <c r="I36" t="s">
        <v>343</v>
      </c>
      <c r="J36" s="14">
        <v>-1</v>
      </c>
    </row>
    <row r="37" spans="1:10">
      <c r="A37" s="14" t="s">
        <v>102</v>
      </c>
      <c r="B37" s="14" t="s">
        <v>44</v>
      </c>
      <c r="C37" s="14" t="str">
        <f t="shared" si="0"/>
        <v>F10W</v>
      </c>
      <c r="D37" s="14" t="s">
        <v>101</v>
      </c>
      <c r="F37" t="s">
        <v>176</v>
      </c>
      <c r="G37" s="14">
        <v>-1</v>
      </c>
      <c r="I37" t="s">
        <v>344</v>
      </c>
      <c r="J37" s="14">
        <v>-1</v>
      </c>
    </row>
    <row r="38" spans="1:10">
      <c r="A38" s="14" t="s">
        <v>75</v>
      </c>
      <c r="B38" s="14" t="s">
        <v>44</v>
      </c>
      <c r="C38" s="14" t="str">
        <f t="shared" si="0"/>
        <v>L2W</v>
      </c>
      <c r="D38" s="14" t="s">
        <v>109</v>
      </c>
      <c r="F38" t="s">
        <v>177</v>
      </c>
      <c r="G38" s="14">
        <v>-6</v>
      </c>
      <c r="I38" t="s">
        <v>345</v>
      </c>
      <c r="J38" s="14">
        <v>-6</v>
      </c>
    </row>
    <row r="39" spans="1:10">
      <c r="A39" s="14" t="s">
        <v>109</v>
      </c>
      <c r="B39" s="14" t="s">
        <v>44</v>
      </c>
      <c r="C39" s="14" t="str">
        <f t="shared" si="0"/>
        <v>L3W</v>
      </c>
      <c r="D39" s="14" t="s">
        <v>110</v>
      </c>
      <c r="F39" t="s">
        <v>178</v>
      </c>
      <c r="G39" s="14">
        <v>-6</v>
      </c>
      <c r="I39" t="s">
        <v>346</v>
      </c>
      <c r="J39" s="14">
        <v>-6</v>
      </c>
    </row>
    <row r="40" spans="1:10">
      <c r="A40" s="14" t="s">
        <v>110</v>
      </c>
      <c r="B40" s="14" t="s">
        <v>44</v>
      </c>
      <c r="C40" s="14" t="str">
        <f t="shared" si="0"/>
        <v>L4W</v>
      </c>
      <c r="D40" s="14" t="s">
        <v>80</v>
      </c>
      <c r="F40" t="s">
        <v>179</v>
      </c>
      <c r="G40" s="14">
        <v>-3</v>
      </c>
      <c r="I40" t="s">
        <v>347</v>
      </c>
      <c r="J40" s="14">
        <v>-3</v>
      </c>
    </row>
    <row r="41" spans="1:10">
      <c r="A41" s="14" t="s">
        <v>109</v>
      </c>
      <c r="B41" s="14" t="s">
        <v>43</v>
      </c>
      <c r="C41" s="14" t="str">
        <f t="shared" si="0"/>
        <v>L3L</v>
      </c>
      <c r="D41" s="14" t="s">
        <v>84</v>
      </c>
      <c r="F41" t="s">
        <v>180</v>
      </c>
      <c r="G41" s="14">
        <v>-3</v>
      </c>
      <c r="I41" t="s">
        <v>348</v>
      </c>
      <c r="J41" s="14">
        <v>-3</v>
      </c>
    </row>
    <row r="42" spans="1:10">
      <c r="A42" s="14" t="s">
        <v>75</v>
      </c>
      <c r="B42" s="14" t="s">
        <v>43</v>
      </c>
      <c r="C42" s="14" t="str">
        <f t="shared" si="0"/>
        <v>L2L</v>
      </c>
      <c r="D42" s="14" t="s">
        <v>84</v>
      </c>
      <c r="F42" t="s">
        <v>181</v>
      </c>
      <c r="G42" s="14">
        <v>-1</v>
      </c>
      <c r="I42" t="s">
        <v>349</v>
      </c>
      <c r="J42" s="14">
        <v>-1</v>
      </c>
    </row>
    <row r="43" spans="1:10">
      <c r="A43" s="14" t="s">
        <v>84</v>
      </c>
      <c r="B43" s="14" t="s">
        <v>44</v>
      </c>
      <c r="C43" s="14" t="str">
        <f t="shared" si="0"/>
        <v>F2W</v>
      </c>
      <c r="D43" s="14" t="s">
        <v>25</v>
      </c>
      <c r="F43" t="s">
        <v>182</v>
      </c>
      <c r="G43" s="14">
        <v>-1</v>
      </c>
      <c r="I43" t="s">
        <v>350</v>
      </c>
      <c r="J43" s="14">
        <v>-1</v>
      </c>
    </row>
    <row r="44" spans="1:10">
      <c r="A44" s="14" t="s">
        <v>103</v>
      </c>
      <c r="B44" s="14" t="s">
        <v>44</v>
      </c>
      <c r="C44" s="14" t="str">
        <f t="shared" si="0"/>
        <v>F11W</v>
      </c>
      <c r="D44" s="14" t="s">
        <v>102</v>
      </c>
      <c r="F44" t="s">
        <v>183</v>
      </c>
      <c r="G44" s="14">
        <v>-1</v>
      </c>
      <c r="I44" t="s">
        <v>351</v>
      </c>
      <c r="J44" s="14">
        <v>-1</v>
      </c>
    </row>
    <row r="45" spans="1:10">
      <c r="A45" s="14" t="s">
        <v>441</v>
      </c>
      <c r="B45" s="14" t="s">
        <v>44</v>
      </c>
      <c r="C45" s="14" t="str">
        <f t="shared" si="0"/>
        <v>F12W</v>
      </c>
      <c r="D45" s="14" t="s">
        <v>103</v>
      </c>
      <c r="F45" t="s">
        <v>184</v>
      </c>
      <c r="G45" s="14">
        <v>-1</v>
      </c>
      <c r="I45" t="s">
        <v>352</v>
      </c>
      <c r="J45" s="14">
        <v>-1</v>
      </c>
    </row>
    <row r="46" spans="1:10">
      <c r="A46" s="14" t="s">
        <v>442</v>
      </c>
      <c r="B46" s="14" t="s">
        <v>44</v>
      </c>
      <c r="C46" s="14" t="str">
        <f t="shared" si="0"/>
        <v>F13W</v>
      </c>
      <c r="D46" s="14" t="s">
        <v>441</v>
      </c>
      <c r="F46" t="s">
        <v>185</v>
      </c>
      <c r="G46" s="14">
        <v>1</v>
      </c>
      <c r="I46" t="s">
        <v>353</v>
      </c>
      <c r="J46" s="14">
        <v>1</v>
      </c>
    </row>
    <row r="47" spans="1:10">
      <c r="A47" s="14" t="s">
        <v>443</v>
      </c>
      <c r="B47" s="14" t="s">
        <v>44</v>
      </c>
      <c r="C47" s="14" t="str">
        <f t="shared" si="0"/>
        <v>F14W</v>
      </c>
      <c r="D47" s="14" t="s">
        <v>442</v>
      </c>
      <c r="F47" t="s">
        <v>186</v>
      </c>
      <c r="G47" s="14">
        <v>1</v>
      </c>
      <c r="I47" t="s">
        <v>354</v>
      </c>
      <c r="J47" s="14">
        <v>1</v>
      </c>
    </row>
    <row r="48" spans="1:10">
      <c r="A48" s="14" t="s">
        <v>444</v>
      </c>
      <c r="B48" s="14" t="s">
        <v>44</v>
      </c>
      <c r="C48" s="14" t="str">
        <f t="shared" si="0"/>
        <v>F15W</v>
      </c>
      <c r="D48" s="14" t="s">
        <v>443</v>
      </c>
      <c r="F48" t="s">
        <v>187</v>
      </c>
      <c r="G48" s="14">
        <v>1</v>
      </c>
      <c r="I48" t="s">
        <v>355</v>
      </c>
      <c r="J48" s="14">
        <v>1</v>
      </c>
    </row>
    <row r="49" spans="1:10">
      <c r="A49" s="14" t="s">
        <v>103</v>
      </c>
      <c r="B49" s="14" t="s">
        <v>43</v>
      </c>
      <c r="C49" s="14" t="str">
        <f t="shared" si="0"/>
        <v>F11L</v>
      </c>
      <c r="D49" s="14" t="s">
        <v>441</v>
      </c>
      <c r="F49" t="s">
        <v>188</v>
      </c>
      <c r="G49" s="14">
        <v>1</v>
      </c>
      <c r="I49" t="s">
        <v>356</v>
      </c>
      <c r="J49" s="14">
        <v>1</v>
      </c>
    </row>
    <row r="50" spans="1:10">
      <c r="A50" s="14" t="s">
        <v>441</v>
      </c>
      <c r="B50" s="14" t="s">
        <v>43</v>
      </c>
      <c r="C50" s="14" t="str">
        <f t="shared" si="0"/>
        <v>F12L</v>
      </c>
      <c r="D50" s="14" t="s">
        <v>442</v>
      </c>
      <c r="F50" t="s">
        <v>189</v>
      </c>
      <c r="G50" s="14">
        <v>3</v>
      </c>
      <c r="I50" t="s">
        <v>357</v>
      </c>
      <c r="J50" s="14">
        <v>3</v>
      </c>
    </row>
    <row r="51" spans="1:10">
      <c r="A51" s="14" t="s">
        <v>442</v>
      </c>
      <c r="B51" s="14" t="s">
        <v>43</v>
      </c>
      <c r="C51" s="14" t="str">
        <f t="shared" si="0"/>
        <v>F13L</v>
      </c>
      <c r="D51" s="14" t="s">
        <v>443</v>
      </c>
      <c r="F51" t="s">
        <v>190</v>
      </c>
      <c r="G51" s="14">
        <v>3</v>
      </c>
      <c r="I51" t="s">
        <v>358</v>
      </c>
      <c r="J51" s="14">
        <v>3</v>
      </c>
    </row>
    <row r="52" spans="1:10">
      <c r="A52" s="14" t="s">
        <v>443</v>
      </c>
      <c r="B52" s="14" t="s">
        <v>43</v>
      </c>
      <c r="C52" s="14" t="str">
        <f t="shared" si="0"/>
        <v>F14L</v>
      </c>
      <c r="D52" s="14" t="s">
        <v>444</v>
      </c>
      <c r="F52" t="s">
        <v>191</v>
      </c>
      <c r="G52" s="14">
        <v>6</v>
      </c>
      <c r="I52" t="s">
        <v>359</v>
      </c>
      <c r="J52" s="14">
        <v>6</v>
      </c>
    </row>
    <row r="53" spans="1:10">
      <c r="A53" s="14" t="s">
        <v>444</v>
      </c>
      <c r="B53" s="14" t="s">
        <v>43</v>
      </c>
      <c r="C53" s="14" t="str">
        <f t="shared" si="0"/>
        <v>F15L</v>
      </c>
      <c r="D53" s="14" t="s">
        <v>445</v>
      </c>
      <c r="F53" t="s">
        <v>192</v>
      </c>
      <c r="G53" s="14">
        <v>6</v>
      </c>
      <c r="I53" t="s">
        <v>360</v>
      </c>
      <c r="J53" s="14">
        <v>6</v>
      </c>
    </row>
    <row r="54" spans="1:10">
      <c r="A54" s="14" t="s">
        <v>90</v>
      </c>
      <c r="B54" s="14" t="s">
        <v>43</v>
      </c>
      <c r="C54" s="14" t="str">
        <f t="shared" si="0"/>
        <v>L11L</v>
      </c>
      <c r="D54" s="14" t="s">
        <v>95</v>
      </c>
      <c r="F54" t="s">
        <v>193</v>
      </c>
      <c r="G54" s="14">
        <v>1</v>
      </c>
      <c r="I54" t="s">
        <v>361</v>
      </c>
      <c r="J54" s="14">
        <v>1</v>
      </c>
    </row>
    <row r="55" spans="1:10">
      <c r="A55" s="14" t="s">
        <v>91</v>
      </c>
      <c r="B55" s="14" t="s">
        <v>43</v>
      </c>
      <c r="C55" s="14" t="str">
        <f t="shared" ref="C55:C59" si="1">A55&amp;B55</f>
        <v>L12L</v>
      </c>
      <c r="D55" s="14" t="s">
        <v>95</v>
      </c>
      <c r="F55" t="s">
        <v>194</v>
      </c>
      <c r="G55" s="14">
        <v>1</v>
      </c>
      <c r="I55" t="s">
        <v>362</v>
      </c>
      <c r="J55" s="14">
        <v>1</v>
      </c>
    </row>
    <row r="56" spans="1:10">
      <c r="A56" s="14" t="s">
        <v>92</v>
      </c>
      <c r="B56" s="14" t="s">
        <v>43</v>
      </c>
      <c r="C56" s="14" t="str">
        <f t="shared" si="1"/>
        <v>L13L</v>
      </c>
      <c r="D56" s="14" t="s">
        <v>95</v>
      </c>
      <c r="F56" t="s">
        <v>195</v>
      </c>
      <c r="G56" s="14">
        <v>1</v>
      </c>
      <c r="I56" t="s">
        <v>363</v>
      </c>
      <c r="J56" s="14">
        <v>1</v>
      </c>
    </row>
    <row r="57" spans="1:10">
      <c r="A57" s="14" t="s">
        <v>93</v>
      </c>
      <c r="B57" s="14" t="s">
        <v>43</v>
      </c>
      <c r="C57" s="14" t="str">
        <f t="shared" si="1"/>
        <v>L14L</v>
      </c>
      <c r="D57" s="14" t="s">
        <v>95</v>
      </c>
      <c r="F57" t="s">
        <v>196</v>
      </c>
      <c r="G57" s="14">
        <v>1</v>
      </c>
      <c r="I57" t="s">
        <v>364</v>
      </c>
      <c r="J57" s="14">
        <v>1</v>
      </c>
    </row>
    <row r="58" spans="1:10">
      <c r="A58" s="14" t="s">
        <v>94</v>
      </c>
      <c r="B58" s="14" t="s">
        <v>43</v>
      </c>
      <c r="C58" s="14" t="str">
        <f t="shared" si="1"/>
        <v>L15L</v>
      </c>
      <c r="D58" s="14" t="s">
        <v>95</v>
      </c>
      <c r="F58" t="s">
        <v>197</v>
      </c>
      <c r="G58" s="14">
        <v>3</v>
      </c>
      <c r="I58" t="s">
        <v>365</v>
      </c>
      <c r="J58" s="14">
        <v>3</v>
      </c>
    </row>
    <row r="59" spans="1:10">
      <c r="A59" s="14" t="s">
        <v>110</v>
      </c>
      <c r="B59" s="14" t="s">
        <v>43</v>
      </c>
      <c r="C59" s="14" t="str">
        <f t="shared" si="1"/>
        <v>L4L</v>
      </c>
      <c r="D59" s="14" t="s">
        <v>84</v>
      </c>
      <c r="F59" t="s">
        <v>198</v>
      </c>
      <c r="G59" s="14">
        <v>3</v>
      </c>
      <c r="I59" t="s">
        <v>366</v>
      </c>
      <c r="J59" s="14">
        <v>3</v>
      </c>
    </row>
    <row r="60" spans="1:10">
      <c r="F60" t="s">
        <v>199</v>
      </c>
      <c r="G60" s="14">
        <v>6</v>
      </c>
      <c r="I60" t="s">
        <v>367</v>
      </c>
      <c r="J60" s="14">
        <v>6</v>
      </c>
    </row>
    <row r="61" spans="1:10">
      <c r="F61" t="s">
        <v>200</v>
      </c>
      <c r="G61" s="14">
        <v>6</v>
      </c>
      <c r="I61" t="s">
        <v>312</v>
      </c>
      <c r="J61" s="14">
        <v>6</v>
      </c>
    </row>
    <row r="62" spans="1:10">
      <c r="F62" s="83" t="s">
        <v>246</v>
      </c>
      <c r="G62" s="14">
        <v>-6</v>
      </c>
      <c r="I62" s="83" t="s">
        <v>368</v>
      </c>
      <c r="J62" s="14">
        <v>-6</v>
      </c>
    </row>
    <row r="63" spans="1:10">
      <c r="F63" s="83" t="s">
        <v>201</v>
      </c>
      <c r="G63" s="14">
        <v>1</v>
      </c>
      <c r="I63" s="83" t="s">
        <v>369</v>
      </c>
      <c r="J63" s="14">
        <v>1</v>
      </c>
    </row>
    <row r="64" spans="1:10">
      <c r="F64" s="83" t="s">
        <v>202</v>
      </c>
      <c r="G64" s="14">
        <v>-1</v>
      </c>
      <c r="I64" s="83" t="s">
        <v>370</v>
      </c>
      <c r="J64" s="14">
        <v>-1</v>
      </c>
    </row>
    <row r="65" spans="6:10">
      <c r="F65" s="83" t="s">
        <v>203</v>
      </c>
      <c r="G65" s="14">
        <v>3</v>
      </c>
      <c r="I65" s="83" t="s">
        <v>371</v>
      </c>
      <c r="J65" s="14">
        <v>3</v>
      </c>
    </row>
    <row r="66" spans="6:10">
      <c r="F66" s="83" t="s">
        <v>204</v>
      </c>
      <c r="G66" s="14">
        <v>-3</v>
      </c>
      <c r="I66" s="83" t="s">
        <v>372</v>
      </c>
      <c r="J66" s="14">
        <v>-3</v>
      </c>
    </row>
    <row r="67" spans="6:10">
      <c r="F67" s="83" t="s">
        <v>205</v>
      </c>
      <c r="G67" s="14">
        <v>1</v>
      </c>
      <c r="I67" s="83" t="s">
        <v>373</v>
      </c>
      <c r="J67" s="14">
        <v>1</v>
      </c>
    </row>
    <row r="68" spans="6:10">
      <c r="F68" s="83" t="s">
        <v>206</v>
      </c>
      <c r="G68" s="14">
        <v>-1</v>
      </c>
      <c r="I68" s="83" t="s">
        <v>374</v>
      </c>
      <c r="J68" s="14">
        <v>-1</v>
      </c>
    </row>
    <row r="69" spans="6:10">
      <c r="F69" s="83" t="s">
        <v>207</v>
      </c>
      <c r="G69" s="14">
        <v>6</v>
      </c>
      <c r="I69" s="83" t="s">
        <v>375</v>
      </c>
      <c r="J69" s="14">
        <v>6</v>
      </c>
    </row>
    <row r="70" spans="6:10">
      <c r="F70" s="83" t="s">
        <v>208</v>
      </c>
      <c r="G70" s="14">
        <v>-6</v>
      </c>
      <c r="I70" s="83" t="s">
        <v>376</v>
      </c>
      <c r="J70" s="14">
        <v>-6</v>
      </c>
    </row>
    <row r="71" spans="6:10">
      <c r="F71" s="83" t="s">
        <v>209</v>
      </c>
      <c r="G71" s="14">
        <v>1</v>
      </c>
      <c r="I71" s="83" t="s">
        <v>377</v>
      </c>
      <c r="J71" s="14">
        <v>1</v>
      </c>
    </row>
    <row r="72" spans="6:10">
      <c r="F72" s="83" t="s">
        <v>210</v>
      </c>
      <c r="G72" s="14">
        <v>-1</v>
      </c>
      <c r="I72" s="83" t="s">
        <v>378</v>
      </c>
      <c r="J72" s="14">
        <v>-1</v>
      </c>
    </row>
    <row r="73" spans="6:10">
      <c r="F73" s="83" t="s">
        <v>211</v>
      </c>
      <c r="G73" s="14">
        <v>3</v>
      </c>
      <c r="I73" s="83" t="s">
        <v>379</v>
      </c>
      <c r="J73" s="14">
        <v>3</v>
      </c>
    </row>
    <row r="74" spans="6:10">
      <c r="F74" s="83" t="s">
        <v>212</v>
      </c>
      <c r="G74" s="14">
        <v>-3</v>
      </c>
      <c r="I74" s="83" t="s">
        <v>380</v>
      </c>
      <c r="J74" s="14">
        <v>-3</v>
      </c>
    </row>
    <row r="75" spans="6:10">
      <c r="F75" s="83" t="s">
        <v>213</v>
      </c>
      <c r="G75" s="14">
        <v>1</v>
      </c>
      <c r="I75" s="83" t="s">
        <v>381</v>
      </c>
      <c r="J75" s="14">
        <v>1</v>
      </c>
    </row>
    <row r="76" spans="6:10">
      <c r="F76" s="83" t="s">
        <v>214</v>
      </c>
      <c r="G76" s="14">
        <v>-1</v>
      </c>
      <c r="I76" s="83" t="s">
        <v>382</v>
      </c>
      <c r="J76" s="14">
        <v>-1</v>
      </c>
    </row>
    <row r="77" spans="6:10">
      <c r="F77" s="83" t="s">
        <v>215</v>
      </c>
      <c r="G77" s="14">
        <v>6</v>
      </c>
      <c r="I77" s="83" t="s">
        <v>383</v>
      </c>
      <c r="J77" s="14">
        <v>6</v>
      </c>
    </row>
    <row r="78" spans="6:10">
      <c r="F78" s="83" t="s">
        <v>216</v>
      </c>
      <c r="G78" s="14">
        <v>-6</v>
      </c>
      <c r="I78" s="83" t="s">
        <v>384</v>
      </c>
      <c r="J78" s="14">
        <v>-6</v>
      </c>
    </row>
    <row r="79" spans="6:10">
      <c r="F79" s="83" t="s">
        <v>217</v>
      </c>
      <c r="G79" s="14">
        <v>1</v>
      </c>
      <c r="I79" s="83" t="s">
        <v>385</v>
      </c>
      <c r="J79" s="14">
        <v>1</v>
      </c>
    </row>
    <row r="80" spans="6:10">
      <c r="F80" s="83" t="s">
        <v>218</v>
      </c>
      <c r="G80" s="14">
        <v>-1</v>
      </c>
      <c r="I80" s="83" t="s">
        <v>386</v>
      </c>
      <c r="J80" s="14">
        <v>-1</v>
      </c>
    </row>
    <row r="81" spans="6:10">
      <c r="F81" s="83" t="s">
        <v>219</v>
      </c>
      <c r="G81" s="14">
        <v>3</v>
      </c>
      <c r="I81" s="83" t="s">
        <v>387</v>
      </c>
      <c r="J81" s="14">
        <v>3</v>
      </c>
    </row>
    <row r="82" spans="6:10">
      <c r="F82" s="83" t="s">
        <v>220</v>
      </c>
      <c r="G82" s="14">
        <v>-3</v>
      </c>
      <c r="I82" s="83" t="s">
        <v>388</v>
      </c>
      <c r="J82" s="14">
        <v>-3</v>
      </c>
    </row>
    <row r="83" spans="6:10">
      <c r="F83" s="83" t="s">
        <v>221</v>
      </c>
      <c r="G83" s="14">
        <v>1</v>
      </c>
      <c r="I83" s="83" t="s">
        <v>389</v>
      </c>
      <c r="J83" s="14">
        <v>1</v>
      </c>
    </row>
    <row r="84" spans="6:10">
      <c r="F84" s="83" t="s">
        <v>222</v>
      </c>
      <c r="G84" s="14">
        <v>-1</v>
      </c>
      <c r="I84" s="83" t="s">
        <v>390</v>
      </c>
      <c r="J84" s="14">
        <v>-1</v>
      </c>
    </row>
    <row r="85" spans="6:10">
      <c r="F85" s="83" t="s">
        <v>223</v>
      </c>
      <c r="G85" s="14">
        <v>6</v>
      </c>
      <c r="I85" s="83" t="s">
        <v>391</v>
      </c>
      <c r="J85" s="14">
        <v>6</v>
      </c>
    </row>
    <row r="86" spans="6:10">
      <c r="F86" s="83" t="s">
        <v>224</v>
      </c>
      <c r="G86" s="14">
        <v>-6</v>
      </c>
      <c r="I86" s="83" t="s">
        <v>392</v>
      </c>
      <c r="J86" s="14">
        <v>-6</v>
      </c>
    </row>
    <row r="87" spans="6:10">
      <c r="F87" s="83" t="s">
        <v>225</v>
      </c>
      <c r="G87" s="14">
        <v>1</v>
      </c>
      <c r="I87" s="83" t="s">
        <v>393</v>
      </c>
      <c r="J87" s="14">
        <v>1</v>
      </c>
    </row>
    <row r="88" spans="6:10">
      <c r="F88" s="83" t="s">
        <v>226</v>
      </c>
      <c r="G88" s="14">
        <v>-1</v>
      </c>
      <c r="I88" s="83" t="s">
        <v>394</v>
      </c>
      <c r="J88" s="14">
        <v>-1</v>
      </c>
    </row>
    <row r="89" spans="6:10">
      <c r="F89" s="83" t="s">
        <v>227</v>
      </c>
      <c r="G89" s="14">
        <v>3</v>
      </c>
      <c r="I89" s="83" t="s">
        <v>395</v>
      </c>
      <c r="J89" s="14">
        <v>3</v>
      </c>
    </row>
    <row r="90" spans="6:10">
      <c r="F90" s="83" t="s">
        <v>228</v>
      </c>
      <c r="G90" s="14">
        <v>-3</v>
      </c>
      <c r="I90" s="83" t="s">
        <v>396</v>
      </c>
      <c r="J90" s="14">
        <v>-3</v>
      </c>
    </row>
    <row r="91" spans="6:10">
      <c r="F91" s="83" t="s">
        <v>229</v>
      </c>
      <c r="G91" s="14">
        <v>1</v>
      </c>
      <c r="I91" s="83" t="s">
        <v>397</v>
      </c>
      <c r="J91" s="14">
        <v>1</v>
      </c>
    </row>
    <row r="92" spans="6:10">
      <c r="F92" s="83" t="s">
        <v>230</v>
      </c>
      <c r="G92" s="14">
        <v>-1</v>
      </c>
      <c r="I92" s="83" t="s">
        <v>398</v>
      </c>
      <c r="J92" s="14">
        <v>-1</v>
      </c>
    </row>
    <row r="93" spans="6:10">
      <c r="F93" s="83" t="s">
        <v>231</v>
      </c>
      <c r="G93" s="14">
        <v>6</v>
      </c>
      <c r="I93" s="83" t="s">
        <v>399</v>
      </c>
      <c r="J93" s="14">
        <v>6</v>
      </c>
    </row>
    <row r="94" spans="6:10">
      <c r="F94" s="83" t="s">
        <v>232</v>
      </c>
      <c r="G94" s="14">
        <v>-6</v>
      </c>
      <c r="I94" s="83" t="s">
        <v>400</v>
      </c>
      <c r="J94" s="14">
        <v>-6</v>
      </c>
    </row>
    <row r="95" spans="6:10">
      <c r="F95" s="83" t="s">
        <v>233</v>
      </c>
      <c r="G95" s="14">
        <v>1</v>
      </c>
      <c r="I95" s="83" t="s">
        <v>401</v>
      </c>
      <c r="J95" s="14">
        <v>1</v>
      </c>
    </row>
    <row r="96" spans="6:10">
      <c r="F96" s="83" t="s">
        <v>234</v>
      </c>
      <c r="G96" s="14">
        <v>-1</v>
      </c>
      <c r="I96" s="83" t="s">
        <v>402</v>
      </c>
      <c r="J96" s="14">
        <v>-1</v>
      </c>
    </row>
    <row r="97" spans="6:10">
      <c r="F97" t="s">
        <v>235</v>
      </c>
      <c r="G97" s="14">
        <v>3</v>
      </c>
      <c r="I97" t="s">
        <v>403</v>
      </c>
      <c r="J97" s="14">
        <v>3</v>
      </c>
    </row>
    <row r="98" spans="6:10">
      <c r="F98" t="s">
        <v>236</v>
      </c>
      <c r="G98" s="14">
        <v>-3</v>
      </c>
      <c r="I98" t="s">
        <v>404</v>
      </c>
      <c r="J98" s="14">
        <v>-3</v>
      </c>
    </row>
    <row r="99" spans="6:10">
      <c r="F99" t="s">
        <v>237</v>
      </c>
      <c r="G99" s="14">
        <v>1</v>
      </c>
      <c r="I99" t="s">
        <v>405</v>
      </c>
      <c r="J99" s="14">
        <v>1</v>
      </c>
    </row>
    <row r="100" spans="6:10">
      <c r="F100" t="s">
        <v>238</v>
      </c>
      <c r="G100" s="14">
        <v>-1</v>
      </c>
      <c r="I100" t="s">
        <v>406</v>
      </c>
      <c r="J100" s="14">
        <v>-1</v>
      </c>
    </row>
    <row r="101" spans="6:10">
      <c r="F101" t="s">
        <v>239</v>
      </c>
      <c r="G101" s="14">
        <v>6</v>
      </c>
      <c r="I101" t="s">
        <v>407</v>
      </c>
      <c r="J101" s="14">
        <v>6</v>
      </c>
    </row>
    <row r="102" spans="6:10">
      <c r="F102" t="s">
        <v>240</v>
      </c>
      <c r="G102" s="14">
        <v>-6</v>
      </c>
      <c r="I102" t="s">
        <v>408</v>
      </c>
      <c r="J102" s="14">
        <v>-6</v>
      </c>
    </row>
    <row r="103" spans="6:10">
      <c r="F103" t="s">
        <v>241</v>
      </c>
      <c r="G103" s="14">
        <v>1</v>
      </c>
      <c r="I103" t="s">
        <v>409</v>
      </c>
      <c r="J103" s="14">
        <v>1</v>
      </c>
    </row>
    <row r="104" spans="6:10">
      <c r="F104" t="s">
        <v>242</v>
      </c>
      <c r="G104" s="14">
        <v>-1</v>
      </c>
      <c r="I104" t="s">
        <v>410</v>
      </c>
      <c r="J104" s="14">
        <v>-1</v>
      </c>
    </row>
    <row r="105" spans="6:10">
      <c r="F105" t="s">
        <v>243</v>
      </c>
      <c r="G105" s="14">
        <v>3</v>
      </c>
      <c r="I105" t="s">
        <v>411</v>
      </c>
      <c r="J105" s="14">
        <v>3</v>
      </c>
    </row>
    <row r="106" spans="6:10">
      <c r="F106" t="s">
        <v>244</v>
      </c>
      <c r="G106" s="14">
        <v>-3</v>
      </c>
      <c r="I106" t="s">
        <v>412</v>
      </c>
      <c r="J106" s="14">
        <v>-3</v>
      </c>
    </row>
    <row r="107" spans="6:10">
      <c r="F107" t="s">
        <v>245</v>
      </c>
      <c r="G107" s="14">
        <v>1</v>
      </c>
      <c r="I107" t="s">
        <v>413</v>
      </c>
      <c r="J107" s="14">
        <v>1</v>
      </c>
    </row>
    <row r="108" spans="6:10">
      <c r="F108" s="161" t="s">
        <v>415</v>
      </c>
      <c r="G108" s="161">
        <v>1</v>
      </c>
      <c r="H108" s="162"/>
      <c r="I108" s="162" t="s">
        <v>414</v>
      </c>
      <c r="J108" s="161">
        <v>1</v>
      </c>
    </row>
    <row r="109" spans="6:10">
      <c r="F109" s="161" t="s">
        <v>417</v>
      </c>
      <c r="G109" s="161">
        <v>-1</v>
      </c>
      <c r="H109" s="162"/>
      <c r="I109" s="162" t="s">
        <v>416</v>
      </c>
      <c r="J109" s="161">
        <v>-1</v>
      </c>
    </row>
    <row r="110" spans="6:10">
      <c r="F110" s="161" t="s">
        <v>417</v>
      </c>
      <c r="G110" s="161">
        <v>-1</v>
      </c>
      <c r="H110" s="162"/>
      <c r="I110" s="162" t="s">
        <v>418</v>
      </c>
      <c r="J110" s="161">
        <v>-1</v>
      </c>
    </row>
    <row r="111" spans="6:10">
      <c r="F111" s="14" t="s">
        <v>420</v>
      </c>
      <c r="G111" s="14">
        <v>1</v>
      </c>
      <c r="I111" t="s">
        <v>419</v>
      </c>
      <c r="J111" s="161">
        <v>1</v>
      </c>
    </row>
    <row r="112" spans="6:10">
      <c r="F112" s="14" t="s">
        <v>422</v>
      </c>
      <c r="G112" s="14">
        <v>-1</v>
      </c>
      <c r="I112" t="s">
        <v>421</v>
      </c>
      <c r="J112" s="161">
        <v>-1</v>
      </c>
    </row>
    <row r="113" spans="6:10">
      <c r="F113" s="14" t="s">
        <v>424</v>
      </c>
      <c r="G113" s="14">
        <v>1</v>
      </c>
      <c r="I113" t="s">
        <v>423</v>
      </c>
      <c r="J113" s="161">
        <v>1</v>
      </c>
    </row>
    <row r="114" spans="6:10">
      <c r="F114" s="14" t="s">
        <v>426</v>
      </c>
      <c r="G114" s="14">
        <v>-1</v>
      </c>
      <c r="I114" t="s">
        <v>425</v>
      </c>
      <c r="J114" s="161">
        <v>-1</v>
      </c>
    </row>
    <row r="115" spans="6:10">
      <c r="F115" s="14" t="s">
        <v>438</v>
      </c>
      <c r="G115" s="14">
        <v>-3</v>
      </c>
      <c r="I115" t="s">
        <v>437</v>
      </c>
      <c r="J115" s="161">
        <v>-3</v>
      </c>
    </row>
    <row r="116" spans="6:10">
      <c r="F116" s="14" t="s">
        <v>460</v>
      </c>
      <c r="G116" s="14">
        <v>3</v>
      </c>
      <c r="I116" t="s">
        <v>459</v>
      </c>
      <c r="J116" s="161">
        <v>3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368A7-730C-4244-BA67-4E3A0ECFDCEA}">
  <dimension ref="A1:BQ282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N11" sqref="N11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4" width="9" style="14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3" width="5" style="14" hidden="1" customWidth="1"/>
    <col min="64" max="64" width="5.140625" style="14" hidden="1" customWidth="1"/>
    <col min="65" max="65" width="10.8554687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42" t="str">
        <f>'Strategy Dashboard'!B3</f>
        <v>Strategy 1 : PD/TG</v>
      </c>
      <c r="C3" s="343"/>
      <c r="D3" s="343"/>
      <c r="E3" s="343"/>
      <c r="F3" s="343"/>
      <c r="G3" s="344"/>
      <c r="H3" s="343"/>
      <c r="I3" s="343"/>
      <c r="J3" s="343"/>
      <c r="K3" s="343"/>
      <c r="L3" s="343"/>
      <c r="M3" s="343"/>
      <c r="N3" s="343"/>
      <c r="O3" s="343"/>
      <c r="P3" s="343"/>
      <c r="Q3" s="345"/>
      <c r="R3" s="353" t="s">
        <v>140</v>
      </c>
      <c r="S3" s="14" t="s">
        <v>141</v>
      </c>
      <c r="V3" s="14" t="s">
        <v>114</v>
      </c>
      <c r="W3" s="310" t="s">
        <v>439</v>
      </c>
      <c r="X3" s="310" t="s">
        <v>440</v>
      </c>
      <c r="AI3" s="336" t="s">
        <v>117</v>
      </c>
      <c r="AJ3" s="336"/>
      <c r="AK3" s="336"/>
      <c r="AL3" s="65"/>
      <c r="AM3" s="65"/>
      <c r="AN3" s="65"/>
      <c r="AO3" s="65"/>
      <c r="AP3" s="65"/>
      <c r="AQ3" s="65"/>
      <c r="AT3" s="326" t="s">
        <v>1</v>
      </c>
      <c r="AU3" s="326" t="s">
        <v>2</v>
      </c>
      <c r="AV3" s="308" t="s">
        <v>33</v>
      </c>
      <c r="AW3" s="309"/>
      <c r="AX3" s="308" t="s">
        <v>79</v>
      </c>
      <c r="AY3" s="309"/>
      <c r="AZ3" s="326" t="s">
        <v>37</v>
      </c>
      <c r="BA3" s="351" t="s">
        <v>10</v>
      </c>
      <c r="BB3" s="352"/>
      <c r="BC3" s="351" t="s">
        <v>11</v>
      </c>
      <c r="BD3" s="352"/>
      <c r="BE3" s="64" t="s">
        <v>10</v>
      </c>
      <c r="BF3" s="64" t="s">
        <v>11</v>
      </c>
      <c r="BG3" s="350" t="s">
        <v>111</v>
      </c>
      <c r="BH3" s="350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1" t="s">
        <v>73</v>
      </c>
      <c r="C4" s="132" t="s">
        <v>119</v>
      </c>
      <c r="D4" s="132" t="s">
        <v>24</v>
      </c>
      <c r="E4" s="132" t="s">
        <v>25</v>
      </c>
      <c r="F4" s="133" t="s">
        <v>74</v>
      </c>
      <c r="G4" s="136"/>
      <c r="H4" s="134" t="s">
        <v>0</v>
      </c>
      <c r="I4" s="135"/>
      <c r="J4" s="131" t="s">
        <v>118</v>
      </c>
      <c r="K4" s="132" t="s">
        <v>24</v>
      </c>
      <c r="L4" s="132" t="s">
        <v>25</v>
      </c>
      <c r="M4" s="132" t="s">
        <v>74</v>
      </c>
      <c r="N4" s="132" t="s">
        <v>76</v>
      </c>
      <c r="O4" s="132" t="s">
        <v>77</v>
      </c>
      <c r="P4" s="132" t="s">
        <v>248</v>
      </c>
      <c r="Q4" s="133" t="s">
        <v>136</v>
      </c>
      <c r="R4" s="354"/>
      <c r="S4" s="14" t="s">
        <v>142</v>
      </c>
      <c r="T4" s="14" t="str">
        <f>T28</f>
        <v/>
      </c>
      <c r="V4" s="14" t="s">
        <v>115</v>
      </c>
      <c r="W4" s="310"/>
      <c r="X4" s="310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4" t="s">
        <v>137</v>
      </c>
      <c r="AH4" s="14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49"/>
      <c r="AU4" s="349"/>
      <c r="AV4" s="16" t="s">
        <v>1</v>
      </c>
      <c r="AW4" s="16" t="s">
        <v>2</v>
      </c>
      <c r="AX4" s="16" t="s">
        <v>1</v>
      </c>
      <c r="AY4" s="16" t="s">
        <v>2</v>
      </c>
      <c r="AZ4" s="349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18"/>
      <c r="C5" s="85" t="s">
        <v>4</v>
      </c>
      <c r="D5" s="85"/>
      <c r="E5" s="85"/>
      <c r="F5" s="86"/>
      <c r="H5" s="80" t="str">
        <f>IF('Strategy Dashboard'!AU5="","",'Strategy Dashboard'!AU5)</f>
        <v>P</v>
      </c>
      <c r="J5" s="118" t="s">
        <v>7</v>
      </c>
      <c r="K5" s="85"/>
      <c r="L5" s="85"/>
      <c r="M5" s="85"/>
      <c r="N5" s="85"/>
      <c r="O5" s="126" t="s">
        <v>139</v>
      </c>
      <c r="P5" s="85"/>
      <c r="Q5" s="127" t="str">
        <f t="shared" ref="Q5:Q36" si="0">IF(AB5="R","Rabbit","")</f>
        <v/>
      </c>
      <c r="R5" s="120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4" t="str">
        <f t="shared" ref="AR5:AR9" si="2">IF(AI5="Y","T-C",IF(AJ5="Y","T-B",IF(AK5="Y","T-T","PD")))</f>
        <v>PD</v>
      </c>
      <c r="AS5" s="14" t="s">
        <v>7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09"/>
      <c r="C6" s="87" t="str">
        <f t="shared" ref="C6:C37" si="3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6" t="s">
        <v>139</v>
      </c>
      <c r="P6" s="87"/>
      <c r="Q6" s="111" t="str">
        <f t="shared" si="0"/>
        <v/>
      </c>
      <c r="R6" s="121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si="2"/>
        <v>PD</v>
      </c>
      <c r="AS6" s="14" t="str">
        <f t="shared" ref="AS6:AS45" si="4">IF(H5="","",IF(AI6="Y","T-C",IF(AJ6="Y","T-B",IF(AK6="Y","T-T",IF(AS5="TG","TG",IF(H5="","",IF(AI6="Y","T-C",IF(AJ6="Y","T-B",IF(AK6="Y","T-T",IF(AS5="TG","TG",IF(OR(AND(AS5="T-T",AS4="T-T",M4&amp;M5="LL"),AND(OR(AS5="T-B",AS5="T-C"),M5="L")),"TG",AS5)))))))))))</f>
        <v>TG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09"/>
      <c r="C7" s="87" t="str">
        <f t="shared" si="3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6" t="s">
        <v>139</v>
      </c>
      <c r="P7" s="87"/>
      <c r="Q7" s="111" t="str">
        <f t="shared" si="0"/>
        <v/>
      </c>
      <c r="R7" s="121"/>
      <c r="T7" s="14">
        <f t="shared" ref="T7:T38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2"/>
        <v>PD</v>
      </c>
      <c r="AS7" s="14" t="str">
        <f t="shared" si="4"/>
        <v>TG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09"/>
      <c r="C8" s="87" t="str">
        <f t="shared" si="3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6" t="s">
        <v>139</v>
      </c>
      <c r="P8" s="87"/>
      <c r="Q8" s="111" t="str">
        <f t="shared" si="0"/>
        <v/>
      </c>
      <c r="R8" s="121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2"/>
        <v>PD</v>
      </c>
      <c r="AS8" s="14" t="str">
        <f t="shared" si="4"/>
        <v>TG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0"/>
      <c r="C9" s="89" t="str">
        <f t="shared" si="3"/>
        <v/>
      </c>
      <c r="D9" s="89"/>
      <c r="E9" s="89"/>
      <c r="F9" s="90"/>
      <c r="H9" s="82" t="str">
        <f>IF('Strategy Dashboard'!AU9="","",'Strategy Dashboard'!AU9)</f>
        <v>P</v>
      </c>
      <c r="J9" s="110"/>
      <c r="K9" s="89"/>
      <c r="L9" s="89"/>
      <c r="M9" s="89"/>
      <c r="N9" s="89">
        <v>0</v>
      </c>
      <c r="O9" s="128" t="s">
        <v>139</v>
      </c>
      <c r="P9" s="89"/>
      <c r="Q9" s="112" t="str">
        <f t="shared" si="0"/>
        <v/>
      </c>
      <c r="R9" s="122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2"/>
        <v>PD</v>
      </c>
      <c r="AS9" s="14" t="str">
        <f t="shared" si="4"/>
        <v>TG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4" t="str">
        <f t="shared" ref="B10:B41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>C5</f>
        <v>PD</v>
      </c>
      <c r="D10" s="75" t="str">
        <f t="shared" ref="D10:D41" si="7">IF(H9="","",IF(AR10="PD",IF(AZ10="P",BB10,""),AL10))</f>
        <v>B</v>
      </c>
      <c r="E10" s="113" t="str">
        <f t="shared" ref="E10:E41" si="8">IF(H9="","",IF(AR10="PD",IF(AZ10="B",BB10,""),AM10))</f>
        <v/>
      </c>
      <c r="F10" s="76" t="str">
        <f>IF(H10="","",IF(H10="P",IF(D10="","L","W"),IF(E10="","L","W")))</f>
        <v>W</v>
      </c>
      <c r="H10" s="80" t="str">
        <f>IF('Strategy Dashboard'!AU10="","",'Strategy Dashboard'!AU10)</f>
        <v>P</v>
      </c>
      <c r="J10" s="74" t="str">
        <f>J5</f>
        <v>TG</v>
      </c>
      <c r="K10" s="75" t="str">
        <f t="shared" ref="K10:K41" si="9">IF(H9="","",IF(AND(D10=AG10,LEFT(AG10)="L",REPLACE(AG10,1,1,"")&gt;=5),"L"&amp;(REPLACE(AG10,1,1,"")-3),AG10))</f>
        <v>B</v>
      </c>
      <c r="L10" s="113" t="str">
        <f t="shared" ref="L10:L41" si="10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2</v>
      </c>
      <c r="O10" s="129" t="str">
        <f t="shared" ref="O10:O41" si="11">IF(H9="","",IF(V10="S","",IF(N10&gt;0,N10,IF(AB10="R",N10,""))))</f>
        <v/>
      </c>
      <c r="P10" s="36">
        <f>IF(H10="","",IF(B10="NB",P9,IF(O10="",SUM($O$5:$O10)+N10,SUM($O$5:$O10))))</f>
        <v>2</v>
      </c>
      <c r="Q10" s="130" t="str">
        <f t="shared" si="0"/>
        <v/>
      </c>
      <c r="R10" s="120">
        <f t="shared" ref="R10:R41" si="12">IF(H10="","",IF(M10="W",0+BF10,0-BF10)+IF(F10="W",0+BE10,0-BE10))</f>
        <v>2</v>
      </c>
      <c r="S10" s="79" t="str">
        <f t="shared" ref="S10:S41" si="13">IF(H10="","",IF(R10&gt;0,"W",IF(R10&lt;0,"L","")))</f>
        <v>W</v>
      </c>
      <c r="T10" s="14">
        <f t="shared" si="5"/>
        <v>1</v>
      </c>
      <c r="U10" s="14">
        <f>IF(S10="",0,IFERROR(VLOOKUP(S5&amp;S6&amp;S7&amp;S8&amp;S9&amp;S10,BP:BQ,2,FALSE),0))</f>
        <v>1</v>
      </c>
      <c r="V10" s="14" t="s">
        <v>116</v>
      </c>
      <c r="W10" s="14" t="str">
        <f t="shared" ref="W10:W19" si="14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4" t="str">
        <f>IF(H9="","",IF(AS10="TG",IF(H8="P","",BD10),AN10))</f>
        <v>B</v>
      </c>
      <c r="AH10" s="14" t="str">
        <f t="shared" ref="AH10:AH45" si="15">IF(H9="","",IF(AS10="TG",IF(H8="B","",BD10),AO10))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45" si="16">IF(AR10="T-T",IF(H8="B",BB10,""),IF(AR10="T-C",IF(H9="B",BB10,""),IF(AR10="T-B",IF(H9="P",BB10,""),"")))</f>
        <v/>
      </c>
      <c r="AM10" s="71" t="str">
        <f t="shared" ref="AM10:AM45" si="17">IF(AR10="T-T",IF(H8="P",BB10,""),IF(AR10="T-C",IF(H9="P",BB10,""),IF(AR10="T-B",IF(H9="B",BB10,""),"")))</f>
        <v/>
      </c>
      <c r="AN10" s="71" t="str">
        <f t="shared" ref="AN10:AN45" si="18">IF(AR10="T-T",IF(H8="B",BD10,""),IF(AR10="T-C",IF(H9="B",BD10,""),IF(AR10="T-B",IF(H9="P",BD10,""),"")))</f>
        <v/>
      </c>
      <c r="AO10" s="71" t="str">
        <f t="shared" ref="AO10:AO45" si="19">IF(AR10="T-T",IF(H8="P",BD10,""),IF(AR10="T-C",IF(H9="P",BD10,""),IF(AR10="T-B",IF(H9="B",BD10,""),"")))</f>
        <v/>
      </c>
      <c r="AR10" s="14" t="str">
        <f t="shared" ref="AR10:AR45" si="20">IF(H9="","",IF(AI10="Y","T-C",IF(AJ10="Y","T-B",IF(AK10="Y","T-T",IF(AR9="PD","PD",IF(OR(AND(AR9="T-T",AR8="T-T",M8&amp;M9="LL"),AND(OR(AR9="T-B",AR9="T-C"),M9="L")),"PD",AR9))))))</f>
        <v>PD</v>
      </c>
      <c r="AS10" s="14" t="str">
        <f t="shared" si="4"/>
        <v>TG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1">IF(AT5="",0,AT5)&amp;IF(AT6="",0,AT6)&amp;IF(AT7="",0,AT7)&amp;IF(AT8="",0,AT8)&amp;IF(AT9="",0,AT9)</f>
        <v>12001</v>
      </c>
      <c r="AW10" s="14" t="str">
        <f t="shared" si="21"/>
        <v>00120</v>
      </c>
      <c r="AZ10" s="14" t="str">
        <f>IF(COUNTBLANK(AT5:AT9)&gt;2,"B","P")</f>
        <v>P</v>
      </c>
      <c r="BA10" s="14" t="str">
        <f t="shared" ref="BA10:BA45" si="22">IF(D9="",E9,D9)&amp;F9</f>
        <v/>
      </c>
      <c r="BB10" s="14" t="str">
        <f>IF(OR(V10="S",AND(Z9="Y",W10="N")),"B",IFERROR(VLOOKUP(BA10,BM:BN,2,FALSE),""))</f>
        <v>B</v>
      </c>
      <c r="BC10" s="14" t="str">
        <f t="shared" ref="BC10:BC45" si="23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68" t="str">
        <f t="shared" si="6"/>
        <v>B7</v>
      </c>
      <c r="C11" s="24" t="str">
        <f t="shared" si="3"/>
        <v>T-T</v>
      </c>
      <c r="D11" s="77" t="str">
        <f t="shared" si="7"/>
        <v/>
      </c>
      <c r="E11" s="114" t="str">
        <f t="shared" si="8"/>
        <v>L5</v>
      </c>
      <c r="F11" s="67" t="str">
        <f t="shared" ref="F11" si="24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ref="J11:J29" si="25">IF(AS10=AS11,"",AS11)</f>
        <v>T-T</v>
      </c>
      <c r="K11" s="77" t="str">
        <f t="shared" si="9"/>
        <v/>
      </c>
      <c r="L11" s="114" t="str">
        <f t="shared" si="10"/>
        <v>L2</v>
      </c>
      <c r="M11" s="24" t="str">
        <f t="shared" ref="M11:M29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-5</v>
      </c>
      <c r="O11" s="117" t="str">
        <f t="shared" si="11"/>
        <v/>
      </c>
      <c r="P11" s="24">
        <f>IF(H11="","",IF(B11="NB",P10,IF(O11="",SUM($O$5:$O11)+N11,SUM($O$5:$O11))))</f>
        <v>-5</v>
      </c>
      <c r="Q11" s="123" t="str">
        <f t="shared" si="0"/>
        <v/>
      </c>
      <c r="R11" s="121">
        <f t="shared" si="12"/>
        <v>-10</v>
      </c>
      <c r="S11" s="79" t="str">
        <f t="shared" si="13"/>
        <v>L</v>
      </c>
      <c r="T11" s="14">
        <f t="shared" si="5"/>
        <v>0</v>
      </c>
      <c r="U11" s="14">
        <f t="shared" ref="U11:U74" si="28">IF(S11="",0,IFERROR(VLOOKUP(S6&amp;S7&amp;S8&amp;S9&amp;S10&amp;S11,BP:BQ,2,FALSE),0))</f>
        <v>-1</v>
      </c>
      <c r="V11" s="14" t="str">
        <f t="shared" ref="V11:V42" si="29">IF(H10="","",IF(AB10="R","S",IF(V10="S","C",IF(N10&gt;0,"S","C"))))</f>
        <v>C</v>
      </c>
      <c r="W11" s="14" t="str">
        <f t="shared" si="14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79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0</v>
      </c>
      <c r="AD11" s="14">
        <f t="shared" ref="AD11:AD74" si="36">IF(H10="","",IF(E11="B",1,IF(REPLACE(E11,1,1,"")="",0,INT(REPLACE(E11,1,1,"")))))</f>
        <v>5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4" t="str">
        <f t="shared" ref="AG11:AG45" si="39">IF(H10="","",IF(AS11="TG",IF(H9="P","",BD11),AN11))</f>
        <v/>
      </c>
      <c r="AH11" s="14" t="str">
        <f t="shared" si="15"/>
        <v>L5</v>
      </c>
      <c r="AI11" s="44" t="str">
        <f t="shared" ref="AI11:AI45" si="40">IF(H10="","",IF(AV11="10101","Y",IF(AW11="10101","Y","N")))</f>
        <v>N</v>
      </c>
      <c r="AJ11" s="44" t="str">
        <f t="shared" ref="AJ11:AJ45" si="41">IF(H10="","",IF(AV11="12345","Y",IF(AW11="12345","Y","N")))</f>
        <v>N</v>
      </c>
      <c r="AK11" s="44" t="str">
        <f t="shared" ref="AK11:AK45" si="42">IF(H10="","",IF(AX11="120012","Y",IF(AY11="120012","Y","N")))</f>
        <v>Y</v>
      </c>
      <c r="AL11" s="71" t="str">
        <f t="shared" si="16"/>
        <v/>
      </c>
      <c r="AM11" s="71" t="str">
        <f t="shared" si="17"/>
        <v>L5</v>
      </c>
      <c r="AN11" s="71" t="str">
        <f t="shared" si="18"/>
        <v/>
      </c>
      <c r="AO11" s="71" t="str">
        <f t="shared" si="19"/>
        <v>L5</v>
      </c>
      <c r="AR11" s="14" t="str">
        <f t="shared" si="20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1"/>
        <v>20012</v>
      </c>
      <c r="AW11" s="14" t="str">
        <f t="shared" si="21"/>
        <v>01200</v>
      </c>
      <c r="AX11" s="14" t="str">
        <f t="shared" ref="AX11:AX45" si="43">IF(AT5="",0,AT5)&amp;IF(AT6="",0,AT6)&amp;IF(AT7="",0,AT7)&amp;IF(AT8="",0,AT8)&amp;IF(AT9="",0,AT9)&amp;IF(AT10="",0,AT10)</f>
        <v>120012</v>
      </c>
      <c r="AY11" s="14" t="str">
        <f t="shared" ref="AY11:AY45" si="44">IF(AU5="",0,AU5)&amp;IF(AU6="",0,AU6)&amp;IF(AU7="",0,AU7)&amp;IF(AU8="",0,AU8)&amp;IF(AU9="",0,AU9)&amp;IF(AU10="",0,AU10)</f>
        <v>001200</v>
      </c>
      <c r="AZ11" s="14" t="str">
        <f t="shared" ref="AZ11:AZ45" si="45">IF(COUNTBLANK(AT6:AT10)&gt;2,"B","P")</f>
        <v>P</v>
      </c>
      <c r="BA11" s="14" t="str">
        <f t="shared" si="22"/>
        <v>BW</v>
      </c>
      <c r="BB11" s="14" t="str">
        <f t="shared" ref="BB11:BB74" si="46">IF(OR(V11="S",AND(Z10="Y",W11="N")),"B",IFERROR(VLOOKUP(BA11,BM:BN,2,FALSE),""))</f>
        <v>L5</v>
      </c>
      <c r="BC11" s="14" t="str">
        <f t="shared" si="23"/>
        <v>BW</v>
      </c>
      <c r="BD11" s="14" t="str">
        <f>IF(OR(V11="S",AND(AA10="Y",X11="N")),"B",IFERROR(VLOOKUP(BC11,$BM$3:$BN$100,2,FALSE),""))</f>
        <v>L5</v>
      </c>
      <c r="BE11" s="14" t="str">
        <f t="shared" ref="BE11:BE45" si="47">IF(REPLACE(BB11, 1, 1, "")="",1,REPLACE(BB11, 1, 1, ""))</f>
        <v>5</v>
      </c>
      <c r="BF11" s="14" t="str">
        <f t="shared" ref="BF11:BF45" si="48">IF(REPLACE(BD11, 1, 1, "")="",1,REPLACE(BD11, 1, 1, ""))</f>
        <v>5</v>
      </c>
      <c r="BG11" s="14" t="str">
        <f>IFERROR(VLOOKUP(BC10,BM:BN,2,FALSE),"")</f>
        <v/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68" t="str">
        <f t="shared" si="6"/>
        <v>B4</v>
      </c>
      <c r="C12" s="24" t="str">
        <f t="shared" si="3"/>
        <v/>
      </c>
      <c r="D12" s="77" t="str">
        <f t="shared" si="7"/>
        <v/>
      </c>
      <c r="E12" s="114" t="str">
        <f t="shared" si="8"/>
        <v>F2</v>
      </c>
      <c r="F12" s="67" t="str">
        <f t="shared" ref="F12:F29" si="49">IF(H12="","",IF(H12="P",IF(D12="","L","W"),IF(E12="","L","W")))</f>
        <v>W</v>
      </c>
      <c r="H12" s="81" t="str">
        <f>IF('Strategy Dashboard'!AU12="","",'Strategy Dashboard'!AU12)</f>
        <v>B</v>
      </c>
      <c r="J12" s="68" t="str">
        <f t="shared" si="25"/>
        <v/>
      </c>
      <c r="K12" s="77" t="str">
        <f t="shared" si="9"/>
        <v/>
      </c>
      <c r="L12" s="114" t="str">
        <f t="shared" si="10"/>
        <v>F2</v>
      </c>
      <c r="M12" s="24" t="str">
        <f t="shared" si="26"/>
        <v>W</v>
      </c>
      <c r="N12" s="36">
        <f t="shared" si="27"/>
        <v>-1</v>
      </c>
      <c r="O12" s="117">
        <f t="shared" si="11"/>
        <v>-1</v>
      </c>
      <c r="P12" s="24">
        <f>IF(H12="","",IF(B12="NB",P11,IF(O12="",SUM($O$5:$O12)+N12,SUM($O$5:$O12))))</f>
        <v>-1</v>
      </c>
      <c r="Q12" s="123" t="str">
        <f t="shared" si="0"/>
        <v>Rabbit</v>
      </c>
      <c r="R12" s="121">
        <f t="shared" si="12"/>
        <v>4</v>
      </c>
      <c r="S12" s="79" t="str">
        <f t="shared" si="13"/>
        <v>W</v>
      </c>
      <c r="T12" s="14">
        <f t="shared" si="5"/>
        <v>1</v>
      </c>
      <c r="U12" s="14">
        <f t="shared" si="28"/>
        <v>1</v>
      </c>
      <c r="V12" s="14" t="str">
        <f t="shared" si="29"/>
        <v>C</v>
      </c>
      <c r="W12" s="14" t="str">
        <f t="shared" si="14"/>
        <v>N</v>
      </c>
      <c r="X12" s="14" t="str">
        <f t="shared" si="30"/>
        <v>N</v>
      </c>
      <c r="Y12" s="14">
        <f t="shared" si="31"/>
        <v>3</v>
      </c>
      <c r="Z12" s="79" t="str">
        <f t="shared" si="32"/>
        <v>N</v>
      </c>
      <c r="AA12" s="14" t="str">
        <f t="shared" si="33"/>
        <v>Y</v>
      </c>
      <c r="AB12" s="14" t="str">
        <f t="shared" si="34"/>
        <v>R</v>
      </c>
      <c r="AC12" s="14">
        <f t="shared" si="35"/>
        <v>0</v>
      </c>
      <c r="AD12" s="14">
        <f t="shared" si="36"/>
        <v>2</v>
      </c>
      <c r="AE12" s="14">
        <f t="shared" si="37"/>
        <v>0</v>
      </c>
      <c r="AF12" s="14">
        <f t="shared" si="38"/>
        <v>2</v>
      </c>
      <c r="AG12" s="14" t="str">
        <f t="shared" si="39"/>
        <v/>
      </c>
      <c r="AH12" s="14" t="str">
        <f t="shared" si="15"/>
        <v>F2</v>
      </c>
      <c r="AI12" s="44" t="str">
        <f t="shared" si="40"/>
        <v>N</v>
      </c>
      <c r="AJ12" s="44" t="str">
        <f t="shared" si="41"/>
        <v>N</v>
      </c>
      <c r="AK12" s="44" t="str">
        <f t="shared" si="42"/>
        <v>N</v>
      </c>
      <c r="AL12" s="71" t="str">
        <f t="shared" si="16"/>
        <v/>
      </c>
      <c r="AM12" s="71" t="str">
        <f t="shared" si="17"/>
        <v>F2</v>
      </c>
      <c r="AN12" s="71" t="str">
        <f t="shared" si="18"/>
        <v/>
      </c>
      <c r="AO12" s="71" t="str">
        <f t="shared" si="19"/>
        <v>F2</v>
      </c>
      <c r="AR12" s="14" t="str">
        <f t="shared" si="20"/>
        <v>T-T</v>
      </c>
      <c r="AS12" s="14" t="str">
        <f t="shared" si="4"/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1"/>
        <v>00123</v>
      </c>
      <c r="AW12" s="14" t="str">
        <f t="shared" si="21"/>
        <v>12000</v>
      </c>
      <c r="AX12" s="14" t="str">
        <f t="shared" si="43"/>
        <v>200123</v>
      </c>
      <c r="AY12" s="14" t="str">
        <f t="shared" si="44"/>
        <v>012000</v>
      </c>
      <c r="AZ12" s="14" t="str">
        <f t="shared" si="45"/>
        <v>P</v>
      </c>
      <c r="BA12" s="14" t="str">
        <f t="shared" si="22"/>
        <v>L5L</v>
      </c>
      <c r="BB12" s="14" t="str">
        <f t="shared" si="46"/>
        <v>F2</v>
      </c>
      <c r="BC12" s="14" t="str">
        <f t="shared" si="23"/>
        <v>L2L</v>
      </c>
      <c r="BD12" s="14" t="str">
        <f t="shared" ref="BD12:BD75" si="50">IF(OR(V12="S",AND(AA11="Y",X12="N")),"B",IFERROR(VLOOKUP(BC12,$BM$3:$BN$100,2,FALSE),""))</f>
        <v>F2</v>
      </c>
      <c r="BE12" s="14" t="str">
        <f t="shared" si="47"/>
        <v>2</v>
      </c>
      <c r="BF12" s="14" t="str">
        <f t="shared" si="48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68" t="str">
        <f t="shared" si="6"/>
        <v>B2</v>
      </c>
      <c r="C13" s="24" t="str">
        <f t="shared" si="3"/>
        <v/>
      </c>
      <c r="D13" s="77" t="str">
        <f t="shared" si="7"/>
        <v/>
      </c>
      <c r="E13" s="114" t="str">
        <f t="shared" si="8"/>
        <v>B</v>
      </c>
      <c r="F13" s="67" t="str">
        <f t="shared" si="49"/>
        <v>W</v>
      </c>
      <c r="H13" s="81" t="str">
        <f>IF('Strategy Dashboard'!AU13="","",'Strategy Dashboard'!AU13)</f>
        <v>B</v>
      </c>
      <c r="J13" s="68" t="str">
        <f t="shared" si="25"/>
        <v/>
      </c>
      <c r="K13" s="77" t="str">
        <f t="shared" si="9"/>
        <v/>
      </c>
      <c r="L13" s="114" t="str">
        <f t="shared" si="10"/>
        <v>B</v>
      </c>
      <c r="M13" s="24" t="str">
        <f t="shared" si="26"/>
        <v>W</v>
      </c>
      <c r="N13" s="36">
        <f t="shared" si="27"/>
        <v>2</v>
      </c>
      <c r="O13" s="117" t="str">
        <f t="shared" si="11"/>
        <v/>
      </c>
      <c r="P13" s="24">
        <f>IF(H13="","",IF(B13="NB",P12,IF(O13="",SUM($O$5:$O13)+N13,SUM($O$5:$O13))))</f>
        <v>1</v>
      </c>
      <c r="Q13" s="123" t="str">
        <f t="shared" si="0"/>
        <v/>
      </c>
      <c r="R13" s="121">
        <f t="shared" si="12"/>
        <v>2</v>
      </c>
      <c r="S13" s="79" t="str">
        <f t="shared" si="13"/>
        <v>W</v>
      </c>
      <c r="T13" s="14">
        <f t="shared" si="5"/>
        <v>4</v>
      </c>
      <c r="U13" s="14">
        <f t="shared" si="28"/>
        <v>3</v>
      </c>
      <c r="V13" s="14" t="str">
        <f t="shared" si="29"/>
        <v>S</v>
      </c>
      <c r="W13" s="14" t="str">
        <f t="shared" si="14"/>
        <v>N</v>
      </c>
      <c r="X13" s="14" t="str">
        <f t="shared" si="30"/>
        <v>N</v>
      </c>
      <c r="Y13" s="14">
        <f t="shared" si="31"/>
        <v>1</v>
      </c>
      <c r="Z13" s="79" t="str">
        <f t="shared" si="32"/>
        <v>N</v>
      </c>
      <c r="AA13" s="14" t="str">
        <f t="shared" si="33"/>
        <v>N</v>
      </c>
      <c r="AB13" s="14" t="str">
        <f t="shared" si="34"/>
        <v>N</v>
      </c>
      <c r="AC13" s="14">
        <f t="shared" si="35"/>
        <v>0</v>
      </c>
      <c r="AD13" s="14">
        <f t="shared" si="36"/>
        <v>1</v>
      </c>
      <c r="AE13" s="14">
        <f t="shared" si="37"/>
        <v>0</v>
      </c>
      <c r="AF13" s="14">
        <f t="shared" si="38"/>
        <v>1</v>
      </c>
      <c r="AG13" s="14" t="str">
        <f t="shared" si="39"/>
        <v/>
      </c>
      <c r="AH13" s="14" t="str">
        <f t="shared" si="15"/>
        <v>B</v>
      </c>
      <c r="AI13" s="44" t="str">
        <f t="shared" si="40"/>
        <v>N</v>
      </c>
      <c r="AJ13" s="44" t="str">
        <f t="shared" si="41"/>
        <v>N</v>
      </c>
      <c r="AK13" s="44" t="str">
        <f t="shared" si="42"/>
        <v>N</v>
      </c>
      <c r="AL13" s="71" t="str">
        <f t="shared" si="16"/>
        <v/>
      </c>
      <c r="AM13" s="71" t="str">
        <f t="shared" si="17"/>
        <v>B</v>
      </c>
      <c r="AN13" s="71" t="str">
        <f t="shared" si="18"/>
        <v/>
      </c>
      <c r="AO13" s="71" t="str">
        <f t="shared" si="19"/>
        <v>B</v>
      </c>
      <c r="AR13" s="14" t="str">
        <f>IF(H12="","",IF(AI13="Y","T-C",IF(AJ13="Y","T-B",IF(AK13="Y","T-T",IF(AR12="PD","PD",IF(OR(AND(AR12="T-T",AR11="T-T",M11&amp;M12="LL"),AND(OR(AR12="T-B",AR12="T-C"),M12="L")),"PD",AR12))))))</f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1"/>
        <v>01230</v>
      </c>
      <c r="AW13" s="14" t="str">
        <f t="shared" si="21"/>
        <v>20001</v>
      </c>
      <c r="AX13" s="14" t="str">
        <f t="shared" si="43"/>
        <v>001230</v>
      </c>
      <c r="AY13" s="14" t="str">
        <f t="shared" si="44"/>
        <v>120001</v>
      </c>
      <c r="AZ13" s="14" t="str">
        <f t="shared" si="45"/>
        <v>P</v>
      </c>
      <c r="BA13" s="14" t="str">
        <f t="shared" si="22"/>
        <v>F2W</v>
      </c>
      <c r="BB13" s="14" t="str">
        <f t="shared" si="46"/>
        <v>B</v>
      </c>
      <c r="BC13" s="14" t="str">
        <f t="shared" si="23"/>
        <v>F2W</v>
      </c>
      <c r="BD13" s="14" t="str">
        <f t="shared" si="50"/>
        <v>B</v>
      </c>
      <c r="BE13" s="14">
        <f t="shared" si="47"/>
        <v>1</v>
      </c>
      <c r="BF13" s="14">
        <f t="shared" si="48"/>
        <v>1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69" t="str">
        <f t="shared" si="6"/>
        <v>P7</v>
      </c>
      <c r="C14" s="25" t="str">
        <f t="shared" si="3"/>
        <v/>
      </c>
      <c r="D14" s="78" t="str">
        <f t="shared" si="7"/>
        <v>L5</v>
      </c>
      <c r="E14" s="115" t="str">
        <f t="shared" si="8"/>
        <v/>
      </c>
      <c r="F14" s="70" t="str">
        <f t="shared" si="49"/>
        <v>L</v>
      </c>
      <c r="H14" s="82" t="str">
        <f>IF('Strategy Dashboard'!AU14="","",'Strategy Dashboard'!AU14)</f>
        <v>B</v>
      </c>
      <c r="J14" s="69" t="str">
        <f t="shared" si="25"/>
        <v/>
      </c>
      <c r="K14" s="78" t="str">
        <f t="shared" si="9"/>
        <v>L2</v>
      </c>
      <c r="L14" s="115" t="str">
        <f t="shared" si="10"/>
        <v/>
      </c>
      <c r="M14" s="25" t="str">
        <f t="shared" si="26"/>
        <v>L</v>
      </c>
      <c r="N14" s="36">
        <f t="shared" si="27"/>
        <v>-5</v>
      </c>
      <c r="O14" s="124" t="str">
        <f t="shared" si="11"/>
        <v/>
      </c>
      <c r="P14" s="25">
        <f>IF(H14="","",IF(B14="NB",P13,IF(O14="",SUM($O$5:$O14)+N14,SUM($O$5:$O14))))</f>
        <v>-6</v>
      </c>
      <c r="Q14" s="125" t="str">
        <f t="shared" si="0"/>
        <v/>
      </c>
      <c r="R14" s="122">
        <f t="shared" si="12"/>
        <v>-10</v>
      </c>
      <c r="S14" s="79" t="str">
        <f t="shared" si="13"/>
        <v>L</v>
      </c>
      <c r="T14" s="14">
        <f t="shared" si="5"/>
        <v>3</v>
      </c>
      <c r="U14" s="14">
        <f t="shared" si="28"/>
        <v>-1</v>
      </c>
      <c r="V14" s="14" t="str">
        <f t="shared" si="29"/>
        <v>C</v>
      </c>
      <c r="W14" s="14" t="str">
        <f t="shared" si="14"/>
        <v>Y</v>
      </c>
      <c r="X14" s="14" t="str">
        <f t="shared" si="30"/>
        <v>Y</v>
      </c>
      <c r="Y14" s="14">
        <f t="shared" si="31"/>
        <v>2</v>
      </c>
      <c r="Z14" s="79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5</v>
      </c>
      <c r="AD14" s="14">
        <f t="shared" si="36"/>
        <v>0</v>
      </c>
      <c r="AE14" s="14">
        <f t="shared" si="37"/>
        <v>2</v>
      </c>
      <c r="AF14" s="14">
        <f t="shared" si="38"/>
        <v>0</v>
      </c>
      <c r="AG14" s="14" t="str">
        <f t="shared" si="39"/>
        <v>L5</v>
      </c>
      <c r="AH14" s="14" t="str">
        <f t="shared" si="15"/>
        <v/>
      </c>
      <c r="AI14" s="44" t="str">
        <f t="shared" si="40"/>
        <v>N</v>
      </c>
      <c r="AJ14" s="44" t="str">
        <f t="shared" si="41"/>
        <v>N</v>
      </c>
      <c r="AK14" s="44" t="str">
        <f t="shared" si="42"/>
        <v>N</v>
      </c>
      <c r="AL14" s="71" t="str">
        <f t="shared" si="16"/>
        <v>L5</v>
      </c>
      <c r="AM14" s="71" t="str">
        <f t="shared" si="17"/>
        <v/>
      </c>
      <c r="AN14" s="71" t="str">
        <f t="shared" si="18"/>
        <v>L5</v>
      </c>
      <c r="AO14" s="71" t="str">
        <f t="shared" si="19"/>
        <v/>
      </c>
      <c r="AR14" s="14" t="str">
        <f t="shared" si="20"/>
        <v>T-T</v>
      </c>
      <c r="AS14" s="14" t="str">
        <f t="shared" si="4"/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21"/>
        <v>12300</v>
      </c>
      <c r="AW14" s="14" t="str">
        <f t="shared" si="21"/>
        <v>00012</v>
      </c>
      <c r="AX14" s="14" t="str">
        <f t="shared" si="43"/>
        <v>012300</v>
      </c>
      <c r="AY14" s="14" t="str">
        <f t="shared" si="44"/>
        <v>200012</v>
      </c>
      <c r="AZ14" s="14" t="str">
        <f t="shared" si="45"/>
        <v>P</v>
      </c>
      <c r="BA14" s="14" t="str">
        <f t="shared" si="22"/>
        <v>BW</v>
      </c>
      <c r="BB14" s="14" t="str">
        <f t="shared" si="46"/>
        <v>L5</v>
      </c>
      <c r="BC14" s="14" t="str">
        <f t="shared" si="23"/>
        <v>BW</v>
      </c>
      <c r="BD14" s="14" t="str">
        <f t="shared" si="50"/>
        <v>L5</v>
      </c>
      <c r="BE14" s="14" t="str">
        <f t="shared" si="47"/>
        <v>5</v>
      </c>
      <c r="BF14" s="14" t="str">
        <f t="shared" si="48"/>
        <v>5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4" t="str">
        <f t="shared" si="6"/>
        <v>P4</v>
      </c>
      <c r="C15" s="36" t="str">
        <f t="shared" si="3"/>
        <v/>
      </c>
      <c r="D15" s="75" t="str">
        <f t="shared" si="7"/>
        <v>F2</v>
      </c>
      <c r="E15" s="113" t="str">
        <f t="shared" si="8"/>
        <v/>
      </c>
      <c r="F15" s="76" t="str">
        <f t="shared" si="49"/>
        <v>L</v>
      </c>
      <c r="H15" s="80" t="str">
        <f>IF('Strategy Dashboard'!AU15="","",'Strategy Dashboard'!AU15)</f>
        <v>B</v>
      </c>
      <c r="J15" s="74" t="str">
        <f t="shared" si="25"/>
        <v/>
      </c>
      <c r="K15" s="75" t="str">
        <f t="shared" si="9"/>
        <v>F2</v>
      </c>
      <c r="L15" s="113" t="str">
        <f t="shared" si="10"/>
        <v/>
      </c>
      <c r="M15" s="36" t="str">
        <f t="shared" si="26"/>
        <v>L</v>
      </c>
      <c r="N15" s="36">
        <f t="shared" si="27"/>
        <v>-9</v>
      </c>
      <c r="O15" s="129" t="str">
        <f t="shared" si="11"/>
        <v/>
      </c>
      <c r="P15" s="36">
        <f>IF(H15="","",IF(B15="NB",P14,IF(O15="",SUM($O$5:$O15)+N15,SUM($O$5:$O15))))</f>
        <v>-10</v>
      </c>
      <c r="Q15" s="130" t="str">
        <f t="shared" si="0"/>
        <v/>
      </c>
      <c r="R15" s="120">
        <f t="shared" si="12"/>
        <v>-4</v>
      </c>
      <c r="S15" s="79" t="str">
        <f t="shared" si="13"/>
        <v>L</v>
      </c>
      <c r="T15" s="14">
        <f t="shared" si="5"/>
        <v>0</v>
      </c>
      <c r="U15" s="14">
        <f t="shared" si="28"/>
        <v>-3</v>
      </c>
      <c r="V15" s="14" t="str">
        <f t="shared" si="29"/>
        <v>C</v>
      </c>
      <c r="W15" s="14" t="str">
        <f t="shared" si="14"/>
        <v>Y</v>
      </c>
      <c r="X15" s="14" t="str">
        <f t="shared" si="30"/>
        <v>Y</v>
      </c>
      <c r="Y15" s="14">
        <f t="shared" si="31"/>
        <v>3</v>
      </c>
      <c r="Z15" s="79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2</v>
      </c>
      <c r="AD15" s="14">
        <f t="shared" si="36"/>
        <v>0</v>
      </c>
      <c r="AE15" s="14">
        <f t="shared" si="37"/>
        <v>2</v>
      </c>
      <c r="AF15" s="14">
        <f t="shared" si="38"/>
        <v>0</v>
      </c>
      <c r="AG15" s="14" t="str">
        <f t="shared" si="39"/>
        <v>F2</v>
      </c>
      <c r="AH15" s="14" t="str">
        <f t="shared" si="15"/>
        <v/>
      </c>
      <c r="AI15" s="44" t="str">
        <f t="shared" si="40"/>
        <v>N</v>
      </c>
      <c r="AJ15" s="44" t="str">
        <f t="shared" si="41"/>
        <v>N</v>
      </c>
      <c r="AK15" s="44" t="str">
        <f t="shared" si="42"/>
        <v>N</v>
      </c>
      <c r="AL15" s="71" t="str">
        <f t="shared" si="16"/>
        <v>F2</v>
      </c>
      <c r="AM15" s="71" t="str">
        <f t="shared" si="17"/>
        <v/>
      </c>
      <c r="AN15" s="71" t="str">
        <f t="shared" si="18"/>
        <v>F2</v>
      </c>
      <c r="AO15" s="71" t="str">
        <f t="shared" si="19"/>
        <v/>
      </c>
      <c r="AR15" s="14" t="str">
        <f t="shared" si="20"/>
        <v>T-T</v>
      </c>
      <c r="AS15" s="14" t="str">
        <f t="shared" si="4"/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21"/>
        <v>23000</v>
      </c>
      <c r="AW15" s="14" t="str">
        <f t="shared" si="21"/>
        <v>00123</v>
      </c>
      <c r="AX15" s="14" t="str">
        <f t="shared" si="43"/>
        <v>123000</v>
      </c>
      <c r="AY15" s="14" t="str">
        <f t="shared" si="44"/>
        <v>000123</v>
      </c>
      <c r="AZ15" s="14" t="str">
        <f t="shared" si="45"/>
        <v>B</v>
      </c>
      <c r="BA15" s="14" t="str">
        <f t="shared" si="22"/>
        <v>L5L</v>
      </c>
      <c r="BB15" s="14" t="str">
        <f t="shared" si="46"/>
        <v>F2</v>
      </c>
      <c r="BC15" s="14" t="str">
        <f t="shared" si="23"/>
        <v>L2L</v>
      </c>
      <c r="BD15" s="14" t="str">
        <f t="shared" si="50"/>
        <v>F2</v>
      </c>
      <c r="BE15" s="14" t="str">
        <f t="shared" si="47"/>
        <v>2</v>
      </c>
      <c r="BF15" s="14" t="str">
        <f t="shared" si="48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68" t="str">
        <f t="shared" si="6"/>
        <v>NB</v>
      </c>
      <c r="C16" s="24" t="str">
        <f t="shared" si="3"/>
        <v>PD</v>
      </c>
      <c r="D16" s="77" t="str">
        <f t="shared" si="7"/>
        <v/>
      </c>
      <c r="E16" s="114" t="str">
        <f t="shared" si="8"/>
        <v>F3</v>
      </c>
      <c r="F16" s="67" t="str">
        <f t="shared" si="49"/>
        <v>L</v>
      </c>
      <c r="H16" s="81" t="str">
        <f>IF('Strategy Dashboard'!AU16="","",'Strategy Dashboard'!AU16)</f>
        <v>P</v>
      </c>
      <c r="J16" s="68" t="str">
        <f t="shared" si="25"/>
        <v>TG</v>
      </c>
      <c r="K16" s="77" t="str">
        <f t="shared" si="9"/>
        <v>F3</v>
      </c>
      <c r="L16" s="114" t="str">
        <f t="shared" si="10"/>
        <v/>
      </c>
      <c r="M16" s="24" t="str">
        <f t="shared" si="26"/>
        <v>W</v>
      </c>
      <c r="N16" s="36">
        <f t="shared" si="27"/>
        <v>-9</v>
      </c>
      <c r="O16" s="117" t="str">
        <f t="shared" si="11"/>
        <v/>
      </c>
      <c r="P16" s="24">
        <f>IF(H16="","",IF(B16="NB",P15,IF(O16="",SUM($O$5:$O16)+N16,SUM($O$5:$O16))))</f>
        <v>-10</v>
      </c>
      <c r="Q16" s="123" t="str">
        <f t="shared" si="0"/>
        <v/>
      </c>
      <c r="R16" s="121">
        <f t="shared" si="12"/>
        <v>0</v>
      </c>
      <c r="S16" s="79" t="str">
        <f t="shared" si="13"/>
        <v/>
      </c>
      <c r="T16" s="14">
        <f t="shared" si="5"/>
        <v>0</v>
      </c>
      <c r="U16" s="14">
        <f t="shared" si="28"/>
        <v>0</v>
      </c>
      <c r="V16" s="14" t="str">
        <f t="shared" si="29"/>
        <v>C</v>
      </c>
      <c r="W16" s="14" t="str">
        <f t="shared" si="14"/>
        <v>N</v>
      </c>
      <c r="X16" s="14" t="str">
        <f t="shared" si="30"/>
        <v>N</v>
      </c>
      <c r="Y16" s="14">
        <f t="shared" si="31"/>
        <v>4</v>
      </c>
      <c r="Z16" s="79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0</v>
      </c>
      <c r="AD16" s="14">
        <f t="shared" si="36"/>
        <v>3</v>
      </c>
      <c r="AE16" s="14">
        <f t="shared" si="37"/>
        <v>3</v>
      </c>
      <c r="AF16" s="14">
        <f t="shared" si="38"/>
        <v>0</v>
      </c>
      <c r="AG16" s="14" t="str">
        <f t="shared" si="39"/>
        <v>F3</v>
      </c>
      <c r="AH16" s="14" t="str">
        <f t="shared" si="15"/>
        <v/>
      </c>
      <c r="AI16" s="44" t="str">
        <f t="shared" si="40"/>
        <v>N</v>
      </c>
      <c r="AJ16" s="44" t="str">
        <f t="shared" si="41"/>
        <v>N</v>
      </c>
      <c r="AK16" s="44" t="str">
        <f t="shared" si="42"/>
        <v>N</v>
      </c>
      <c r="AL16" s="71" t="str">
        <f t="shared" si="16"/>
        <v/>
      </c>
      <c r="AM16" s="71" t="str">
        <f t="shared" si="17"/>
        <v/>
      </c>
      <c r="AN16" s="71" t="str">
        <f t="shared" si="18"/>
        <v/>
      </c>
      <c r="AO16" s="71" t="str">
        <f t="shared" si="19"/>
        <v/>
      </c>
      <c r="AR16" s="14" t="str">
        <f t="shared" si="20"/>
        <v>PD</v>
      </c>
      <c r="AS16" s="14" t="str">
        <f t="shared" si="4"/>
        <v>TG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1"/>
        <v>30000</v>
      </c>
      <c r="AW16" s="14" t="str">
        <f t="shared" si="21"/>
        <v>01234</v>
      </c>
      <c r="AX16" s="14" t="str">
        <f t="shared" si="43"/>
        <v>230000</v>
      </c>
      <c r="AY16" s="14" t="str">
        <f t="shared" si="44"/>
        <v>001234</v>
      </c>
      <c r="AZ16" s="14" t="str">
        <f t="shared" si="45"/>
        <v>B</v>
      </c>
      <c r="BA16" s="14" t="str">
        <f t="shared" si="22"/>
        <v>F2L</v>
      </c>
      <c r="BB16" s="14" t="str">
        <f t="shared" si="46"/>
        <v>F3</v>
      </c>
      <c r="BC16" s="14" t="str">
        <f t="shared" si="23"/>
        <v>F2L</v>
      </c>
      <c r="BD16" s="14" t="str">
        <f t="shared" si="50"/>
        <v>F3</v>
      </c>
      <c r="BE16" s="14" t="str">
        <f t="shared" si="47"/>
        <v>3</v>
      </c>
      <c r="BF16" s="14" t="str">
        <f t="shared" si="48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68" t="str">
        <f t="shared" si="6"/>
        <v>B2</v>
      </c>
      <c r="C17" s="24" t="str">
        <f t="shared" si="3"/>
        <v/>
      </c>
      <c r="D17" s="77" t="str">
        <f t="shared" si="7"/>
        <v/>
      </c>
      <c r="E17" s="114" t="str">
        <f t="shared" si="8"/>
        <v>F4</v>
      </c>
      <c r="F17" s="67" t="str">
        <f t="shared" si="49"/>
        <v>W</v>
      </c>
      <c r="H17" s="81" t="str">
        <f>IF('Strategy Dashboard'!AU17="","",'Strategy Dashboard'!AU17)</f>
        <v>B</v>
      </c>
      <c r="J17" s="68" t="str">
        <f t="shared" si="25"/>
        <v/>
      </c>
      <c r="K17" s="77" t="str">
        <f t="shared" si="9"/>
        <v>F2</v>
      </c>
      <c r="L17" s="114" t="str">
        <f t="shared" si="10"/>
        <v/>
      </c>
      <c r="M17" s="24" t="str">
        <f t="shared" si="26"/>
        <v>L</v>
      </c>
      <c r="N17" s="36">
        <f t="shared" si="27"/>
        <v>-7</v>
      </c>
      <c r="O17" s="117" t="str">
        <f t="shared" si="11"/>
        <v/>
      </c>
      <c r="P17" s="24">
        <f>IF(H17="","",IF(B17="NB",P16,IF(O17="",SUM($O$5:$O17)+N17,SUM($O$5:$O17))))</f>
        <v>-8</v>
      </c>
      <c r="Q17" s="123" t="str">
        <f t="shared" si="0"/>
        <v/>
      </c>
      <c r="R17" s="121">
        <f t="shared" si="12"/>
        <v>2</v>
      </c>
      <c r="S17" s="79" t="str">
        <f t="shared" si="13"/>
        <v>W</v>
      </c>
      <c r="T17" s="14">
        <f t="shared" si="5"/>
        <v>1</v>
      </c>
      <c r="U17" s="14">
        <f t="shared" si="28"/>
        <v>1</v>
      </c>
      <c r="V17" s="14" t="str">
        <f t="shared" si="29"/>
        <v>C</v>
      </c>
      <c r="W17" s="14" t="str">
        <f t="shared" si="14"/>
        <v>N</v>
      </c>
      <c r="X17" s="14" t="str">
        <f t="shared" si="30"/>
        <v>N</v>
      </c>
      <c r="Y17" s="14">
        <f t="shared" si="31"/>
        <v>5</v>
      </c>
      <c r="Z17" s="79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4</v>
      </c>
      <c r="AE17" s="14">
        <f t="shared" si="37"/>
        <v>2</v>
      </c>
      <c r="AF17" s="14">
        <f t="shared" si="38"/>
        <v>0</v>
      </c>
      <c r="AG17" s="14" t="str">
        <f t="shared" si="39"/>
        <v>F2</v>
      </c>
      <c r="AH17" s="14" t="str">
        <f t="shared" si="15"/>
        <v/>
      </c>
      <c r="AI17" s="44" t="str">
        <f t="shared" si="40"/>
        <v>N</v>
      </c>
      <c r="AJ17" s="44" t="str">
        <f t="shared" si="41"/>
        <v>N</v>
      </c>
      <c r="AK17" s="44" t="str">
        <f t="shared" si="42"/>
        <v>N</v>
      </c>
      <c r="AL17" s="71" t="str">
        <f t="shared" si="16"/>
        <v/>
      </c>
      <c r="AM17" s="71" t="str">
        <f t="shared" si="17"/>
        <v/>
      </c>
      <c r="AN17" s="71" t="str">
        <f t="shared" si="18"/>
        <v/>
      </c>
      <c r="AO17" s="71" t="str">
        <f t="shared" si="19"/>
        <v/>
      </c>
      <c r="AR17" s="14" t="str">
        <f t="shared" si="20"/>
        <v>PD</v>
      </c>
      <c r="AS17" s="14" t="str">
        <f t="shared" si="4"/>
        <v>TG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1"/>
        <v>00001</v>
      </c>
      <c r="AW17" s="14" t="str">
        <f t="shared" si="21"/>
        <v>12340</v>
      </c>
      <c r="AX17" s="14" t="str">
        <f t="shared" si="43"/>
        <v>300001</v>
      </c>
      <c r="AY17" s="14" t="str">
        <f t="shared" si="44"/>
        <v>012340</v>
      </c>
      <c r="AZ17" s="14" t="str">
        <f t="shared" si="45"/>
        <v>B</v>
      </c>
      <c r="BA17" s="14" t="str">
        <f t="shared" si="22"/>
        <v>F3L</v>
      </c>
      <c r="BB17" s="14" t="str">
        <f t="shared" si="46"/>
        <v>F4</v>
      </c>
      <c r="BC17" s="14" t="str">
        <f t="shared" si="23"/>
        <v>F3W</v>
      </c>
      <c r="BD17" s="14" t="str">
        <f t="shared" si="50"/>
        <v>F2</v>
      </c>
      <c r="BE17" s="14" t="str">
        <f t="shared" si="47"/>
        <v>4</v>
      </c>
      <c r="BF17" s="14" t="str">
        <f t="shared" si="48"/>
        <v>2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68" t="str">
        <f t="shared" si="6"/>
        <v>B6</v>
      </c>
      <c r="C18" s="24" t="str">
        <f t="shared" si="3"/>
        <v/>
      </c>
      <c r="D18" s="77" t="str">
        <f t="shared" si="7"/>
        <v/>
      </c>
      <c r="E18" s="114" t="str">
        <f t="shared" si="8"/>
        <v>F3</v>
      </c>
      <c r="F18" s="67" t="str">
        <f t="shared" si="49"/>
        <v>W</v>
      </c>
      <c r="H18" s="81" t="str">
        <f>IF('Strategy Dashboard'!AU18="","",'Strategy Dashboard'!AU18)</f>
        <v>B</v>
      </c>
      <c r="J18" s="68" t="str">
        <f t="shared" si="25"/>
        <v/>
      </c>
      <c r="K18" s="77" t="str">
        <f t="shared" si="9"/>
        <v/>
      </c>
      <c r="L18" s="114" t="str">
        <f t="shared" si="10"/>
        <v>F3</v>
      </c>
      <c r="M18" s="24" t="str">
        <f t="shared" si="26"/>
        <v>W</v>
      </c>
      <c r="N18" s="36">
        <f t="shared" si="27"/>
        <v>-1</v>
      </c>
      <c r="O18" s="117">
        <f t="shared" si="11"/>
        <v>-1</v>
      </c>
      <c r="P18" s="24">
        <f>IF(H18="","",IF(B18="NB",P17,IF(O18="",SUM($O$5:$O18)+N18,SUM($O$5:$O18))))</f>
        <v>-2</v>
      </c>
      <c r="Q18" s="123" t="str">
        <f t="shared" si="0"/>
        <v>Rabbit</v>
      </c>
      <c r="R18" s="121">
        <f t="shared" si="12"/>
        <v>6</v>
      </c>
      <c r="S18" s="79" t="str">
        <f t="shared" si="13"/>
        <v>W</v>
      </c>
      <c r="T18" s="14">
        <f t="shared" si="5"/>
        <v>4</v>
      </c>
      <c r="U18" s="14">
        <f t="shared" si="28"/>
        <v>3</v>
      </c>
      <c r="V18" s="14" t="str">
        <f t="shared" si="29"/>
        <v>C</v>
      </c>
      <c r="W18" s="14" t="str">
        <f t="shared" si="14"/>
        <v>N</v>
      </c>
      <c r="X18" s="14" t="str">
        <f t="shared" si="30"/>
        <v>N</v>
      </c>
      <c r="Y18" s="14">
        <f t="shared" si="31"/>
        <v>6</v>
      </c>
      <c r="Z18" s="79" t="str">
        <f t="shared" si="32"/>
        <v>Y</v>
      </c>
      <c r="AA18" s="14" t="str">
        <f t="shared" si="33"/>
        <v>Y</v>
      </c>
      <c r="AB18" s="14" t="str">
        <f t="shared" si="34"/>
        <v>R</v>
      </c>
      <c r="AC18" s="14">
        <f t="shared" si="35"/>
        <v>0</v>
      </c>
      <c r="AD18" s="14">
        <f t="shared" si="36"/>
        <v>3</v>
      </c>
      <c r="AE18" s="14">
        <f t="shared" si="37"/>
        <v>0</v>
      </c>
      <c r="AF18" s="14">
        <f t="shared" si="38"/>
        <v>3</v>
      </c>
      <c r="AG18" s="14" t="str">
        <f t="shared" si="39"/>
        <v/>
      </c>
      <c r="AH18" s="14" t="str">
        <f t="shared" si="15"/>
        <v>F3</v>
      </c>
      <c r="AI18" s="44" t="str">
        <f t="shared" si="40"/>
        <v>N</v>
      </c>
      <c r="AJ18" s="44" t="str">
        <f t="shared" si="41"/>
        <v>N</v>
      </c>
      <c r="AK18" s="44" t="str">
        <f t="shared" si="42"/>
        <v>N</v>
      </c>
      <c r="AL18" s="71" t="str">
        <f t="shared" si="16"/>
        <v/>
      </c>
      <c r="AM18" s="71" t="str">
        <f t="shared" si="17"/>
        <v/>
      </c>
      <c r="AN18" s="71" t="str">
        <f t="shared" si="18"/>
        <v/>
      </c>
      <c r="AO18" s="71" t="str">
        <f t="shared" si="19"/>
        <v/>
      </c>
      <c r="AR18" s="14" t="str">
        <f t="shared" si="20"/>
        <v>PD</v>
      </c>
      <c r="AS18" s="14" t="str">
        <f t="shared" si="4"/>
        <v>TG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1"/>
        <v>00010</v>
      </c>
      <c r="AW18" s="14" t="str">
        <f t="shared" si="21"/>
        <v>23401</v>
      </c>
      <c r="AX18" s="14" t="str">
        <f t="shared" si="43"/>
        <v>000010</v>
      </c>
      <c r="AY18" s="14" t="str">
        <f t="shared" si="44"/>
        <v>123401</v>
      </c>
      <c r="AZ18" s="14" t="str">
        <f t="shared" si="45"/>
        <v>B</v>
      </c>
      <c r="BA18" s="14" t="str">
        <f t="shared" si="22"/>
        <v>F4W</v>
      </c>
      <c r="BB18" s="14" t="str">
        <f t="shared" si="46"/>
        <v>F3</v>
      </c>
      <c r="BC18" s="14" t="str">
        <f t="shared" si="23"/>
        <v>F2L</v>
      </c>
      <c r="BD18" s="14" t="str">
        <f t="shared" si="50"/>
        <v>F3</v>
      </c>
      <c r="BE18" s="14" t="str">
        <f t="shared" si="47"/>
        <v>3</v>
      </c>
      <c r="BF18" s="14" t="str">
        <f t="shared" si="48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69" t="str">
        <f t="shared" si="6"/>
        <v>NB</v>
      </c>
      <c r="C19" s="25" t="str">
        <f t="shared" si="3"/>
        <v/>
      </c>
      <c r="D19" s="78" t="str">
        <f t="shared" si="7"/>
        <v/>
      </c>
      <c r="E19" s="115" t="str">
        <f t="shared" si="8"/>
        <v>B</v>
      </c>
      <c r="F19" s="70" t="str">
        <f t="shared" si="49"/>
        <v>L</v>
      </c>
      <c r="H19" s="82" t="str">
        <f>IF('Strategy Dashboard'!AU19="","",'Strategy Dashboard'!AU19)</f>
        <v>P</v>
      </c>
      <c r="J19" s="69" t="str">
        <f t="shared" si="25"/>
        <v/>
      </c>
      <c r="K19" s="78" t="str">
        <f t="shared" si="9"/>
        <v>B</v>
      </c>
      <c r="L19" s="115" t="str">
        <f t="shared" si="10"/>
        <v/>
      </c>
      <c r="M19" s="25" t="str">
        <f t="shared" si="26"/>
        <v>W</v>
      </c>
      <c r="N19" s="36">
        <f t="shared" si="27"/>
        <v>0</v>
      </c>
      <c r="O19" s="124" t="str">
        <f t="shared" si="11"/>
        <v/>
      </c>
      <c r="P19" s="25">
        <f>IF(H19="","",IF(B19="NB",P18,IF(O19="",SUM($O$5:$O19)+N19,SUM($O$5:$O19))))</f>
        <v>-2</v>
      </c>
      <c r="Q19" s="125" t="str">
        <f t="shared" si="0"/>
        <v/>
      </c>
      <c r="R19" s="122">
        <f t="shared" si="12"/>
        <v>0</v>
      </c>
      <c r="S19" s="79" t="str">
        <f t="shared" si="13"/>
        <v/>
      </c>
      <c r="T19" s="14">
        <f t="shared" si="5"/>
        <v>4</v>
      </c>
      <c r="U19" s="14">
        <f t="shared" si="28"/>
        <v>0</v>
      </c>
      <c r="V19" s="14" t="str">
        <f t="shared" si="29"/>
        <v>S</v>
      </c>
      <c r="W19" s="14" t="str">
        <f t="shared" si="14"/>
        <v>N</v>
      </c>
      <c r="X19" s="14" t="str">
        <f t="shared" si="30"/>
        <v>N</v>
      </c>
      <c r="Y19" s="14">
        <f t="shared" si="31"/>
        <v>1</v>
      </c>
      <c r="Z19" s="79" t="str">
        <f t="shared" si="32"/>
        <v>N</v>
      </c>
      <c r="AA19" s="14" t="str">
        <f t="shared" si="33"/>
        <v>N</v>
      </c>
      <c r="AB19" s="14" t="str">
        <f t="shared" si="34"/>
        <v>N</v>
      </c>
      <c r="AC19" s="14">
        <f t="shared" si="35"/>
        <v>0</v>
      </c>
      <c r="AD19" s="14">
        <f t="shared" si="36"/>
        <v>1</v>
      </c>
      <c r="AE19" s="14">
        <f t="shared" si="37"/>
        <v>1</v>
      </c>
      <c r="AF19" s="14">
        <f t="shared" si="38"/>
        <v>0</v>
      </c>
      <c r="AG19" s="14" t="str">
        <f t="shared" si="39"/>
        <v>B</v>
      </c>
      <c r="AH19" s="14" t="str">
        <f t="shared" si="15"/>
        <v/>
      </c>
      <c r="AI19" s="44" t="str">
        <f t="shared" si="40"/>
        <v>N</v>
      </c>
      <c r="AJ19" s="44" t="str">
        <f t="shared" si="41"/>
        <v>N</v>
      </c>
      <c r="AK19" s="44" t="str">
        <f t="shared" si="42"/>
        <v>N</v>
      </c>
      <c r="AL19" s="71" t="str">
        <f t="shared" si="16"/>
        <v/>
      </c>
      <c r="AM19" s="71" t="str">
        <f t="shared" si="17"/>
        <v/>
      </c>
      <c r="AN19" s="71" t="str">
        <f t="shared" si="18"/>
        <v/>
      </c>
      <c r="AO19" s="71" t="str">
        <f t="shared" si="19"/>
        <v/>
      </c>
      <c r="AR19" s="14" t="str">
        <f t="shared" si="20"/>
        <v>PD</v>
      </c>
      <c r="AS19" s="14" t="str">
        <f t="shared" si="4"/>
        <v>TG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1"/>
        <v>00100</v>
      </c>
      <c r="AW19" s="14" t="str">
        <f t="shared" si="21"/>
        <v>34012</v>
      </c>
      <c r="AX19" s="14" t="str">
        <f t="shared" si="43"/>
        <v>000100</v>
      </c>
      <c r="AY19" s="14" t="str">
        <f t="shared" si="44"/>
        <v>234012</v>
      </c>
      <c r="AZ19" s="14" t="str">
        <f t="shared" si="45"/>
        <v>B</v>
      </c>
      <c r="BA19" s="14" t="str">
        <f t="shared" si="22"/>
        <v>F3W</v>
      </c>
      <c r="BB19" s="14" t="str">
        <f t="shared" si="46"/>
        <v>B</v>
      </c>
      <c r="BC19" s="14" t="str">
        <f t="shared" si="23"/>
        <v>F3W</v>
      </c>
      <c r="BD19" s="14" t="str">
        <f t="shared" si="50"/>
        <v>B</v>
      </c>
      <c r="BE19" s="14">
        <f t="shared" si="47"/>
        <v>1</v>
      </c>
      <c r="BF19" s="14">
        <f t="shared" si="48"/>
        <v>1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4" t="str">
        <f t="shared" si="6"/>
        <v>P3</v>
      </c>
      <c r="C20" s="36" t="str">
        <f t="shared" si="3"/>
        <v/>
      </c>
      <c r="D20" s="75" t="str">
        <f t="shared" si="7"/>
        <v/>
      </c>
      <c r="E20" s="113" t="str">
        <f t="shared" si="8"/>
        <v>F2</v>
      </c>
      <c r="F20" s="76" t="str">
        <f t="shared" si="49"/>
        <v>L</v>
      </c>
      <c r="H20" s="80" t="str">
        <f>IF('Strategy Dashboard'!AU20="","",'Strategy Dashboard'!AU20)</f>
        <v>P</v>
      </c>
      <c r="J20" s="74" t="str">
        <f t="shared" si="25"/>
        <v/>
      </c>
      <c r="K20" s="75" t="str">
        <f t="shared" si="9"/>
        <v>L5</v>
      </c>
      <c r="L20" s="113" t="str">
        <f t="shared" si="10"/>
        <v/>
      </c>
      <c r="M20" s="36" t="str">
        <f t="shared" si="26"/>
        <v>W</v>
      </c>
      <c r="N20" s="36">
        <f t="shared" si="27"/>
        <v>3</v>
      </c>
      <c r="O20" s="129">
        <f t="shared" si="11"/>
        <v>3</v>
      </c>
      <c r="P20" s="36">
        <f>IF(H20="","",IF(B20="NB",P19,IF(O20="",SUM($O$5:$O20)+N20,SUM($O$5:$O20))))</f>
        <v>1</v>
      </c>
      <c r="Q20" s="130" t="str">
        <f t="shared" si="0"/>
        <v/>
      </c>
      <c r="R20" s="120">
        <f t="shared" si="12"/>
        <v>3</v>
      </c>
      <c r="S20" s="79" t="str">
        <f t="shared" si="13"/>
        <v>W</v>
      </c>
      <c r="T20" s="14">
        <f t="shared" si="5"/>
        <v>10</v>
      </c>
      <c r="U20" s="14">
        <f t="shared" si="28"/>
        <v>6</v>
      </c>
      <c r="V20" s="14" t="str">
        <f t="shared" si="29"/>
        <v>C</v>
      </c>
      <c r="W20" s="14" t="str">
        <f>IF(OR(F16&amp;F17&amp;F18="WLW",F17&amp;F18="WW"),"Y","N")</f>
        <v>Y</v>
      </c>
      <c r="X20" s="14" t="str">
        <f t="shared" si="30"/>
        <v>Y</v>
      </c>
      <c r="Y20" s="14">
        <f t="shared" si="31"/>
        <v>2</v>
      </c>
      <c r="Z20" s="79" t="str">
        <f t="shared" si="32"/>
        <v>N</v>
      </c>
      <c r="AA20" s="14" t="str">
        <f t="shared" si="33"/>
        <v>Y</v>
      </c>
      <c r="AB20" s="14" t="str">
        <f t="shared" si="34"/>
        <v>N</v>
      </c>
      <c r="AC20" s="14">
        <f t="shared" si="35"/>
        <v>0</v>
      </c>
      <c r="AD20" s="14">
        <f t="shared" si="36"/>
        <v>2</v>
      </c>
      <c r="AE20" s="14">
        <f t="shared" si="37"/>
        <v>5</v>
      </c>
      <c r="AF20" s="14">
        <f t="shared" si="38"/>
        <v>0</v>
      </c>
      <c r="AG20" s="14" t="str">
        <f t="shared" si="39"/>
        <v>L5</v>
      </c>
      <c r="AH20" s="14" t="str">
        <f t="shared" si="15"/>
        <v/>
      </c>
      <c r="AI20" s="44" t="str">
        <f t="shared" si="40"/>
        <v>N</v>
      </c>
      <c r="AJ20" s="44" t="str">
        <f t="shared" si="41"/>
        <v>N</v>
      </c>
      <c r="AK20" s="44" t="str">
        <f t="shared" si="42"/>
        <v>N</v>
      </c>
      <c r="AL20" s="71" t="str">
        <f t="shared" si="16"/>
        <v/>
      </c>
      <c r="AM20" s="71" t="str">
        <f t="shared" si="17"/>
        <v/>
      </c>
      <c r="AN20" s="71" t="str">
        <f t="shared" si="18"/>
        <v/>
      </c>
      <c r="AO20" s="71" t="str">
        <f t="shared" si="19"/>
        <v/>
      </c>
      <c r="AR20" s="14" t="str">
        <f t="shared" si="20"/>
        <v>PD</v>
      </c>
      <c r="AS20" s="14" t="str">
        <f t="shared" si="4"/>
        <v>TG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1"/>
        <v>01001</v>
      </c>
      <c r="AW20" s="14" t="str">
        <f t="shared" si="21"/>
        <v>40120</v>
      </c>
      <c r="AX20" s="14" t="str">
        <f t="shared" si="43"/>
        <v>001001</v>
      </c>
      <c r="AY20" s="14" t="str">
        <f t="shared" si="44"/>
        <v>340120</v>
      </c>
      <c r="AZ20" s="14" t="str">
        <f t="shared" si="45"/>
        <v>B</v>
      </c>
      <c r="BA20" s="14" t="str">
        <f t="shared" si="22"/>
        <v>BL</v>
      </c>
      <c r="BB20" s="14" t="str">
        <f t="shared" si="46"/>
        <v>F2</v>
      </c>
      <c r="BC20" s="14" t="str">
        <f t="shared" si="23"/>
        <v>BW</v>
      </c>
      <c r="BD20" s="14" t="str">
        <f t="shared" si="50"/>
        <v>L5</v>
      </c>
      <c r="BE20" s="14" t="str">
        <f t="shared" si="47"/>
        <v>2</v>
      </c>
      <c r="BF20" s="14" t="str">
        <f t="shared" si="48"/>
        <v>5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68" t="str">
        <f t="shared" si="6"/>
        <v>NB</v>
      </c>
      <c r="C21" s="24" t="str">
        <f t="shared" si="3"/>
        <v/>
      </c>
      <c r="D21" s="77" t="str">
        <f t="shared" si="7"/>
        <v>B</v>
      </c>
      <c r="E21" s="114" t="str">
        <f t="shared" si="8"/>
        <v/>
      </c>
      <c r="F21" s="67" t="str">
        <f t="shared" si="49"/>
        <v>L</v>
      </c>
      <c r="H21" s="81" t="str">
        <f>IF('Strategy Dashboard'!AU21="","",'Strategy Dashboard'!AU21)</f>
        <v>B</v>
      </c>
      <c r="J21" s="68" t="str">
        <f t="shared" si="25"/>
        <v/>
      </c>
      <c r="K21" s="77" t="str">
        <f t="shared" si="9"/>
        <v/>
      </c>
      <c r="L21" s="114" t="str">
        <f t="shared" si="10"/>
        <v>B</v>
      </c>
      <c r="M21" s="24" t="str">
        <f t="shared" si="26"/>
        <v>W</v>
      </c>
      <c r="N21" s="36">
        <f t="shared" si="27"/>
        <v>0</v>
      </c>
      <c r="O21" s="117" t="str">
        <f t="shared" si="11"/>
        <v/>
      </c>
      <c r="P21" s="24">
        <f>IF(H21="","",IF(B21="NB",P20,IF(O21="",SUM($O$5:$O21)+N21,SUM($O$5:$O21))))</f>
        <v>1</v>
      </c>
      <c r="Q21" s="123" t="str">
        <f t="shared" si="0"/>
        <v/>
      </c>
      <c r="R21" s="121">
        <f t="shared" si="12"/>
        <v>0</v>
      </c>
      <c r="S21" s="79" t="str">
        <f t="shared" si="13"/>
        <v/>
      </c>
      <c r="T21" s="14">
        <f t="shared" si="5"/>
        <v>10</v>
      </c>
      <c r="U21" s="14">
        <f t="shared" si="28"/>
        <v>0</v>
      </c>
      <c r="V21" s="14" t="str">
        <f t="shared" si="29"/>
        <v>S</v>
      </c>
      <c r="W21" s="14" t="str">
        <f t="shared" ref="W21:W84" si="51">IF(OR(F17&amp;F18&amp;F19="WLW",F18&amp;F19="WW"),"Y","N")</f>
        <v>N</v>
      </c>
      <c r="X21" s="14" t="str">
        <f t="shared" si="30"/>
        <v>Y</v>
      </c>
      <c r="Y21" s="14">
        <f t="shared" si="31"/>
        <v>1</v>
      </c>
      <c r="Z21" s="79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1</v>
      </c>
      <c r="AD21" s="14">
        <f t="shared" si="36"/>
        <v>0</v>
      </c>
      <c r="AE21" s="14">
        <f t="shared" si="37"/>
        <v>0</v>
      </c>
      <c r="AF21" s="14">
        <f t="shared" si="38"/>
        <v>1</v>
      </c>
      <c r="AG21" s="14" t="str">
        <f t="shared" si="39"/>
        <v/>
      </c>
      <c r="AH21" s="14" t="str">
        <f t="shared" si="15"/>
        <v>B</v>
      </c>
      <c r="AI21" s="44" t="str">
        <f t="shared" si="40"/>
        <v>N</v>
      </c>
      <c r="AJ21" s="44" t="str">
        <f t="shared" si="41"/>
        <v>N</v>
      </c>
      <c r="AK21" s="44" t="str">
        <f t="shared" si="42"/>
        <v>N</v>
      </c>
      <c r="AL21" s="71" t="str">
        <f t="shared" si="16"/>
        <v/>
      </c>
      <c r="AM21" s="71" t="str">
        <f t="shared" si="17"/>
        <v/>
      </c>
      <c r="AN21" s="71" t="str">
        <f t="shared" si="18"/>
        <v/>
      </c>
      <c r="AO21" s="71" t="str">
        <f t="shared" si="19"/>
        <v/>
      </c>
      <c r="AR21" s="14" t="str">
        <f t="shared" si="20"/>
        <v>PD</v>
      </c>
      <c r="AS21" s="14" t="str">
        <f t="shared" si="4"/>
        <v>TG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21"/>
        <v>10012</v>
      </c>
      <c r="AW21" s="14" t="str">
        <f t="shared" si="21"/>
        <v>01200</v>
      </c>
      <c r="AX21" s="14" t="str">
        <f t="shared" si="43"/>
        <v>010012</v>
      </c>
      <c r="AY21" s="14" t="str">
        <f t="shared" si="44"/>
        <v>401200</v>
      </c>
      <c r="AZ21" s="14" t="str">
        <f t="shared" si="45"/>
        <v>P</v>
      </c>
      <c r="BA21" s="14" t="str">
        <f t="shared" si="22"/>
        <v>F2L</v>
      </c>
      <c r="BB21" s="14" t="str">
        <f t="shared" si="46"/>
        <v>B</v>
      </c>
      <c r="BC21" s="14" t="str">
        <f t="shared" si="23"/>
        <v>L5W</v>
      </c>
      <c r="BD21" s="14" t="str">
        <f t="shared" si="50"/>
        <v>B</v>
      </c>
      <c r="BE21" s="14">
        <f t="shared" si="47"/>
        <v>1</v>
      </c>
      <c r="BF21" s="14">
        <f t="shared" si="48"/>
        <v>1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68" t="str">
        <f t="shared" si="6"/>
        <v>B7</v>
      </c>
      <c r="C22" s="24" t="str">
        <f t="shared" si="3"/>
        <v/>
      </c>
      <c r="D22" s="77" t="str">
        <f t="shared" si="7"/>
        <v/>
      </c>
      <c r="E22" s="114" t="str">
        <f t="shared" si="8"/>
        <v>F2</v>
      </c>
      <c r="F22" s="67" t="str">
        <f t="shared" si="49"/>
        <v>W</v>
      </c>
      <c r="H22" s="81" t="str">
        <f>IF('Strategy Dashboard'!AU22="","",'Strategy Dashboard'!AU22)</f>
        <v>B</v>
      </c>
      <c r="J22" s="68" t="str">
        <f t="shared" si="25"/>
        <v/>
      </c>
      <c r="K22" s="77" t="str">
        <f t="shared" si="9"/>
        <v/>
      </c>
      <c r="L22" s="114" t="str">
        <f t="shared" si="10"/>
        <v>L5</v>
      </c>
      <c r="M22" s="24" t="str">
        <f t="shared" si="26"/>
        <v>W</v>
      </c>
      <c r="N22" s="36">
        <f t="shared" si="27"/>
        <v>7</v>
      </c>
      <c r="O22" s="117">
        <f t="shared" si="11"/>
        <v>7</v>
      </c>
      <c r="P22" s="24">
        <f>IF(H22="","",IF(B22="NB",P21,IF(O22="",SUM($O$5:$O22)+N22,SUM($O$5:$O22))))</f>
        <v>8</v>
      </c>
      <c r="Q22" s="123" t="str">
        <f t="shared" si="0"/>
        <v/>
      </c>
      <c r="R22" s="121">
        <f t="shared" si="12"/>
        <v>7</v>
      </c>
      <c r="S22" s="79" t="str">
        <f t="shared" si="13"/>
        <v>W</v>
      </c>
      <c r="T22" s="14">
        <f t="shared" si="5"/>
        <v>10</v>
      </c>
      <c r="U22" s="14">
        <f t="shared" si="28"/>
        <v>6</v>
      </c>
      <c r="V22" s="14" t="str">
        <f t="shared" si="29"/>
        <v>C</v>
      </c>
      <c r="W22" s="14" t="str">
        <f t="shared" si="51"/>
        <v>N</v>
      </c>
      <c r="X22" s="14" t="str">
        <f t="shared" si="30"/>
        <v>Y</v>
      </c>
      <c r="Y22" s="14">
        <f t="shared" si="31"/>
        <v>2</v>
      </c>
      <c r="Z22" s="79" t="str">
        <f t="shared" si="32"/>
        <v>N</v>
      </c>
      <c r="AA22" s="14" t="str">
        <f t="shared" si="33"/>
        <v>Y</v>
      </c>
      <c r="AB22" s="14" t="str">
        <f t="shared" si="34"/>
        <v>N</v>
      </c>
      <c r="AC22" s="14">
        <f t="shared" si="35"/>
        <v>0</v>
      </c>
      <c r="AD22" s="14">
        <f t="shared" si="36"/>
        <v>2</v>
      </c>
      <c r="AE22" s="14">
        <f t="shared" si="37"/>
        <v>0</v>
      </c>
      <c r="AF22" s="14">
        <f t="shared" si="38"/>
        <v>5</v>
      </c>
      <c r="AG22" s="14" t="str">
        <f t="shared" si="39"/>
        <v/>
      </c>
      <c r="AH22" s="14" t="str">
        <f t="shared" si="15"/>
        <v>L5</v>
      </c>
      <c r="AI22" s="44" t="str">
        <f t="shared" si="40"/>
        <v>N</v>
      </c>
      <c r="AJ22" s="44" t="str">
        <f t="shared" si="41"/>
        <v>N</v>
      </c>
      <c r="AK22" s="44" t="str">
        <f t="shared" si="42"/>
        <v>N</v>
      </c>
      <c r="AL22" s="71" t="str">
        <f t="shared" si="16"/>
        <v/>
      </c>
      <c r="AM22" s="71" t="str">
        <f t="shared" si="17"/>
        <v/>
      </c>
      <c r="AN22" s="71" t="str">
        <f t="shared" si="18"/>
        <v/>
      </c>
      <c r="AO22" s="71" t="str">
        <f t="shared" si="19"/>
        <v/>
      </c>
      <c r="AR22" s="14" t="str">
        <f t="shared" si="20"/>
        <v>PD</v>
      </c>
      <c r="AS22" s="14" t="str">
        <f t="shared" si="4"/>
        <v>TG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21"/>
        <v>00120</v>
      </c>
      <c r="AW22" s="14" t="str">
        <f t="shared" si="21"/>
        <v>12001</v>
      </c>
      <c r="AX22" s="14" t="str">
        <f t="shared" si="43"/>
        <v>100120</v>
      </c>
      <c r="AY22" s="14" t="str">
        <f t="shared" si="44"/>
        <v>012001</v>
      </c>
      <c r="AZ22" s="14" t="str">
        <f t="shared" si="45"/>
        <v>B</v>
      </c>
      <c r="BA22" s="14" t="str">
        <f t="shared" si="22"/>
        <v>BL</v>
      </c>
      <c r="BB22" s="14" t="str">
        <f t="shared" si="46"/>
        <v>F2</v>
      </c>
      <c r="BC22" s="14" t="str">
        <f t="shared" si="23"/>
        <v>BW</v>
      </c>
      <c r="BD22" s="14" t="str">
        <f t="shared" si="50"/>
        <v>L5</v>
      </c>
      <c r="BE22" s="14" t="str">
        <f t="shared" si="47"/>
        <v>2</v>
      </c>
      <c r="BF22" s="14" t="str">
        <f t="shared" si="48"/>
        <v>5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68" t="str">
        <f t="shared" si="6"/>
        <v>P2</v>
      </c>
      <c r="C23" s="24" t="str">
        <f t="shared" si="3"/>
        <v>T-T</v>
      </c>
      <c r="D23" s="77" t="str">
        <f t="shared" si="7"/>
        <v>B</v>
      </c>
      <c r="E23" s="114" t="str">
        <f t="shared" si="8"/>
        <v/>
      </c>
      <c r="F23" s="67" t="str">
        <f t="shared" si="49"/>
        <v>L</v>
      </c>
      <c r="H23" s="81" t="str">
        <f>IF('Strategy Dashboard'!AU23="","",'Strategy Dashboard'!AU23)</f>
        <v>B</v>
      </c>
      <c r="J23" s="68" t="str">
        <f t="shared" si="25"/>
        <v>T-T</v>
      </c>
      <c r="K23" s="77" t="str">
        <f t="shared" si="9"/>
        <v>B</v>
      </c>
      <c r="L23" s="114" t="str">
        <f t="shared" si="10"/>
        <v/>
      </c>
      <c r="M23" s="24" t="str">
        <f t="shared" si="26"/>
        <v>L</v>
      </c>
      <c r="N23" s="36">
        <f t="shared" si="27"/>
        <v>-2</v>
      </c>
      <c r="O23" s="117" t="str">
        <f t="shared" si="11"/>
        <v/>
      </c>
      <c r="P23" s="24">
        <f>IF(H23="","",IF(B23="NB",P22,IF(O23="",SUM($O$5:$O23)+N23,SUM($O$5:$O23))))</f>
        <v>6</v>
      </c>
      <c r="Q23" s="123" t="str">
        <f t="shared" si="0"/>
        <v/>
      </c>
      <c r="R23" s="121">
        <f t="shared" si="12"/>
        <v>-2</v>
      </c>
      <c r="S23" s="79" t="str">
        <f t="shared" si="13"/>
        <v>L</v>
      </c>
      <c r="T23" s="14">
        <f t="shared" si="5"/>
        <v>9</v>
      </c>
      <c r="U23" s="14">
        <f t="shared" si="28"/>
        <v>-1</v>
      </c>
      <c r="V23" s="14" t="str">
        <f t="shared" si="29"/>
        <v>S</v>
      </c>
      <c r="W23" s="14" t="str">
        <f t="shared" si="51"/>
        <v>N</v>
      </c>
      <c r="X23" s="14" t="str">
        <f t="shared" si="30"/>
        <v>Y</v>
      </c>
      <c r="Y23" s="14">
        <f t="shared" si="31"/>
        <v>1</v>
      </c>
      <c r="Z23" s="79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1</v>
      </c>
      <c r="AD23" s="14">
        <f t="shared" si="36"/>
        <v>0</v>
      </c>
      <c r="AE23" s="14">
        <f t="shared" si="37"/>
        <v>1</v>
      </c>
      <c r="AF23" s="14">
        <f t="shared" si="38"/>
        <v>0</v>
      </c>
      <c r="AG23" s="14" t="str">
        <f t="shared" si="39"/>
        <v>B</v>
      </c>
      <c r="AH23" s="14" t="str">
        <f t="shared" si="15"/>
        <v/>
      </c>
      <c r="AI23" s="44" t="str">
        <f t="shared" si="40"/>
        <v>N</v>
      </c>
      <c r="AJ23" s="44" t="str">
        <f t="shared" si="41"/>
        <v>N</v>
      </c>
      <c r="AK23" s="44" t="str">
        <f t="shared" si="42"/>
        <v>Y</v>
      </c>
      <c r="AL23" s="71" t="str">
        <f t="shared" si="16"/>
        <v>B</v>
      </c>
      <c r="AM23" s="71" t="str">
        <f t="shared" si="17"/>
        <v/>
      </c>
      <c r="AN23" s="71" t="str">
        <f t="shared" si="18"/>
        <v>B</v>
      </c>
      <c r="AO23" s="71" t="str">
        <f t="shared" si="19"/>
        <v/>
      </c>
      <c r="AR23" s="14" t="str">
        <f t="shared" si="20"/>
        <v>T-T</v>
      </c>
      <c r="AS23" s="14" t="str">
        <f t="shared" si="4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21"/>
        <v>01200</v>
      </c>
      <c r="AW23" s="14" t="str">
        <f t="shared" si="21"/>
        <v>20012</v>
      </c>
      <c r="AX23" s="14" t="str">
        <f t="shared" si="43"/>
        <v>001200</v>
      </c>
      <c r="AY23" s="14" t="str">
        <f t="shared" si="44"/>
        <v>120012</v>
      </c>
      <c r="AZ23" s="14" t="str">
        <f t="shared" si="45"/>
        <v>B</v>
      </c>
      <c r="BA23" s="14" t="str">
        <f t="shared" si="22"/>
        <v>F2W</v>
      </c>
      <c r="BB23" s="14" t="str">
        <f t="shared" si="46"/>
        <v>B</v>
      </c>
      <c r="BC23" s="14" t="str">
        <f t="shared" si="23"/>
        <v>L5W</v>
      </c>
      <c r="BD23" s="14" t="str">
        <f t="shared" si="50"/>
        <v>B</v>
      </c>
      <c r="BE23" s="14">
        <f t="shared" si="47"/>
        <v>1</v>
      </c>
      <c r="BF23" s="14">
        <f t="shared" si="48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P4</v>
      </c>
      <c r="C24" s="25" t="str">
        <f t="shared" si="3"/>
        <v/>
      </c>
      <c r="D24" s="78" t="str">
        <f t="shared" si="7"/>
        <v>F2</v>
      </c>
      <c r="E24" s="115" t="str">
        <f t="shared" si="8"/>
        <v/>
      </c>
      <c r="F24" s="70" t="str">
        <f t="shared" si="49"/>
        <v>W</v>
      </c>
      <c r="H24" s="82" t="str">
        <f>IF('Strategy Dashboard'!AU24="","",'Strategy Dashboard'!AU24)</f>
        <v>P</v>
      </c>
      <c r="J24" s="69" t="str">
        <f t="shared" si="25"/>
        <v/>
      </c>
      <c r="K24" s="78" t="str">
        <f t="shared" si="9"/>
        <v>F2</v>
      </c>
      <c r="L24" s="115" t="str">
        <f t="shared" si="10"/>
        <v/>
      </c>
      <c r="M24" s="25" t="str">
        <f t="shared" si="26"/>
        <v>W</v>
      </c>
      <c r="N24" s="36">
        <f t="shared" si="27"/>
        <v>2</v>
      </c>
      <c r="O24" s="124">
        <f t="shared" si="11"/>
        <v>2</v>
      </c>
      <c r="P24" s="25">
        <f>IF(H24="","",IF(B24="NB",P23,IF(O24="",SUM($O$5:$O24)+N24,SUM($O$5:$O24))))</f>
        <v>10</v>
      </c>
      <c r="Q24" s="125" t="str">
        <f t="shared" si="0"/>
        <v/>
      </c>
      <c r="R24" s="122">
        <f t="shared" si="12"/>
        <v>4</v>
      </c>
      <c r="S24" s="79" t="str">
        <f t="shared" si="13"/>
        <v>W</v>
      </c>
      <c r="T24" s="14">
        <f t="shared" si="5"/>
        <v>10</v>
      </c>
      <c r="U24" s="14">
        <f t="shared" si="28"/>
        <v>1</v>
      </c>
      <c r="V24" s="14" t="str">
        <f t="shared" si="29"/>
        <v>C</v>
      </c>
      <c r="W24" s="14" t="str">
        <f t="shared" si="51"/>
        <v>N</v>
      </c>
      <c r="X24" s="14" t="str">
        <f t="shared" si="30"/>
        <v>Y</v>
      </c>
      <c r="Y24" s="14">
        <f t="shared" si="31"/>
        <v>2</v>
      </c>
      <c r="Z24" s="79" t="str">
        <f t="shared" si="32"/>
        <v>N</v>
      </c>
      <c r="AA24" s="14" t="str">
        <f t="shared" si="33"/>
        <v>N</v>
      </c>
      <c r="AB24" s="14" t="str">
        <f t="shared" si="34"/>
        <v>N</v>
      </c>
      <c r="AC24" s="14">
        <f t="shared" si="35"/>
        <v>2</v>
      </c>
      <c r="AD24" s="14">
        <f t="shared" si="36"/>
        <v>0</v>
      </c>
      <c r="AE24" s="14">
        <f t="shared" si="37"/>
        <v>2</v>
      </c>
      <c r="AF24" s="14">
        <f t="shared" si="38"/>
        <v>0</v>
      </c>
      <c r="AG24" s="14" t="str">
        <f t="shared" si="39"/>
        <v>F2</v>
      </c>
      <c r="AH24" s="14" t="str">
        <f t="shared" si="15"/>
        <v/>
      </c>
      <c r="AI24" s="44" t="str">
        <f t="shared" si="40"/>
        <v>N</v>
      </c>
      <c r="AJ24" s="44" t="str">
        <f t="shared" si="41"/>
        <v>N</v>
      </c>
      <c r="AK24" s="44" t="str">
        <f t="shared" si="42"/>
        <v>N</v>
      </c>
      <c r="AL24" s="71" t="str">
        <f t="shared" si="16"/>
        <v>F2</v>
      </c>
      <c r="AM24" s="71" t="str">
        <f t="shared" si="17"/>
        <v/>
      </c>
      <c r="AN24" s="71" t="str">
        <f t="shared" si="18"/>
        <v>F2</v>
      </c>
      <c r="AO24" s="71" t="str">
        <f t="shared" si="19"/>
        <v/>
      </c>
      <c r="AR24" s="14" t="str">
        <f t="shared" si="20"/>
        <v>T-T</v>
      </c>
      <c r="AS24" s="14" t="str">
        <f t="shared" si="4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21"/>
        <v>12000</v>
      </c>
      <c r="AW24" s="14" t="str">
        <f t="shared" si="21"/>
        <v>00123</v>
      </c>
      <c r="AX24" s="14" t="str">
        <f t="shared" si="43"/>
        <v>012000</v>
      </c>
      <c r="AY24" s="14" t="str">
        <f t="shared" si="44"/>
        <v>200123</v>
      </c>
      <c r="AZ24" s="14" t="str">
        <f t="shared" si="45"/>
        <v>B</v>
      </c>
      <c r="BA24" s="14" t="str">
        <f t="shared" si="22"/>
        <v>BL</v>
      </c>
      <c r="BB24" s="14" t="str">
        <f t="shared" si="46"/>
        <v>F2</v>
      </c>
      <c r="BC24" s="14" t="str">
        <f t="shared" si="23"/>
        <v>BL</v>
      </c>
      <c r="BD24" s="14" t="str">
        <f t="shared" si="50"/>
        <v>F2</v>
      </c>
      <c r="BE24" s="14" t="str">
        <f t="shared" si="47"/>
        <v>2</v>
      </c>
      <c r="BF24" s="14" t="str">
        <f t="shared" si="48"/>
        <v>2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4" t="str">
        <f t="shared" si="6"/>
        <v>P2</v>
      </c>
      <c r="C25" s="36" t="str">
        <f t="shared" si="3"/>
        <v/>
      </c>
      <c r="D25" s="75" t="str">
        <f t="shared" si="7"/>
        <v>B</v>
      </c>
      <c r="E25" s="113" t="str">
        <f t="shared" si="8"/>
        <v/>
      </c>
      <c r="F25" s="76" t="str">
        <f t="shared" si="49"/>
        <v/>
      </c>
      <c r="H25" s="80" t="str">
        <f>IF('Strategy Dashboard'!AU25="","",'Strategy Dashboard'!AU25)</f>
        <v/>
      </c>
      <c r="J25" s="74" t="str">
        <f t="shared" si="25"/>
        <v/>
      </c>
      <c r="K25" s="75" t="str">
        <f t="shared" si="9"/>
        <v>B</v>
      </c>
      <c r="L25" s="113" t="str">
        <f t="shared" si="10"/>
        <v/>
      </c>
      <c r="M25" s="36" t="str">
        <f t="shared" si="26"/>
        <v/>
      </c>
      <c r="N25" s="36" t="str">
        <f t="shared" si="27"/>
        <v/>
      </c>
      <c r="O25" s="129" t="str">
        <f t="shared" si="11"/>
        <v/>
      </c>
      <c r="P25" s="36" t="str">
        <f>IF(H25="","",IF(B25="NB",P24,IF(O25="",SUM($O$5:$O25)+N25,SUM($O$5:$O25))))</f>
        <v/>
      </c>
      <c r="Q25" s="130" t="str">
        <f t="shared" si="0"/>
        <v/>
      </c>
      <c r="R25" s="120" t="str">
        <f t="shared" si="12"/>
        <v/>
      </c>
      <c r="S25" s="79" t="str">
        <f t="shared" si="13"/>
        <v/>
      </c>
      <c r="T25" s="14" t="str">
        <f t="shared" si="5"/>
        <v/>
      </c>
      <c r="U25" s="14">
        <f t="shared" si="28"/>
        <v>0</v>
      </c>
      <c r="V25" s="14" t="str">
        <f t="shared" si="29"/>
        <v>S</v>
      </c>
      <c r="W25" s="14" t="str">
        <f t="shared" si="51"/>
        <v>N</v>
      </c>
      <c r="X25" s="14" t="str">
        <f t="shared" si="30"/>
        <v>N</v>
      </c>
      <c r="Y25" s="14">
        <f t="shared" si="31"/>
        <v>1</v>
      </c>
      <c r="Z25" s="79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1</v>
      </c>
      <c r="AD25" s="14">
        <f t="shared" si="36"/>
        <v>0</v>
      </c>
      <c r="AE25" s="14">
        <f t="shared" si="37"/>
        <v>1</v>
      </c>
      <c r="AF25" s="14">
        <f t="shared" si="38"/>
        <v>0</v>
      </c>
      <c r="AG25" s="14" t="str">
        <f t="shared" si="39"/>
        <v>B</v>
      </c>
      <c r="AH25" s="14" t="str">
        <f t="shared" si="15"/>
        <v/>
      </c>
      <c r="AI25" s="44" t="str">
        <f t="shared" si="40"/>
        <v>N</v>
      </c>
      <c r="AJ25" s="44" t="str">
        <f t="shared" si="41"/>
        <v>N</v>
      </c>
      <c r="AK25" s="44" t="str">
        <f t="shared" si="42"/>
        <v>N</v>
      </c>
      <c r="AL25" s="71" t="str">
        <f t="shared" si="16"/>
        <v>B</v>
      </c>
      <c r="AM25" s="71" t="str">
        <f t="shared" si="17"/>
        <v/>
      </c>
      <c r="AN25" s="71" t="str">
        <f t="shared" si="18"/>
        <v>B</v>
      </c>
      <c r="AO25" s="71" t="str">
        <f t="shared" si="19"/>
        <v/>
      </c>
      <c r="AR25" s="14" t="str">
        <f t="shared" si="20"/>
        <v>T-T</v>
      </c>
      <c r="AS25" s="14" t="str">
        <f t="shared" si="4"/>
        <v>T-T</v>
      </c>
      <c r="AT25" s="14" t="str">
        <f>IF('Strategy Dashboard'!AU25="P",IF(AT24="",1,AT24+1),"")</f>
        <v/>
      </c>
      <c r="AU25" s="14" t="str">
        <f>IF('Strategy Dashboard'!AU25="B",IF(AU24="",1,AU24+1),"")</f>
        <v/>
      </c>
      <c r="AV25" s="14" t="str">
        <f t="shared" si="21"/>
        <v>20001</v>
      </c>
      <c r="AW25" s="14" t="str">
        <f t="shared" si="21"/>
        <v>01230</v>
      </c>
      <c r="AX25" s="14" t="str">
        <f t="shared" si="43"/>
        <v>120001</v>
      </c>
      <c r="AY25" s="14" t="str">
        <f t="shared" si="44"/>
        <v>001230</v>
      </c>
      <c r="AZ25" s="14" t="str">
        <f t="shared" si="45"/>
        <v>B</v>
      </c>
      <c r="BA25" s="14" t="str">
        <f t="shared" si="22"/>
        <v>F2W</v>
      </c>
      <c r="BB25" s="14" t="str">
        <f t="shared" si="46"/>
        <v>B</v>
      </c>
      <c r="BC25" s="14" t="str">
        <f t="shared" si="23"/>
        <v>F2W</v>
      </c>
      <c r="BD25" s="14" t="str">
        <f t="shared" si="50"/>
        <v>B</v>
      </c>
      <c r="BE25" s="14">
        <f t="shared" si="47"/>
        <v>1</v>
      </c>
      <c r="BF25" s="14">
        <f t="shared" si="48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68" t="str">
        <f t="shared" si="6"/>
        <v/>
      </c>
      <c r="C26" s="24" t="str">
        <f t="shared" si="3"/>
        <v/>
      </c>
      <c r="D26" s="77" t="str">
        <f t="shared" si="7"/>
        <v/>
      </c>
      <c r="E26" s="114" t="str">
        <f t="shared" si="8"/>
        <v/>
      </c>
      <c r="F26" s="67" t="str">
        <f t="shared" si="49"/>
        <v/>
      </c>
      <c r="H26" s="81" t="str">
        <f>IF('Strategy Dashboard'!AU26="","",'Strategy Dashboard'!AU26)</f>
        <v/>
      </c>
      <c r="J26" s="68" t="str">
        <f t="shared" si="25"/>
        <v/>
      </c>
      <c r="K26" s="77" t="str">
        <f t="shared" si="9"/>
        <v/>
      </c>
      <c r="L26" s="114" t="str">
        <f t="shared" si="10"/>
        <v/>
      </c>
      <c r="M26" s="24" t="str">
        <f t="shared" si="26"/>
        <v/>
      </c>
      <c r="N26" s="36" t="str">
        <f t="shared" si="27"/>
        <v/>
      </c>
      <c r="O26" s="117" t="str">
        <f t="shared" si="11"/>
        <v/>
      </c>
      <c r="P26" s="24" t="str">
        <f>IF(H26="","",IF(B26="NB",P25,IF(O26="",SUM($O$5:$O26)+N26,SUM($O$5:$O26))))</f>
        <v/>
      </c>
      <c r="Q26" s="123" t="str">
        <f t="shared" si="0"/>
        <v/>
      </c>
      <c r="R26" s="121" t="str">
        <f t="shared" si="12"/>
        <v/>
      </c>
      <c r="S26" s="79" t="str">
        <f t="shared" si="13"/>
        <v/>
      </c>
      <c r="T26" s="14" t="str">
        <f t="shared" si="5"/>
        <v/>
      </c>
      <c r="U26" s="14">
        <f t="shared" si="28"/>
        <v>0</v>
      </c>
      <c r="V26" s="14" t="str">
        <f t="shared" si="29"/>
        <v/>
      </c>
      <c r="W26" s="14" t="str">
        <f t="shared" si="51"/>
        <v>Y</v>
      </c>
      <c r="X26" s="14" t="str">
        <f t="shared" si="30"/>
        <v>Y</v>
      </c>
      <c r="Y26" s="14" t="str">
        <f t="shared" si="31"/>
        <v/>
      </c>
      <c r="Z26" s="79" t="str">
        <f t="shared" si="32"/>
        <v/>
      </c>
      <c r="AA26" s="14" t="str">
        <f t="shared" si="33"/>
        <v/>
      </c>
      <c r="AB26" s="14" t="str">
        <f t="shared" si="34"/>
        <v/>
      </c>
      <c r="AC26" s="14" t="str">
        <f t="shared" si="35"/>
        <v/>
      </c>
      <c r="AD26" s="14" t="str">
        <f t="shared" si="36"/>
        <v/>
      </c>
      <c r="AE26" s="14" t="str">
        <f t="shared" si="37"/>
        <v/>
      </c>
      <c r="AF26" s="14" t="str">
        <f t="shared" si="38"/>
        <v/>
      </c>
      <c r="AG26" s="14" t="str">
        <f t="shared" si="39"/>
        <v/>
      </c>
      <c r="AH26" s="14" t="str">
        <f t="shared" si="15"/>
        <v/>
      </c>
      <c r="AI26" s="44" t="str">
        <f t="shared" si="40"/>
        <v/>
      </c>
      <c r="AJ26" s="44" t="str">
        <f t="shared" si="41"/>
        <v/>
      </c>
      <c r="AK26" s="44" t="str">
        <f t="shared" si="42"/>
        <v/>
      </c>
      <c r="AL26" s="71" t="str">
        <f t="shared" si="16"/>
        <v/>
      </c>
      <c r="AM26" s="71" t="str">
        <f t="shared" si="17"/>
        <v/>
      </c>
      <c r="AN26" s="71" t="str">
        <f t="shared" si="18"/>
        <v/>
      </c>
      <c r="AO26" s="71" t="str">
        <f t="shared" si="19"/>
        <v/>
      </c>
      <c r="AR26" s="14" t="str">
        <f t="shared" si="20"/>
        <v/>
      </c>
      <c r="AS26" s="14" t="str">
        <f t="shared" si="4"/>
        <v/>
      </c>
      <c r="AT26" s="14" t="str">
        <f>IF('Strategy Dashboard'!AU26="P",IF(AT25="",1,AT25+1),"")</f>
        <v/>
      </c>
      <c r="AU26" s="14" t="str">
        <f>IF('Strategy Dashboard'!AU26="B",IF(AU25="",1,AU25+1),"")</f>
        <v/>
      </c>
      <c r="AV26" s="14" t="str">
        <f t="shared" ref="AV26:AV45" si="52">IF(AT21="",0,AT21)&amp;IF(AT22="",0,AT22)&amp;IF(AT23="",0,AT23)&amp;IF(AT24="",0,AT24)&amp;IF(AT25="",0,AT25)</f>
        <v>00010</v>
      </c>
      <c r="AW26" s="14" t="str">
        <f t="shared" ref="AW26:AW45" si="53">IF(AU21="",0,AU21)&amp;IF(AU22="",0,AU22)&amp;IF(AU23="",0,AU23)&amp;IF(AU24="",0,AU24)&amp;IF(AU25="",0,AU25)</f>
        <v>12300</v>
      </c>
      <c r="AX26" s="14" t="str">
        <f t="shared" si="43"/>
        <v>200010</v>
      </c>
      <c r="AY26" s="14" t="str">
        <f t="shared" si="44"/>
        <v>012300</v>
      </c>
      <c r="AZ26" s="14" t="str">
        <f t="shared" si="45"/>
        <v>B</v>
      </c>
      <c r="BA26" s="14" t="str">
        <f t="shared" si="22"/>
        <v>B</v>
      </c>
      <c r="BB26" s="14" t="str">
        <f t="shared" si="46"/>
        <v/>
      </c>
      <c r="BC26" s="14" t="str">
        <f t="shared" si="23"/>
        <v>B</v>
      </c>
      <c r="BD26" s="14" t="str">
        <f t="shared" si="50"/>
        <v/>
      </c>
      <c r="BE26" s="14">
        <f t="shared" si="47"/>
        <v>1</v>
      </c>
      <c r="BF26" s="14">
        <f t="shared" si="48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68" t="str">
        <f t="shared" si="6"/>
        <v/>
      </c>
      <c r="C27" s="24" t="str">
        <f t="shared" si="3"/>
        <v/>
      </c>
      <c r="D27" s="77" t="str">
        <f t="shared" si="7"/>
        <v/>
      </c>
      <c r="E27" s="114" t="str">
        <f t="shared" si="8"/>
        <v/>
      </c>
      <c r="F27" s="67" t="str">
        <f t="shared" si="49"/>
        <v/>
      </c>
      <c r="H27" s="81" t="str">
        <f>IF('Strategy Dashboard'!AU27="","",'Strategy Dashboard'!AU27)</f>
        <v/>
      </c>
      <c r="J27" s="68" t="str">
        <f t="shared" si="25"/>
        <v/>
      </c>
      <c r="K27" s="77" t="str">
        <f t="shared" si="9"/>
        <v/>
      </c>
      <c r="L27" s="114" t="str">
        <f t="shared" si="10"/>
        <v/>
      </c>
      <c r="M27" s="24" t="str">
        <f t="shared" si="26"/>
        <v/>
      </c>
      <c r="N27" s="36" t="str">
        <f t="shared" si="27"/>
        <v/>
      </c>
      <c r="O27" s="117" t="str">
        <f t="shared" si="11"/>
        <v/>
      </c>
      <c r="P27" s="24" t="str">
        <f>IF(H27="","",IF(B27="NB",P26,IF(O27="",SUM($O$5:$O27)+N27,SUM($O$5:$O27))))</f>
        <v/>
      </c>
      <c r="Q27" s="123" t="str">
        <f t="shared" si="0"/>
        <v/>
      </c>
      <c r="R27" s="121" t="str">
        <f t="shared" si="12"/>
        <v/>
      </c>
      <c r="S27" s="79" t="str">
        <f t="shared" si="13"/>
        <v/>
      </c>
      <c r="T27" s="14" t="str">
        <f t="shared" si="5"/>
        <v/>
      </c>
      <c r="U27" s="14">
        <f t="shared" si="28"/>
        <v>0</v>
      </c>
      <c r="V27" s="14" t="str">
        <f t="shared" si="29"/>
        <v/>
      </c>
      <c r="W27" s="14" t="str">
        <f t="shared" si="51"/>
        <v>N</v>
      </c>
      <c r="X27" s="14" t="str">
        <f t="shared" si="30"/>
        <v>N</v>
      </c>
      <c r="Y27" s="14" t="str">
        <f t="shared" si="31"/>
        <v/>
      </c>
      <c r="Z27" s="79" t="str">
        <f t="shared" si="32"/>
        <v/>
      </c>
      <c r="AA27" s="14" t="str">
        <f t="shared" si="33"/>
        <v/>
      </c>
      <c r="AB27" s="14" t="str">
        <f t="shared" si="34"/>
        <v/>
      </c>
      <c r="AC27" s="14" t="str">
        <f t="shared" si="35"/>
        <v/>
      </c>
      <c r="AD27" s="14" t="str">
        <f t="shared" si="36"/>
        <v/>
      </c>
      <c r="AE27" s="14" t="str">
        <f t="shared" si="37"/>
        <v/>
      </c>
      <c r="AF27" s="14" t="str">
        <f t="shared" si="38"/>
        <v/>
      </c>
      <c r="AG27" s="14" t="str">
        <f t="shared" si="39"/>
        <v/>
      </c>
      <c r="AH27" s="14" t="str">
        <f t="shared" si="15"/>
        <v/>
      </c>
      <c r="AI27" s="44" t="str">
        <f t="shared" si="40"/>
        <v/>
      </c>
      <c r="AJ27" s="44" t="str">
        <f t="shared" si="41"/>
        <v/>
      </c>
      <c r="AK27" s="44" t="str">
        <f t="shared" si="42"/>
        <v/>
      </c>
      <c r="AL27" s="71" t="str">
        <f t="shared" si="16"/>
        <v/>
      </c>
      <c r="AM27" s="71" t="str">
        <f t="shared" si="17"/>
        <v/>
      </c>
      <c r="AN27" s="71" t="str">
        <f t="shared" si="18"/>
        <v/>
      </c>
      <c r="AO27" s="71" t="str">
        <f t="shared" si="19"/>
        <v/>
      </c>
      <c r="AR27" s="14" t="str">
        <f t="shared" si="20"/>
        <v/>
      </c>
      <c r="AS27" s="14" t="str">
        <f t="shared" si="4"/>
        <v/>
      </c>
      <c r="AT27" s="14" t="str">
        <f>IF('Strategy Dashboard'!AU27="P",IF(AT26="",1,AT26+1),"")</f>
        <v/>
      </c>
      <c r="AU27" s="14" t="str">
        <f>IF('Strategy Dashboard'!AU27="B",IF(AU26="",1,AU26+1),"")</f>
        <v/>
      </c>
      <c r="AV27" s="14" t="str">
        <f t="shared" si="52"/>
        <v>00100</v>
      </c>
      <c r="AW27" s="14" t="str">
        <f t="shared" si="53"/>
        <v>23000</v>
      </c>
      <c r="AX27" s="14" t="str">
        <f t="shared" si="43"/>
        <v>000100</v>
      </c>
      <c r="AY27" s="14" t="str">
        <f t="shared" si="44"/>
        <v>123000</v>
      </c>
      <c r="AZ27" s="14" t="str">
        <f t="shared" si="45"/>
        <v>B</v>
      </c>
      <c r="BA27" s="14" t="str">
        <f t="shared" si="22"/>
        <v/>
      </c>
      <c r="BB27" s="14" t="str">
        <f t="shared" si="46"/>
        <v/>
      </c>
      <c r="BC27" s="14" t="str">
        <f t="shared" si="23"/>
        <v/>
      </c>
      <c r="BD27" s="14" t="str">
        <f t="shared" si="50"/>
        <v/>
      </c>
      <c r="BE27" s="14">
        <f t="shared" si="47"/>
        <v>1</v>
      </c>
      <c r="BF27" s="14">
        <f t="shared" si="48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68" t="str">
        <f t="shared" si="6"/>
        <v/>
      </c>
      <c r="C28" s="24" t="str">
        <f t="shared" si="3"/>
        <v/>
      </c>
      <c r="D28" s="77" t="str">
        <f t="shared" si="7"/>
        <v/>
      </c>
      <c r="E28" s="114" t="str">
        <f t="shared" si="8"/>
        <v/>
      </c>
      <c r="F28" s="67" t="str">
        <f t="shared" si="49"/>
        <v/>
      </c>
      <c r="H28" s="81" t="str">
        <f>IF('Strategy Dashboard'!AU28="","",'Strategy Dashboard'!AU28)</f>
        <v/>
      </c>
      <c r="J28" s="68" t="str">
        <f t="shared" si="25"/>
        <v/>
      </c>
      <c r="K28" s="77" t="str">
        <f t="shared" si="9"/>
        <v/>
      </c>
      <c r="L28" s="114" t="str">
        <f t="shared" si="10"/>
        <v/>
      </c>
      <c r="M28" s="24" t="str">
        <f t="shared" si="26"/>
        <v/>
      </c>
      <c r="N28" s="36" t="str">
        <f t="shared" si="27"/>
        <v/>
      </c>
      <c r="O28" s="117" t="str">
        <f t="shared" si="11"/>
        <v/>
      </c>
      <c r="P28" s="24" t="str">
        <f>IF(H28="","",IF(B28="NB",P27,IF(O28="",SUM($O$5:$O28)+N28,SUM($O$5:$O28))))</f>
        <v/>
      </c>
      <c r="Q28" s="123" t="str">
        <f t="shared" si="0"/>
        <v/>
      </c>
      <c r="R28" s="121" t="str">
        <f t="shared" si="12"/>
        <v/>
      </c>
      <c r="S28" s="79" t="str">
        <f t="shared" si="13"/>
        <v/>
      </c>
      <c r="T28" s="14" t="str">
        <f t="shared" si="5"/>
        <v/>
      </c>
      <c r="U28" s="14">
        <f t="shared" si="28"/>
        <v>0</v>
      </c>
      <c r="V28" s="14" t="str">
        <f t="shared" si="29"/>
        <v/>
      </c>
      <c r="W28" s="14" t="str">
        <f t="shared" si="51"/>
        <v>N</v>
      </c>
      <c r="X28" s="14" t="str">
        <f t="shared" si="30"/>
        <v>N</v>
      </c>
      <c r="Y28" s="14" t="str">
        <f t="shared" si="31"/>
        <v/>
      </c>
      <c r="Z28" s="79" t="str">
        <f t="shared" si="32"/>
        <v/>
      </c>
      <c r="AA28" s="14" t="str">
        <f t="shared" si="33"/>
        <v/>
      </c>
      <c r="AB28" s="14" t="str">
        <f t="shared" si="34"/>
        <v/>
      </c>
      <c r="AC28" s="14" t="str">
        <f t="shared" si="35"/>
        <v/>
      </c>
      <c r="AD28" s="14" t="str">
        <f t="shared" si="36"/>
        <v/>
      </c>
      <c r="AE28" s="14" t="str">
        <f t="shared" si="37"/>
        <v/>
      </c>
      <c r="AF28" s="14" t="str">
        <f t="shared" si="38"/>
        <v/>
      </c>
      <c r="AG28" s="14" t="str">
        <f t="shared" si="39"/>
        <v/>
      </c>
      <c r="AH28" s="14" t="str">
        <f t="shared" si="15"/>
        <v/>
      </c>
      <c r="AI28" s="44" t="str">
        <f t="shared" si="40"/>
        <v/>
      </c>
      <c r="AJ28" s="44" t="str">
        <f t="shared" si="41"/>
        <v/>
      </c>
      <c r="AK28" s="44" t="str">
        <f t="shared" si="42"/>
        <v/>
      </c>
      <c r="AL28" s="71" t="str">
        <f t="shared" si="16"/>
        <v/>
      </c>
      <c r="AM28" s="71" t="str">
        <f t="shared" si="17"/>
        <v/>
      </c>
      <c r="AN28" s="71" t="str">
        <f t="shared" si="18"/>
        <v/>
      </c>
      <c r="AO28" s="71" t="str">
        <f t="shared" si="19"/>
        <v/>
      </c>
      <c r="AR28" s="14" t="str">
        <f t="shared" si="20"/>
        <v/>
      </c>
      <c r="AS28" s="14" t="str">
        <f t="shared" si="4"/>
        <v/>
      </c>
      <c r="AT28" s="14" t="str">
        <f>IF('Strategy Dashboard'!AU28="P",IF(AT27="",1,AT27+1),"")</f>
        <v/>
      </c>
      <c r="AU28" s="14" t="str">
        <f>IF('Strategy Dashboard'!AU28="B",IF(AU27="",1,AU27+1),"")</f>
        <v/>
      </c>
      <c r="AV28" s="14" t="str">
        <f t="shared" si="52"/>
        <v>01000</v>
      </c>
      <c r="AW28" s="14" t="str">
        <f t="shared" si="53"/>
        <v>30000</v>
      </c>
      <c r="AX28" s="14" t="str">
        <f t="shared" si="43"/>
        <v>001000</v>
      </c>
      <c r="AY28" s="14" t="str">
        <f t="shared" si="44"/>
        <v>230000</v>
      </c>
      <c r="AZ28" s="14" t="str">
        <f t="shared" si="45"/>
        <v>B</v>
      </c>
      <c r="BA28" s="14" t="str">
        <f t="shared" si="22"/>
        <v/>
      </c>
      <c r="BB28" s="14" t="str">
        <f t="shared" si="46"/>
        <v/>
      </c>
      <c r="BC28" s="14" t="str">
        <f t="shared" si="23"/>
        <v/>
      </c>
      <c r="BD28" s="14" t="str">
        <f t="shared" si="50"/>
        <v/>
      </c>
      <c r="BE28" s="14">
        <f t="shared" si="47"/>
        <v>1</v>
      </c>
      <c r="BF28" s="14">
        <f t="shared" si="48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/>
      </c>
      <c r="C29" s="25" t="str">
        <f t="shared" si="3"/>
        <v/>
      </c>
      <c r="D29" s="78" t="str">
        <f t="shared" si="7"/>
        <v/>
      </c>
      <c r="E29" s="115" t="str">
        <f t="shared" si="8"/>
        <v/>
      </c>
      <c r="F29" s="70" t="str">
        <f t="shared" si="49"/>
        <v/>
      </c>
      <c r="H29" s="82" t="str">
        <f>IF('Strategy Dashboard'!AU29="","",'Strategy Dashboard'!AU29)</f>
        <v/>
      </c>
      <c r="J29" s="69" t="str">
        <f t="shared" si="25"/>
        <v/>
      </c>
      <c r="K29" s="78" t="str">
        <f t="shared" si="9"/>
        <v/>
      </c>
      <c r="L29" s="115" t="str">
        <f t="shared" si="10"/>
        <v/>
      </c>
      <c r="M29" s="25" t="str">
        <f t="shared" si="26"/>
        <v/>
      </c>
      <c r="N29" s="36" t="str">
        <f t="shared" si="27"/>
        <v/>
      </c>
      <c r="O29" s="124" t="str">
        <f t="shared" si="11"/>
        <v/>
      </c>
      <c r="P29" s="25" t="str">
        <f>IF(H29="","",IF(B29="NB",P28,IF(O29="",SUM($O$5:$O29)+N29,SUM($O$5:$O29))))</f>
        <v/>
      </c>
      <c r="Q29" s="125" t="str">
        <f t="shared" si="0"/>
        <v/>
      </c>
      <c r="R29" s="122" t="str">
        <f t="shared" si="12"/>
        <v/>
      </c>
      <c r="S29" s="79" t="str">
        <f t="shared" si="13"/>
        <v/>
      </c>
      <c r="T29" s="14" t="str">
        <f t="shared" si="5"/>
        <v/>
      </c>
      <c r="U29" s="14">
        <f t="shared" si="28"/>
        <v>0</v>
      </c>
      <c r="V29" s="14" t="str">
        <f t="shared" si="29"/>
        <v/>
      </c>
      <c r="W29" s="14" t="str">
        <f t="shared" si="51"/>
        <v>N</v>
      </c>
      <c r="X29" s="14" t="str">
        <f t="shared" si="30"/>
        <v>N</v>
      </c>
      <c r="Y29" s="14" t="str">
        <f t="shared" si="31"/>
        <v/>
      </c>
      <c r="Z29" s="79" t="str">
        <f t="shared" si="32"/>
        <v/>
      </c>
      <c r="AA29" s="14" t="str">
        <f t="shared" si="33"/>
        <v/>
      </c>
      <c r="AB29" s="14" t="str">
        <f t="shared" si="34"/>
        <v/>
      </c>
      <c r="AC29" s="14" t="str">
        <f t="shared" si="35"/>
        <v/>
      </c>
      <c r="AD29" s="14" t="str">
        <f t="shared" si="36"/>
        <v/>
      </c>
      <c r="AE29" s="14" t="str">
        <f t="shared" si="37"/>
        <v/>
      </c>
      <c r="AF29" s="14" t="str">
        <f t="shared" si="38"/>
        <v/>
      </c>
      <c r="AG29" s="14" t="str">
        <f t="shared" si="39"/>
        <v/>
      </c>
      <c r="AH29" s="14" t="str">
        <f t="shared" si="15"/>
        <v/>
      </c>
      <c r="AI29" s="44" t="str">
        <f t="shared" si="40"/>
        <v/>
      </c>
      <c r="AJ29" s="44" t="str">
        <f t="shared" si="41"/>
        <v/>
      </c>
      <c r="AK29" s="44" t="str">
        <f t="shared" si="42"/>
        <v/>
      </c>
      <c r="AL29" s="71" t="str">
        <f t="shared" si="16"/>
        <v/>
      </c>
      <c r="AM29" s="71" t="str">
        <f t="shared" si="17"/>
        <v/>
      </c>
      <c r="AN29" s="71" t="str">
        <f t="shared" si="18"/>
        <v/>
      </c>
      <c r="AO29" s="71" t="str">
        <f t="shared" si="19"/>
        <v/>
      </c>
      <c r="AR29" s="14" t="str">
        <f t="shared" si="20"/>
        <v/>
      </c>
      <c r="AS29" s="14" t="str">
        <f t="shared" si="4"/>
        <v/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2"/>
        <v>10000</v>
      </c>
      <c r="AW29" s="14" t="str">
        <f t="shared" si="53"/>
        <v>00000</v>
      </c>
      <c r="AX29" s="14" t="str">
        <f t="shared" si="43"/>
        <v>010000</v>
      </c>
      <c r="AY29" s="14" t="str">
        <f t="shared" si="44"/>
        <v>300000</v>
      </c>
      <c r="AZ29" s="14" t="str">
        <f t="shared" si="45"/>
        <v>B</v>
      </c>
      <c r="BA29" s="14" t="str">
        <f t="shared" si="22"/>
        <v/>
      </c>
      <c r="BB29" s="14" t="str">
        <f t="shared" si="46"/>
        <v/>
      </c>
      <c r="BC29" s="14" t="str">
        <f t="shared" si="23"/>
        <v/>
      </c>
      <c r="BD29" s="14" t="str">
        <f t="shared" si="50"/>
        <v/>
      </c>
      <c r="BE29" s="14">
        <f t="shared" si="47"/>
        <v>1</v>
      </c>
      <c r="BF29" s="14">
        <f t="shared" si="48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/>
      </c>
      <c r="C30" s="36" t="str">
        <f t="shared" si="3"/>
        <v/>
      </c>
      <c r="D30" s="75" t="str">
        <f t="shared" si="7"/>
        <v/>
      </c>
      <c r="E30" s="113" t="str">
        <f t="shared" si="8"/>
        <v/>
      </c>
      <c r="F30" s="76" t="str">
        <f t="shared" ref="F30:F93" si="54">IF(H30="","",IF(H30="P",IF(D30="","L","W"),IF(E30="","L","W")))</f>
        <v/>
      </c>
      <c r="H30" s="80" t="str">
        <f>IF('Strategy Dashboard'!AU30="","",'Strategy Dashboard'!AU30)</f>
        <v/>
      </c>
      <c r="J30" s="74" t="str">
        <f t="shared" ref="J30:J93" si="55">IF(AS29=AS30,"",AS30)</f>
        <v/>
      </c>
      <c r="K30" s="75" t="str">
        <f t="shared" si="9"/>
        <v/>
      </c>
      <c r="L30" s="113" t="str">
        <f t="shared" si="10"/>
        <v/>
      </c>
      <c r="M30" s="36" t="str">
        <f t="shared" ref="M30:M93" si="56">IF(H30="","",IF(H30="P",IF(K30="","L","W"),IF(L30="","L","W")))</f>
        <v/>
      </c>
      <c r="N30" s="36" t="str">
        <f t="shared" si="27"/>
        <v/>
      </c>
      <c r="O30" s="129" t="str">
        <f t="shared" si="11"/>
        <v/>
      </c>
      <c r="P30" s="36" t="str">
        <f>IF(H30="","",IF(B30="NB",P29,IF(O30="",SUM($O$5:$O30)+N30,SUM($O$5:$O30))))</f>
        <v/>
      </c>
      <c r="Q30" s="130" t="str">
        <f t="shared" si="0"/>
        <v/>
      </c>
      <c r="R30" s="122" t="str">
        <f t="shared" si="12"/>
        <v/>
      </c>
      <c r="S30" s="79" t="str">
        <f t="shared" si="13"/>
        <v/>
      </c>
      <c r="T30" s="14" t="str">
        <f t="shared" si="5"/>
        <v/>
      </c>
      <c r="U30" s="14">
        <f t="shared" si="28"/>
        <v>0</v>
      </c>
      <c r="V30" s="14" t="str">
        <f t="shared" si="29"/>
        <v/>
      </c>
      <c r="W30" s="14" t="str">
        <f t="shared" si="51"/>
        <v>N</v>
      </c>
      <c r="X30" s="14" t="str">
        <f t="shared" si="30"/>
        <v>N</v>
      </c>
      <c r="Y30" s="14" t="str">
        <f t="shared" si="31"/>
        <v/>
      </c>
      <c r="Z30" s="79" t="str">
        <f t="shared" si="32"/>
        <v/>
      </c>
      <c r="AA30" s="14" t="str">
        <f t="shared" si="33"/>
        <v/>
      </c>
      <c r="AB30" s="14" t="str">
        <f t="shared" si="34"/>
        <v/>
      </c>
      <c r="AC30" s="14" t="str">
        <f t="shared" si="35"/>
        <v/>
      </c>
      <c r="AD30" s="14" t="str">
        <f t="shared" si="36"/>
        <v/>
      </c>
      <c r="AE30" s="14" t="str">
        <f t="shared" si="37"/>
        <v/>
      </c>
      <c r="AF30" s="14" t="str">
        <f t="shared" si="38"/>
        <v/>
      </c>
      <c r="AG30" s="14" t="str">
        <f t="shared" si="39"/>
        <v/>
      </c>
      <c r="AH30" s="14" t="str">
        <f t="shared" si="15"/>
        <v/>
      </c>
      <c r="AI30" s="44" t="str">
        <f t="shared" si="40"/>
        <v/>
      </c>
      <c r="AJ30" s="44" t="str">
        <f t="shared" si="41"/>
        <v/>
      </c>
      <c r="AK30" s="44" t="str">
        <f t="shared" si="42"/>
        <v/>
      </c>
      <c r="AL30" s="71" t="str">
        <f t="shared" si="16"/>
        <v/>
      </c>
      <c r="AM30" s="71" t="str">
        <f t="shared" si="17"/>
        <v/>
      </c>
      <c r="AN30" s="71" t="str">
        <f t="shared" si="18"/>
        <v/>
      </c>
      <c r="AO30" s="71" t="str">
        <f t="shared" si="19"/>
        <v/>
      </c>
      <c r="AR30" s="14" t="str">
        <f t="shared" si="20"/>
        <v/>
      </c>
      <c r="AS30" s="14" t="str">
        <f t="shared" si="4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2"/>
        <v>00000</v>
      </c>
      <c r="AW30" s="14" t="str">
        <f t="shared" si="53"/>
        <v>00000</v>
      </c>
      <c r="AX30" s="14" t="str">
        <f t="shared" si="43"/>
        <v>100000</v>
      </c>
      <c r="AY30" s="14" t="str">
        <f t="shared" si="44"/>
        <v>000000</v>
      </c>
      <c r="AZ30" s="14" t="str">
        <f t="shared" si="45"/>
        <v>B</v>
      </c>
      <c r="BA30" s="14" t="str">
        <f t="shared" si="22"/>
        <v/>
      </c>
      <c r="BB30" s="14" t="str">
        <f t="shared" si="46"/>
        <v/>
      </c>
      <c r="BC30" s="14" t="str">
        <f t="shared" si="23"/>
        <v/>
      </c>
      <c r="BD30" s="14" t="str">
        <f t="shared" si="50"/>
        <v/>
      </c>
      <c r="BE30" s="14">
        <f t="shared" si="47"/>
        <v>1</v>
      </c>
      <c r="BF30" s="14">
        <f t="shared" si="48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/>
      </c>
      <c r="C31" s="24" t="str">
        <f t="shared" si="3"/>
        <v/>
      </c>
      <c r="D31" s="77" t="str">
        <f t="shared" si="7"/>
        <v/>
      </c>
      <c r="E31" s="114" t="str">
        <f t="shared" si="8"/>
        <v/>
      </c>
      <c r="F31" s="67" t="str">
        <f t="shared" si="54"/>
        <v/>
      </c>
      <c r="H31" s="81" t="str">
        <f>IF('Strategy Dashboard'!AU31="","",'Strategy Dashboard'!AU31)</f>
        <v/>
      </c>
      <c r="J31" s="68" t="str">
        <f t="shared" si="55"/>
        <v/>
      </c>
      <c r="K31" s="77" t="str">
        <f t="shared" si="9"/>
        <v/>
      </c>
      <c r="L31" s="114" t="str">
        <f t="shared" si="10"/>
        <v/>
      </c>
      <c r="M31" s="24" t="str">
        <f t="shared" si="56"/>
        <v/>
      </c>
      <c r="N31" s="36" t="str">
        <f t="shared" si="27"/>
        <v/>
      </c>
      <c r="O31" s="117" t="str">
        <f t="shared" si="11"/>
        <v/>
      </c>
      <c r="P31" s="24" t="str">
        <f>IF(H31="","",IF(B31="NB",P30,IF(O31="",SUM($O$5:$O31)+N31,SUM($O$5:$O31))))</f>
        <v/>
      </c>
      <c r="Q31" s="123" t="str">
        <f t="shared" si="0"/>
        <v/>
      </c>
      <c r="R31" s="122" t="str">
        <f t="shared" si="12"/>
        <v/>
      </c>
      <c r="S31" s="79" t="str">
        <f t="shared" si="13"/>
        <v/>
      </c>
      <c r="T31" s="14" t="str">
        <f t="shared" si="5"/>
        <v/>
      </c>
      <c r="U31" s="14">
        <f t="shared" si="28"/>
        <v>0</v>
      </c>
      <c r="V31" s="14" t="str">
        <f t="shared" si="29"/>
        <v/>
      </c>
      <c r="W31" s="14" t="str">
        <f t="shared" si="51"/>
        <v>N</v>
      </c>
      <c r="X31" s="14" t="str">
        <f t="shared" si="30"/>
        <v>N</v>
      </c>
      <c r="Y31" s="14" t="str">
        <f t="shared" si="31"/>
        <v/>
      </c>
      <c r="Z31" s="79" t="str">
        <f t="shared" si="32"/>
        <v/>
      </c>
      <c r="AA31" s="14" t="str">
        <f t="shared" si="33"/>
        <v/>
      </c>
      <c r="AB31" s="14" t="str">
        <f t="shared" si="34"/>
        <v/>
      </c>
      <c r="AC31" s="14" t="str">
        <f t="shared" si="35"/>
        <v/>
      </c>
      <c r="AD31" s="14" t="str">
        <f t="shared" si="36"/>
        <v/>
      </c>
      <c r="AE31" s="14" t="str">
        <f t="shared" si="37"/>
        <v/>
      </c>
      <c r="AF31" s="14" t="str">
        <f t="shared" si="38"/>
        <v/>
      </c>
      <c r="AG31" s="14" t="str">
        <f t="shared" si="39"/>
        <v/>
      </c>
      <c r="AH31" s="14" t="str">
        <f t="shared" si="15"/>
        <v/>
      </c>
      <c r="AI31" s="44" t="str">
        <f t="shared" si="40"/>
        <v/>
      </c>
      <c r="AJ31" s="44" t="str">
        <f t="shared" si="41"/>
        <v/>
      </c>
      <c r="AK31" s="44" t="str">
        <f t="shared" si="42"/>
        <v/>
      </c>
      <c r="AL31" s="71" t="str">
        <f t="shared" si="16"/>
        <v/>
      </c>
      <c r="AM31" s="71" t="str">
        <f t="shared" si="17"/>
        <v/>
      </c>
      <c r="AN31" s="71" t="str">
        <f t="shared" si="18"/>
        <v/>
      </c>
      <c r="AO31" s="71" t="str">
        <f t="shared" si="19"/>
        <v/>
      </c>
      <c r="AR31" s="14" t="str">
        <f t="shared" si="20"/>
        <v/>
      </c>
      <c r="AS31" s="14" t="str">
        <f t="shared" si="4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2"/>
        <v>00000</v>
      </c>
      <c r="AW31" s="14" t="str">
        <f t="shared" si="53"/>
        <v>00000</v>
      </c>
      <c r="AX31" s="14" t="str">
        <f t="shared" si="43"/>
        <v>000000</v>
      </c>
      <c r="AY31" s="14" t="str">
        <f t="shared" si="44"/>
        <v>000000</v>
      </c>
      <c r="AZ31" s="14" t="str">
        <f t="shared" si="45"/>
        <v>B</v>
      </c>
      <c r="BA31" s="14" t="str">
        <f t="shared" si="22"/>
        <v/>
      </c>
      <c r="BB31" s="14" t="str">
        <f t="shared" si="46"/>
        <v/>
      </c>
      <c r="BC31" s="14" t="str">
        <f t="shared" si="23"/>
        <v/>
      </c>
      <c r="BD31" s="14" t="str">
        <f t="shared" si="50"/>
        <v/>
      </c>
      <c r="BE31" s="14">
        <f t="shared" si="47"/>
        <v>1</v>
      </c>
      <c r="BF31" s="14">
        <f t="shared" si="48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/>
      </c>
      <c r="C32" s="24" t="str">
        <f t="shared" si="3"/>
        <v/>
      </c>
      <c r="D32" s="77" t="str">
        <f t="shared" si="7"/>
        <v/>
      </c>
      <c r="E32" s="114" t="str">
        <f t="shared" si="8"/>
        <v/>
      </c>
      <c r="F32" s="67" t="str">
        <f t="shared" si="54"/>
        <v/>
      </c>
      <c r="H32" s="81" t="str">
        <f>IF('Strategy Dashboard'!AU32="","",'Strategy Dashboard'!AU32)</f>
        <v/>
      </c>
      <c r="J32" s="68" t="str">
        <f t="shared" si="55"/>
        <v/>
      </c>
      <c r="K32" s="77" t="str">
        <f t="shared" si="9"/>
        <v/>
      </c>
      <c r="L32" s="114" t="str">
        <f t="shared" si="10"/>
        <v/>
      </c>
      <c r="M32" s="24" t="str">
        <f t="shared" si="56"/>
        <v/>
      </c>
      <c r="N32" s="36" t="str">
        <f t="shared" si="27"/>
        <v/>
      </c>
      <c r="O32" s="117" t="str">
        <f t="shared" si="11"/>
        <v/>
      </c>
      <c r="P32" s="24" t="str">
        <f>IF(H32="","",IF(B32="NB",P31,IF(O32="",SUM($O$5:$O32)+N32,SUM($O$5:$O32))))</f>
        <v/>
      </c>
      <c r="Q32" s="123" t="str">
        <f t="shared" si="0"/>
        <v/>
      </c>
      <c r="R32" s="122" t="str">
        <f t="shared" si="12"/>
        <v/>
      </c>
      <c r="S32" s="79" t="str">
        <f t="shared" si="13"/>
        <v/>
      </c>
      <c r="T32" s="14" t="str">
        <f t="shared" si="5"/>
        <v/>
      </c>
      <c r="U32" s="14">
        <f t="shared" si="28"/>
        <v>0</v>
      </c>
      <c r="V32" s="14" t="str">
        <f t="shared" si="29"/>
        <v/>
      </c>
      <c r="W32" s="14" t="str">
        <f t="shared" si="51"/>
        <v>N</v>
      </c>
      <c r="X32" s="14" t="str">
        <f t="shared" si="30"/>
        <v>N</v>
      </c>
      <c r="Y32" s="14" t="str">
        <f t="shared" si="31"/>
        <v/>
      </c>
      <c r="Z32" s="79" t="str">
        <f t="shared" si="32"/>
        <v/>
      </c>
      <c r="AA32" s="14" t="str">
        <f t="shared" si="33"/>
        <v/>
      </c>
      <c r="AB32" s="14" t="str">
        <f t="shared" si="34"/>
        <v/>
      </c>
      <c r="AC32" s="14" t="str">
        <f t="shared" si="35"/>
        <v/>
      </c>
      <c r="AD32" s="14" t="str">
        <f t="shared" si="36"/>
        <v/>
      </c>
      <c r="AE32" s="14" t="str">
        <f t="shared" si="37"/>
        <v/>
      </c>
      <c r="AF32" s="14" t="str">
        <f t="shared" si="38"/>
        <v/>
      </c>
      <c r="AG32" s="14" t="str">
        <f t="shared" si="39"/>
        <v/>
      </c>
      <c r="AH32" s="14" t="str">
        <f t="shared" si="15"/>
        <v/>
      </c>
      <c r="AI32" s="44" t="str">
        <f t="shared" si="40"/>
        <v/>
      </c>
      <c r="AJ32" s="44" t="str">
        <f t="shared" si="41"/>
        <v/>
      </c>
      <c r="AK32" s="44" t="str">
        <f t="shared" si="42"/>
        <v/>
      </c>
      <c r="AL32" s="71" t="str">
        <f t="shared" si="16"/>
        <v/>
      </c>
      <c r="AM32" s="71" t="str">
        <f t="shared" si="17"/>
        <v/>
      </c>
      <c r="AN32" s="71" t="str">
        <f t="shared" si="18"/>
        <v/>
      </c>
      <c r="AO32" s="71" t="str">
        <f t="shared" si="19"/>
        <v/>
      </c>
      <c r="AR32" s="14" t="str">
        <f t="shared" si="20"/>
        <v/>
      </c>
      <c r="AS32" s="14" t="str">
        <f t="shared" si="4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2"/>
        <v>00000</v>
      </c>
      <c r="AW32" s="14" t="str">
        <f t="shared" si="53"/>
        <v>00000</v>
      </c>
      <c r="AX32" s="14" t="str">
        <f t="shared" si="43"/>
        <v>000000</v>
      </c>
      <c r="AY32" s="14" t="str">
        <f t="shared" si="44"/>
        <v>000000</v>
      </c>
      <c r="AZ32" s="14" t="str">
        <f t="shared" si="45"/>
        <v>B</v>
      </c>
      <c r="BA32" s="14" t="str">
        <f t="shared" si="22"/>
        <v/>
      </c>
      <c r="BB32" s="14" t="str">
        <f t="shared" si="46"/>
        <v/>
      </c>
      <c r="BC32" s="14" t="str">
        <f t="shared" si="23"/>
        <v/>
      </c>
      <c r="BD32" s="14" t="str">
        <f t="shared" si="50"/>
        <v/>
      </c>
      <c r="BE32" s="14">
        <f t="shared" si="47"/>
        <v>1</v>
      </c>
      <c r="BF32" s="14">
        <f t="shared" si="48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68" t="str">
        <f t="shared" si="6"/>
        <v/>
      </c>
      <c r="C33" s="24" t="str">
        <f t="shared" si="3"/>
        <v/>
      </c>
      <c r="D33" s="77" t="str">
        <f t="shared" si="7"/>
        <v/>
      </c>
      <c r="E33" s="114" t="str">
        <f t="shared" si="8"/>
        <v/>
      </c>
      <c r="F33" s="67" t="str">
        <f t="shared" si="54"/>
        <v/>
      </c>
      <c r="H33" s="81" t="str">
        <f>IF('Strategy Dashboard'!AU33="","",'Strategy Dashboard'!AU33)</f>
        <v/>
      </c>
      <c r="J33" s="68" t="str">
        <f t="shared" si="55"/>
        <v/>
      </c>
      <c r="K33" s="77" t="str">
        <f t="shared" si="9"/>
        <v/>
      </c>
      <c r="L33" s="114" t="str">
        <f t="shared" si="10"/>
        <v/>
      </c>
      <c r="M33" s="24" t="str">
        <f t="shared" si="56"/>
        <v/>
      </c>
      <c r="N33" s="36" t="str">
        <f t="shared" si="27"/>
        <v/>
      </c>
      <c r="O33" s="117" t="str">
        <f t="shared" si="11"/>
        <v/>
      </c>
      <c r="P33" s="24" t="str">
        <f>IF(H33="","",IF(B33="NB",P32,IF(O33="",SUM($O$5:$O33)+N33,SUM($O$5:$O33))))</f>
        <v/>
      </c>
      <c r="Q33" s="123" t="str">
        <f t="shared" si="0"/>
        <v/>
      </c>
      <c r="R33" s="122" t="str">
        <f t="shared" si="12"/>
        <v/>
      </c>
      <c r="S33" s="79" t="str">
        <f t="shared" si="13"/>
        <v/>
      </c>
      <c r="T33" s="14" t="str">
        <f t="shared" si="5"/>
        <v/>
      </c>
      <c r="U33" s="14">
        <f t="shared" si="28"/>
        <v>0</v>
      </c>
      <c r="V33" s="14" t="str">
        <f t="shared" si="29"/>
        <v/>
      </c>
      <c r="W33" s="14" t="str">
        <f t="shared" si="51"/>
        <v>N</v>
      </c>
      <c r="X33" s="14" t="str">
        <f t="shared" si="30"/>
        <v>N</v>
      </c>
      <c r="Y33" s="14" t="str">
        <f t="shared" si="31"/>
        <v/>
      </c>
      <c r="Z33" s="79" t="str">
        <f t="shared" si="32"/>
        <v/>
      </c>
      <c r="AA33" s="14" t="str">
        <f t="shared" si="33"/>
        <v/>
      </c>
      <c r="AB33" s="14" t="str">
        <f t="shared" si="34"/>
        <v/>
      </c>
      <c r="AC33" s="14" t="str">
        <f t="shared" si="35"/>
        <v/>
      </c>
      <c r="AD33" s="14" t="str">
        <f t="shared" si="36"/>
        <v/>
      </c>
      <c r="AE33" s="14" t="str">
        <f t="shared" si="37"/>
        <v/>
      </c>
      <c r="AF33" s="14" t="str">
        <f t="shared" si="38"/>
        <v/>
      </c>
      <c r="AG33" s="14" t="str">
        <f t="shared" si="39"/>
        <v/>
      </c>
      <c r="AH33" s="14" t="str">
        <f t="shared" si="15"/>
        <v/>
      </c>
      <c r="AI33" s="44" t="str">
        <f t="shared" si="40"/>
        <v/>
      </c>
      <c r="AJ33" s="44" t="str">
        <f t="shared" si="41"/>
        <v/>
      </c>
      <c r="AK33" s="44" t="str">
        <f t="shared" si="42"/>
        <v/>
      </c>
      <c r="AL33" s="71" t="str">
        <f t="shared" si="16"/>
        <v/>
      </c>
      <c r="AM33" s="71" t="str">
        <f t="shared" si="17"/>
        <v/>
      </c>
      <c r="AN33" s="71" t="str">
        <f t="shared" si="18"/>
        <v/>
      </c>
      <c r="AO33" s="71" t="str">
        <f t="shared" si="19"/>
        <v/>
      </c>
      <c r="AR33" s="14" t="str">
        <f t="shared" si="20"/>
        <v/>
      </c>
      <c r="AS33" s="14" t="str">
        <f t="shared" si="4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2"/>
        <v>00000</v>
      </c>
      <c r="AW33" s="14" t="str">
        <f t="shared" si="53"/>
        <v>00000</v>
      </c>
      <c r="AX33" s="14" t="str">
        <f t="shared" si="43"/>
        <v>000000</v>
      </c>
      <c r="AY33" s="14" t="str">
        <f t="shared" si="44"/>
        <v>000000</v>
      </c>
      <c r="AZ33" s="14" t="str">
        <f t="shared" si="45"/>
        <v>B</v>
      </c>
      <c r="BA33" s="14" t="str">
        <f t="shared" si="22"/>
        <v/>
      </c>
      <c r="BB33" s="14" t="str">
        <f t="shared" si="46"/>
        <v/>
      </c>
      <c r="BC33" s="14" t="str">
        <f t="shared" si="23"/>
        <v/>
      </c>
      <c r="BD33" s="14" t="str">
        <f t="shared" si="50"/>
        <v/>
      </c>
      <c r="BE33" s="14">
        <f t="shared" si="47"/>
        <v>1</v>
      </c>
      <c r="BF33" s="14">
        <f t="shared" si="48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/>
      </c>
      <c r="C34" s="25" t="str">
        <f t="shared" si="3"/>
        <v/>
      </c>
      <c r="D34" s="78" t="str">
        <f t="shared" si="7"/>
        <v/>
      </c>
      <c r="E34" s="115" t="str">
        <f t="shared" si="8"/>
        <v/>
      </c>
      <c r="F34" s="70" t="str">
        <f t="shared" si="54"/>
        <v/>
      </c>
      <c r="H34" s="82" t="str">
        <f>IF('Strategy Dashboard'!AU34="","",'Strategy Dashboard'!AU34)</f>
        <v/>
      </c>
      <c r="J34" s="69" t="str">
        <f t="shared" si="55"/>
        <v/>
      </c>
      <c r="K34" s="78" t="str">
        <f t="shared" si="9"/>
        <v/>
      </c>
      <c r="L34" s="115" t="str">
        <f t="shared" si="10"/>
        <v/>
      </c>
      <c r="M34" s="25" t="str">
        <f t="shared" si="56"/>
        <v/>
      </c>
      <c r="N34" s="36" t="str">
        <f t="shared" si="27"/>
        <v/>
      </c>
      <c r="O34" s="124" t="str">
        <f t="shared" si="11"/>
        <v/>
      </c>
      <c r="P34" s="25" t="str">
        <f>IF(H34="","",IF(B34="NB",P33,IF(O34="",SUM($O$5:$O34)+N34,SUM($O$5:$O34))))</f>
        <v/>
      </c>
      <c r="Q34" s="125" t="str">
        <f t="shared" si="0"/>
        <v/>
      </c>
      <c r="R34" s="122" t="str">
        <f t="shared" si="12"/>
        <v/>
      </c>
      <c r="S34" s="79" t="str">
        <f t="shared" si="13"/>
        <v/>
      </c>
      <c r="T34" s="14" t="str">
        <f t="shared" si="5"/>
        <v/>
      </c>
      <c r="U34" s="14">
        <f t="shared" si="28"/>
        <v>0</v>
      </c>
      <c r="V34" s="14" t="str">
        <f t="shared" si="29"/>
        <v/>
      </c>
      <c r="W34" s="14" t="str">
        <f t="shared" si="51"/>
        <v>N</v>
      </c>
      <c r="X34" s="14" t="str">
        <f t="shared" si="30"/>
        <v>N</v>
      </c>
      <c r="Y34" s="14" t="str">
        <f t="shared" si="31"/>
        <v/>
      </c>
      <c r="Z34" s="79" t="str">
        <f t="shared" si="32"/>
        <v/>
      </c>
      <c r="AA34" s="14" t="str">
        <f t="shared" si="33"/>
        <v/>
      </c>
      <c r="AB34" s="14" t="str">
        <f t="shared" si="34"/>
        <v/>
      </c>
      <c r="AC34" s="14" t="str">
        <f t="shared" si="35"/>
        <v/>
      </c>
      <c r="AD34" s="14" t="str">
        <f t="shared" si="36"/>
        <v/>
      </c>
      <c r="AE34" s="14" t="str">
        <f t="shared" si="37"/>
        <v/>
      </c>
      <c r="AF34" s="14" t="str">
        <f t="shared" si="38"/>
        <v/>
      </c>
      <c r="AG34" s="14" t="str">
        <f t="shared" si="39"/>
        <v/>
      </c>
      <c r="AH34" s="14" t="str">
        <f t="shared" si="15"/>
        <v/>
      </c>
      <c r="AI34" s="44" t="str">
        <f t="shared" si="40"/>
        <v/>
      </c>
      <c r="AJ34" s="44" t="str">
        <f t="shared" si="41"/>
        <v/>
      </c>
      <c r="AK34" s="44" t="str">
        <f t="shared" si="42"/>
        <v/>
      </c>
      <c r="AL34" s="71" t="str">
        <f t="shared" si="16"/>
        <v/>
      </c>
      <c r="AM34" s="71" t="str">
        <f t="shared" si="17"/>
        <v/>
      </c>
      <c r="AN34" s="71" t="str">
        <f t="shared" si="18"/>
        <v/>
      </c>
      <c r="AO34" s="71" t="str">
        <f t="shared" si="19"/>
        <v/>
      </c>
      <c r="AR34" s="14" t="str">
        <f t="shared" si="20"/>
        <v/>
      </c>
      <c r="AS34" s="14" t="str">
        <f t="shared" si="4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2"/>
        <v>00000</v>
      </c>
      <c r="AW34" s="14" t="str">
        <f t="shared" si="53"/>
        <v>00000</v>
      </c>
      <c r="AX34" s="14" t="str">
        <f t="shared" si="43"/>
        <v>000000</v>
      </c>
      <c r="AY34" s="14" t="str">
        <f t="shared" si="44"/>
        <v>000000</v>
      </c>
      <c r="AZ34" s="14" t="str">
        <f t="shared" si="45"/>
        <v>B</v>
      </c>
      <c r="BA34" s="14" t="str">
        <f t="shared" si="22"/>
        <v/>
      </c>
      <c r="BB34" s="14" t="str">
        <f t="shared" si="46"/>
        <v/>
      </c>
      <c r="BC34" s="14" t="str">
        <f t="shared" si="23"/>
        <v/>
      </c>
      <c r="BD34" s="14" t="str">
        <f t="shared" si="50"/>
        <v/>
      </c>
      <c r="BE34" s="14">
        <f t="shared" si="47"/>
        <v>1</v>
      </c>
      <c r="BF34" s="14">
        <f t="shared" si="48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4" t="str">
        <f t="shared" si="6"/>
        <v/>
      </c>
      <c r="C35" s="36" t="str">
        <f t="shared" si="3"/>
        <v/>
      </c>
      <c r="D35" s="75" t="str">
        <f t="shared" si="7"/>
        <v/>
      </c>
      <c r="E35" s="113" t="str">
        <f t="shared" si="8"/>
        <v/>
      </c>
      <c r="F35" s="76" t="str">
        <f t="shared" si="54"/>
        <v/>
      </c>
      <c r="H35" s="80" t="str">
        <f>IF('Strategy Dashboard'!AU35="","",'Strategy Dashboard'!AU35)</f>
        <v/>
      </c>
      <c r="J35" s="74" t="str">
        <f t="shared" si="55"/>
        <v/>
      </c>
      <c r="K35" s="75" t="str">
        <f t="shared" si="9"/>
        <v/>
      </c>
      <c r="L35" s="113" t="str">
        <f t="shared" si="10"/>
        <v/>
      </c>
      <c r="M35" s="36" t="str">
        <f t="shared" si="56"/>
        <v/>
      </c>
      <c r="N35" s="36" t="str">
        <f t="shared" si="27"/>
        <v/>
      </c>
      <c r="O35" s="129" t="str">
        <f t="shared" si="11"/>
        <v/>
      </c>
      <c r="P35" s="36" t="str">
        <f>IF(H35="","",IF(B35="NB",P34,IF(O35="",SUM($O$5:$O35)+N35,SUM($O$5:$O35))))</f>
        <v/>
      </c>
      <c r="Q35" s="130" t="str">
        <f t="shared" si="0"/>
        <v/>
      </c>
      <c r="R35" s="122" t="str">
        <f t="shared" si="12"/>
        <v/>
      </c>
      <c r="S35" s="79" t="str">
        <f t="shared" si="13"/>
        <v/>
      </c>
      <c r="T35" s="14" t="str">
        <f t="shared" si="5"/>
        <v/>
      </c>
      <c r="U35" s="14">
        <f t="shared" si="28"/>
        <v>0</v>
      </c>
      <c r="V35" s="14" t="str">
        <f t="shared" si="29"/>
        <v/>
      </c>
      <c r="W35" s="14" t="str">
        <f t="shared" si="51"/>
        <v>N</v>
      </c>
      <c r="X35" s="14" t="str">
        <f t="shared" si="30"/>
        <v>N</v>
      </c>
      <c r="Y35" s="14" t="str">
        <f t="shared" si="31"/>
        <v/>
      </c>
      <c r="Z35" s="79" t="str">
        <f t="shared" si="32"/>
        <v/>
      </c>
      <c r="AA35" s="14" t="str">
        <f t="shared" si="33"/>
        <v/>
      </c>
      <c r="AB35" s="14" t="str">
        <f t="shared" si="34"/>
        <v/>
      </c>
      <c r="AC35" s="14" t="str">
        <f t="shared" si="35"/>
        <v/>
      </c>
      <c r="AD35" s="14" t="str">
        <f t="shared" si="36"/>
        <v/>
      </c>
      <c r="AE35" s="14" t="str">
        <f t="shared" si="37"/>
        <v/>
      </c>
      <c r="AF35" s="14" t="str">
        <f t="shared" si="38"/>
        <v/>
      </c>
      <c r="AG35" s="14" t="str">
        <f t="shared" si="39"/>
        <v/>
      </c>
      <c r="AH35" s="14" t="str">
        <f t="shared" si="15"/>
        <v/>
      </c>
      <c r="AI35" s="44" t="str">
        <f t="shared" si="40"/>
        <v/>
      </c>
      <c r="AJ35" s="44" t="str">
        <f t="shared" si="41"/>
        <v/>
      </c>
      <c r="AK35" s="44" t="str">
        <f t="shared" si="42"/>
        <v/>
      </c>
      <c r="AL35" s="71" t="str">
        <f t="shared" si="16"/>
        <v/>
      </c>
      <c r="AM35" s="71" t="str">
        <f t="shared" si="17"/>
        <v/>
      </c>
      <c r="AN35" s="71" t="str">
        <f t="shared" si="18"/>
        <v/>
      </c>
      <c r="AO35" s="71" t="str">
        <f t="shared" si="19"/>
        <v/>
      </c>
      <c r="AR35" s="14" t="str">
        <f t="shared" si="20"/>
        <v/>
      </c>
      <c r="AS35" s="14" t="str">
        <f t="shared" si="4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2"/>
        <v>00000</v>
      </c>
      <c r="AW35" s="14" t="str">
        <f t="shared" si="53"/>
        <v>00000</v>
      </c>
      <c r="AX35" s="14" t="str">
        <f t="shared" si="43"/>
        <v>000000</v>
      </c>
      <c r="AY35" s="14" t="str">
        <f t="shared" si="44"/>
        <v>000000</v>
      </c>
      <c r="AZ35" s="14" t="str">
        <f t="shared" si="45"/>
        <v>B</v>
      </c>
      <c r="BA35" s="14" t="str">
        <f t="shared" si="22"/>
        <v/>
      </c>
      <c r="BB35" s="14" t="str">
        <f t="shared" si="46"/>
        <v/>
      </c>
      <c r="BC35" s="14" t="str">
        <f t="shared" si="23"/>
        <v/>
      </c>
      <c r="BD35" s="14" t="str">
        <f t="shared" si="50"/>
        <v/>
      </c>
      <c r="BE35" s="14">
        <f t="shared" si="47"/>
        <v>1</v>
      </c>
      <c r="BF35" s="14">
        <f t="shared" si="48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68" t="str">
        <f t="shared" si="6"/>
        <v/>
      </c>
      <c r="C36" s="24" t="str">
        <f t="shared" si="3"/>
        <v/>
      </c>
      <c r="D36" s="77" t="str">
        <f t="shared" si="7"/>
        <v/>
      </c>
      <c r="E36" s="114" t="str">
        <f t="shared" si="8"/>
        <v/>
      </c>
      <c r="F36" s="67" t="str">
        <f t="shared" si="54"/>
        <v/>
      </c>
      <c r="H36" s="81" t="str">
        <f>IF('Strategy Dashboard'!AU36="","",'Strategy Dashboard'!AU36)</f>
        <v/>
      </c>
      <c r="J36" s="68" t="str">
        <f t="shared" si="55"/>
        <v/>
      </c>
      <c r="K36" s="77" t="str">
        <f t="shared" si="9"/>
        <v/>
      </c>
      <c r="L36" s="114" t="str">
        <f t="shared" si="10"/>
        <v/>
      </c>
      <c r="M36" s="24" t="str">
        <f t="shared" si="56"/>
        <v/>
      </c>
      <c r="N36" s="36" t="str">
        <f t="shared" si="27"/>
        <v/>
      </c>
      <c r="O36" s="117" t="str">
        <f t="shared" si="11"/>
        <v/>
      </c>
      <c r="P36" s="24" t="str">
        <f>IF(H36="","",IF(B36="NB",P35,IF(O36="",SUM($O$5:$O36)+N36,SUM($O$5:$O36))))</f>
        <v/>
      </c>
      <c r="Q36" s="123" t="str">
        <f t="shared" si="0"/>
        <v/>
      </c>
      <c r="R36" s="122" t="str">
        <f t="shared" si="12"/>
        <v/>
      </c>
      <c r="S36" s="79" t="str">
        <f t="shared" si="13"/>
        <v/>
      </c>
      <c r="T36" s="14" t="str">
        <f t="shared" si="5"/>
        <v/>
      </c>
      <c r="U36" s="14">
        <f t="shared" si="28"/>
        <v>0</v>
      </c>
      <c r="V36" s="14" t="str">
        <f t="shared" si="29"/>
        <v/>
      </c>
      <c r="W36" s="14" t="str">
        <f t="shared" si="51"/>
        <v>N</v>
      </c>
      <c r="X36" s="14" t="str">
        <f t="shared" si="30"/>
        <v>N</v>
      </c>
      <c r="Y36" s="14" t="str">
        <f t="shared" si="31"/>
        <v/>
      </c>
      <c r="Z36" s="79" t="str">
        <f t="shared" si="32"/>
        <v/>
      </c>
      <c r="AA36" s="14" t="str">
        <f t="shared" si="33"/>
        <v/>
      </c>
      <c r="AB36" s="14" t="str">
        <f t="shared" si="34"/>
        <v/>
      </c>
      <c r="AC36" s="14" t="str">
        <f t="shared" si="35"/>
        <v/>
      </c>
      <c r="AD36" s="14" t="str">
        <f t="shared" si="36"/>
        <v/>
      </c>
      <c r="AE36" s="14" t="str">
        <f t="shared" si="37"/>
        <v/>
      </c>
      <c r="AF36" s="14" t="str">
        <f t="shared" si="38"/>
        <v/>
      </c>
      <c r="AG36" s="14" t="str">
        <f t="shared" si="39"/>
        <v/>
      </c>
      <c r="AH36" s="14" t="str">
        <f t="shared" si="15"/>
        <v/>
      </c>
      <c r="AI36" s="44" t="str">
        <f t="shared" si="40"/>
        <v/>
      </c>
      <c r="AJ36" s="44" t="str">
        <f t="shared" si="41"/>
        <v/>
      </c>
      <c r="AK36" s="44" t="str">
        <f t="shared" si="42"/>
        <v/>
      </c>
      <c r="AL36" s="71" t="str">
        <f t="shared" si="16"/>
        <v/>
      </c>
      <c r="AM36" s="71" t="str">
        <f t="shared" si="17"/>
        <v/>
      </c>
      <c r="AN36" s="71" t="str">
        <f t="shared" si="18"/>
        <v/>
      </c>
      <c r="AO36" s="71" t="str">
        <f t="shared" si="19"/>
        <v/>
      </c>
      <c r="AR36" s="14" t="str">
        <f t="shared" si="20"/>
        <v/>
      </c>
      <c r="AS36" s="14" t="str">
        <f t="shared" si="4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2"/>
        <v>00000</v>
      </c>
      <c r="AW36" s="14" t="str">
        <f t="shared" si="53"/>
        <v>00000</v>
      </c>
      <c r="AX36" s="14" t="str">
        <f t="shared" si="43"/>
        <v>000000</v>
      </c>
      <c r="AY36" s="14" t="str">
        <f t="shared" si="44"/>
        <v>000000</v>
      </c>
      <c r="AZ36" s="14" t="str">
        <f t="shared" si="45"/>
        <v>B</v>
      </c>
      <c r="BA36" s="14" t="str">
        <f t="shared" si="22"/>
        <v/>
      </c>
      <c r="BB36" s="14" t="str">
        <f t="shared" si="46"/>
        <v/>
      </c>
      <c r="BC36" s="14" t="str">
        <f t="shared" si="23"/>
        <v/>
      </c>
      <c r="BD36" s="14" t="str">
        <f t="shared" si="50"/>
        <v/>
      </c>
      <c r="BE36" s="14">
        <f t="shared" si="47"/>
        <v>1</v>
      </c>
      <c r="BF36" s="14">
        <f t="shared" si="48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68" t="str">
        <f t="shared" si="6"/>
        <v/>
      </c>
      <c r="C37" s="24" t="str">
        <f t="shared" si="3"/>
        <v/>
      </c>
      <c r="D37" s="77" t="str">
        <f t="shared" si="7"/>
        <v/>
      </c>
      <c r="E37" s="114" t="str">
        <f t="shared" si="8"/>
        <v/>
      </c>
      <c r="F37" s="67" t="str">
        <f t="shared" si="54"/>
        <v/>
      </c>
      <c r="H37" s="81" t="str">
        <f>IF('Strategy Dashboard'!AU37="","",'Strategy Dashboard'!AU37)</f>
        <v/>
      </c>
      <c r="J37" s="68" t="str">
        <f t="shared" si="55"/>
        <v/>
      </c>
      <c r="K37" s="77" t="str">
        <f t="shared" si="9"/>
        <v/>
      </c>
      <c r="L37" s="114" t="str">
        <f t="shared" si="10"/>
        <v/>
      </c>
      <c r="M37" s="24" t="str">
        <f t="shared" si="56"/>
        <v/>
      </c>
      <c r="N37" s="36" t="str">
        <f t="shared" si="27"/>
        <v/>
      </c>
      <c r="O37" s="117" t="str">
        <f t="shared" si="11"/>
        <v/>
      </c>
      <c r="P37" s="24" t="str">
        <f>IF(H37="","",IF(B37="NB",P36,IF(O37="",SUM($O$5:$O37)+N37,SUM($O$5:$O37))))</f>
        <v/>
      </c>
      <c r="Q37" s="123" t="str">
        <f t="shared" ref="Q37:Q68" si="57">IF(AB37="R","Rabbit","")</f>
        <v/>
      </c>
      <c r="R37" s="122" t="str">
        <f t="shared" si="12"/>
        <v/>
      </c>
      <c r="S37" s="79" t="str">
        <f t="shared" si="13"/>
        <v/>
      </c>
      <c r="T37" s="14" t="str">
        <f t="shared" si="5"/>
        <v/>
      </c>
      <c r="U37" s="14">
        <f t="shared" si="28"/>
        <v>0</v>
      </c>
      <c r="V37" s="14" t="str">
        <f t="shared" si="29"/>
        <v/>
      </c>
      <c r="W37" s="14" t="str">
        <f t="shared" si="51"/>
        <v>N</v>
      </c>
      <c r="X37" s="14" t="str">
        <f t="shared" si="30"/>
        <v>N</v>
      </c>
      <c r="Y37" s="14" t="str">
        <f t="shared" si="31"/>
        <v/>
      </c>
      <c r="Z37" s="79" t="str">
        <f t="shared" si="32"/>
        <v/>
      </c>
      <c r="AA37" s="14" t="str">
        <f t="shared" si="33"/>
        <v/>
      </c>
      <c r="AB37" s="14" t="str">
        <f t="shared" si="34"/>
        <v/>
      </c>
      <c r="AC37" s="14" t="str">
        <f t="shared" si="35"/>
        <v/>
      </c>
      <c r="AD37" s="14" t="str">
        <f t="shared" si="36"/>
        <v/>
      </c>
      <c r="AE37" s="14" t="str">
        <f t="shared" si="37"/>
        <v/>
      </c>
      <c r="AF37" s="14" t="str">
        <f t="shared" si="38"/>
        <v/>
      </c>
      <c r="AG37" s="14" t="str">
        <f t="shared" si="39"/>
        <v/>
      </c>
      <c r="AH37" s="14" t="str">
        <f t="shared" si="15"/>
        <v/>
      </c>
      <c r="AI37" s="44" t="str">
        <f t="shared" si="40"/>
        <v/>
      </c>
      <c r="AJ37" s="44" t="str">
        <f t="shared" si="41"/>
        <v/>
      </c>
      <c r="AK37" s="44" t="str">
        <f t="shared" si="42"/>
        <v/>
      </c>
      <c r="AL37" s="71" t="str">
        <f t="shared" si="16"/>
        <v/>
      </c>
      <c r="AM37" s="71" t="str">
        <f t="shared" si="17"/>
        <v/>
      </c>
      <c r="AN37" s="71" t="str">
        <f t="shared" si="18"/>
        <v/>
      </c>
      <c r="AO37" s="71" t="str">
        <f t="shared" si="19"/>
        <v/>
      </c>
      <c r="AR37" s="14" t="str">
        <f t="shared" si="20"/>
        <v/>
      </c>
      <c r="AS37" s="14" t="str">
        <f t="shared" si="4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2"/>
        <v>00000</v>
      </c>
      <c r="AW37" s="14" t="str">
        <f t="shared" si="53"/>
        <v>00000</v>
      </c>
      <c r="AX37" s="14" t="str">
        <f t="shared" si="43"/>
        <v>000000</v>
      </c>
      <c r="AY37" s="14" t="str">
        <f t="shared" si="44"/>
        <v>000000</v>
      </c>
      <c r="AZ37" s="14" t="str">
        <f t="shared" si="45"/>
        <v>B</v>
      </c>
      <c r="BA37" s="14" t="str">
        <f t="shared" si="22"/>
        <v/>
      </c>
      <c r="BB37" s="14" t="str">
        <f t="shared" si="46"/>
        <v/>
      </c>
      <c r="BC37" s="14" t="str">
        <f t="shared" si="23"/>
        <v/>
      </c>
      <c r="BD37" s="14" t="str">
        <f t="shared" si="50"/>
        <v/>
      </c>
      <c r="BE37" s="14">
        <f t="shared" si="47"/>
        <v>1</v>
      </c>
      <c r="BF37" s="14">
        <f t="shared" si="48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68" t="str">
        <f t="shared" si="6"/>
        <v/>
      </c>
      <c r="C38" s="24" t="str">
        <f t="shared" ref="C38:C69" si="58">IF(H37="","",IF(AR37=AR38,"",AR38))</f>
        <v/>
      </c>
      <c r="D38" s="77" t="str">
        <f t="shared" si="7"/>
        <v/>
      </c>
      <c r="E38" s="114" t="str">
        <f t="shared" si="8"/>
        <v/>
      </c>
      <c r="F38" s="67" t="str">
        <f t="shared" si="54"/>
        <v/>
      </c>
      <c r="H38" s="81" t="str">
        <f>IF('Strategy Dashboard'!AU38="","",'Strategy Dashboard'!AU38)</f>
        <v/>
      </c>
      <c r="J38" s="68" t="str">
        <f t="shared" si="55"/>
        <v/>
      </c>
      <c r="K38" s="77" t="str">
        <f t="shared" si="9"/>
        <v/>
      </c>
      <c r="L38" s="114" t="str">
        <f t="shared" si="10"/>
        <v/>
      </c>
      <c r="M38" s="24" t="str">
        <f t="shared" si="56"/>
        <v/>
      </c>
      <c r="N38" s="36" t="str">
        <f t="shared" si="27"/>
        <v/>
      </c>
      <c r="O38" s="117" t="str">
        <f t="shared" si="11"/>
        <v/>
      </c>
      <c r="P38" s="24" t="str">
        <f>IF(H38="","",IF(B38="NB",P37,IF(O38="",SUM($O$5:$O38)+N38,SUM($O$5:$O38))))</f>
        <v/>
      </c>
      <c r="Q38" s="123" t="str">
        <f t="shared" si="57"/>
        <v/>
      </c>
      <c r="R38" s="122" t="str">
        <f t="shared" si="12"/>
        <v/>
      </c>
      <c r="S38" s="79" t="str">
        <f t="shared" si="13"/>
        <v/>
      </c>
      <c r="T38" s="14" t="str">
        <f t="shared" si="5"/>
        <v/>
      </c>
      <c r="U38" s="14">
        <f t="shared" si="28"/>
        <v>0</v>
      </c>
      <c r="V38" s="14" t="str">
        <f t="shared" si="29"/>
        <v/>
      </c>
      <c r="W38" s="14" t="str">
        <f t="shared" si="51"/>
        <v>N</v>
      </c>
      <c r="X38" s="14" t="str">
        <f t="shared" si="30"/>
        <v>N</v>
      </c>
      <c r="Y38" s="14" t="str">
        <f t="shared" si="31"/>
        <v/>
      </c>
      <c r="Z38" s="79" t="str">
        <f t="shared" si="32"/>
        <v/>
      </c>
      <c r="AA38" s="14" t="str">
        <f t="shared" si="33"/>
        <v/>
      </c>
      <c r="AB38" s="14" t="str">
        <f t="shared" si="34"/>
        <v/>
      </c>
      <c r="AC38" s="14" t="str">
        <f t="shared" si="35"/>
        <v/>
      </c>
      <c r="AD38" s="14" t="str">
        <f t="shared" si="36"/>
        <v/>
      </c>
      <c r="AE38" s="14" t="str">
        <f t="shared" si="37"/>
        <v/>
      </c>
      <c r="AF38" s="14" t="str">
        <f t="shared" si="38"/>
        <v/>
      </c>
      <c r="AG38" s="14" t="str">
        <f t="shared" si="39"/>
        <v/>
      </c>
      <c r="AH38" s="14" t="str">
        <f t="shared" si="15"/>
        <v/>
      </c>
      <c r="AI38" s="44" t="str">
        <f t="shared" si="40"/>
        <v/>
      </c>
      <c r="AJ38" s="44" t="str">
        <f t="shared" si="41"/>
        <v/>
      </c>
      <c r="AK38" s="44" t="str">
        <f t="shared" si="42"/>
        <v/>
      </c>
      <c r="AL38" s="71" t="str">
        <f t="shared" si="16"/>
        <v/>
      </c>
      <c r="AM38" s="71" t="str">
        <f t="shared" si="17"/>
        <v/>
      </c>
      <c r="AN38" s="71" t="str">
        <f t="shared" si="18"/>
        <v/>
      </c>
      <c r="AO38" s="71" t="str">
        <f t="shared" si="19"/>
        <v/>
      </c>
      <c r="AR38" s="14" t="str">
        <f t="shared" si="20"/>
        <v/>
      </c>
      <c r="AS38" s="14" t="str">
        <f t="shared" si="4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2"/>
        <v>00000</v>
      </c>
      <c r="AW38" s="14" t="str">
        <f t="shared" si="53"/>
        <v>00000</v>
      </c>
      <c r="AX38" s="14" t="str">
        <f t="shared" si="43"/>
        <v>000000</v>
      </c>
      <c r="AY38" s="14" t="str">
        <f t="shared" si="44"/>
        <v>000000</v>
      </c>
      <c r="AZ38" s="14" t="str">
        <f t="shared" si="45"/>
        <v>B</v>
      </c>
      <c r="BA38" s="14" t="str">
        <f t="shared" si="22"/>
        <v/>
      </c>
      <c r="BB38" s="14" t="str">
        <f t="shared" si="46"/>
        <v/>
      </c>
      <c r="BC38" s="14" t="str">
        <f t="shared" si="23"/>
        <v/>
      </c>
      <c r="BD38" s="14" t="str">
        <f t="shared" si="50"/>
        <v/>
      </c>
      <c r="BE38" s="14">
        <f t="shared" si="47"/>
        <v>1</v>
      </c>
      <c r="BF38" s="14">
        <f t="shared" si="48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69" t="str">
        <f t="shared" si="6"/>
        <v/>
      </c>
      <c r="C39" s="25" t="str">
        <f t="shared" si="58"/>
        <v/>
      </c>
      <c r="D39" s="78" t="str">
        <f t="shared" si="7"/>
        <v/>
      </c>
      <c r="E39" s="115" t="str">
        <f t="shared" si="8"/>
        <v/>
      </c>
      <c r="F39" s="70" t="str">
        <f t="shared" si="54"/>
        <v/>
      </c>
      <c r="H39" s="82" t="str">
        <f>IF('Strategy Dashboard'!AU39="","",'Strategy Dashboard'!AU39)</f>
        <v/>
      </c>
      <c r="J39" s="69" t="str">
        <f t="shared" si="55"/>
        <v/>
      </c>
      <c r="K39" s="78" t="str">
        <f t="shared" si="9"/>
        <v/>
      </c>
      <c r="L39" s="115" t="str">
        <f t="shared" si="10"/>
        <v/>
      </c>
      <c r="M39" s="25" t="str">
        <f t="shared" si="56"/>
        <v/>
      </c>
      <c r="N39" s="36" t="str">
        <f t="shared" si="27"/>
        <v/>
      </c>
      <c r="O39" s="124" t="str">
        <f t="shared" si="11"/>
        <v/>
      </c>
      <c r="P39" s="25" t="str">
        <f>IF(H39="","",IF(B39="NB",P38,IF(O39="",SUM($O$5:$O39)+N39,SUM($O$5:$O39))))</f>
        <v/>
      </c>
      <c r="Q39" s="125" t="str">
        <f t="shared" si="57"/>
        <v/>
      </c>
      <c r="R39" s="122" t="str">
        <f t="shared" si="12"/>
        <v/>
      </c>
      <c r="S39" s="79" t="str">
        <f t="shared" si="13"/>
        <v/>
      </c>
      <c r="T39" s="14" t="str">
        <f t="shared" ref="T39:T70" si="59">IF(H39="","",IF(T38+U39&gt;=10,10,IF(T38+U39&lt;=-10,-10,T38+U39)))</f>
        <v/>
      </c>
      <c r="U39" s="14">
        <f t="shared" si="28"/>
        <v>0</v>
      </c>
      <c r="V39" s="14" t="str">
        <f t="shared" si="29"/>
        <v/>
      </c>
      <c r="W39" s="14" t="str">
        <f t="shared" si="51"/>
        <v>N</v>
      </c>
      <c r="X39" s="14" t="str">
        <f t="shared" si="30"/>
        <v>N</v>
      </c>
      <c r="Y39" s="14" t="str">
        <f t="shared" si="31"/>
        <v/>
      </c>
      <c r="Z39" s="79" t="str">
        <f t="shared" si="32"/>
        <v/>
      </c>
      <c r="AA39" s="14" t="str">
        <f t="shared" si="33"/>
        <v/>
      </c>
      <c r="AB39" s="14" t="str">
        <f t="shared" si="34"/>
        <v/>
      </c>
      <c r="AC39" s="14" t="str">
        <f t="shared" si="35"/>
        <v/>
      </c>
      <c r="AD39" s="14" t="str">
        <f t="shared" si="36"/>
        <v/>
      </c>
      <c r="AE39" s="14" t="str">
        <f t="shared" si="37"/>
        <v/>
      </c>
      <c r="AF39" s="14" t="str">
        <f t="shared" si="38"/>
        <v/>
      </c>
      <c r="AG39" s="14" t="str">
        <f t="shared" si="39"/>
        <v/>
      </c>
      <c r="AH39" s="14" t="str">
        <f t="shared" si="15"/>
        <v/>
      </c>
      <c r="AI39" s="44" t="str">
        <f t="shared" si="40"/>
        <v/>
      </c>
      <c r="AJ39" s="44" t="str">
        <f t="shared" si="41"/>
        <v/>
      </c>
      <c r="AK39" s="44" t="str">
        <f t="shared" si="42"/>
        <v/>
      </c>
      <c r="AL39" s="71" t="str">
        <f t="shared" si="16"/>
        <v/>
      </c>
      <c r="AM39" s="71" t="str">
        <f t="shared" si="17"/>
        <v/>
      </c>
      <c r="AN39" s="71" t="str">
        <f t="shared" si="18"/>
        <v/>
      </c>
      <c r="AO39" s="71" t="str">
        <f t="shared" si="19"/>
        <v/>
      </c>
      <c r="AR39" s="14" t="str">
        <f t="shared" si="20"/>
        <v/>
      </c>
      <c r="AS39" s="14" t="str">
        <f t="shared" si="4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2"/>
        <v>00000</v>
      </c>
      <c r="AW39" s="14" t="str">
        <f t="shared" si="53"/>
        <v>00000</v>
      </c>
      <c r="AX39" s="14" t="str">
        <f t="shared" si="43"/>
        <v>000000</v>
      </c>
      <c r="AY39" s="14" t="str">
        <f t="shared" si="44"/>
        <v>000000</v>
      </c>
      <c r="AZ39" s="14" t="str">
        <f t="shared" si="45"/>
        <v>B</v>
      </c>
      <c r="BA39" s="14" t="str">
        <f t="shared" si="22"/>
        <v/>
      </c>
      <c r="BB39" s="14" t="str">
        <f t="shared" si="46"/>
        <v/>
      </c>
      <c r="BC39" s="14" t="str">
        <f t="shared" si="23"/>
        <v/>
      </c>
      <c r="BD39" s="14" t="str">
        <f t="shared" si="50"/>
        <v/>
      </c>
      <c r="BE39" s="14">
        <f t="shared" si="47"/>
        <v>1</v>
      </c>
      <c r="BF39" s="14">
        <f t="shared" si="48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/>
      </c>
      <c r="C40" s="36" t="str">
        <f t="shared" si="58"/>
        <v/>
      </c>
      <c r="D40" s="75" t="str">
        <f t="shared" si="7"/>
        <v/>
      </c>
      <c r="E40" s="113" t="str">
        <f t="shared" si="8"/>
        <v/>
      </c>
      <c r="F40" s="76" t="str">
        <f t="shared" si="54"/>
        <v/>
      </c>
      <c r="H40" s="80" t="str">
        <f>IF('Strategy Dashboard'!AU40="","",'Strategy Dashboard'!AU40)</f>
        <v/>
      </c>
      <c r="J40" s="74" t="str">
        <f t="shared" si="55"/>
        <v/>
      </c>
      <c r="K40" s="75" t="str">
        <f t="shared" si="9"/>
        <v/>
      </c>
      <c r="L40" s="113" t="str">
        <f t="shared" si="10"/>
        <v/>
      </c>
      <c r="M40" s="36" t="str">
        <f t="shared" si="56"/>
        <v/>
      </c>
      <c r="N40" s="36" t="str">
        <f t="shared" si="27"/>
        <v/>
      </c>
      <c r="O40" s="129" t="str">
        <f t="shared" si="11"/>
        <v/>
      </c>
      <c r="P40" s="36" t="str">
        <f>IF(H40="","",IF(B40="NB",P39,IF(O40="",SUM($O$5:$O40)+N40,SUM($O$5:$O40))))</f>
        <v/>
      </c>
      <c r="Q40" s="130" t="str">
        <f t="shared" si="57"/>
        <v/>
      </c>
      <c r="R40" s="122" t="str">
        <f t="shared" si="12"/>
        <v/>
      </c>
      <c r="S40" s="79" t="str">
        <f t="shared" si="13"/>
        <v/>
      </c>
      <c r="T40" s="14" t="str">
        <f t="shared" si="59"/>
        <v/>
      </c>
      <c r="U40" s="14">
        <f t="shared" si="28"/>
        <v>0</v>
      </c>
      <c r="V40" s="14" t="str">
        <f t="shared" si="29"/>
        <v/>
      </c>
      <c r="W40" s="14" t="str">
        <f t="shared" si="51"/>
        <v>N</v>
      </c>
      <c r="X40" s="14" t="str">
        <f t="shared" si="30"/>
        <v>N</v>
      </c>
      <c r="Y40" s="14" t="str">
        <f t="shared" si="31"/>
        <v/>
      </c>
      <c r="Z40" s="79" t="str">
        <f t="shared" si="32"/>
        <v/>
      </c>
      <c r="AA40" s="14" t="str">
        <f t="shared" si="33"/>
        <v/>
      </c>
      <c r="AB40" s="14" t="str">
        <f t="shared" si="34"/>
        <v/>
      </c>
      <c r="AC40" s="14" t="str">
        <f t="shared" si="35"/>
        <v/>
      </c>
      <c r="AD40" s="14" t="str">
        <f t="shared" si="36"/>
        <v/>
      </c>
      <c r="AE40" s="14" t="str">
        <f t="shared" si="37"/>
        <v/>
      </c>
      <c r="AF40" s="14" t="str">
        <f t="shared" si="38"/>
        <v/>
      </c>
      <c r="AG40" s="14" t="str">
        <f t="shared" si="39"/>
        <v/>
      </c>
      <c r="AH40" s="14" t="str">
        <f t="shared" si="15"/>
        <v/>
      </c>
      <c r="AI40" s="44" t="str">
        <f t="shared" si="40"/>
        <v/>
      </c>
      <c r="AJ40" s="44" t="str">
        <f t="shared" si="41"/>
        <v/>
      </c>
      <c r="AK40" s="44" t="str">
        <f t="shared" si="42"/>
        <v/>
      </c>
      <c r="AL40" s="71" t="str">
        <f t="shared" si="16"/>
        <v/>
      </c>
      <c r="AM40" s="71" t="str">
        <f t="shared" si="17"/>
        <v/>
      </c>
      <c r="AN40" s="71" t="str">
        <f t="shared" si="18"/>
        <v/>
      </c>
      <c r="AO40" s="71" t="str">
        <f t="shared" si="19"/>
        <v/>
      </c>
      <c r="AR40" s="14" t="str">
        <f t="shared" si="20"/>
        <v/>
      </c>
      <c r="AS40" s="14" t="str">
        <f t="shared" si="4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2"/>
        <v>00000</v>
      </c>
      <c r="AW40" s="14" t="str">
        <f t="shared" si="53"/>
        <v>00000</v>
      </c>
      <c r="AX40" s="14" t="str">
        <f t="shared" si="43"/>
        <v>000000</v>
      </c>
      <c r="AY40" s="14" t="str">
        <f t="shared" si="44"/>
        <v>000000</v>
      </c>
      <c r="AZ40" s="14" t="str">
        <f t="shared" si="45"/>
        <v>B</v>
      </c>
      <c r="BA40" s="14" t="str">
        <f t="shared" si="22"/>
        <v/>
      </c>
      <c r="BB40" s="14" t="str">
        <f t="shared" si="46"/>
        <v/>
      </c>
      <c r="BC40" s="14" t="str">
        <f t="shared" si="23"/>
        <v/>
      </c>
      <c r="BD40" s="14" t="str">
        <f t="shared" si="50"/>
        <v/>
      </c>
      <c r="BE40" s="14">
        <f t="shared" si="47"/>
        <v>1</v>
      </c>
      <c r="BF40" s="14">
        <f t="shared" si="48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68" t="str">
        <f t="shared" si="6"/>
        <v/>
      </c>
      <c r="C41" s="24" t="str">
        <f t="shared" si="58"/>
        <v/>
      </c>
      <c r="D41" s="77" t="str">
        <f t="shared" si="7"/>
        <v/>
      </c>
      <c r="E41" s="114" t="str">
        <f t="shared" si="8"/>
        <v/>
      </c>
      <c r="F41" s="67" t="str">
        <f t="shared" si="54"/>
        <v/>
      </c>
      <c r="H41" s="81" t="str">
        <f>IF('Strategy Dashboard'!AU41="","",'Strategy Dashboard'!AU41)</f>
        <v/>
      </c>
      <c r="J41" s="68" t="str">
        <f t="shared" si="55"/>
        <v/>
      </c>
      <c r="K41" s="77" t="str">
        <f t="shared" si="9"/>
        <v/>
      </c>
      <c r="L41" s="114" t="str">
        <f t="shared" si="10"/>
        <v/>
      </c>
      <c r="M41" s="24" t="str">
        <f t="shared" si="56"/>
        <v/>
      </c>
      <c r="N41" s="36" t="str">
        <f t="shared" si="27"/>
        <v/>
      </c>
      <c r="O41" s="117" t="str">
        <f t="shared" si="11"/>
        <v/>
      </c>
      <c r="P41" s="24" t="str">
        <f>IF(H41="","",IF(B41="NB",P40,IF(O41="",SUM($O$5:$O41)+N41,SUM($O$5:$O41))))</f>
        <v/>
      </c>
      <c r="Q41" s="123" t="str">
        <f t="shared" si="57"/>
        <v/>
      </c>
      <c r="R41" s="122" t="str">
        <f t="shared" si="12"/>
        <v/>
      </c>
      <c r="S41" s="79" t="str">
        <f t="shared" si="13"/>
        <v/>
      </c>
      <c r="T41" s="14" t="str">
        <f t="shared" si="59"/>
        <v/>
      </c>
      <c r="U41" s="14">
        <f t="shared" si="28"/>
        <v>0</v>
      </c>
      <c r="V41" s="14" t="str">
        <f t="shared" si="29"/>
        <v/>
      </c>
      <c r="W41" s="14" t="str">
        <f t="shared" si="51"/>
        <v>N</v>
      </c>
      <c r="X41" s="14" t="str">
        <f t="shared" si="30"/>
        <v>N</v>
      </c>
      <c r="Y41" s="14" t="str">
        <f t="shared" si="31"/>
        <v/>
      </c>
      <c r="Z41" s="79" t="str">
        <f t="shared" si="32"/>
        <v/>
      </c>
      <c r="AA41" s="14" t="str">
        <f t="shared" si="33"/>
        <v/>
      </c>
      <c r="AB41" s="14" t="str">
        <f t="shared" si="34"/>
        <v/>
      </c>
      <c r="AC41" s="14" t="str">
        <f t="shared" si="35"/>
        <v/>
      </c>
      <c r="AD41" s="14" t="str">
        <f t="shared" si="36"/>
        <v/>
      </c>
      <c r="AE41" s="14" t="str">
        <f t="shared" si="37"/>
        <v/>
      </c>
      <c r="AF41" s="14" t="str">
        <f t="shared" si="38"/>
        <v/>
      </c>
      <c r="AG41" s="14" t="str">
        <f t="shared" si="39"/>
        <v/>
      </c>
      <c r="AH41" s="14" t="str">
        <f t="shared" si="15"/>
        <v/>
      </c>
      <c r="AI41" s="44" t="str">
        <f t="shared" si="40"/>
        <v/>
      </c>
      <c r="AJ41" s="44" t="str">
        <f t="shared" si="41"/>
        <v/>
      </c>
      <c r="AK41" s="44" t="str">
        <f t="shared" si="42"/>
        <v/>
      </c>
      <c r="AL41" s="71" t="str">
        <f t="shared" si="16"/>
        <v/>
      </c>
      <c r="AM41" s="71" t="str">
        <f t="shared" si="17"/>
        <v/>
      </c>
      <c r="AN41" s="71" t="str">
        <f t="shared" si="18"/>
        <v/>
      </c>
      <c r="AO41" s="71" t="str">
        <f t="shared" si="19"/>
        <v/>
      </c>
      <c r="AR41" s="14" t="str">
        <f t="shared" si="20"/>
        <v/>
      </c>
      <c r="AS41" s="14" t="str">
        <f t="shared" si="4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2"/>
        <v>00000</v>
      </c>
      <c r="AW41" s="14" t="str">
        <f t="shared" si="53"/>
        <v>00000</v>
      </c>
      <c r="AX41" s="14" t="str">
        <f t="shared" si="43"/>
        <v>000000</v>
      </c>
      <c r="AY41" s="14" t="str">
        <f t="shared" si="44"/>
        <v>000000</v>
      </c>
      <c r="AZ41" s="14" t="str">
        <f t="shared" si="45"/>
        <v>B</v>
      </c>
      <c r="BA41" s="14" t="str">
        <f t="shared" si="22"/>
        <v/>
      </c>
      <c r="BB41" s="14" t="str">
        <f t="shared" si="46"/>
        <v/>
      </c>
      <c r="BC41" s="14" t="str">
        <f t="shared" si="23"/>
        <v/>
      </c>
      <c r="BD41" s="14" t="str">
        <f t="shared" si="50"/>
        <v/>
      </c>
      <c r="BE41" s="14">
        <f t="shared" si="47"/>
        <v>1</v>
      </c>
      <c r="BF41" s="14">
        <f t="shared" si="48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68" t="str">
        <f t="shared" ref="B42:B73" si="60">IF(H41="","",IF(AND(E42="",L42=""),"P"&amp;(AC42+AE42),IF(AND(D42="",K42=""),"B"&amp;(AD42+AF42),IF(AND(D42="",L42=""),IF(AD42&gt;AE42,"B"&amp;(AD42-AE42),IF(AD42=AE42,"NB","P"&amp;(AE42-AD42))),IF(AND(E42="",K42=""),IF(AC42&gt;AF42,"P"&amp;(AC42-AF42),IF(AC42=AF42,"NB","B"&amp;(AF42-AC42))))))))</f>
        <v/>
      </c>
      <c r="C42" s="24" t="str">
        <f t="shared" si="58"/>
        <v/>
      </c>
      <c r="D42" s="77" t="str">
        <f t="shared" ref="D42:D73" si="61">IF(H41="","",IF(AR42="PD",IF(AZ42="P",BB42,""),AL42))</f>
        <v/>
      </c>
      <c r="E42" s="114" t="str">
        <f t="shared" ref="E42:E73" si="62">IF(H41="","",IF(AR42="PD",IF(AZ42="B",BB42,""),AM42))</f>
        <v/>
      </c>
      <c r="F42" s="67" t="str">
        <f t="shared" si="54"/>
        <v/>
      </c>
      <c r="H42" s="81" t="str">
        <f>IF('Strategy Dashboard'!AU42="","",'Strategy Dashboard'!AU42)</f>
        <v/>
      </c>
      <c r="J42" s="68" t="str">
        <f t="shared" si="55"/>
        <v/>
      </c>
      <c r="K42" s="77" t="str">
        <f t="shared" ref="K42:K73" si="63">IF(H41="","",IF(AND(D42=AG42,LEFT(AG42)="L",REPLACE(AG42,1,1,"")&gt;=5),"L"&amp;(REPLACE(AG42,1,1,"")-3),AG42))</f>
        <v/>
      </c>
      <c r="L42" s="114" t="str">
        <f t="shared" ref="L42:L73" si="64">IF(H41="","",IF(AND(E42=AH42,LEFT(AH42)="L",REPLACE(AH42,1,1,"")&gt;=5),"L"&amp;(REPLACE(AH42,1,1,"")-3),AH42))</f>
        <v/>
      </c>
      <c r="M42" s="24" t="str">
        <f t="shared" si="56"/>
        <v/>
      </c>
      <c r="N42" s="36" t="str">
        <f t="shared" si="27"/>
        <v/>
      </c>
      <c r="O42" s="117" t="str">
        <f t="shared" ref="O42:O73" si="65">IF(H41="","",IF(V42="S","",IF(N42&gt;0,N42,IF(AB42="R",N42,""))))</f>
        <v/>
      </c>
      <c r="P42" s="24" t="str">
        <f>IF(H42="","",IF(B42="NB",P41,IF(O42="",SUM($O$5:$O42)+N42,SUM($O$5:$O42))))</f>
        <v/>
      </c>
      <c r="Q42" s="123" t="str">
        <f t="shared" si="57"/>
        <v/>
      </c>
      <c r="R42" s="122" t="str">
        <f t="shared" ref="R42:R73" si="66">IF(H42="","",IF(M42="W",0+BF42,0-BF42)+IF(F42="W",0+BE42,0-BE42))</f>
        <v/>
      </c>
      <c r="S42" s="79" t="str">
        <f t="shared" ref="S42:S73" si="67">IF(H42="","",IF(R42&gt;0,"W",IF(R42&lt;0,"L","")))</f>
        <v/>
      </c>
      <c r="T42" s="14" t="str">
        <f t="shared" si="59"/>
        <v/>
      </c>
      <c r="U42" s="14">
        <f t="shared" si="28"/>
        <v>0</v>
      </c>
      <c r="V42" s="14" t="str">
        <f t="shared" si="29"/>
        <v/>
      </c>
      <c r="W42" s="14" t="str">
        <f t="shared" si="51"/>
        <v>N</v>
      </c>
      <c r="X42" s="14" t="str">
        <f t="shared" si="30"/>
        <v>N</v>
      </c>
      <c r="Y42" s="14" t="str">
        <f t="shared" si="31"/>
        <v/>
      </c>
      <c r="Z42" s="79" t="str">
        <f t="shared" si="32"/>
        <v/>
      </c>
      <c r="AA42" s="14" t="str">
        <f t="shared" si="33"/>
        <v/>
      </c>
      <c r="AB42" s="14" t="str">
        <f t="shared" si="34"/>
        <v/>
      </c>
      <c r="AC42" s="14" t="str">
        <f t="shared" si="35"/>
        <v/>
      </c>
      <c r="AD42" s="14" t="str">
        <f t="shared" si="36"/>
        <v/>
      </c>
      <c r="AE42" s="14" t="str">
        <f t="shared" si="37"/>
        <v/>
      </c>
      <c r="AF42" s="14" t="str">
        <f t="shared" si="38"/>
        <v/>
      </c>
      <c r="AG42" s="14" t="str">
        <f t="shared" si="39"/>
        <v/>
      </c>
      <c r="AH42" s="14" t="str">
        <f t="shared" si="15"/>
        <v/>
      </c>
      <c r="AI42" s="44" t="str">
        <f t="shared" si="40"/>
        <v/>
      </c>
      <c r="AJ42" s="44" t="str">
        <f t="shared" si="41"/>
        <v/>
      </c>
      <c r="AK42" s="44" t="str">
        <f t="shared" si="42"/>
        <v/>
      </c>
      <c r="AL42" s="71" t="str">
        <f t="shared" si="16"/>
        <v/>
      </c>
      <c r="AM42" s="71" t="str">
        <f t="shared" si="17"/>
        <v/>
      </c>
      <c r="AN42" s="71" t="str">
        <f t="shared" si="18"/>
        <v/>
      </c>
      <c r="AO42" s="71" t="str">
        <f t="shared" si="19"/>
        <v/>
      </c>
      <c r="AR42" s="14" t="str">
        <f t="shared" si="20"/>
        <v/>
      </c>
      <c r="AS42" s="14" t="str">
        <f t="shared" si="4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2"/>
        <v>00000</v>
      </c>
      <c r="AW42" s="14" t="str">
        <f t="shared" si="53"/>
        <v>00000</v>
      </c>
      <c r="AX42" s="14" t="str">
        <f t="shared" si="43"/>
        <v>000000</v>
      </c>
      <c r="AY42" s="14" t="str">
        <f t="shared" si="44"/>
        <v>000000</v>
      </c>
      <c r="AZ42" s="14" t="str">
        <f t="shared" si="45"/>
        <v>B</v>
      </c>
      <c r="BA42" s="14" t="str">
        <f t="shared" si="22"/>
        <v/>
      </c>
      <c r="BB42" s="14" t="str">
        <f t="shared" si="46"/>
        <v/>
      </c>
      <c r="BC42" s="14" t="str">
        <f t="shared" si="23"/>
        <v/>
      </c>
      <c r="BD42" s="14" t="str">
        <f t="shared" si="50"/>
        <v/>
      </c>
      <c r="BE42" s="14">
        <f t="shared" si="47"/>
        <v>1</v>
      </c>
      <c r="BF42" s="14">
        <f t="shared" si="48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68" t="str">
        <f t="shared" si="60"/>
        <v/>
      </c>
      <c r="C43" s="24" t="str">
        <f t="shared" si="58"/>
        <v/>
      </c>
      <c r="D43" s="77" t="str">
        <f t="shared" si="61"/>
        <v/>
      </c>
      <c r="E43" s="114" t="str">
        <f t="shared" si="62"/>
        <v/>
      </c>
      <c r="F43" s="67" t="str">
        <f t="shared" si="54"/>
        <v/>
      </c>
      <c r="H43" s="81" t="str">
        <f>IF('Strategy Dashboard'!AU43="","",'Strategy Dashboard'!AU43)</f>
        <v/>
      </c>
      <c r="J43" s="68" t="str">
        <f t="shared" si="55"/>
        <v/>
      </c>
      <c r="K43" s="77" t="str">
        <f t="shared" si="63"/>
        <v/>
      </c>
      <c r="L43" s="114" t="str">
        <f t="shared" si="64"/>
        <v/>
      </c>
      <c r="M43" s="24" t="str">
        <f t="shared" si="56"/>
        <v/>
      </c>
      <c r="N43" s="36" t="str">
        <f t="shared" si="27"/>
        <v/>
      </c>
      <c r="O43" s="117" t="str">
        <f t="shared" si="65"/>
        <v/>
      </c>
      <c r="P43" s="24" t="str">
        <f>IF(H43="","",IF(B43="NB",P42,IF(O43="",SUM($O$5:$O43)+N43,SUM($O$5:$O43))))</f>
        <v/>
      </c>
      <c r="Q43" s="123" t="str">
        <f t="shared" si="57"/>
        <v/>
      </c>
      <c r="R43" s="122" t="str">
        <f t="shared" si="66"/>
        <v/>
      </c>
      <c r="S43" s="79" t="str">
        <f t="shared" si="67"/>
        <v/>
      </c>
      <c r="T43" s="14" t="str">
        <f t="shared" si="59"/>
        <v/>
      </c>
      <c r="U43" s="14">
        <f t="shared" si="28"/>
        <v>0</v>
      </c>
      <c r="V43" s="14" t="str">
        <f t="shared" ref="V43:V74" si="68">IF(H42="","",IF(AB42="R","S",IF(V42="S","C",IF(N42&gt;0,"S","C"))))</f>
        <v/>
      </c>
      <c r="W43" s="14" t="str">
        <f t="shared" si="51"/>
        <v>N</v>
      </c>
      <c r="X43" s="14" t="str">
        <f t="shared" si="30"/>
        <v>N</v>
      </c>
      <c r="Y43" s="14" t="str">
        <f t="shared" si="31"/>
        <v/>
      </c>
      <c r="Z43" s="79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4" t="str">
        <f t="shared" si="39"/>
        <v/>
      </c>
      <c r="AH43" s="14" t="str">
        <f t="shared" si="15"/>
        <v/>
      </c>
      <c r="AI43" s="44" t="str">
        <f t="shared" si="40"/>
        <v/>
      </c>
      <c r="AJ43" s="44" t="str">
        <f t="shared" si="41"/>
        <v/>
      </c>
      <c r="AK43" s="44" t="str">
        <f t="shared" si="42"/>
        <v/>
      </c>
      <c r="AL43" s="71" t="str">
        <f t="shared" si="16"/>
        <v/>
      </c>
      <c r="AM43" s="71" t="str">
        <f t="shared" si="17"/>
        <v/>
      </c>
      <c r="AN43" s="71" t="str">
        <f t="shared" si="18"/>
        <v/>
      </c>
      <c r="AO43" s="71" t="str">
        <f t="shared" si="19"/>
        <v/>
      </c>
      <c r="AR43" s="14" t="str">
        <f t="shared" si="20"/>
        <v/>
      </c>
      <c r="AS43" s="14" t="str">
        <f t="shared" si="4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2"/>
        <v>00000</v>
      </c>
      <c r="AW43" s="14" t="str">
        <f t="shared" si="53"/>
        <v>00000</v>
      </c>
      <c r="AX43" s="14" t="str">
        <f t="shared" si="43"/>
        <v>000000</v>
      </c>
      <c r="AY43" s="14" t="str">
        <f t="shared" si="44"/>
        <v>000000</v>
      </c>
      <c r="AZ43" s="14" t="str">
        <f t="shared" si="45"/>
        <v>B</v>
      </c>
      <c r="BA43" s="14" t="str">
        <f t="shared" si="22"/>
        <v/>
      </c>
      <c r="BB43" s="14" t="str">
        <f t="shared" si="46"/>
        <v/>
      </c>
      <c r="BC43" s="14" t="str">
        <f t="shared" si="23"/>
        <v/>
      </c>
      <c r="BD43" s="14" t="str">
        <f t="shared" si="50"/>
        <v/>
      </c>
      <c r="BE43" s="14">
        <f t="shared" si="47"/>
        <v>1</v>
      </c>
      <c r="BF43" s="14">
        <f t="shared" si="48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69" t="str">
        <f t="shared" si="60"/>
        <v/>
      </c>
      <c r="C44" s="25" t="str">
        <f t="shared" si="58"/>
        <v/>
      </c>
      <c r="D44" s="78" t="str">
        <f t="shared" si="61"/>
        <v/>
      </c>
      <c r="E44" s="115" t="str">
        <f t="shared" si="62"/>
        <v/>
      </c>
      <c r="F44" s="70" t="str">
        <f t="shared" si="54"/>
        <v/>
      </c>
      <c r="H44" s="82" t="str">
        <f>IF('Strategy Dashboard'!AU44="","",'Strategy Dashboard'!AU44)</f>
        <v/>
      </c>
      <c r="J44" s="69" t="str">
        <f t="shared" si="55"/>
        <v/>
      </c>
      <c r="K44" s="78" t="str">
        <f t="shared" si="63"/>
        <v/>
      </c>
      <c r="L44" s="115" t="str">
        <f t="shared" si="64"/>
        <v/>
      </c>
      <c r="M44" s="25" t="str">
        <f t="shared" si="56"/>
        <v/>
      </c>
      <c r="N44" s="36" t="str">
        <f t="shared" si="27"/>
        <v/>
      </c>
      <c r="O44" s="124" t="str">
        <f t="shared" si="65"/>
        <v/>
      </c>
      <c r="P44" s="25" t="str">
        <f>IF(H44="","",IF(B44="NB",P43,IF(O44="",SUM($O$5:$O44)+N44,SUM($O$5:$O44))))</f>
        <v/>
      </c>
      <c r="Q44" s="125" t="str">
        <f t="shared" si="57"/>
        <v/>
      </c>
      <c r="R44" s="122" t="str">
        <f t="shared" si="66"/>
        <v/>
      </c>
      <c r="S44" s="79" t="str">
        <f t="shared" si="67"/>
        <v/>
      </c>
      <c r="T44" s="14" t="str">
        <f t="shared" si="59"/>
        <v/>
      </c>
      <c r="U44" s="14">
        <f t="shared" si="28"/>
        <v>0</v>
      </c>
      <c r="V44" s="14" t="str">
        <f t="shared" si="68"/>
        <v/>
      </c>
      <c r="W44" s="14" t="str">
        <f t="shared" si="51"/>
        <v>N</v>
      </c>
      <c r="X44" s="14" t="str">
        <f t="shared" si="30"/>
        <v>N</v>
      </c>
      <c r="Y44" s="14" t="str">
        <f t="shared" si="31"/>
        <v/>
      </c>
      <c r="Z44" s="79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4" t="str">
        <f t="shared" si="39"/>
        <v/>
      </c>
      <c r="AH44" s="14" t="str">
        <f t="shared" si="15"/>
        <v/>
      </c>
      <c r="AI44" s="44" t="str">
        <f t="shared" si="40"/>
        <v/>
      </c>
      <c r="AJ44" s="44" t="str">
        <f t="shared" si="41"/>
        <v/>
      </c>
      <c r="AK44" s="44" t="str">
        <f t="shared" si="42"/>
        <v/>
      </c>
      <c r="AL44" s="71" t="str">
        <f t="shared" si="16"/>
        <v/>
      </c>
      <c r="AM44" s="71" t="str">
        <f t="shared" si="17"/>
        <v/>
      </c>
      <c r="AN44" s="71" t="str">
        <f t="shared" si="18"/>
        <v/>
      </c>
      <c r="AO44" s="71" t="str">
        <f t="shared" si="19"/>
        <v/>
      </c>
      <c r="AR44" s="14" t="str">
        <f t="shared" si="20"/>
        <v/>
      </c>
      <c r="AS44" s="14" t="str">
        <f t="shared" si="4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2"/>
        <v>00000</v>
      </c>
      <c r="AW44" s="14" t="str">
        <f t="shared" si="53"/>
        <v>00000</v>
      </c>
      <c r="AX44" s="14" t="str">
        <f t="shared" si="43"/>
        <v>000000</v>
      </c>
      <c r="AY44" s="14" t="str">
        <f t="shared" si="44"/>
        <v>000000</v>
      </c>
      <c r="AZ44" s="14" t="str">
        <f t="shared" si="45"/>
        <v>B</v>
      </c>
      <c r="BA44" s="14" t="str">
        <f t="shared" si="22"/>
        <v/>
      </c>
      <c r="BB44" s="14" t="str">
        <f t="shared" si="46"/>
        <v/>
      </c>
      <c r="BC44" s="14" t="str">
        <f t="shared" si="23"/>
        <v/>
      </c>
      <c r="BD44" s="14" t="str">
        <f t="shared" si="50"/>
        <v/>
      </c>
      <c r="BE44" s="14">
        <f t="shared" si="47"/>
        <v>1</v>
      </c>
      <c r="BF44" s="14">
        <f t="shared" si="48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4" t="str">
        <f t="shared" si="60"/>
        <v/>
      </c>
      <c r="C45" s="36" t="str">
        <f t="shared" si="58"/>
        <v/>
      </c>
      <c r="D45" s="75" t="str">
        <f t="shared" si="61"/>
        <v/>
      </c>
      <c r="E45" s="113" t="str">
        <f t="shared" si="62"/>
        <v/>
      </c>
      <c r="F45" s="76" t="str">
        <f t="shared" si="54"/>
        <v/>
      </c>
      <c r="H45" s="80" t="str">
        <f>IF('Strategy Dashboard'!AU45="","",'Strategy Dashboard'!AU45)</f>
        <v/>
      </c>
      <c r="J45" s="74" t="str">
        <f t="shared" si="55"/>
        <v/>
      </c>
      <c r="K45" s="75" t="str">
        <f t="shared" si="63"/>
        <v/>
      </c>
      <c r="L45" s="113" t="str">
        <f t="shared" si="64"/>
        <v/>
      </c>
      <c r="M45" s="36" t="str">
        <f t="shared" si="56"/>
        <v/>
      </c>
      <c r="N45" s="36" t="str">
        <f t="shared" si="27"/>
        <v/>
      </c>
      <c r="O45" s="129" t="str">
        <f t="shared" si="65"/>
        <v/>
      </c>
      <c r="P45" s="36" t="str">
        <f>IF(H45="","",IF(B45="NB",P44,IF(O45="",SUM($O$5:$O45)+N45,SUM($O$5:$O45))))</f>
        <v/>
      </c>
      <c r="Q45" s="130" t="str">
        <f t="shared" si="57"/>
        <v/>
      </c>
      <c r="R45" s="122" t="str">
        <f t="shared" si="66"/>
        <v/>
      </c>
      <c r="S45" s="79" t="str">
        <f t="shared" si="67"/>
        <v/>
      </c>
      <c r="T45" s="14" t="str">
        <f t="shared" si="59"/>
        <v/>
      </c>
      <c r="U45" s="14">
        <f t="shared" si="28"/>
        <v>0</v>
      </c>
      <c r="V45" s="14" t="str">
        <f t="shared" si="68"/>
        <v/>
      </c>
      <c r="W45" s="14" t="str">
        <f t="shared" si="51"/>
        <v>N</v>
      </c>
      <c r="X45" s="14" t="str">
        <f t="shared" si="30"/>
        <v>N</v>
      </c>
      <c r="Y45" s="14" t="str">
        <f t="shared" si="31"/>
        <v/>
      </c>
      <c r="Z45" s="79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4" t="str">
        <f t="shared" si="39"/>
        <v/>
      </c>
      <c r="AH45" s="14" t="str">
        <f t="shared" si="15"/>
        <v/>
      </c>
      <c r="AI45" s="44" t="str">
        <f t="shared" si="40"/>
        <v/>
      </c>
      <c r="AJ45" s="44" t="str">
        <f t="shared" si="41"/>
        <v/>
      </c>
      <c r="AK45" s="44" t="str">
        <f t="shared" si="42"/>
        <v/>
      </c>
      <c r="AL45" s="71" t="str">
        <f t="shared" si="16"/>
        <v/>
      </c>
      <c r="AM45" s="71" t="str">
        <f t="shared" si="17"/>
        <v/>
      </c>
      <c r="AN45" s="71" t="str">
        <f t="shared" si="18"/>
        <v/>
      </c>
      <c r="AO45" s="71" t="str">
        <f t="shared" si="19"/>
        <v/>
      </c>
      <c r="AR45" s="14" t="str">
        <f t="shared" si="20"/>
        <v/>
      </c>
      <c r="AS45" s="14" t="str">
        <f t="shared" si="4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2"/>
        <v>00000</v>
      </c>
      <c r="AW45" s="14" t="str">
        <f t="shared" si="53"/>
        <v>00000</v>
      </c>
      <c r="AX45" s="14" t="str">
        <f t="shared" si="43"/>
        <v>000000</v>
      </c>
      <c r="AY45" s="14" t="str">
        <f t="shared" si="44"/>
        <v>000000</v>
      </c>
      <c r="AZ45" s="14" t="str">
        <f t="shared" si="45"/>
        <v>B</v>
      </c>
      <c r="BA45" s="14" t="str">
        <f t="shared" si="22"/>
        <v/>
      </c>
      <c r="BB45" s="14" t="str">
        <f t="shared" si="46"/>
        <v/>
      </c>
      <c r="BC45" s="14" t="str">
        <f t="shared" si="23"/>
        <v/>
      </c>
      <c r="BD45" s="14" t="str">
        <f t="shared" si="50"/>
        <v/>
      </c>
      <c r="BE45" s="14">
        <f t="shared" si="47"/>
        <v>1</v>
      </c>
      <c r="BF45" s="14">
        <f t="shared" si="48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68" t="str">
        <f t="shared" si="60"/>
        <v/>
      </c>
      <c r="C46" s="24" t="str">
        <f t="shared" si="58"/>
        <v/>
      </c>
      <c r="D46" s="77" t="str">
        <f t="shared" si="61"/>
        <v/>
      </c>
      <c r="E46" s="114" t="str">
        <f t="shared" si="62"/>
        <v/>
      </c>
      <c r="F46" s="67" t="str">
        <f t="shared" si="54"/>
        <v/>
      </c>
      <c r="H46" s="81" t="str">
        <f>IF('Strategy Dashboard'!AU46="","",'Strategy Dashboard'!AU46)</f>
        <v/>
      </c>
      <c r="J46" s="68" t="str">
        <f t="shared" si="55"/>
        <v/>
      </c>
      <c r="K46" s="77" t="str">
        <f t="shared" si="63"/>
        <v/>
      </c>
      <c r="L46" s="114" t="str">
        <f t="shared" si="64"/>
        <v/>
      </c>
      <c r="M46" s="24" t="str">
        <f t="shared" si="56"/>
        <v/>
      </c>
      <c r="N46" s="36" t="str">
        <f t="shared" si="27"/>
        <v/>
      </c>
      <c r="O46" s="117" t="str">
        <f t="shared" si="65"/>
        <v/>
      </c>
      <c r="P46" s="24" t="str">
        <f>IF(H46="","",IF(B46="NB",P45,IF(O46="",SUM($O$5:$O46)+N46,SUM($O$5:$O46))))</f>
        <v/>
      </c>
      <c r="Q46" s="123" t="str">
        <f t="shared" si="57"/>
        <v/>
      </c>
      <c r="R46" s="122" t="str">
        <f t="shared" si="66"/>
        <v/>
      </c>
      <c r="S46" s="79" t="str">
        <f t="shared" si="67"/>
        <v/>
      </c>
      <c r="T46" s="14" t="str">
        <f t="shared" si="59"/>
        <v/>
      </c>
      <c r="U46" s="14">
        <f t="shared" si="28"/>
        <v>0</v>
      </c>
      <c r="V46" s="14" t="str">
        <f t="shared" si="68"/>
        <v/>
      </c>
      <c r="W46" s="14" t="str">
        <f t="shared" si="51"/>
        <v>N</v>
      </c>
      <c r="X46" s="14" t="str">
        <f t="shared" si="30"/>
        <v>N</v>
      </c>
      <c r="Y46" s="14" t="str">
        <f>IF(H45="","",IF(V46="S",1,Y45+1))</f>
        <v/>
      </c>
      <c r="Z46" s="79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4" t="str">
        <f t="shared" ref="AG46" si="69">IF(H45="","",IF(AS46="TG",IF(H44="P","",BD46),AN46))</f>
        <v/>
      </c>
      <c r="AH46" s="14" t="str">
        <f t="shared" ref="AH46" si="70">IF(H45="","",IF(AS46="TG",IF(H44="B","",BD46),AO46))</f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ref="AL46" si="71">IF(AR46="T-T",IF(H44="B",BB46,""),IF(AR46="T-C",IF(H45="B",BB46,""),IF(AR46="T-B",IF(H45="P",BB46,""),"")))</f>
        <v/>
      </c>
      <c r="AM46" s="71" t="str">
        <f t="shared" ref="AM46" si="72">IF(AR46="T-T",IF(H44="P",BB46,""),IF(AR46="T-C",IF(H45="P",BB46,""),IF(AR46="T-B",IF(H45="B",BB46,""),"")))</f>
        <v/>
      </c>
      <c r="AN46" s="71" t="str">
        <f t="shared" ref="AN46" si="73">IF(AR46="T-T",IF(H44="B",BD46,""),IF(AR46="T-C",IF(H45="B",BD46,""),IF(AR46="T-B",IF(H45="P",BD46,""),"")))</f>
        <v/>
      </c>
      <c r="AO46" s="71" t="str">
        <f t="shared" ref="AO46" si="74">IF(AR46="T-T",IF(H44="P",BD46,""),IF(AR46="T-C",IF(H45="P",BD46,""),IF(AR46="T-B",IF(H45="B",BD46,""),"")))</f>
        <v/>
      </c>
      <c r="AR46" s="14" t="str">
        <f t="shared" ref="AR46" si="75">IF(H45="","",IF(AI46="Y","T-C",IF(AJ46="Y","T-B",IF(AK46="Y","T-T",IF(AR45="PD","PD",IF(OR(AND(AR45="T-T",AR44="T-T",M44&amp;M45="LL"),AND(OR(AR45="T-B",AR45="T-C"),M45="L")),"PD",AR45))))))</f>
        <v/>
      </c>
      <c r="AS46" s="14" t="str">
        <f t="shared" ref="AS46" si="76">IF(H45="","",IF(AI46="Y","T-C",IF(AJ46="Y","T-B",IF(AK46="Y","T-T",IF(AS45="TG","TG",IF(H45="","",IF(AI46="Y","T-C",IF(AJ46="Y","T-B",IF(AK46="Y","T-T",IF(AS45="TG","TG",IF(OR(AND(AS45="T-T",AS44="T-T",M44&amp;M45="LL"),AND(OR(AS45="T-B",AS45="T-C"),M45="L")),"TG",AS45)))))))))))</f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" si="77">IF(AT41="",0,AT41)&amp;IF(AT42="",0,AT42)&amp;IF(AT43="",0,AT43)&amp;IF(AT44="",0,AT44)&amp;IF(AT45="",0,AT45)</f>
        <v>00000</v>
      </c>
      <c r="AW46" s="14" t="str">
        <f t="shared" ref="AW46" si="78">IF(AU41="",0,AU41)&amp;IF(AU42="",0,AU42)&amp;IF(AU43="",0,AU43)&amp;IF(AU44="",0,AU44)&amp;IF(AU45="",0,AU45)</f>
        <v>00000</v>
      </c>
      <c r="AX46" s="14" t="str">
        <f t="shared" ref="AX46" si="79">IF(AT40="",0,AT40)&amp;IF(AT41="",0,AT41)&amp;IF(AT42="",0,AT42)&amp;IF(AT43="",0,AT43)&amp;IF(AT44="",0,AT44)&amp;IF(AT45="",0,AT45)</f>
        <v>000000</v>
      </c>
      <c r="AY46" s="14" t="str">
        <f t="shared" ref="AY46" si="80">IF(AU40="",0,AU40)&amp;IF(AU41="",0,AU41)&amp;IF(AU42="",0,AU42)&amp;IF(AU43="",0,AU43)&amp;IF(AU44="",0,AU44)&amp;IF(AU45="",0,AU45)</f>
        <v>000000</v>
      </c>
      <c r="AZ46" s="14" t="str">
        <f t="shared" ref="AZ46" si="81">IF(COUNTBLANK(AT41:AT45)&gt;2,"B","P")</f>
        <v>B</v>
      </c>
      <c r="BA46" s="14" t="str">
        <f t="shared" ref="BA46" si="82">IF(D45="",E45,D45)&amp;F45</f>
        <v/>
      </c>
      <c r="BB46" s="14" t="str">
        <f t="shared" si="46"/>
        <v/>
      </c>
      <c r="BC46" s="14" t="str">
        <f t="shared" ref="BC46" si="83">IF(K45="",L45,K45)&amp;M45</f>
        <v/>
      </c>
      <c r="BD46" s="14" t="str">
        <f t="shared" si="50"/>
        <v/>
      </c>
      <c r="BE46" s="14">
        <f t="shared" ref="BE46" si="84">IF(REPLACE(BB46, 1, 1, "")="",1,REPLACE(BB46, 1, 1, ""))</f>
        <v>1</v>
      </c>
      <c r="BF46" s="14">
        <f t="shared" ref="BF46" si="85">IF(REPLACE(BD46, 1, 1, "")="",1,REPLACE(BD46, 1, 1, ""))</f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68" t="str">
        <f t="shared" si="60"/>
        <v/>
      </c>
      <c r="C47" s="24" t="str">
        <f t="shared" si="58"/>
        <v/>
      </c>
      <c r="D47" s="77" t="str">
        <f t="shared" si="61"/>
        <v/>
      </c>
      <c r="E47" s="114" t="str">
        <f t="shared" si="62"/>
        <v/>
      </c>
      <c r="F47" s="67" t="str">
        <f t="shared" si="54"/>
        <v/>
      </c>
      <c r="H47" s="81" t="str">
        <f>IF('Strategy Dashboard'!AU47="","",'Strategy Dashboard'!AU47)</f>
        <v/>
      </c>
      <c r="J47" s="68" t="str">
        <f t="shared" si="55"/>
        <v/>
      </c>
      <c r="K47" s="77" t="str">
        <f t="shared" si="63"/>
        <v/>
      </c>
      <c r="L47" s="114" t="str">
        <f t="shared" si="64"/>
        <v/>
      </c>
      <c r="M47" s="24" t="str">
        <f t="shared" si="56"/>
        <v/>
      </c>
      <c r="N47" s="36" t="str">
        <f t="shared" si="27"/>
        <v/>
      </c>
      <c r="O47" s="117" t="str">
        <f t="shared" si="65"/>
        <v/>
      </c>
      <c r="P47" s="24" t="str">
        <f>IF(H47="","",IF(B47="NB",P46,IF(O47="",SUM($O$5:$O47)+N47,SUM($O$5:$O47))))</f>
        <v/>
      </c>
      <c r="Q47" s="123" t="str">
        <f t="shared" si="57"/>
        <v/>
      </c>
      <c r="R47" s="122" t="str">
        <f t="shared" si="66"/>
        <v/>
      </c>
      <c r="S47" s="79" t="str">
        <f t="shared" si="67"/>
        <v/>
      </c>
      <c r="T47" s="14" t="str">
        <f t="shared" si="59"/>
        <v/>
      </c>
      <c r="U47" s="14">
        <f t="shared" si="28"/>
        <v>0</v>
      </c>
      <c r="V47" s="14" t="str">
        <f t="shared" si="68"/>
        <v/>
      </c>
      <c r="W47" s="14" t="str">
        <f t="shared" si="51"/>
        <v>N</v>
      </c>
      <c r="X47" s="14" t="str">
        <f t="shared" si="30"/>
        <v>N</v>
      </c>
      <c r="Y47" s="14" t="str">
        <f t="shared" ref="Y47:Y109" si="86">IF(H46="","",IF(V47="S",1,Y46+1))</f>
        <v/>
      </c>
      <c r="Z47" s="79" t="str">
        <f t="shared" si="32"/>
        <v/>
      </c>
      <c r="AA47" s="14" t="str">
        <f t="shared" si="33"/>
        <v/>
      </c>
      <c r="AB47" s="14" t="str">
        <f t="shared" ref="AB47:AB109" si="87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4" t="str">
        <f t="shared" ref="AG47:AG109" si="88">IF(H46="","",IF(AS47="TG",IF(H45="P","",BD47),AN47))</f>
        <v/>
      </c>
      <c r="AH47" s="14" t="str">
        <f t="shared" ref="AH47:AH109" si="89">IF(H46="","",IF(AS47="TG",IF(H45="B","",BD47),AO47))</f>
        <v/>
      </c>
      <c r="AI47" s="44" t="str">
        <f t="shared" ref="AI47:AI109" si="90">IF(H46="","",IF(AV47="10101","Y",IF(AW47="10101","Y","N")))</f>
        <v/>
      </c>
      <c r="AJ47" s="44" t="str">
        <f t="shared" ref="AJ47:AJ109" si="91">IF(H46="","",IF(AV47="12345","Y",IF(AW47="12345","Y","N")))</f>
        <v/>
      </c>
      <c r="AK47" s="44" t="str">
        <f t="shared" ref="AK47:AK109" si="92">IF(H46="","",IF(AX47="120012","Y",IF(AY47="120012","Y","N")))</f>
        <v/>
      </c>
      <c r="AL47" s="71" t="str">
        <f t="shared" ref="AL47:AL109" si="93">IF(AR47="T-T",IF(H45="B",BB47,""),IF(AR47="T-C",IF(H46="B",BB47,""),IF(AR47="T-B",IF(H46="P",BB47,""),"")))</f>
        <v/>
      </c>
      <c r="AM47" s="71" t="str">
        <f t="shared" ref="AM47:AM109" si="94">IF(AR47="T-T",IF(H45="P",BB47,""),IF(AR47="T-C",IF(H46="P",BB47,""),IF(AR47="T-B",IF(H46="B",BB47,""),"")))</f>
        <v/>
      </c>
      <c r="AN47" s="71" t="str">
        <f t="shared" ref="AN47:AN109" si="95">IF(AR47="T-T",IF(H45="B",BD47,""),IF(AR47="T-C",IF(H46="B",BD47,""),IF(AR47="T-B",IF(H46="P",BD47,""),"")))</f>
        <v/>
      </c>
      <c r="AO47" s="71" t="str">
        <f t="shared" ref="AO47:AO109" si="96">IF(AR47="T-T",IF(H45="P",BD47,""),IF(AR47="T-C",IF(H46="P",BD47,""),IF(AR47="T-B",IF(H46="B",BD47,""),"")))</f>
        <v/>
      </c>
      <c r="AR47" s="14" t="str">
        <f t="shared" ref="AR47:AR109" si="97">IF(H46="","",IF(AI47="Y","T-C",IF(AJ47="Y","T-B",IF(AK47="Y","T-T",IF(AR46="PD","PD",IF(OR(AND(AR46="T-T",AR45="T-T",M45&amp;M46="LL"),AND(OR(AR46="T-B",AR46="T-C"),M46="L")),"PD",AR46))))))</f>
        <v/>
      </c>
      <c r="AS47" s="14" t="str">
        <f t="shared" ref="AS47:AS109" si="98">IF(H46="","",IF(AI47="Y","T-C",IF(AJ47="Y","T-B",IF(AK47="Y","T-T",IF(AS46="TG","TG",IF(H46="","",IF(AI47="Y","T-C",IF(AJ47="Y","T-B",IF(AK47="Y","T-T",IF(AS46="TG","TG",IF(OR(AND(AS46="T-T",AS45="T-T",M45&amp;M46="LL"),AND(OR(AS46="T-B",AS46="T-C"),M46="L")),"TG",AS46)))))))))))</f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ref="AV47:AV109" si="99">IF(AT42="",0,AT42)&amp;IF(AT43="",0,AT43)&amp;IF(AT44="",0,AT44)&amp;IF(AT45="",0,AT45)&amp;IF(AT46="",0,AT46)</f>
        <v>00000</v>
      </c>
      <c r="AW47" s="14" t="str">
        <f t="shared" ref="AW47:AW109" si="100">IF(AU42="",0,AU42)&amp;IF(AU43="",0,AU43)&amp;IF(AU44="",0,AU44)&amp;IF(AU45="",0,AU45)&amp;IF(AU46="",0,AU46)</f>
        <v>00000</v>
      </c>
      <c r="AX47" s="14" t="str">
        <f t="shared" ref="AX47:AX109" si="101">IF(AT41="",0,AT41)&amp;IF(AT42="",0,AT42)&amp;IF(AT43="",0,AT43)&amp;IF(AT44="",0,AT44)&amp;IF(AT45="",0,AT45)&amp;IF(AT46="",0,AT46)</f>
        <v>000000</v>
      </c>
      <c r="AY47" s="14" t="str">
        <f t="shared" ref="AY47:AY109" si="102">IF(AU41="",0,AU41)&amp;IF(AU42="",0,AU42)&amp;IF(AU43="",0,AU43)&amp;IF(AU44="",0,AU44)&amp;IF(AU45="",0,AU45)&amp;IF(AU46="",0,AU46)</f>
        <v>000000</v>
      </c>
      <c r="AZ47" s="14" t="str">
        <f t="shared" ref="AZ47:AZ109" si="103">IF(COUNTBLANK(AT42:AT46)&gt;2,"B","P")</f>
        <v>B</v>
      </c>
      <c r="BA47" s="14" t="str">
        <f t="shared" ref="BA47:BA109" si="104">IF(D46="",E46,D46)&amp;F46</f>
        <v/>
      </c>
      <c r="BB47" s="14" t="str">
        <f t="shared" si="46"/>
        <v/>
      </c>
      <c r="BC47" s="14" t="str">
        <f t="shared" ref="BC47:BC109" si="105">IF(K46="",L46,K46)&amp;M46</f>
        <v/>
      </c>
      <c r="BD47" s="14" t="str">
        <f t="shared" si="50"/>
        <v/>
      </c>
      <c r="BE47" s="14">
        <f t="shared" ref="BE47:BE109" si="106">IF(REPLACE(BB47, 1, 1, "")="",1,REPLACE(BB47, 1, 1, ""))</f>
        <v>1</v>
      </c>
      <c r="BF47" s="14">
        <f t="shared" ref="BF47:BF109" si="107">IF(REPLACE(BD47, 1, 1, "")="",1,REPLACE(BD47, 1, 1, ""))</f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0"/>
        <v/>
      </c>
      <c r="C48" s="24" t="str">
        <f t="shared" si="58"/>
        <v/>
      </c>
      <c r="D48" s="77" t="str">
        <f t="shared" si="61"/>
        <v/>
      </c>
      <c r="E48" s="114" t="str">
        <f t="shared" si="62"/>
        <v/>
      </c>
      <c r="F48" s="67" t="str">
        <f t="shared" si="54"/>
        <v/>
      </c>
      <c r="H48" s="81" t="str">
        <f>IF('Strategy Dashboard'!AU48="","",'Strategy Dashboard'!AU48)</f>
        <v/>
      </c>
      <c r="J48" s="68" t="str">
        <f t="shared" si="55"/>
        <v/>
      </c>
      <c r="K48" s="77" t="str">
        <f t="shared" si="63"/>
        <v/>
      </c>
      <c r="L48" s="114" t="str">
        <f t="shared" si="64"/>
        <v/>
      </c>
      <c r="M48" s="24" t="str">
        <f t="shared" si="56"/>
        <v/>
      </c>
      <c r="N48" s="36" t="str">
        <f t="shared" si="27"/>
        <v/>
      </c>
      <c r="O48" s="117" t="str">
        <f t="shared" si="65"/>
        <v/>
      </c>
      <c r="P48" s="24" t="str">
        <f>IF(H48="","",IF(B48="NB",P47,IF(O48="",SUM($O$5:$O48)+N48,SUM($O$5:$O48))))</f>
        <v/>
      </c>
      <c r="Q48" s="123" t="str">
        <f t="shared" si="57"/>
        <v/>
      </c>
      <c r="R48" s="122" t="str">
        <f t="shared" si="66"/>
        <v/>
      </c>
      <c r="S48" s="79" t="str">
        <f t="shared" si="67"/>
        <v/>
      </c>
      <c r="T48" s="14" t="str">
        <f t="shared" si="59"/>
        <v/>
      </c>
      <c r="U48" s="14">
        <f t="shared" si="28"/>
        <v>0</v>
      </c>
      <c r="V48" s="14" t="str">
        <f t="shared" si="68"/>
        <v/>
      </c>
      <c r="W48" s="14" t="str">
        <f t="shared" si="51"/>
        <v>N</v>
      </c>
      <c r="X48" s="14" t="str">
        <f t="shared" si="30"/>
        <v>N</v>
      </c>
      <c r="Y48" s="14" t="str">
        <f t="shared" si="86"/>
        <v/>
      </c>
      <c r="Z48" s="79" t="str">
        <f t="shared" si="32"/>
        <v/>
      </c>
      <c r="AA48" s="14" t="str">
        <f t="shared" si="33"/>
        <v/>
      </c>
      <c r="AB48" s="14" t="str">
        <f t="shared" si="87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4" t="str">
        <f t="shared" si="88"/>
        <v/>
      </c>
      <c r="AH48" s="14" t="str">
        <f t="shared" si="89"/>
        <v/>
      </c>
      <c r="AI48" s="44" t="str">
        <f t="shared" si="90"/>
        <v/>
      </c>
      <c r="AJ48" s="44" t="str">
        <f t="shared" si="91"/>
        <v/>
      </c>
      <c r="AK48" s="44" t="str">
        <f t="shared" si="92"/>
        <v/>
      </c>
      <c r="AL48" s="71" t="str">
        <f t="shared" si="93"/>
        <v/>
      </c>
      <c r="AM48" s="71" t="str">
        <f t="shared" si="94"/>
        <v/>
      </c>
      <c r="AN48" s="71" t="str">
        <f t="shared" si="95"/>
        <v/>
      </c>
      <c r="AO48" s="71" t="str">
        <f t="shared" si="96"/>
        <v/>
      </c>
      <c r="AR48" s="14" t="str">
        <f t="shared" si="97"/>
        <v/>
      </c>
      <c r="AS48" s="14" t="str">
        <f t="shared" si="9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99"/>
        <v>00000</v>
      </c>
      <c r="AW48" s="14" t="str">
        <f t="shared" si="100"/>
        <v>00000</v>
      </c>
      <c r="AX48" s="14" t="str">
        <f t="shared" si="101"/>
        <v>000000</v>
      </c>
      <c r="AY48" s="14" t="str">
        <f t="shared" si="102"/>
        <v>000000</v>
      </c>
      <c r="AZ48" s="14" t="str">
        <f t="shared" si="103"/>
        <v>B</v>
      </c>
      <c r="BA48" s="14" t="str">
        <f t="shared" si="104"/>
        <v/>
      </c>
      <c r="BB48" s="14" t="str">
        <f t="shared" si="46"/>
        <v/>
      </c>
      <c r="BC48" s="14" t="str">
        <f t="shared" si="105"/>
        <v/>
      </c>
      <c r="BD48" s="14" t="str">
        <f t="shared" si="50"/>
        <v/>
      </c>
      <c r="BE48" s="14">
        <f t="shared" si="106"/>
        <v>1</v>
      </c>
      <c r="BF48" s="14">
        <f t="shared" si="107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69" t="str">
        <f t="shared" si="60"/>
        <v/>
      </c>
      <c r="C49" s="25" t="str">
        <f t="shared" si="58"/>
        <v/>
      </c>
      <c r="D49" s="78" t="str">
        <f t="shared" si="61"/>
        <v/>
      </c>
      <c r="E49" s="115" t="str">
        <f t="shared" si="62"/>
        <v/>
      </c>
      <c r="F49" s="70" t="str">
        <f t="shared" si="54"/>
        <v/>
      </c>
      <c r="H49" s="82" t="str">
        <f>IF('Strategy Dashboard'!AU49="","",'Strategy Dashboard'!AU49)</f>
        <v/>
      </c>
      <c r="J49" s="69" t="str">
        <f t="shared" si="55"/>
        <v/>
      </c>
      <c r="K49" s="78" t="str">
        <f t="shared" si="63"/>
        <v/>
      </c>
      <c r="L49" s="115" t="str">
        <f t="shared" si="64"/>
        <v/>
      </c>
      <c r="M49" s="25" t="str">
        <f t="shared" si="56"/>
        <v/>
      </c>
      <c r="N49" s="36" t="str">
        <f t="shared" si="27"/>
        <v/>
      </c>
      <c r="O49" s="124" t="str">
        <f t="shared" si="65"/>
        <v/>
      </c>
      <c r="P49" s="25" t="str">
        <f>IF(H49="","",IF(B49="NB",P48,IF(O49="",SUM($O$5:$O49)+N49,SUM($O$5:$O49))))</f>
        <v/>
      </c>
      <c r="Q49" s="125" t="str">
        <f t="shared" si="57"/>
        <v/>
      </c>
      <c r="R49" s="122" t="str">
        <f t="shared" si="66"/>
        <v/>
      </c>
      <c r="S49" s="79" t="str">
        <f t="shared" si="67"/>
        <v/>
      </c>
      <c r="T49" s="14" t="str">
        <f t="shared" si="59"/>
        <v/>
      </c>
      <c r="U49" s="14">
        <f t="shared" si="28"/>
        <v>0</v>
      </c>
      <c r="V49" s="14" t="str">
        <f t="shared" si="68"/>
        <v/>
      </c>
      <c r="W49" s="14" t="str">
        <f t="shared" si="51"/>
        <v>N</v>
      </c>
      <c r="X49" s="14" t="str">
        <f t="shared" si="30"/>
        <v>N</v>
      </c>
      <c r="Y49" s="14" t="str">
        <f t="shared" si="86"/>
        <v/>
      </c>
      <c r="Z49" s="79" t="str">
        <f t="shared" si="32"/>
        <v/>
      </c>
      <c r="AA49" s="14" t="str">
        <f t="shared" si="33"/>
        <v/>
      </c>
      <c r="AB49" s="14" t="str">
        <f t="shared" si="87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4" t="str">
        <f t="shared" si="88"/>
        <v/>
      </c>
      <c r="AH49" s="14" t="str">
        <f t="shared" si="89"/>
        <v/>
      </c>
      <c r="AI49" s="44" t="str">
        <f t="shared" si="90"/>
        <v/>
      </c>
      <c r="AJ49" s="44" t="str">
        <f t="shared" si="91"/>
        <v/>
      </c>
      <c r="AK49" s="44" t="str">
        <f t="shared" si="92"/>
        <v/>
      </c>
      <c r="AL49" s="71" t="str">
        <f t="shared" si="93"/>
        <v/>
      </c>
      <c r="AM49" s="71" t="str">
        <f t="shared" si="94"/>
        <v/>
      </c>
      <c r="AN49" s="71" t="str">
        <f t="shared" si="95"/>
        <v/>
      </c>
      <c r="AO49" s="71" t="str">
        <f t="shared" si="96"/>
        <v/>
      </c>
      <c r="AR49" s="14" t="str">
        <f t="shared" si="97"/>
        <v/>
      </c>
      <c r="AS49" s="14" t="str">
        <f t="shared" si="9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99"/>
        <v>00000</v>
      </c>
      <c r="AW49" s="14" t="str">
        <f t="shared" si="100"/>
        <v>00000</v>
      </c>
      <c r="AX49" s="14" t="str">
        <f t="shared" si="101"/>
        <v>000000</v>
      </c>
      <c r="AY49" s="14" t="str">
        <f t="shared" si="102"/>
        <v>000000</v>
      </c>
      <c r="AZ49" s="14" t="str">
        <f t="shared" si="103"/>
        <v>B</v>
      </c>
      <c r="BA49" s="14" t="str">
        <f t="shared" si="104"/>
        <v/>
      </c>
      <c r="BB49" s="14" t="str">
        <f t="shared" si="46"/>
        <v/>
      </c>
      <c r="BC49" s="14" t="str">
        <f t="shared" si="105"/>
        <v/>
      </c>
      <c r="BD49" s="14" t="str">
        <f t="shared" si="50"/>
        <v/>
      </c>
      <c r="BE49" s="14">
        <f t="shared" si="106"/>
        <v>1</v>
      </c>
      <c r="BF49" s="14">
        <f t="shared" si="107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4" t="str">
        <f t="shared" si="60"/>
        <v/>
      </c>
      <c r="C50" s="36" t="str">
        <f t="shared" si="58"/>
        <v/>
      </c>
      <c r="D50" s="75" t="str">
        <f t="shared" si="61"/>
        <v/>
      </c>
      <c r="E50" s="113" t="str">
        <f t="shared" si="62"/>
        <v/>
      </c>
      <c r="F50" s="76" t="str">
        <f t="shared" si="54"/>
        <v/>
      </c>
      <c r="H50" s="80" t="str">
        <f>IF('Strategy Dashboard'!AU50="","",'Strategy Dashboard'!AU50)</f>
        <v/>
      </c>
      <c r="J50" s="74" t="str">
        <f t="shared" si="55"/>
        <v/>
      </c>
      <c r="K50" s="75" t="str">
        <f t="shared" si="63"/>
        <v/>
      </c>
      <c r="L50" s="113" t="str">
        <f t="shared" si="64"/>
        <v/>
      </c>
      <c r="M50" s="36" t="str">
        <f t="shared" si="56"/>
        <v/>
      </c>
      <c r="N50" s="36" t="str">
        <f t="shared" si="27"/>
        <v/>
      </c>
      <c r="O50" s="129" t="str">
        <f t="shared" si="65"/>
        <v/>
      </c>
      <c r="P50" s="36" t="str">
        <f>IF(H50="","",IF(B50="NB",P49,IF(O50="",SUM($O$5:$O50)+N50,SUM($O$5:$O50))))</f>
        <v/>
      </c>
      <c r="Q50" s="130" t="str">
        <f t="shared" si="57"/>
        <v/>
      </c>
      <c r="R50" s="122" t="str">
        <f t="shared" si="66"/>
        <v/>
      </c>
      <c r="S50" s="79" t="str">
        <f t="shared" si="67"/>
        <v/>
      </c>
      <c r="T50" s="14" t="str">
        <f t="shared" si="59"/>
        <v/>
      </c>
      <c r="U50" s="14">
        <f t="shared" si="28"/>
        <v>0</v>
      </c>
      <c r="V50" s="14" t="str">
        <f t="shared" si="68"/>
        <v/>
      </c>
      <c r="W50" s="14" t="str">
        <f t="shared" si="51"/>
        <v>N</v>
      </c>
      <c r="X50" s="14" t="str">
        <f t="shared" si="30"/>
        <v>N</v>
      </c>
      <c r="Y50" s="14" t="str">
        <f t="shared" si="86"/>
        <v/>
      </c>
      <c r="Z50" s="79" t="str">
        <f t="shared" si="32"/>
        <v/>
      </c>
      <c r="AA50" s="14" t="str">
        <f t="shared" si="33"/>
        <v/>
      </c>
      <c r="AB50" s="14" t="str">
        <f t="shared" si="87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4" t="str">
        <f t="shared" si="88"/>
        <v/>
      </c>
      <c r="AH50" s="14" t="str">
        <f t="shared" si="89"/>
        <v/>
      </c>
      <c r="AI50" s="44" t="str">
        <f t="shared" si="90"/>
        <v/>
      </c>
      <c r="AJ50" s="44" t="str">
        <f t="shared" si="91"/>
        <v/>
      </c>
      <c r="AK50" s="44" t="str">
        <f t="shared" si="92"/>
        <v/>
      </c>
      <c r="AL50" s="71" t="str">
        <f t="shared" si="93"/>
        <v/>
      </c>
      <c r="AM50" s="71" t="str">
        <f t="shared" si="94"/>
        <v/>
      </c>
      <c r="AN50" s="71" t="str">
        <f t="shared" si="95"/>
        <v/>
      </c>
      <c r="AO50" s="71" t="str">
        <f t="shared" si="96"/>
        <v/>
      </c>
      <c r="AR50" s="14" t="str">
        <f t="shared" si="97"/>
        <v/>
      </c>
      <c r="AS50" s="14" t="str">
        <f t="shared" si="9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99"/>
        <v>00000</v>
      </c>
      <c r="AW50" s="14" t="str">
        <f t="shared" si="100"/>
        <v>00000</v>
      </c>
      <c r="AX50" s="14" t="str">
        <f t="shared" si="101"/>
        <v>000000</v>
      </c>
      <c r="AY50" s="14" t="str">
        <f t="shared" si="102"/>
        <v>000000</v>
      </c>
      <c r="AZ50" s="14" t="str">
        <f t="shared" si="103"/>
        <v>B</v>
      </c>
      <c r="BA50" s="14" t="str">
        <f t="shared" si="104"/>
        <v/>
      </c>
      <c r="BB50" s="14" t="str">
        <f t="shared" si="46"/>
        <v/>
      </c>
      <c r="BC50" s="14" t="str">
        <f t="shared" si="105"/>
        <v/>
      </c>
      <c r="BD50" s="14" t="str">
        <f t="shared" si="50"/>
        <v/>
      </c>
      <c r="BE50" s="14">
        <f t="shared" si="106"/>
        <v>1</v>
      </c>
      <c r="BF50" s="14">
        <f t="shared" si="107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68" t="str">
        <f t="shared" si="60"/>
        <v/>
      </c>
      <c r="C51" s="24" t="str">
        <f t="shared" si="58"/>
        <v/>
      </c>
      <c r="D51" s="77" t="str">
        <f t="shared" si="61"/>
        <v/>
      </c>
      <c r="E51" s="114" t="str">
        <f t="shared" si="62"/>
        <v/>
      </c>
      <c r="F51" s="67" t="str">
        <f t="shared" si="54"/>
        <v/>
      </c>
      <c r="H51" s="81" t="str">
        <f>IF('Strategy Dashboard'!AU51="","",'Strategy Dashboard'!AU51)</f>
        <v/>
      </c>
      <c r="J51" s="68" t="str">
        <f t="shared" si="55"/>
        <v/>
      </c>
      <c r="K51" s="77" t="str">
        <f t="shared" si="63"/>
        <v/>
      </c>
      <c r="L51" s="114" t="str">
        <f t="shared" si="64"/>
        <v/>
      </c>
      <c r="M51" s="24" t="str">
        <f t="shared" si="56"/>
        <v/>
      </c>
      <c r="N51" s="36" t="str">
        <f t="shared" si="27"/>
        <v/>
      </c>
      <c r="O51" s="117" t="str">
        <f t="shared" si="65"/>
        <v/>
      </c>
      <c r="P51" s="24" t="str">
        <f>IF(H51="","",IF(B51="NB",P50,IF(O51="",SUM($O$5:$O51)+N51,SUM($O$5:$O51))))</f>
        <v/>
      </c>
      <c r="Q51" s="123" t="str">
        <f t="shared" si="57"/>
        <v/>
      </c>
      <c r="R51" s="122" t="str">
        <f t="shared" si="66"/>
        <v/>
      </c>
      <c r="S51" s="79" t="str">
        <f t="shared" si="67"/>
        <v/>
      </c>
      <c r="T51" s="14" t="str">
        <f t="shared" si="59"/>
        <v/>
      </c>
      <c r="U51" s="14">
        <f t="shared" si="28"/>
        <v>0</v>
      </c>
      <c r="V51" s="14" t="str">
        <f t="shared" si="68"/>
        <v/>
      </c>
      <c r="W51" s="14" t="str">
        <f t="shared" si="51"/>
        <v>N</v>
      </c>
      <c r="X51" s="14" t="str">
        <f t="shared" si="30"/>
        <v>N</v>
      </c>
      <c r="Y51" s="14" t="str">
        <f t="shared" si="86"/>
        <v/>
      </c>
      <c r="Z51" s="79" t="str">
        <f t="shared" si="32"/>
        <v/>
      </c>
      <c r="AA51" s="14" t="str">
        <f t="shared" si="33"/>
        <v/>
      </c>
      <c r="AB51" s="14" t="str">
        <f t="shared" si="87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4" t="str">
        <f t="shared" si="88"/>
        <v/>
      </c>
      <c r="AH51" s="14" t="str">
        <f t="shared" si="89"/>
        <v/>
      </c>
      <c r="AI51" s="44" t="str">
        <f t="shared" si="90"/>
        <v/>
      </c>
      <c r="AJ51" s="44" t="str">
        <f t="shared" si="91"/>
        <v/>
      </c>
      <c r="AK51" s="44" t="str">
        <f t="shared" si="92"/>
        <v/>
      </c>
      <c r="AL51" s="71" t="str">
        <f t="shared" si="93"/>
        <v/>
      </c>
      <c r="AM51" s="71" t="str">
        <f t="shared" si="94"/>
        <v/>
      </c>
      <c r="AN51" s="71" t="str">
        <f t="shared" si="95"/>
        <v/>
      </c>
      <c r="AO51" s="71" t="str">
        <f t="shared" si="96"/>
        <v/>
      </c>
      <c r="AR51" s="14" t="str">
        <f t="shared" si="97"/>
        <v/>
      </c>
      <c r="AS51" s="14" t="str">
        <f t="shared" si="9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99"/>
        <v>00000</v>
      </c>
      <c r="AW51" s="14" t="str">
        <f t="shared" si="100"/>
        <v>00000</v>
      </c>
      <c r="AX51" s="14" t="str">
        <f t="shared" si="101"/>
        <v>000000</v>
      </c>
      <c r="AY51" s="14" t="str">
        <f t="shared" si="102"/>
        <v>000000</v>
      </c>
      <c r="AZ51" s="14" t="str">
        <f t="shared" si="103"/>
        <v>B</v>
      </c>
      <c r="BA51" s="14" t="str">
        <f t="shared" si="104"/>
        <v/>
      </c>
      <c r="BB51" s="14" t="str">
        <f t="shared" si="46"/>
        <v/>
      </c>
      <c r="BC51" s="14" t="str">
        <f t="shared" si="105"/>
        <v/>
      </c>
      <c r="BD51" s="14" t="str">
        <f t="shared" si="50"/>
        <v/>
      </c>
      <c r="BE51" s="14">
        <f t="shared" si="106"/>
        <v>1</v>
      </c>
      <c r="BF51" s="14">
        <f t="shared" si="107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68" t="str">
        <f t="shared" si="60"/>
        <v/>
      </c>
      <c r="C52" s="24" t="str">
        <f t="shared" si="58"/>
        <v/>
      </c>
      <c r="D52" s="77" t="str">
        <f t="shared" si="61"/>
        <v/>
      </c>
      <c r="E52" s="114" t="str">
        <f t="shared" si="62"/>
        <v/>
      </c>
      <c r="F52" s="67" t="str">
        <f t="shared" si="54"/>
        <v/>
      </c>
      <c r="H52" s="81" t="str">
        <f>IF('Strategy Dashboard'!AU52="","",'Strategy Dashboard'!AU52)</f>
        <v/>
      </c>
      <c r="J52" s="68" t="str">
        <f t="shared" si="55"/>
        <v/>
      </c>
      <c r="K52" s="77" t="str">
        <f t="shared" si="63"/>
        <v/>
      </c>
      <c r="L52" s="114" t="str">
        <f t="shared" si="64"/>
        <v/>
      </c>
      <c r="M52" s="24" t="str">
        <f t="shared" si="56"/>
        <v/>
      </c>
      <c r="N52" s="36" t="str">
        <f t="shared" si="27"/>
        <v/>
      </c>
      <c r="O52" s="117" t="str">
        <f t="shared" si="65"/>
        <v/>
      </c>
      <c r="P52" s="24" t="str">
        <f>IF(H52="","",IF(B52="NB",P51,IF(O52="",SUM($O$5:$O52)+N52,SUM($O$5:$O52))))</f>
        <v/>
      </c>
      <c r="Q52" s="123" t="str">
        <f t="shared" si="57"/>
        <v/>
      </c>
      <c r="R52" s="122" t="str">
        <f t="shared" si="66"/>
        <v/>
      </c>
      <c r="S52" s="79" t="str">
        <f t="shared" si="67"/>
        <v/>
      </c>
      <c r="T52" s="14" t="str">
        <f t="shared" si="59"/>
        <v/>
      </c>
      <c r="U52" s="14">
        <f t="shared" si="28"/>
        <v>0</v>
      </c>
      <c r="V52" s="14" t="str">
        <f t="shared" si="68"/>
        <v/>
      </c>
      <c r="W52" s="14" t="str">
        <f t="shared" si="51"/>
        <v>N</v>
      </c>
      <c r="X52" s="14" t="str">
        <f t="shared" si="30"/>
        <v>N</v>
      </c>
      <c r="Y52" s="14" t="str">
        <f t="shared" si="86"/>
        <v/>
      </c>
      <c r="Z52" s="79" t="str">
        <f t="shared" si="32"/>
        <v/>
      </c>
      <c r="AA52" s="14" t="str">
        <f t="shared" si="33"/>
        <v/>
      </c>
      <c r="AB52" s="14" t="str">
        <f t="shared" si="87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4" t="str">
        <f t="shared" si="88"/>
        <v/>
      </c>
      <c r="AH52" s="14" t="str">
        <f t="shared" si="89"/>
        <v/>
      </c>
      <c r="AI52" s="44" t="str">
        <f t="shared" si="90"/>
        <v/>
      </c>
      <c r="AJ52" s="44" t="str">
        <f t="shared" si="91"/>
        <v/>
      </c>
      <c r="AK52" s="44" t="str">
        <f t="shared" si="92"/>
        <v/>
      </c>
      <c r="AL52" s="71" t="str">
        <f t="shared" si="93"/>
        <v/>
      </c>
      <c r="AM52" s="71" t="str">
        <f t="shared" si="94"/>
        <v/>
      </c>
      <c r="AN52" s="71" t="str">
        <f t="shared" si="95"/>
        <v/>
      </c>
      <c r="AO52" s="71" t="str">
        <f t="shared" si="96"/>
        <v/>
      </c>
      <c r="AR52" s="14" t="str">
        <f t="shared" si="97"/>
        <v/>
      </c>
      <c r="AS52" s="14" t="str">
        <f t="shared" si="9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99"/>
        <v>00000</v>
      </c>
      <c r="AW52" s="14" t="str">
        <f t="shared" si="100"/>
        <v>00000</v>
      </c>
      <c r="AX52" s="14" t="str">
        <f t="shared" si="101"/>
        <v>000000</v>
      </c>
      <c r="AY52" s="14" t="str">
        <f t="shared" si="102"/>
        <v>000000</v>
      </c>
      <c r="AZ52" s="14" t="str">
        <f t="shared" si="103"/>
        <v>B</v>
      </c>
      <c r="BA52" s="14" t="str">
        <f t="shared" si="104"/>
        <v/>
      </c>
      <c r="BB52" s="14" t="str">
        <f t="shared" si="46"/>
        <v/>
      </c>
      <c r="BC52" s="14" t="str">
        <f t="shared" si="105"/>
        <v/>
      </c>
      <c r="BD52" s="14" t="str">
        <f t="shared" si="50"/>
        <v/>
      </c>
      <c r="BE52" s="14">
        <f t="shared" si="106"/>
        <v>1</v>
      </c>
      <c r="BF52" s="14">
        <f t="shared" si="107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0"/>
        <v/>
      </c>
      <c r="C53" s="24" t="str">
        <f t="shared" si="58"/>
        <v/>
      </c>
      <c r="D53" s="77" t="str">
        <f t="shared" si="61"/>
        <v/>
      </c>
      <c r="E53" s="114" t="str">
        <f t="shared" si="62"/>
        <v/>
      </c>
      <c r="F53" s="67" t="str">
        <f t="shared" si="54"/>
        <v/>
      </c>
      <c r="H53" s="81" t="str">
        <f>IF('Strategy Dashboard'!AU53="","",'Strategy Dashboard'!AU53)</f>
        <v/>
      </c>
      <c r="J53" s="68" t="str">
        <f t="shared" si="55"/>
        <v/>
      </c>
      <c r="K53" s="77" t="str">
        <f t="shared" si="63"/>
        <v/>
      </c>
      <c r="L53" s="114" t="str">
        <f t="shared" si="64"/>
        <v/>
      </c>
      <c r="M53" s="24" t="str">
        <f t="shared" si="56"/>
        <v/>
      </c>
      <c r="N53" s="36" t="str">
        <f t="shared" si="27"/>
        <v/>
      </c>
      <c r="O53" s="117" t="str">
        <f t="shared" si="65"/>
        <v/>
      </c>
      <c r="P53" s="24" t="str">
        <f>IF(H53="","",IF(B53="NB",P52,IF(O53="",SUM($O$5:$O53)+N53,SUM($O$5:$O53))))</f>
        <v/>
      </c>
      <c r="Q53" s="123" t="str">
        <f t="shared" si="57"/>
        <v/>
      </c>
      <c r="R53" s="122" t="str">
        <f t="shared" si="66"/>
        <v/>
      </c>
      <c r="S53" s="79" t="str">
        <f t="shared" si="67"/>
        <v/>
      </c>
      <c r="T53" s="14" t="str">
        <f t="shared" si="59"/>
        <v/>
      </c>
      <c r="U53" s="14">
        <f t="shared" si="28"/>
        <v>0</v>
      </c>
      <c r="V53" s="14" t="str">
        <f t="shared" si="68"/>
        <v/>
      </c>
      <c r="W53" s="14" t="str">
        <f t="shared" si="51"/>
        <v>N</v>
      </c>
      <c r="X53" s="14" t="str">
        <f t="shared" si="30"/>
        <v>N</v>
      </c>
      <c r="Y53" s="14" t="str">
        <f t="shared" si="86"/>
        <v/>
      </c>
      <c r="Z53" s="79" t="str">
        <f t="shared" si="32"/>
        <v/>
      </c>
      <c r="AA53" s="14" t="str">
        <f t="shared" si="33"/>
        <v/>
      </c>
      <c r="AB53" s="14" t="str">
        <f t="shared" si="87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4" t="str">
        <f t="shared" si="88"/>
        <v/>
      </c>
      <c r="AH53" s="14" t="str">
        <f t="shared" si="89"/>
        <v/>
      </c>
      <c r="AI53" s="44" t="str">
        <f t="shared" si="90"/>
        <v/>
      </c>
      <c r="AJ53" s="44" t="str">
        <f t="shared" si="91"/>
        <v/>
      </c>
      <c r="AK53" s="44" t="str">
        <f t="shared" si="92"/>
        <v/>
      </c>
      <c r="AL53" s="71" t="str">
        <f t="shared" si="93"/>
        <v/>
      </c>
      <c r="AM53" s="71" t="str">
        <f t="shared" si="94"/>
        <v/>
      </c>
      <c r="AN53" s="71" t="str">
        <f t="shared" si="95"/>
        <v/>
      </c>
      <c r="AO53" s="71" t="str">
        <f t="shared" si="96"/>
        <v/>
      </c>
      <c r="AR53" s="14" t="str">
        <f t="shared" si="97"/>
        <v/>
      </c>
      <c r="AS53" s="14" t="str">
        <f t="shared" si="9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99"/>
        <v>00000</v>
      </c>
      <c r="AW53" s="14" t="str">
        <f t="shared" si="100"/>
        <v>00000</v>
      </c>
      <c r="AX53" s="14" t="str">
        <f t="shared" si="101"/>
        <v>000000</v>
      </c>
      <c r="AY53" s="14" t="str">
        <f t="shared" si="102"/>
        <v>000000</v>
      </c>
      <c r="AZ53" s="14" t="str">
        <f t="shared" si="103"/>
        <v>B</v>
      </c>
      <c r="BA53" s="14" t="str">
        <f t="shared" si="104"/>
        <v/>
      </c>
      <c r="BB53" s="14" t="str">
        <f t="shared" si="46"/>
        <v/>
      </c>
      <c r="BC53" s="14" t="str">
        <f t="shared" si="105"/>
        <v/>
      </c>
      <c r="BD53" s="14" t="str">
        <f t="shared" si="50"/>
        <v/>
      </c>
      <c r="BE53" s="14">
        <f t="shared" si="106"/>
        <v>1</v>
      </c>
      <c r="BF53" s="14">
        <f t="shared" si="107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69" t="str">
        <f t="shared" si="60"/>
        <v/>
      </c>
      <c r="C54" s="25" t="str">
        <f t="shared" si="58"/>
        <v/>
      </c>
      <c r="D54" s="78" t="str">
        <f t="shared" si="61"/>
        <v/>
      </c>
      <c r="E54" s="115" t="str">
        <f t="shared" si="62"/>
        <v/>
      </c>
      <c r="F54" s="70" t="str">
        <f t="shared" si="54"/>
        <v/>
      </c>
      <c r="H54" s="82" t="str">
        <f>IF('Strategy Dashboard'!AU54="","",'Strategy Dashboard'!AU54)</f>
        <v/>
      </c>
      <c r="J54" s="69" t="str">
        <f t="shared" si="55"/>
        <v/>
      </c>
      <c r="K54" s="78" t="str">
        <f t="shared" si="63"/>
        <v/>
      </c>
      <c r="L54" s="115" t="str">
        <f t="shared" si="64"/>
        <v/>
      </c>
      <c r="M54" s="25" t="str">
        <f t="shared" si="56"/>
        <v/>
      </c>
      <c r="N54" s="36" t="str">
        <f t="shared" si="27"/>
        <v/>
      </c>
      <c r="O54" s="124" t="str">
        <f t="shared" si="65"/>
        <v/>
      </c>
      <c r="P54" s="25" t="str">
        <f>IF(H54="","",IF(B54="NB",P53,IF(O54="",SUM($O$5:$O54)+N54,SUM($O$5:$O54))))</f>
        <v/>
      </c>
      <c r="Q54" s="125" t="str">
        <f t="shared" si="57"/>
        <v/>
      </c>
      <c r="R54" s="122" t="str">
        <f t="shared" si="66"/>
        <v/>
      </c>
      <c r="S54" s="79" t="str">
        <f t="shared" si="67"/>
        <v/>
      </c>
      <c r="T54" s="14" t="str">
        <f t="shared" si="59"/>
        <v/>
      </c>
      <c r="U54" s="14">
        <f t="shared" si="28"/>
        <v>0</v>
      </c>
      <c r="V54" s="14" t="str">
        <f t="shared" si="68"/>
        <v/>
      </c>
      <c r="W54" s="14" t="str">
        <f t="shared" si="51"/>
        <v>N</v>
      </c>
      <c r="X54" s="14" t="str">
        <f t="shared" si="30"/>
        <v>N</v>
      </c>
      <c r="Y54" s="14" t="str">
        <f t="shared" si="86"/>
        <v/>
      </c>
      <c r="Z54" s="79" t="str">
        <f t="shared" si="32"/>
        <v/>
      </c>
      <c r="AA54" s="14" t="str">
        <f t="shared" si="33"/>
        <v/>
      </c>
      <c r="AB54" s="14" t="str">
        <f t="shared" si="87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4" t="str">
        <f t="shared" si="88"/>
        <v/>
      </c>
      <c r="AH54" s="14" t="str">
        <f t="shared" si="89"/>
        <v/>
      </c>
      <c r="AI54" s="44" t="str">
        <f t="shared" si="90"/>
        <v/>
      </c>
      <c r="AJ54" s="44" t="str">
        <f t="shared" si="91"/>
        <v/>
      </c>
      <c r="AK54" s="44" t="str">
        <f t="shared" si="92"/>
        <v/>
      </c>
      <c r="AL54" s="71" t="str">
        <f t="shared" si="93"/>
        <v/>
      </c>
      <c r="AM54" s="71" t="str">
        <f t="shared" si="94"/>
        <v/>
      </c>
      <c r="AN54" s="71" t="str">
        <f t="shared" si="95"/>
        <v/>
      </c>
      <c r="AO54" s="71" t="str">
        <f t="shared" si="96"/>
        <v/>
      </c>
      <c r="AR54" s="14" t="str">
        <f t="shared" si="97"/>
        <v/>
      </c>
      <c r="AS54" s="14" t="str">
        <f t="shared" si="9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99"/>
        <v>00000</v>
      </c>
      <c r="AW54" s="14" t="str">
        <f t="shared" si="100"/>
        <v>00000</v>
      </c>
      <c r="AX54" s="14" t="str">
        <f t="shared" si="101"/>
        <v>000000</v>
      </c>
      <c r="AY54" s="14" t="str">
        <f t="shared" si="102"/>
        <v>000000</v>
      </c>
      <c r="AZ54" s="14" t="str">
        <f t="shared" si="103"/>
        <v>B</v>
      </c>
      <c r="BA54" s="14" t="str">
        <f t="shared" si="104"/>
        <v/>
      </c>
      <c r="BB54" s="14" t="str">
        <f t="shared" si="46"/>
        <v/>
      </c>
      <c r="BC54" s="14" t="str">
        <f t="shared" si="105"/>
        <v/>
      </c>
      <c r="BD54" s="14" t="str">
        <f t="shared" si="50"/>
        <v/>
      </c>
      <c r="BE54" s="14">
        <f t="shared" si="106"/>
        <v>1</v>
      </c>
      <c r="BF54" s="14">
        <f t="shared" si="107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4" t="str">
        <f t="shared" si="60"/>
        <v/>
      </c>
      <c r="C55" s="36" t="str">
        <f t="shared" si="58"/>
        <v/>
      </c>
      <c r="D55" s="75" t="str">
        <f t="shared" si="61"/>
        <v/>
      </c>
      <c r="E55" s="113" t="str">
        <f t="shared" si="62"/>
        <v/>
      </c>
      <c r="F55" s="76" t="str">
        <f t="shared" si="54"/>
        <v/>
      </c>
      <c r="H55" s="80" t="str">
        <f>IF('Strategy Dashboard'!AU55="","",'Strategy Dashboard'!AU55)</f>
        <v/>
      </c>
      <c r="J55" s="74" t="str">
        <f t="shared" si="55"/>
        <v/>
      </c>
      <c r="K55" s="75" t="str">
        <f t="shared" si="63"/>
        <v/>
      </c>
      <c r="L55" s="113" t="str">
        <f t="shared" si="64"/>
        <v/>
      </c>
      <c r="M55" s="36" t="str">
        <f t="shared" si="56"/>
        <v/>
      </c>
      <c r="N55" s="36" t="str">
        <f t="shared" si="27"/>
        <v/>
      </c>
      <c r="O55" s="129" t="str">
        <f t="shared" si="65"/>
        <v/>
      </c>
      <c r="P55" s="36" t="str">
        <f>IF(H55="","",IF(B55="NB",P54,IF(O55="",SUM($O$5:$O55)+N55,SUM($O$5:$O55))))</f>
        <v/>
      </c>
      <c r="Q55" s="130" t="str">
        <f t="shared" si="57"/>
        <v/>
      </c>
      <c r="R55" s="122" t="str">
        <f t="shared" si="66"/>
        <v/>
      </c>
      <c r="S55" s="79" t="str">
        <f t="shared" si="67"/>
        <v/>
      </c>
      <c r="T55" s="14" t="str">
        <f t="shared" si="59"/>
        <v/>
      </c>
      <c r="U55" s="14">
        <f t="shared" si="28"/>
        <v>0</v>
      </c>
      <c r="V55" s="14" t="str">
        <f t="shared" si="68"/>
        <v/>
      </c>
      <c r="W55" s="14" t="str">
        <f t="shared" si="51"/>
        <v>N</v>
      </c>
      <c r="X55" s="14" t="str">
        <f t="shared" si="30"/>
        <v>N</v>
      </c>
      <c r="Y55" s="14" t="str">
        <f t="shared" si="86"/>
        <v/>
      </c>
      <c r="Z55" s="79" t="str">
        <f t="shared" si="32"/>
        <v/>
      </c>
      <c r="AA55" s="14" t="str">
        <f t="shared" si="33"/>
        <v/>
      </c>
      <c r="AB55" s="14" t="str">
        <f t="shared" si="87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4" t="str">
        <f t="shared" si="88"/>
        <v/>
      </c>
      <c r="AH55" s="14" t="str">
        <f t="shared" si="89"/>
        <v/>
      </c>
      <c r="AI55" s="44" t="str">
        <f t="shared" si="90"/>
        <v/>
      </c>
      <c r="AJ55" s="44" t="str">
        <f t="shared" si="91"/>
        <v/>
      </c>
      <c r="AK55" s="44" t="str">
        <f t="shared" si="92"/>
        <v/>
      </c>
      <c r="AL55" s="71" t="str">
        <f t="shared" si="93"/>
        <v/>
      </c>
      <c r="AM55" s="71" t="str">
        <f t="shared" si="94"/>
        <v/>
      </c>
      <c r="AN55" s="71" t="str">
        <f t="shared" si="95"/>
        <v/>
      </c>
      <c r="AO55" s="71" t="str">
        <f t="shared" si="96"/>
        <v/>
      </c>
      <c r="AR55" s="14" t="str">
        <f t="shared" si="97"/>
        <v/>
      </c>
      <c r="AS55" s="14" t="str">
        <f t="shared" si="9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99"/>
        <v>00000</v>
      </c>
      <c r="AW55" s="14" t="str">
        <f t="shared" si="100"/>
        <v>00000</v>
      </c>
      <c r="AX55" s="14" t="str">
        <f t="shared" si="101"/>
        <v>000000</v>
      </c>
      <c r="AY55" s="14" t="str">
        <f t="shared" si="102"/>
        <v>000000</v>
      </c>
      <c r="AZ55" s="14" t="str">
        <f t="shared" si="103"/>
        <v>B</v>
      </c>
      <c r="BA55" s="14" t="str">
        <f t="shared" si="104"/>
        <v/>
      </c>
      <c r="BB55" s="14" t="str">
        <f t="shared" si="46"/>
        <v/>
      </c>
      <c r="BC55" s="14" t="str">
        <f t="shared" si="105"/>
        <v/>
      </c>
      <c r="BD55" s="14" t="str">
        <f t="shared" si="50"/>
        <v/>
      </c>
      <c r="BE55" s="14">
        <f t="shared" si="106"/>
        <v>1</v>
      </c>
      <c r="BF55" s="14">
        <f t="shared" si="107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68" t="str">
        <f t="shared" si="60"/>
        <v/>
      </c>
      <c r="C56" s="24" t="str">
        <f t="shared" si="58"/>
        <v/>
      </c>
      <c r="D56" s="77" t="str">
        <f t="shared" si="61"/>
        <v/>
      </c>
      <c r="E56" s="114" t="str">
        <f t="shared" si="62"/>
        <v/>
      </c>
      <c r="F56" s="67" t="str">
        <f t="shared" si="54"/>
        <v/>
      </c>
      <c r="H56" s="81" t="str">
        <f>IF('Strategy Dashboard'!AU56="","",'Strategy Dashboard'!AU56)</f>
        <v/>
      </c>
      <c r="J56" s="68" t="str">
        <f t="shared" si="55"/>
        <v/>
      </c>
      <c r="K56" s="77" t="str">
        <f t="shared" si="63"/>
        <v/>
      </c>
      <c r="L56" s="114" t="str">
        <f t="shared" si="64"/>
        <v/>
      </c>
      <c r="M56" s="24" t="str">
        <f t="shared" si="56"/>
        <v/>
      </c>
      <c r="N56" s="36" t="str">
        <f t="shared" si="27"/>
        <v/>
      </c>
      <c r="O56" s="117" t="str">
        <f t="shared" si="65"/>
        <v/>
      </c>
      <c r="P56" s="24" t="str">
        <f>IF(H56="","",IF(B56="NB",P55,IF(O56="",SUM($O$5:$O56)+N56,SUM($O$5:$O56))))</f>
        <v/>
      </c>
      <c r="Q56" s="123" t="str">
        <f t="shared" si="57"/>
        <v/>
      </c>
      <c r="R56" s="122" t="str">
        <f t="shared" si="66"/>
        <v/>
      </c>
      <c r="S56" s="79" t="str">
        <f t="shared" si="67"/>
        <v/>
      </c>
      <c r="T56" s="14" t="str">
        <f t="shared" si="59"/>
        <v/>
      </c>
      <c r="U56" s="14">
        <f t="shared" si="28"/>
        <v>0</v>
      </c>
      <c r="V56" s="14" t="str">
        <f t="shared" si="68"/>
        <v/>
      </c>
      <c r="W56" s="14" t="str">
        <f t="shared" si="51"/>
        <v>N</v>
      </c>
      <c r="X56" s="14" t="str">
        <f t="shared" si="30"/>
        <v>N</v>
      </c>
      <c r="Y56" s="14" t="str">
        <f t="shared" si="86"/>
        <v/>
      </c>
      <c r="Z56" s="79" t="str">
        <f t="shared" si="32"/>
        <v/>
      </c>
      <c r="AA56" s="14" t="str">
        <f t="shared" si="33"/>
        <v/>
      </c>
      <c r="AB56" s="14" t="str">
        <f t="shared" si="87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4" t="str">
        <f t="shared" si="88"/>
        <v/>
      </c>
      <c r="AH56" s="14" t="str">
        <f t="shared" si="89"/>
        <v/>
      </c>
      <c r="AI56" s="44" t="str">
        <f t="shared" si="90"/>
        <v/>
      </c>
      <c r="AJ56" s="44" t="str">
        <f t="shared" si="91"/>
        <v/>
      </c>
      <c r="AK56" s="44" t="str">
        <f t="shared" si="92"/>
        <v/>
      </c>
      <c r="AL56" s="71" t="str">
        <f t="shared" si="93"/>
        <v/>
      </c>
      <c r="AM56" s="71" t="str">
        <f t="shared" si="94"/>
        <v/>
      </c>
      <c r="AN56" s="71" t="str">
        <f t="shared" si="95"/>
        <v/>
      </c>
      <c r="AO56" s="71" t="str">
        <f t="shared" si="96"/>
        <v/>
      </c>
      <c r="AR56" s="14" t="str">
        <f t="shared" si="97"/>
        <v/>
      </c>
      <c r="AS56" s="14" t="str">
        <f t="shared" si="9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99"/>
        <v>00000</v>
      </c>
      <c r="AW56" s="14" t="str">
        <f t="shared" si="100"/>
        <v>00000</v>
      </c>
      <c r="AX56" s="14" t="str">
        <f t="shared" si="101"/>
        <v>000000</v>
      </c>
      <c r="AY56" s="14" t="str">
        <f t="shared" si="102"/>
        <v>000000</v>
      </c>
      <c r="AZ56" s="14" t="str">
        <f t="shared" si="103"/>
        <v>B</v>
      </c>
      <c r="BA56" s="14" t="str">
        <f t="shared" si="104"/>
        <v/>
      </c>
      <c r="BB56" s="14" t="str">
        <f t="shared" si="46"/>
        <v/>
      </c>
      <c r="BC56" s="14" t="str">
        <f t="shared" si="105"/>
        <v/>
      </c>
      <c r="BD56" s="14" t="str">
        <f t="shared" si="50"/>
        <v/>
      </c>
      <c r="BE56" s="14">
        <f t="shared" si="106"/>
        <v>1</v>
      </c>
      <c r="BF56" s="14">
        <f t="shared" si="107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68" t="str">
        <f t="shared" si="60"/>
        <v/>
      </c>
      <c r="C57" s="24" t="str">
        <f t="shared" si="58"/>
        <v/>
      </c>
      <c r="D57" s="77" t="str">
        <f t="shared" si="61"/>
        <v/>
      </c>
      <c r="E57" s="114" t="str">
        <f t="shared" si="62"/>
        <v/>
      </c>
      <c r="F57" s="67" t="str">
        <f t="shared" si="54"/>
        <v/>
      </c>
      <c r="H57" s="81" t="str">
        <f>IF('Strategy Dashboard'!AU57="","",'Strategy Dashboard'!AU57)</f>
        <v/>
      </c>
      <c r="J57" s="68" t="str">
        <f t="shared" si="55"/>
        <v/>
      </c>
      <c r="K57" s="77" t="str">
        <f t="shared" si="63"/>
        <v/>
      </c>
      <c r="L57" s="114" t="str">
        <f t="shared" si="64"/>
        <v/>
      </c>
      <c r="M57" s="24" t="str">
        <f t="shared" si="56"/>
        <v/>
      </c>
      <c r="N57" s="36" t="str">
        <f t="shared" si="27"/>
        <v/>
      </c>
      <c r="O57" s="117" t="str">
        <f t="shared" si="65"/>
        <v/>
      </c>
      <c r="P57" s="24" t="str">
        <f>IF(H57="","",IF(B57="NB",P56,IF(O57="",SUM($O$5:$O57)+N57,SUM($O$5:$O57))))</f>
        <v/>
      </c>
      <c r="Q57" s="123" t="str">
        <f t="shared" si="57"/>
        <v/>
      </c>
      <c r="R57" s="122" t="str">
        <f t="shared" si="66"/>
        <v/>
      </c>
      <c r="S57" s="79" t="str">
        <f t="shared" si="67"/>
        <v/>
      </c>
      <c r="T57" s="14" t="str">
        <f t="shared" si="59"/>
        <v/>
      </c>
      <c r="U57" s="14">
        <f t="shared" si="28"/>
        <v>0</v>
      </c>
      <c r="V57" s="14" t="str">
        <f t="shared" si="68"/>
        <v/>
      </c>
      <c r="W57" s="14" t="str">
        <f t="shared" si="51"/>
        <v>N</v>
      </c>
      <c r="X57" s="14" t="str">
        <f t="shared" si="30"/>
        <v>N</v>
      </c>
      <c r="Y57" s="14" t="str">
        <f t="shared" si="86"/>
        <v/>
      </c>
      <c r="Z57" s="79" t="str">
        <f t="shared" si="32"/>
        <v/>
      </c>
      <c r="AA57" s="14" t="str">
        <f t="shared" si="33"/>
        <v/>
      </c>
      <c r="AB57" s="14" t="str">
        <f t="shared" si="87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4" t="str">
        <f t="shared" si="88"/>
        <v/>
      </c>
      <c r="AH57" s="14" t="str">
        <f t="shared" si="89"/>
        <v/>
      </c>
      <c r="AI57" s="44" t="str">
        <f t="shared" si="90"/>
        <v/>
      </c>
      <c r="AJ57" s="44" t="str">
        <f t="shared" si="91"/>
        <v/>
      </c>
      <c r="AK57" s="44" t="str">
        <f t="shared" si="92"/>
        <v/>
      </c>
      <c r="AL57" s="71" t="str">
        <f t="shared" si="93"/>
        <v/>
      </c>
      <c r="AM57" s="71" t="str">
        <f t="shared" si="94"/>
        <v/>
      </c>
      <c r="AN57" s="71" t="str">
        <f t="shared" si="95"/>
        <v/>
      </c>
      <c r="AO57" s="71" t="str">
        <f t="shared" si="96"/>
        <v/>
      </c>
      <c r="AR57" s="14" t="str">
        <f t="shared" si="97"/>
        <v/>
      </c>
      <c r="AS57" s="14" t="str">
        <f t="shared" si="9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99"/>
        <v>00000</v>
      </c>
      <c r="AW57" s="14" t="str">
        <f t="shared" si="100"/>
        <v>00000</v>
      </c>
      <c r="AX57" s="14" t="str">
        <f t="shared" si="101"/>
        <v>000000</v>
      </c>
      <c r="AY57" s="14" t="str">
        <f t="shared" si="102"/>
        <v>000000</v>
      </c>
      <c r="AZ57" s="14" t="str">
        <f t="shared" si="103"/>
        <v>B</v>
      </c>
      <c r="BA57" s="14" t="str">
        <f t="shared" si="104"/>
        <v/>
      </c>
      <c r="BB57" s="14" t="str">
        <f t="shared" si="46"/>
        <v/>
      </c>
      <c r="BC57" s="14" t="str">
        <f t="shared" si="105"/>
        <v/>
      </c>
      <c r="BD57" s="14" t="str">
        <f t="shared" si="50"/>
        <v/>
      </c>
      <c r="BE57" s="14">
        <f t="shared" si="106"/>
        <v>1</v>
      </c>
      <c r="BF57" s="14">
        <f t="shared" si="107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68" t="str">
        <f t="shared" si="60"/>
        <v/>
      </c>
      <c r="C58" s="24" t="str">
        <f t="shared" si="58"/>
        <v/>
      </c>
      <c r="D58" s="77" t="str">
        <f t="shared" si="61"/>
        <v/>
      </c>
      <c r="E58" s="114" t="str">
        <f t="shared" si="62"/>
        <v/>
      </c>
      <c r="F58" s="67" t="str">
        <f t="shared" si="54"/>
        <v/>
      </c>
      <c r="H58" s="81" t="str">
        <f>IF('Strategy Dashboard'!AU58="","",'Strategy Dashboard'!AU58)</f>
        <v/>
      </c>
      <c r="J58" s="68" t="str">
        <f t="shared" si="55"/>
        <v/>
      </c>
      <c r="K58" s="77" t="str">
        <f t="shared" si="63"/>
        <v/>
      </c>
      <c r="L58" s="114" t="str">
        <f t="shared" si="64"/>
        <v/>
      </c>
      <c r="M58" s="24" t="str">
        <f t="shared" si="56"/>
        <v/>
      </c>
      <c r="N58" s="36" t="str">
        <f t="shared" si="27"/>
        <v/>
      </c>
      <c r="O58" s="117" t="str">
        <f t="shared" si="65"/>
        <v/>
      </c>
      <c r="P58" s="24" t="str">
        <f>IF(H58="","",IF(B58="NB",P57,IF(O58="",SUM($O$5:$O58)+N58,SUM($O$5:$O58))))</f>
        <v/>
      </c>
      <c r="Q58" s="123" t="str">
        <f t="shared" si="57"/>
        <v/>
      </c>
      <c r="R58" s="122" t="str">
        <f t="shared" si="66"/>
        <v/>
      </c>
      <c r="S58" s="79" t="str">
        <f t="shared" si="67"/>
        <v/>
      </c>
      <c r="T58" s="14" t="str">
        <f t="shared" si="59"/>
        <v/>
      </c>
      <c r="U58" s="14">
        <f t="shared" si="28"/>
        <v>0</v>
      </c>
      <c r="V58" s="14" t="str">
        <f t="shared" si="68"/>
        <v/>
      </c>
      <c r="W58" s="14" t="str">
        <f t="shared" si="51"/>
        <v>N</v>
      </c>
      <c r="X58" s="14" t="str">
        <f t="shared" si="30"/>
        <v>N</v>
      </c>
      <c r="Y58" s="14" t="str">
        <f t="shared" si="86"/>
        <v/>
      </c>
      <c r="Z58" s="79" t="str">
        <f t="shared" si="32"/>
        <v/>
      </c>
      <c r="AA58" s="14" t="str">
        <f t="shared" si="33"/>
        <v/>
      </c>
      <c r="AB58" s="14" t="str">
        <f t="shared" si="87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4" t="str">
        <f t="shared" si="88"/>
        <v/>
      </c>
      <c r="AH58" s="14" t="str">
        <f t="shared" si="89"/>
        <v/>
      </c>
      <c r="AI58" s="44" t="str">
        <f t="shared" si="90"/>
        <v/>
      </c>
      <c r="AJ58" s="44" t="str">
        <f t="shared" si="91"/>
        <v/>
      </c>
      <c r="AK58" s="44" t="str">
        <f t="shared" si="92"/>
        <v/>
      </c>
      <c r="AL58" s="71" t="str">
        <f t="shared" si="93"/>
        <v/>
      </c>
      <c r="AM58" s="71" t="str">
        <f t="shared" si="94"/>
        <v/>
      </c>
      <c r="AN58" s="71" t="str">
        <f t="shared" si="95"/>
        <v/>
      </c>
      <c r="AO58" s="71" t="str">
        <f t="shared" si="96"/>
        <v/>
      </c>
      <c r="AR58" s="14" t="str">
        <f t="shared" si="97"/>
        <v/>
      </c>
      <c r="AS58" s="14" t="str">
        <f t="shared" si="9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99"/>
        <v>00000</v>
      </c>
      <c r="AW58" s="14" t="str">
        <f t="shared" si="100"/>
        <v>00000</v>
      </c>
      <c r="AX58" s="14" t="str">
        <f t="shared" si="101"/>
        <v>000000</v>
      </c>
      <c r="AY58" s="14" t="str">
        <f t="shared" si="102"/>
        <v>000000</v>
      </c>
      <c r="AZ58" s="14" t="str">
        <f t="shared" si="103"/>
        <v>B</v>
      </c>
      <c r="BA58" s="14" t="str">
        <f t="shared" si="104"/>
        <v/>
      </c>
      <c r="BB58" s="14" t="str">
        <f t="shared" si="46"/>
        <v/>
      </c>
      <c r="BC58" s="14" t="str">
        <f t="shared" si="105"/>
        <v/>
      </c>
      <c r="BD58" s="14" t="str">
        <f t="shared" si="50"/>
        <v/>
      </c>
      <c r="BE58" s="14">
        <f t="shared" si="106"/>
        <v>1</v>
      </c>
      <c r="BF58" s="14">
        <f t="shared" si="107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69" t="str">
        <f t="shared" si="60"/>
        <v/>
      </c>
      <c r="C59" s="25" t="str">
        <f t="shared" si="58"/>
        <v/>
      </c>
      <c r="D59" s="78" t="str">
        <f t="shared" si="61"/>
        <v/>
      </c>
      <c r="E59" s="115" t="str">
        <f t="shared" si="62"/>
        <v/>
      </c>
      <c r="F59" s="70" t="str">
        <f t="shared" si="54"/>
        <v/>
      </c>
      <c r="H59" s="82" t="str">
        <f>IF('Strategy Dashboard'!AU59="","",'Strategy Dashboard'!AU59)</f>
        <v/>
      </c>
      <c r="J59" s="69" t="str">
        <f t="shared" si="55"/>
        <v/>
      </c>
      <c r="K59" s="78" t="str">
        <f t="shared" si="63"/>
        <v/>
      </c>
      <c r="L59" s="115" t="str">
        <f t="shared" si="64"/>
        <v/>
      </c>
      <c r="M59" s="25" t="str">
        <f t="shared" si="56"/>
        <v/>
      </c>
      <c r="N59" s="36" t="str">
        <f t="shared" si="27"/>
        <v/>
      </c>
      <c r="O59" s="124" t="str">
        <f t="shared" si="65"/>
        <v/>
      </c>
      <c r="P59" s="25" t="str">
        <f>IF(H59="","",IF(B59="NB",P58,IF(O59="",SUM($O$5:$O59)+N59,SUM($O$5:$O59))))</f>
        <v/>
      </c>
      <c r="Q59" s="125" t="str">
        <f t="shared" si="57"/>
        <v/>
      </c>
      <c r="R59" s="122" t="str">
        <f t="shared" si="66"/>
        <v/>
      </c>
      <c r="S59" s="79" t="str">
        <f t="shared" si="67"/>
        <v/>
      </c>
      <c r="T59" s="14" t="str">
        <f t="shared" si="59"/>
        <v/>
      </c>
      <c r="U59" s="14">
        <f t="shared" si="28"/>
        <v>0</v>
      </c>
      <c r="V59" s="14" t="str">
        <f t="shared" si="68"/>
        <v/>
      </c>
      <c r="W59" s="14" t="str">
        <f t="shared" si="51"/>
        <v>N</v>
      </c>
      <c r="X59" s="14" t="str">
        <f t="shared" si="30"/>
        <v>N</v>
      </c>
      <c r="Y59" s="14" t="str">
        <f t="shared" si="86"/>
        <v/>
      </c>
      <c r="Z59" s="79" t="str">
        <f t="shared" si="32"/>
        <v/>
      </c>
      <c r="AA59" s="14" t="str">
        <f t="shared" si="33"/>
        <v/>
      </c>
      <c r="AB59" s="14" t="str">
        <f t="shared" si="87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4" t="str">
        <f t="shared" si="88"/>
        <v/>
      </c>
      <c r="AH59" s="14" t="str">
        <f t="shared" si="89"/>
        <v/>
      </c>
      <c r="AI59" s="44" t="str">
        <f t="shared" si="90"/>
        <v/>
      </c>
      <c r="AJ59" s="44" t="str">
        <f t="shared" si="91"/>
        <v/>
      </c>
      <c r="AK59" s="44" t="str">
        <f t="shared" si="92"/>
        <v/>
      </c>
      <c r="AL59" s="71" t="str">
        <f t="shared" si="93"/>
        <v/>
      </c>
      <c r="AM59" s="71" t="str">
        <f t="shared" si="94"/>
        <v/>
      </c>
      <c r="AN59" s="71" t="str">
        <f t="shared" si="95"/>
        <v/>
      </c>
      <c r="AO59" s="71" t="str">
        <f t="shared" si="96"/>
        <v/>
      </c>
      <c r="AR59" s="14" t="str">
        <f t="shared" si="97"/>
        <v/>
      </c>
      <c r="AS59" s="14" t="str">
        <f t="shared" si="9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99"/>
        <v>00000</v>
      </c>
      <c r="AW59" s="14" t="str">
        <f t="shared" si="100"/>
        <v>00000</v>
      </c>
      <c r="AX59" s="14" t="str">
        <f t="shared" si="101"/>
        <v>000000</v>
      </c>
      <c r="AY59" s="14" t="str">
        <f t="shared" si="102"/>
        <v>000000</v>
      </c>
      <c r="AZ59" s="14" t="str">
        <f t="shared" si="103"/>
        <v>B</v>
      </c>
      <c r="BA59" s="14" t="str">
        <f t="shared" si="104"/>
        <v/>
      </c>
      <c r="BB59" s="14" t="str">
        <f t="shared" si="46"/>
        <v/>
      </c>
      <c r="BC59" s="14" t="str">
        <f t="shared" si="105"/>
        <v/>
      </c>
      <c r="BD59" s="14" t="str">
        <f t="shared" si="50"/>
        <v/>
      </c>
      <c r="BE59" s="14">
        <f t="shared" si="106"/>
        <v>1</v>
      </c>
      <c r="BF59" s="14">
        <f t="shared" si="107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4" t="str">
        <f t="shared" si="60"/>
        <v/>
      </c>
      <c r="C60" s="36" t="str">
        <f t="shared" si="58"/>
        <v/>
      </c>
      <c r="D60" s="75" t="str">
        <f t="shared" si="61"/>
        <v/>
      </c>
      <c r="E60" s="113" t="str">
        <f t="shared" si="62"/>
        <v/>
      </c>
      <c r="F60" s="76" t="str">
        <f t="shared" si="54"/>
        <v/>
      </c>
      <c r="H60" s="80" t="str">
        <f>IF('Strategy Dashboard'!AU60="","",'Strategy Dashboard'!AU60)</f>
        <v/>
      </c>
      <c r="J60" s="74" t="str">
        <f t="shared" si="55"/>
        <v/>
      </c>
      <c r="K60" s="75" t="str">
        <f t="shared" si="63"/>
        <v/>
      </c>
      <c r="L60" s="113" t="str">
        <f t="shared" si="64"/>
        <v/>
      </c>
      <c r="M60" s="36" t="str">
        <f t="shared" si="56"/>
        <v/>
      </c>
      <c r="N60" s="36" t="str">
        <f t="shared" si="27"/>
        <v/>
      </c>
      <c r="O60" s="129" t="str">
        <f t="shared" si="65"/>
        <v/>
      </c>
      <c r="P60" s="36" t="str">
        <f>IF(H60="","",IF(B60="NB",P59,IF(O60="",SUM($O$5:$O60)+N60,SUM($O$5:$O60))))</f>
        <v/>
      </c>
      <c r="Q60" s="130" t="str">
        <f t="shared" si="57"/>
        <v/>
      </c>
      <c r="R60" s="122" t="str">
        <f t="shared" si="66"/>
        <v/>
      </c>
      <c r="S60" s="79" t="str">
        <f t="shared" si="67"/>
        <v/>
      </c>
      <c r="T60" s="14" t="str">
        <f t="shared" si="59"/>
        <v/>
      </c>
      <c r="U60" s="14">
        <f t="shared" si="28"/>
        <v>0</v>
      </c>
      <c r="V60" s="14" t="str">
        <f t="shared" si="68"/>
        <v/>
      </c>
      <c r="W60" s="14" t="str">
        <f t="shared" si="51"/>
        <v>N</v>
      </c>
      <c r="X60" s="14" t="str">
        <f t="shared" si="30"/>
        <v>N</v>
      </c>
      <c r="Y60" s="14" t="str">
        <f t="shared" si="86"/>
        <v/>
      </c>
      <c r="Z60" s="79" t="str">
        <f t="shared" si="32"/>
        <v/>
      </c>
      <c r="AA60" s="14" t="str">
        <f t="shared" si="33"/>
        <v/>
      </c>
      <c r="AB60" s="14" t="str">
        <f t="shared" si="87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4" t="str">
        <f t="shared" si="88"/>
        <v/>
      </c>
      <c r="AH60" s="14" t="str">
        <f t="shared" si="89"/>
        <v/>
      </c>
      <c r="AI60" s="44" t="str">
        <f t="shared" si="90"/>
        <v/>
      </c>
      <c r="AJ60" s="44" t="str">
        <f t="shared" si="91"/>
        <v/>
      </c>
      <c r="AK60" s="44" t="str">
        <f t="shared" si="92"/>
        <v/>
      </c>
      <c r="AL60" s="71" t="str">
        <f t="shared" si="93"/>
        <v/>
      </c>
      <c r="AM60" s="71" t="str">
        <f t="shared" si="94"/>
        <v/>
      </c>
      <c r="AN60" s="71" t="str">
        <f t="shared" si="95"/>
        <v/>
      </c>
      <c r="AO60" s="71" t="str">
        <f t="shared" si="96"/>
        <v/>
      </c>
      <c r="AR60" s="14" t="str">
        <f t="shared" si="97"/>
        <v/>
      </c>
      <c r="AS60" s="14" t="str">
        <f t="shared" si="9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99"/>
        <v>00000</v>
      </c>
      <c r="AW60" s="14" t="str">
        <f t="shared" si="100"/>
        <v>00000</v>
      </c>
      <c r="AX60" s="14" t="str">
        <f t="shared" si="101"/>
        <v>000000</v>
      </c>
      <c r="AY60" s="14" t="str">
        <f t="shared" si="102"/>
        <v>000000</v>
      </c>
      <c r="AZ60" s="14" t="str">
        <f t="shared" si="103"/>
        <v>B</v>
      </c>
      <c r="BA60" s="14" t="str">
        <f t="shared" si="104"/>
        <v/>
      </c>
      <c r="BB60" s="14" t="str">
        <f t="shared" si="46"/>
        <v/>
      </c>
      <c r="BC60" s="14" t="str">
        <f t="shared" si="105"/>
        <v/>
      </c>
      <c r="BD60" s="14" t="str">
        <f t="shared" si="50"/>
        <v/>
      </c>
      <c r="BE60" s="14">
        <f t="shared" si="106"/>
        <v>1</v>
      </c>
      <c r="BF60" s="14">
        <f t="shared" si="107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68" t="str">
        <f t="shared" si="60"/>
        <v/>
      </c>
      <c r="C61" s="24" t="str">
        <f t="shared" si="58"/>
        <v/>
      </c>
      <c r="D61" s="77" t="str">
        <f t="shared" si="61"/>
        <v/>
      </c>
      <c r="E61" s="114" t="str">
        <f t="shared" si="62"/>
        <v/>
      </c>
      <c r="F61" s="67" t="str">
        <f t="shared" si="54"/>
        <v/>
      </c>
      <c r="H61" s="81" t="str">
        <f>IF('Strategy Dashboard'!AU61="","",'Strategy Dashboard'!AU61)</f>
        <v/>
      </c>
      <c r="J61" s="68" t="str">
        <f t="shared" si="55"/>
        <v/>
      </c>
      <c r="K61" s="77" t="str">
        <f t="shared" si="63"/>
        <v/>
      </c>
      <c r="L61" s="114" t="str">
        <f t="shared" si="64"/>
        <v/>
      </c>
      <c r="M61" s="24" t="str">
        <f t="shared" si="56"/>
        <v/>
      </c>
      <c r="N61" s="36" t="str">
        <f t="shared" si="27"/>
        <v/>
      </c>
      <c r="O61" s="117" t="str">
        <f t="shared" si="65"/>
        <v/>
      </c>
      <c r="P61" s="24" t="str">
        <f>IF(H61="","",IF(B61="NB",P60,IF(O61="",SUM($O$5:$O61)+N61,SUM($O$5:$O61))))</f>
        <v/>
      </c>
      <c r="Q61" s="123" t="str">
        <f t="shared" si="57"/>
        <v/>
      </c>
      <c r="R61" s="122" t="str">
        <f t="shared" si="66"/>
        <v/>
      </c>
      <c r="S61" s="79" t="str">
        <f t="shared" si="67"/>
        <v/>
      </c>
      <c r="T61" s="14" t="str">
        <f t="shared" si="59"/>
        <v/>
      </c>
      <c r="U61" s="14">
        <f t="shared" si="28"/>
        <v>0</v>
      </c>
      <c r="V61" s="14" t="str">
        <f t="shared" si="68"/>
        <v/>
      </c>
      <c r="W61" s="14" t="str">
        <f t="shared" si="51"/>
        <v>N</v>
      </c>
      <c r="X61" s="14" t="str">
        <f t="shared" si="30"/>
        <v>N</v>
      </c>
      <c r="Y61" s="14" t="str">
        <f t="shared" si="86"/>
        <v/>
      </c>
      <c r="Z61" s="79" t="str">
        <f t="shared" si="32"/>
        <v/>
      </c>
      <c r="AA61" s="14" t="str">
        <f t="shared" si="33"/>
        <v/>
      </c>
      <c r="AB61" s="14" t="str">
        <f t="shared" si="87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4" t="str">
        <f t="shared" si="88"/>
        <v/>
      </c>
      <c r="AH61" s="14" t="str">
        <f t="shared" si="89"/>
        <v/>
      </c>
      <c r="AI61" s="44" t="str">
        <f t="shared" si="90"/>
        <v/>
      </c>
      <c r="AJ61" s="44" t="str">
        <f t="shared" si="91"/>
        <v/>
      </c>
      <c r="AK61" s="44" t="str">
        <f t="shared" si="92"/>
        <v/>
      </c>
      <c r="AL61" s="71" t="str">
        <f t="shared" si="93"/>
        <v/>
      </c>
      <c r="AM61" s="71" t="str">
        <f t="shared" si="94"/>
        <v/>
      </c>
      <c r="AN61" s="71" t="str">
        <f t="shared" si="95"/>
        <v/>
      </c>
      <c r="AO61" s="71" t="str">
        <f t="shared" si="96"/>
        <v/>
      </c>
      <c r="AR61" s="14" t="str">
        <f t="shared" si="97"/>
        <v/>
      </c>
      <c r="AS61" s="14" t="str">
        <f t="shared" si="9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99"/>
        <v>00000</v>
      </c>
      <c r="AW61" s="14" t="str">
        <f t="shared" si="100"/>
        <v>00000</v>
      </c>
      <c r="AX61" s="14" t="str">
        <f t="shared" si="101"/>
        <v>000000</v>
      </c>
      <c r="AY61" s="14" t="str">
        <f t="shared" si="102"/>
        <v>000000</v>
      </c>
      <c r="AZ61" s="14" t="str">
        <f t="shared" si="103"/>
        <v>B</v>
      </c>
      <c r="BA61" s="14" t="str">
        <f t="shared" si="104"/>
        <v/>
      </c>
      <c r="BB61" s="14" t="str">
        <f t="shared" si="46"/>
        <v/>
      </c>
      <c r="BC61" s="14" t="str">
        <f t="shared" si="105"/>
        <v/>
      </c>
      <c r="BD61" s="14" t="str">
        <f t="shared" si="50"/>
        <v/>
      </c>
      <c r="BE61" s="14">
        <f t="shared" si="106"/>
        <v>1</v>
      </c>
      <c r="BF61" s="14">
        <f t="shared" si="107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68" t="str">
        <f t="shared" si="60"/>
        <v/>
      </c>
      <c r="C62" s="24" t="str">
        <f t="shared" si="58"/>
        <v/>
      </c>
      <c r="D62" s="77" t="str">
        <f t="shared" si="61"/>
        <v/>
      </c>
      <c r="E62" s="114" t="str">
        <f t="shared" si="62"/>
        <v/>
      </c>
      <c r="F62" s="67" t="str">
        <f t="shared" si="54"/>
        <v/>
      </c>
      <c r="H62" s="81" t="str">
        <f>IF('Strategy Dashboard'!AU62="","",'Strategy Dashboard'!AU62)</f>
        <v/>
      </c>
      <c r="J62" s="68" t="str">
        <f t="shared" si="55"/>
        <v/>
      </c>
      <c r="K62" s="77" t="str">
        <f t="shared" si="63"/>
        <v/>
      </c>
      <c r="L62" s="114" t="str">
        <f t="shared" si="64"/>
        <v/>
      </c>
      <c r="M62" s="24" t="str">
        <f t="shared" si="56"/>
        <v/>
      </c>
      <c r="N62" s="36" t="str">
        <f t="shared" si="27"/>
        <v/>
      </c>
      <c r="O62" s="117" t="str">
        <f t="shared" si="65"/>
        <v/>
      </c>
      <c r="P62" s="24" t="str">
        <f>IF(H62="","",IF(B62="NB",P61,IF(O62="",SUM($O$5:$O62)+N62,SUM($O$5:$O62))))</f>
        <v/>
      </c>
      <c r="Q62" s="123" t="str">
        <f t="shared" si="57"/>
        <v/>
      </c>
      <c r="R62" s="122" t="str">
        <f t="shared" si="66"/>
        <v/>
      </c>
      <c r="S62" s="79" t="str">
        <f t="shared" si="67"/>
        <v/>
      </c>
      <c r="T62" s="14" t="str">
        <f t="shared" si="59"/>
        <v/>
      </c>
      <c r="U62" s="14">
        <f t="shared" si="28"/>
        <v>0</v>
      </c>
      <c r="V62" s="14" t="str">
        <f t="shared" si="68"/>
        <v/>
      </c>
      <c r="W62" s="14" t="str">
        <f t="shared" si="51"/>
        <v>N</v>
      </c>
      <c r="X62" s="14" t="str">
        <f t="shared" si="30"/>
        <v>N</v>
      </c>
      <c r="Y62" s="14" t="str">
        <f t="shared" si="86"/>
        <v/>
      </c>
      <c r="Z62" s="79" t="str">
        <f t="shared" si="32"/>
        <v/>
      </c>
      <c r="AA62" s="14" t="str">
        <f t="shared" si="33"/>
        <v/>
      </c>
      <c r="AB62" s="14" t="str">
        <f t="shared" si="87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4" t="str">
        <f t="shared" si="88"/>
        <v/>
      </c>
      <c r="AH62" s="14" t="str">
        <f t="shared" si="89"/>
        <v/>
      </c>
      <c r="AI62" s="44" t="str">
        <f t="shared" si="90"/>
        <v/>
      </c>
      <c r="AJ62" s="44" t="str">
        <f t="shared" si="91"/>
        <v/>
      </c>
      <c r="AK62" s="44" t="str">
        <f t="shared" si="92"/>
        <v/>
      </c>
      <c r="AL62" s="71" t="str">
        <f t="shared" si="93"/>
        <v/>
      </c>
      <c r="AM62" s="71" t="str">
        <f t="shared" si="94"/>
        <v/>
      </c>
      <c r="AN62" s="71" t="str">
        <f t="shared" si="95"/>
        <v/>
      </c>
      <c r="AO62" s="71" t="str">
        <f t="shared" si="96"/>
        <v/>
      </c>
      <c r="AR62" s="14" t="str">
        <f t="shared" si="97"/>
        <v/>
      </c>
      <c r="AS62" s="14" t="str">
        <f t="shared" si="9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si="99"/>
        <v>00000</v>
      </c>
      <c r="AW62" s="14" t="str">
        <f t="shared" si="100"/>
        <v>00000</v>
      </c>
      <c r="AX62" s="14" t="str">
        <f t="shared" si="101"/>
        <v>000000</v>
      </c>
      <c r="AY62" s="14" t="str">
        <f t="shared" si="102"/>
        <v>000000</v>
      </c>
      <c r="AZ62" s="14" t="str">
        <f t="shared" si="103"/>
        <v>B</v>
      </c>
      <c r="BA62" s="14" t="str">
        <f t="shared" si="104"/>
        <v/>
      </c>
      <c r="BB62" s="14" t="str">
        <f t="shared" si="46"/>
        <v/>
      </c>
      <c r="BC62" s="14" t="str">
        <f t="shared" si="105"/>
        <v/>
      </c>
      <c r="BD62" s="14" t="str">
        <f t="shared" si="50"/>
        <v/>
      </c>
      <c r="BE62" s="14">
        <f t="shared" si="106"/>
        <v>1</v>
      </c>
      <c r="BF62" s="14">
        <f t="shared" si="107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68" t="str">
        <f t="shared" si="60"/>
        <v/>
      </c>
      <c r="C63" s="24" t="str">
        <f t="shared" si="58"/>
        <v/>
      </c>
      <c r="D63" s="77" t="str">
        <f t="shared" si="61"/>
        <v/>
      </c>
      <c r="E63" s="114" t="str">
        <f t="shared" si="62"/>
        <v/>
      </c>
      <c r="F63" s="67" t="str">
        <f t="shared" si="54"/>
        <v/>
      </c>
      <c r="H63" s="81" t="str">
        <f>IF('Strategy Dashboard'!AU63="","",'Strategy Dashboard'!AU63)</f>
        <v/>
      </c>
      <c r="J63" s="68" t="str">
        <f t="shared" si="55"/>
        <v/>
      </c>
      <c r="K63" s="77" t="str">
        <f t="shared" si="63"/>
        <v/>
      </c>
      <c r="L63" s="114" t="str">
        <f t="shared" si="64"/>
        <v/>
      </c>
      <c r="M63" s="24" t="str">
        <f t="shared" si="56"/>
        <v/>
      </c>
      <c r="N63" s="36" t="str">
        <f t="shared" si="27"/>
        <v/>
      </c>
      <c r="O63" s="117" t="str">
        <f t="shared" si="65"/>
        <v/>
      </c>
      <c r="P63" s="24" t="str">
        <f>IF(H63="","",IF(B63="NB",P62,IF(O63="",SUM($O$5:$O63)+N63,SUM($O$5:$O63))))</f>
        <v/>
      </c>
      <c r="Q63" s="123" t="str">
        <f t="shared" si="57"/>
        <v/>
      </c>
      <c r="R63" s="122" t="str">
        <f t="shared" si="66"/>
        <v/>
      </c>
      <c r="S63" s="79" t="str">
        <f t="shared" si="67"/>
        <v/>
      </c>
      <c r="T63" s="14" t="str">
        <f t="shared" si="59"/>
        <v/>
      </c>
      <c r="U63" s="14">
        <f t="shared" si="28"/>
        <v>0</v>
      </c>
      <c r="V63" s="14" t="str">
        <f t="shared" si="68"/>
        <v/>
      </c>
      <c r="W63" s="14" t="str">
        <f t="shared" si="51"/>
        <v>N</v>
      </c>
      <c r="X63" s="14" t="str">
        <f t="shared" si="30"/>
        <v>N</v>
      </c>
      <c r="Y63" s="14" t="str">
        <f t="shared" si="86"/>
        <v/>
      </c>
      <c r="Z63" s="79" t="str">
        <f t="shared" si="32"/>
        <v/>
      </c>
      <c r="AA63" s="14" t="str">
        <f t="shared" si="33"/>
        <v/>
      </c>
      <c r="AB63" s="14" t="str">
        <f t="shared" si="87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4" t="str">
        <f t="shared" si="88"/>
        <v/>
      </c>
      <c r="AH63" s="14" t="str">
        <f t="shared" si="89"/>
        <v/>
      </c>
      <c r="AI63" s="44" t="str">
        <f t="shared" si="90"/>
        <v/>
      </c>
      <c r="AJ63" s="44" t="str">
        <f t="shared" si="91"/>
        <v/>
      </c>
      <c r="AK63" s="44" t="str">
        <f t="shared" si="92"/>
        <v/>
      </c>
      <c r="AL63" s="71" t="str">
        <f t="shared" si="93"/>
        <v/>
      </c>
      <c r="AM63" s="71" t="str">
        <f t="shared" si="94"/>
        <v/>
      </c>
      <c r="AN63" s="71" t="str">
        <f t="shared" si="95"/>
        <v/>
      </c>
      <c r="AO63" s="71" t="str">
        <f t="shared" si="96"/>
        <v/>
      </c>
      <c r="AR63" s="14" t="str">
        <f t="shared" si="97"/>
        <v/>
      </c>
      <c r="AS63" s="14" t="str">
        <f t="shared" si="9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99"/>
        <v>00000</v>
      </c>
      <c r="AW63" s="14" t="str">
        <f t="shared" si="100"/>
        <v>00000</v>
      </c>
      <c r="AX63" s="14" t="str">
        <f t="shared" si="101"/>
        <v>000000</v>
      </c>
      <c r="AY63" s="14" t="str">
        <f t="shared" si="102"/>
        <v>000000</v>
      </c>
      <c r="AZ63" s="14" t="str">
        <f t="shared" si="103"/>
        <v>B</v>
      </c>
      <c r="BA63" s="14" t="str">
        <f t="shared" si="104"/>
        <v/>
      </c>
      <c r="BB63" s="14" t="str">
        <f t="shared" si="46"/>
        <v/>
      </c>
      <c r="BC63" s="14" t="str">
        <f t="shared" si="105"/>
        <v/>
      </c>
      <c r="BD63" s="14" t="str">
        <f t="shared" si="50"/>
        <v/>
      </c>
      <c r="BE63" s="14">
        <f t="shared" si="106"/>
        <v>1</v>
      </c>
      <c r="BF63" s="14">
        <f t="shared" si="107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69" t="str">
        <f t="shared" si="60"/>
        <v/>
      </c>
      <c r="C64" s="25" t="str">
        <f t="shared" si="58"/>
        <v/>
      </c>
      <c r="D64" s="78" t="str">
        <f t="shared" si="61"/>
        <v/>
      </c>
      <c r="E64" s="115" t="str">
        <f t="shared" si="62"/>
        <v/>
      </c>
      <c r="F64" s="70" t="str">
        <f t="shared" si="54"/>
        <v/>
      </c>
      <c r="H64" s="82" t="str">
        <f>IF('Strategy Dashboard'!AU64="","",'Strategy Dashboard'!AU64)</f>
        <v/>
      </c>
      <c r="J64" s="69" t="str">
        <f t="shared" si="55"/>
        <v/>
      </c>
      <c r="K64" s="78" t="str">
        <f t="shared" si="63"/>
        <v/>
      </c>
      <c r="L64" s="115" t="str">
        <f t="shared" si="64"/>
        <v/>
      </c>
      <c r="M64" s="25" t="str">
        <f t="shared" si="56"/>
        <v/>
      </c>
      <c r="N64" s="36" t="str">
        <f t="shared" si="27"/>
        <v/>
      </c>
      <c r="O64" s="124" t="str">
        <f t="shared" si="65"/>
        <v/>
      </c>
      <c r="P64" s="25" t="str">
        <f>IF(H64="","",IF(B64="NB",P63,IF(O64="",SUM($O$5:$O64)+N64,SUM($O$5:$O64))))</f>
        <v/>
      </c>
      <c r="Q64" s="125" t="str">
        <f t="shared" si="57"/>
        <v/>
      </c>
      <c r="R64" s="122" t="str">
        <f t="shared" si="66"/>
        <v/>
      </c>
      <c r="S64" s="79" t="str">
        <f t="shared" si="67"/>
        <v/>
      </c>
      <c r="T64" s="14" t="str">
        <f t="shared" si="59"/>
        <v/>
      </c>
      <c r="U64" s="14">
        <f t="shared" si="28"/>
        <v>0</v>
      </c>
      <c r="V64" s="14" t="str">
        <f t="shared" si="68"/>
        <v/>
      </c>
      <c r="W64" s="14" t="str">
        <f t="shared" si="51"/>
        <v>N</v>
      </c>
      <c r="X64" s="14" t="str">
        <f t="shared" si="30"/>
        <v>N</v>
      </c>
      <c r="Y64" s="14" t="str">
        <f t="shared" si="86"/>
        <v/>
      </c>
      <c r="Z64" s="79" t="str">
        <f t="shared" si="32"/>
        <v/>
      </c>
      <c r="AA64" s="14" t="str">
        <f t="shared" si="33"/>
        <v/>
      </c>
      <c r="AB64" s="14" t="str">
        <f t="shared" si="87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4" t="str">
        <f t="shared" si="88"/>
        <v/>
      </c>
      <c r="AH64" s="14" t="str">
        <f t="shared" si="89"/>
        <v/>
      </c>
      <c r="AI64" s="44" t="str">
        <f t="shared" si="90"/>
        <v/>
      </c>
      <c r="AJ64" s="44" t="str">
        <f t="shared" si="91"/>
        <v/>
      </c>
      <c r="AK64" s="44" t="str">
        <f t="shared" si="92"/>
        <v/>
      </c>
      <c r="AL64" s="71" t="str">
        <f t="shared" si="93"/>
        <v/>
      </c>
      <c r="AM64" s="71" t="str">
        <f t="shared" si="94"/>
        <v/>
      </c>
      <c r="AN64" s="71" t="str">
        <f t="shared" si="95"/>
        <v/>
      </c>
      <c r="AO64" s="71" t="str">
        <f t="shared" si="96"/>
        <v/>
      </c>
      <c r="AR64" s="14" t="str">
        <f t="shared" si="97"/>
        <v/>
      </c>
      <c r="AS64" s="14" t="str">
        <f t="shared" si="9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99"/>
        <v>00000</v>
      </c>
      <c r="AW64" s="14" t="str">
        <f t="shared" si="100"/>
        <v>00000</v>
      </c>
      <c r="AX64" s="14" t="str">
        <f t="shared" si="101"/>
        <v>000000</v>
      </c>
      <c r="AY64" s="14" t="str">
        <f t="shared" si="102"/>
        <v>000000</v>
      </c>
      <c r="AZ64" s="14" t="str">
        <f t="shared" si="103"/>
        <v>B</v>
      </c>
      <c r="BA64" s="14" t="str">
        <f t="shared" si="104"/>
        <v/>
      </c>
      <c r="BB64" s="14" t="str">
        <f t="shared" si="46"/>
        <v/>
      </c>
      <c r="BC64" s="14" t="str">
        <f t="shared" si="105"/>
        <v/>
      </c>
      <c r="BD64" s="14" t="str">
        <f t="shared" si="50"/>
        <v/>
      </c>
      <c r="BE64" s="14">
        <f t="shared" si="106"/>
        <v>1</v>
      </c>
      <c r="BF64" s="14">
        <f t="shared" si="107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4" t="str">
        <f t="shared" si="60"/>
        <v/>
      </c>
      <c r="C65" s="36" t="str">
        <f t="shared" si="58"/>
        <v/>
      </c>
      <c r="D65" s="75" t="str">
        <f t="shared" si="61"/>
        <v/>
      </c>
      <c r="E65" s="113" t="str">
        <f t="shared" si="62"/>
        <v/>
      </c>
      <c r="F65" s="76" t="str">
        <f t="shared" si="54"/>
        <v/>
      </c>
      <c r="H65" s="80" t="str">
        <f>IF('Strategy Dashboard'!AU65="","",'Strategy Dashboard'!AU65)</f>
        <v/>
      </c>
      <c r="J65" s="74" t="str">
        <f t="shared" si="55"/>
        <v/>
      </c>
      <c r="K65" s="75" t="str">
        <f t="shared" si="63"/>
        <v/>
      </c>
      <c r="L65" s="113" t="str">
        <f t="shared" si="64"/>
        <v/>
      </c>
      <c r="M65" s="36" t="str">
        <f t="shared" si="56"/>
        <v/>
      </c>
      <c r="N65" s="36" t="str">
        <f t="shared" si="27"/>
        <v/>
      </c>
      <c r="O65" s="129" t="str">
        <f t="shared" si="65"/>
        <v/>
      </c>
      <c r="P65" s="36" t="str">
        <f>IF(H65="","",IF(B65="NB",P64,IF(O65="",SUM($O$5:$O65)+N65,SUM($O$5:$O65))))</f>
        <v/>
      </c>
      <c r="Q65" s="130" t="str">
        <f t="shared" si="57"/>
        <v/>
      </c>
      <c r="R65" s="122" t="str">
        <f t="shared" si="66"/>
        <v/>
      </c>
      <c r="S65" s="79" t="str">
        <f t="shared" si="67"/>
        <v/>
      </c>
      <c r="T65" s="14" t="str">
        <f t="shared" si="59"/>
        <v/>
      </c>
      <c r="U65" s="14">
        <f t="shared" si="28"/>
        <v>0</v>
      </c>
      <c r="V65" s="14" t="str">
        <f t="shared" si="68"/>
        <v/>
      </c>
      <c r="W65" s="14" t="str">
        <f t="shared" si="51"/>
        <v>N</v>
      </c>
      <c r="X65" s="14" t="str">
        <f t="shared" si="30"/>
        <v>N</v>
      </c>
      <c r="Y65" s="14" t="str">
        <f t="shared" si="86"/>
        <v/>
      </c>
      <c r="Z65" s="79" t="str">
        <f t="shared" si="32"/>
        <v/>
      </c>
      <c r="AA65" s="14" t="str">
        <f t="shared" si="33"/>
        <v/>
      </c>
      <c r="AB65" s="14" t="str">
        <f t="shared" si="87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4" t="str">
        <f t="shared" si="88"/>
        <v/>
      </c>
      <c r="AH65" s="14" t="str">
        <f t="shared" si="89"/>
        <v/>
      </c>
      <c r="AI65" s="44" t="str">
        <f t="shared" si="90"/>
        <v/>
      </c>
      <c r="AJ65" s="44" t="str">
        <f t="shared" si="91"/>
        <v/>
      </c>
      <c r="AK65" s="44" t="str">
        <f t="shared" si="92"/>
        <v/>
      </c>
      <c r="AL65" s="71" t="str">
        <f t="shared" si="93"/>
        <v/>
      </c>
      <c r="AM65" s="71" t="str">
        <f t="shared" si="94"/>
        <v/>
      </c>
      <c r="AN65" s="71" t="str">
        <f t="shared" si="95"/>
        <v/>
      </c>
      <c r="AO65" s="71" t="str">
        <f t="shared" si="96"/>
        <v/>
      </c>
      <c r="AR65" s="14" t="str">
        <f t="shared" si="97"/>
        <v/>
      </c>
      <c r="AS65" s="14" t="str">
        <f t="shared" si="9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99"/>
        <v>00000</v>
      </c>
      <c r="AW65" s="14" t="str">
        <f t="shared" si="100"/>
        <v>00000</v>
      </c>
      <c r="AX65" s="14" t="str">
        <f t="shared" si="101"/>
        <v>000000</v>
      </c>
      <c r="AY65" s="14" t="str">
        <f t="shared" si="102"/>
        <v>000000</v>
      </c>
      <c r="AZ65" s="14" t="str">
        <f t="shared" si="103"/>
        <v>B</v>
      </c>
      <c r="BA65" s="14" t="str">
        <f t="shared" si="104"/>
        <v/>
      </c>
      <c r="BB65" s="14" t="str">
        <f t="shared" si="46"/>
        <v/>
      </c>
      <c r="BC65" s="14" t="str">
        <f t="shared" si="105"/>
        <v/>
      </c>
      <c r="BD65" s="14" t="str">
        <f t="shared" si="50"/>
        <v/>
      </c>
      <c r="BE65" s="14">
        <f t="shared" si="106"/>
        <v>1</v>
      </c>
      <c r="BF65" s="14">
        <f t="shared" si="107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68" t="str">
        <f t="shared" si="60"/>
        <v/>
      </c>
      <c r="C66" s="24" t="str">
        <f t="shared" si="58"/>
        <v/>
      </c>
      <c r="D66" s="77" t="str">
        <f t="shared" si="61"/>
        <v/>
      </c>
      <c r="E66" s="114" t="str">
        <f t="shared" si="62"/>
        <v/>
      </c>
      <c r="F66" s="67" t="str">
        <f t="shared" si="54"/>
        <v/>
      </c>
      <c r="H66" s="81" t="str">
        <f>IF('Strategy Dashboard'!AU66="","",'Strategy Dashboard'!AU66)</f>
        <v/>
      </c>
      <c r="J66" s="68" t="str">
        <f t="shared" si="55"/>
        <v/>
      </c>
      <c r="K66" s="77" t="str">
        <f t="shared" si="63"/>
        <v/>
      </c>
      <c r="L66" s="114" t="str">
        <f t="shared" si="64"/>
        <v/>
      </c>
      <c r="M66" s="24" t="str">
        <f t="shared" si="56"/>
        <v/>
      </c>
      <c r="N66" s="36" t="str">
        <f t="shared" si="27"/>
        <v/>
      </c>
      <c r="O66" s="117" t="str">
        <f t="shared" si="65"/>
        <v/>
      </c>
      <c r="P66" s="24" t="str">
        <f>IF(H66="","",IF(B66="NB",P65,IF(O66="",SUM($O$5:$O66)+N66,SUM($O$5:$O66))))</f>
        <v/>
      </c>
      <c r="Q66" s="123" t="str">
        <f t="shared" si="57"/>
        <v/>
      </c>
      <c r="R66" s="122" t="str">
        <f t="shared" si="66"/>
        <v/>
      </c>
      <c r="S66" s="79" t="str">
        <f t="shared" si="67"/>
        <v/>
      </c>
      <c r="T66" s="14" t="str">
        <f t="shared" si="59"/>
        <v/>
      </c>
      <c r="U66" s="14">
        <f t="shared" si="28"/>
        <v>0</v>
      </c>
      <c r="V66" s="14" t="str">
        <f t="shared" si="68"/>
        <v/>
      </c>
      <c r="W66" s="14" t="str">
        <f t="shared" si="51"/>
        <v>N</v>
      </c>
      <c r="X66" s="14" t="str">
        <f t="shared" si="30"/>
        <v>N</v>
      </c>
      <c r="Y66" s="14" t="str">
        <f t="shared" si="86"/>
        <v/>
      </c>
      <c r="Z66" s="79" t="str">
        <f t="shared" si="32"/>
        <v/>
      </c>
      <c r="AA66" s="14" t="str">
        <f t="shared" si="33"/>
        <v/>
      </c>
      <c r="AB66" s="14" t="str">
        <f t="shared" si="87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4" t="str">
        <f t="shared" si="88"/>
        <v/>
      </c>
      <c r="AH66" s="14" t="str">
        <f t="shared" si="89"/>
        <v/>
      </c>
      <c r="AI66" s="44" t="str">
        <f t="shared" si="90"/>
        <v/>
      </c>
      <c r="AJ66" s="44" t="str">
        <f t="shared" si="91"/>
        <v/>
      </c>
      <c r="AK66" s="44" t="str">
        <f t="shared" si="92"/>
        <v/>
      </c>
      <c r="AL66" s="71" t="str">
        <f t="shared" si="93"/>
        <v/>
      </c>
      <c r="AM66" s="71" t="str">
        <f t="shared" si="94"/>
        <v/>
      </c>
      <c r="AN66" s="71" t="str">
        <f t="shared" si="95"/>
        <v/>
      </c>
      <c r="AO66" s="71" t="str">
        <f t="shared" si="96"/>
        <v/>
      </c>
      <c r="AR66" s="14" t="str">
        <f t="shared" si="97"/>
        <v/>
      </c>
      <c r="AS66" s="14" t="str">
        <f t="shared" si="9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99"/>
        <v>00000</v>
      </c>
      <c r="AW66" s="14" t="str">
        <f t="shared" si="100"/>
        <v>00000</v>
      </c>
      <c r="AX66" s="14" t="str">
        <f t="shared" si="101"/>
        <v>000000</v>
      </c>
      <c r="AY66" s="14" t="str">
        <f t="shared" si="102"/>
        <v>000000</v>
      </c>
      <c r="AZ66" s="14" t="str">
        <f t="shared" si="103"/>
        <v>B</v>
      </c>
      <c r="BA66" s="14" t="str">
        <f t="shared" si="104"/>
        <v/>
      </c>
      <c r="BB66" s="14" t="str">
        <f t="shared" si="46"/>
        <v/>
      </c>
      <c r="BC66" s="14" t="str">
        <f t="shared" si="105"/>
        <v/>
      </c>
      <c r="BD66" s="14" t="str">
        <f t="shared" si="50"/>
        <v/>
      </c>
      <c r="BE66" s="14">
        <f t="shared" si="106"/>
        <v>1</v>
      </c>
      <c r="BF66" s="14">
        <f t="shared" si="107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68" t="str">
        <f t="shared" si="60"/>
        <v/>
      </c>
      <c r="C67" s="24" t="str">
        <f t="shared" si="58"/>
        <v/>
      </c>
      <c r="D67" s="77" t="str">
        <f t="shared" si="61"/>
        <v/>
      </c>
      <c r="E67" s="114" t="str">
        <f t="shared" si="62"/>
        <v/>
      </c>
      <c r="F67" s="67" t="str">
        <f t="shared" si="54"/>
        <v/>
      </c>
      <c r="H67" s="81" t="str">
        <f>IF('Strategy Dashboard'!AU67="","",'Strategy Dashboard'!AU67)</f>
        <v/>
      </c>
      <c r="J67" s="68" t="str">
        <f t="shared" si="55"/>
        <v/>
      </c>
      <c r="K67" s="77" t="str">
        <f t="shared" si="63"/>
        <v/>
      </c>
      <c r="L67" s="114" t="str">
        <f t="shared" si="64"/>
        <v/>
      </c>
      <c r="M67" s="24" t="str">
        <f t="shared" si="56"/>
        <v/>
      </c>
      <c r="N67" s="36" t="str">
        <f t="shared" si="27"/>
        <v/>
      </c>
      <c r="O67" s="117" t="str">
        <f t="shared" si="65"/>
        <v/>
      </c>
      <c r="P67" s="24" t="str">
        <f>IF(H67="","",IF(B67="NB",P66,IF(O67="",SUM($O$5:$O67)+N67,SUM($O$5:$O67))))</f>
        <v/>
      </c>
      <c r="Q67" s="123" t="str">
        <f t="shared" si="57"/>
        <v/>
      </c>
      <c r="R67" s="122" t="str">
        <f t="shared" si="66"/>
        <v/>
      </c>
      <c r="S67" s="79" t="str">
        <f t="shared" si="67"/>
        <v/>
      </c>
      <c r="T67" s="14" t="str">
        <f t="shared" si="59"/>
        <v/>
      </c>
      <c r="U67" s="14">
        <f t="shared" si="28"/>
        <v>0</v>
      </c>
      <c r="V67" s="14" t="str">
        <f t="shared" si="68"/>
        <v/>
      </c>
      <c r="W67" s="14" t="str">
        <f t="shared" si="51"/>
        <v>N</v>
      </c>
      <c r="X67" s="14" t="str">
        <f t="shared" si="30"/>
        <v>N</v>
      </c>
      <c r="Y67" s="14" t="str">
        <f t="shared" si="86"/>
        <v/>
      </c>
      <c r="Z67" s="79" t="str">
        <f t="shared" si="32"/>
        <v/>
      </c>
      <c r="AA67" s="14" t="str">
        <f t="shared" si="33"/>
        <v/>
      </c>
      <c r="AB67" s="14" t="str">
        <f t="shared" si="87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4" t="str">
        <f t="shared" si="88"/>
        <v/>
      </c>
      <c r="AH67" s="14" t="str">
        <f t="shared" si="89"/>
        <v/>
      </c>
      <c r="AI67" s="44" t="str">
        <f t="shared" si="90"/>
        <v/>
      </c>
      <c r="AJ67" s="44" t="str">
        <f t="shared" si="91"/>
        <v/>
      </c>
      <c r="AK67" s="44" t="str">
        <f t="shared" si="92"/>
        <v/>
      </c>
      <c r="AL67" s="71" t="str">
        <f t="shared" si="93"/>
        <v/>
      </c>
      <c r="AM67" s="71" t="str">
        <f t="shared" si="94"/>
        <v/>
      </c>
      <c r="AN67" s="71" t="str">
        <f t="shared" si="95"/>
        <v/>
      </c>
      <c r="AO67" s="71" t="str">
        <f t="shared" si="96"/>
        <v/>
      </c>
      <c r="AR67" s="14" t="str">
        <f t="shared" si="97"/>
        <v/>
      </c>
      <c r="AS67" s="14" t="str">
        <f t="shared" si="9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99"/>
        <v>00000</v>
      </c>
      <c r="AW67" s="14" t="str">
        <f t="shared" si="100"/>
        <v>00000</v>
      </c>
      <c r="AX67" s="14" t="str">
        <f t="shared" si="101"/>
        <v>000000</v>
      </c>
      <c r="AY67" s="14" t="str">
        <f t="shared" si="102"/>
        <v>000000</v>
      </c>
      <c r="AZ67" s="14" t="str">
        <f t="shared" si="103"/>
        <v>B</v>
      </c>
      <c r="BA67" s="14" t="str">
        <f t="shared" si="104"/>
        <v/>
      </c>
      <c r="BB67" s="14" t="str">
        <f t="shared" si="46"/>
        <v/>
      </c>
      <c r="BC67" s="14" t="str">
        <f t="shared" si="105"/>
        <v/>
      </c>
      <c r="BD67" s="14" t="str">
        <f t="shared" si="50"/>
        <v/>
      </c>
      <c r="BE67" s="14">
        <f t="shared" si="106"/>
        <v>1</v>
      </c>
      <c r="BF67" s="14">
        <f t="shared" si="107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68" t="str">
        <f t="shared" si="60"/>
        <v/>
      </c>
      <c r="C68" s="24" t="str">
        <f t="shared" si="58"/>
        <v/>
      </c>
      <c r="D68" s="77" t="str">
        <f t="shared" si="61"/>
        <v/>
      </c>
      <c r="E68" s="114" t="str">
        <f t="shared" si="62"/>
        <v/>
      </c>
      <c r="F68" s="67" t="str">
        <f t="shared" si="54"/>
        <v/>
      </c>
      <c r="H68" s="81" t="str">
        <f>IF('Strategy Dashboard'!AU68="","",'Strategy Dashboard'!AU68)</f>
        <v/>
      </c>
      <c r="J68" s="68" t="str">
        <f t="shared" si="55"/>
        <v/>
      </c>
      <c r="K68" s="77" t="str">
        <f t="shared" si="63"/>
        <v/>
      </c>
      <c r="L68" s="114" t="str">
        <f t="shared" si="64"/>
        <v/>
      </c>
      <c r="M68" s="24" t="str">
        <f t="shared" si="56"/>
        <v/>
      </c>
      <c r="N68" s="36" t="str">
        <f t="shared" si="27"/>
        <v/>
      </c>
      <c r="O68" s="117" t="str">
        <f t="shared" si="65"/>
        <v/>
      </c>
      <c r="P68" s="24" t="str">
        <f>IF(H68="","",IF(B68="NB",P67,IF(O68="",SUM($O$5:$O68)+N68,SUM($O$5:$O68))))</f>
        <v/>
      </c>
      <c r="Q68" s="123" t="str">
        <f t="shared" si="57"/>
        <v/>
      </c>
      <c r="R68" s="122" t="str">
        <f t="shared" si="66"/>
        <v/>
      </c>
      <c r="S68" s="79" t="str">
        <f t="shared" si="67"/>
        <v/>
      </c>
      <c r="T68" s="14" t="str">
        <f t="shared" si="59"/>
        <v/>
      </c>
      <c r="U68" s="14">
        <f t="shared" si="28"/>
        <v>0</v>
      </c>
      <c r="V68" s="14" t="str">
        <f t="shared" si="68"/>
        <v/>
      </c>
      <c r="W68" s="14" t="str">
        <f t="shared" si="51"/>
        <v>N</v>
      </c>
      <c r="X68" s="14" t="str">
        <f t="shared" si="30"/>
        <v>N</v>
      </c>
      <c r="Y68" s="14" t="str">
        <f t="shared" si="86"/>
        <v/>
      </c>
      <c r="Z68" s="79" t="str">
        <f t="shared" si="32"/>
        <v/>
      </c>
      <c r="AA68" s="14" t="str">
        <f t="shared" si="33"/>
        <v/>
      </c>
      <c r="AB68" s="14" t="str">
        <f t="shared" si="87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4" t="str">
        <f t="shared" si="88"/>
        <v/>
      </c>
      <c r="AH68" s="14" t="str">
        <f t="shared" si="89"/>
        <v/>
      </c>
      <c r="AI68" s="44" t="str">
        <f t="shared" si="90"/>
        <v/>
      </c>
      <c r="AJ68" s="44" t="str">
        <f t="shared" si="91"/>
        <v/>
      </c>
      <c r="AK68" s="44" t="str">
        <f t="shared" si="92"/>
        <v/>
      </c>
      <c r="AL68" s="71" t="str">
        <f t="shared" si="93"/>
        <v/>
      </c>
      <c r="AM68" s="71" t="str">
        <f t="shared" si="94"/>
        <v/>
      </c>
      <c r="AN68" s="71" t="str">
        <f t="shared" si="95"/>
        <v/>
      </c>
      <c r="AO68" s="71" t="str">
        <f t="shared" si="96"/>
        <v/>
      </c>
      <c r="AR68" s="14" t="str">
        <f t="shared" si="97"/>
        <v/>
      </c>
      <c r="AS68" s="14" t="str">
        <f t="shared" si="9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99"/>
        <v>00000</v>
      </c>
      <c r="AW68" s="14" t="str">
        <f t="shared" si="100"/>
        <v>00000</v>
      </c>
      <c r="AX68" s="14" t="str">
        <f t="shared" si="101"/>
        <v>000000</v>
      </c>
      <c r="AY68" s="14" t="str">
        <f t="shared" si="102"/>
        <v>000000</v>
      </c>
      <c r="AZ68" s="14" t="str">
        <f t="shared" si="103"/>
        <v>B</v>
      </c>
      <c r="BA68" s="14" t="str">
        <f t="shared" si="104"/>
        <v/>
      </c>
      <c r="BB68" s="14" t="str">
        <f t="shared" si="46"/>
        <v/>
      </c>
      <c r="BC68" s="14" t="str">
        <f t="shared" si="105"/>
        <v/>
      </c>
      <c r="BD68" s="14" t="str">
        <f t="shared" si="50"/>
        <v/>
      </c>
      <c r="BE68" s="14">
        <f t="shared" si="106"/>
        <v>1</v>
      </c>
      <c r="BF68" s="14">
        <f t="shared" si="107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69" t="str">
        <f t="shared" si="60"/>
        <v/>
      </c>
      <c r="C69" s="25" t="str">
        <f t="shared" si="58"/>
        <v/>
      </c>
      <c r="D69" s="78" t="str">
        <f t="shared" si="61"/>
        <v/>
      </c>
      <c r="E69" s="115" t="str">
        <f t="shared" si="62"/>
        <v/>
      </c>
      <c r="F69" s="70" t="str">
        <f t="shared" si="54"/>
        <v/>
      </c>
      <c r="H69" s="82" t="str">
        <f>IF('Strategy Dashboard'!AU69="","",'Strategy Dashboard'!AU69)</f>
        <v/>
      </c>
      <c r="J69" s="69" t="str">
        <f t="shared" si="55"/>
        <v/>
      </c>
      <c r="K69" s="78" t="str">
        <f t="shared" si="63"/>
        <v/>
      </c>
      <c r="L69" s="115" t="str">
        <f t="shared" si="64"/>
        <v/>
      </c>
      <c r="M69" s="25" t="str">
        <f t="shared" si="56"/>
        <v/>
      </c>
      <c r="N69" s="36" t="str">
        <f t="shared" si="27"/>
        <v/>
      </c>
      <c r="O69" s="124" t="str">
        <f t="shared" si="65"/>
        <v/>
      </c>
      <c r="P69" s="25" t="str">
        <f>IF(H69="","",IF(B69="NB",P68,IF(O69="",SUM($O$5:$O69)+N69,SUM($O$5:$O69))))</f>
        <v/>
      </c>
      <c r="Q69" s="125" t="str">
        <f t="shared" ref="Q69:Q100" si="108">IF(AB69="R","Rabbit","")</f>
        <v/>
      </c>
      <c r="R69" s="122" t="str">
        <f t="shared" si="66"/>
        <v/>
      </c>
      <c r="S69" s="79" t="str">
        <f t="shared" si="67"/>
        <v/>
      </c>
      <c r="T69" s="14" t="str">
        <f t="shared" si="59"/>
        <v/>
      </c>
      <c r="U69" s="14">
        <f t="shared" si="28"/>
        <v>0</v>
      </c>
      <c r="V69" s="14" t="str">
        <f t="shared" si="68"/>
        <v/>
      </c>
      <c r="W69" s="14" t="str">
        <f t="shared" si="51"/>
        <v>N</v>
      </c>
      <c r="X69" s="14" t="str">
        <f t="shared" si="30"/>
        <v>N</v>
      </c>
      <c r="Y69" s="14" t="str">
        <f t="shared" si="86"/>
        <v/>
      </c>
      <c r="Z69" s="79" t="str">
        <f t="shared" si="32"/>
        <v/>
      </c>
      <c r="AA69" s="14" t="str">
        <f t="shared" si="33"/>
        <v/>
      </c>
      <c r="AB69" s="14" t="str">
        <f t="shared" si="87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4" t="str">
        <f t="shared" si="88"/>
        <v/>
      </c>
      <c r="AH69" s="14" t="str">
        <f t="shared" si="89"/>
        <v/>
      </c>
      <c r="AI69" s="44" t="str">
        <f t="shared" si="90"/>
        <v/>
      </c>
      <c r="AJ69" s="44" t="str">
        <f t="shared" si="91"/>
        <v/>
      </c>
      <c r="AK69" s="44" t="str">
        <f t="shared" si="92"/>
        <v/>
      </c>
      <c r="AL69" s="71" t="str">
        <f t="shared" si="93"/>
        <v/>
      </c>
      <c r="AM69" s="71" t="str">
        <f t="shared" si="94"/>
        <v/>
      </c>
      <c r="AN69" s="71" t="str">
        <f t="shared" si="95"/>
        <v/>
      </c>
      <c r="AO69" s="71" t="str">
        <f t="shared" si="96"/>
        <v/>
      </c>
      <c r="AR69" s="14" t="str">
        <f t="shared" si="97"/>
        <v/>
      </c>
      <c r="AS69" s="14" t="str">
        <f t="shared" si="9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99"/>
        <v>00000</v>
      </c>
      <c r="AW69" s="14" t="str">
        <f t="shared" si="100"/>
        <v>00000</v>
      </c>
      <c r="AX69" s="14" t="str">
        <f t="shared" si="101"/>
        <v>000000</v>
      </c>
      <c r="AY69" s="14" t="str">
        <f t="shared" si="102"/>
        <v>000000</v>
      </c>
      <c r="AZ69" s="14" t="str">
        <f t="shared" si="103"/>
        <v>B</v>
      </c>
      <c r="BA69" s="14" t="str">
        <f t="shared" si="104"/>
        <v/>
      </c>
      <c r="BB69" s="14" t="str">
        <f t="shared" si="46"/>
        <v/>
      </c>
      <c r="BC69" s="14" t="str">
        <f t="shared" si="105"/>
        <v/>
      </c>
      <c r="BD69" s="14" t="str">
        <f t="shared" si="50"/>
        <v/>
      </c>
      <c r="BE69" s="14">
        <f t="shared" si="106"/>
        <v>1</v>
      </c>
      <c r="BF69" s="14">
        <f t="shared" si="107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4" t="str">
        <f t="shared" si="60"/>
        <v/>
      </c>
      <c r="C70" s="36" t="str">
        <f t="shared" ref="C70:C101" si="109">IF(H69="","",IF(AR69=AR70,"",AR70))</f>
        <v/>
      </c>
      <c r="D70" s="75" t="str">
        <f t="shared" si="61"/>
        <v/>
      </c>
      <c r="E70" s="113" t="str">
        <f t="shared" si="62"/>
        <v/>
      </c>
      <c r="F70" s="76" t="str">
        <f t="shared" si="54"/>
        <v/>
      </c>
      <c r="H70" s="80" t="str">
        <f>IF('Strategy Dashboard'!AU70="","",'Strategy Dashboard'!AU70)</f>
        <v/>
      </c>
      <c r="J70" s="74" t="str">
        <f t="shared" si="55"/>
        <v/>
      </c>
      <c r="K70" s="75" t="str">
        <f t="shared" si="63"/>
        <v/>
      </c>
      <c r="L70" s="113" t="str">
        <f t="shared" si="64"/>
        <v/>
      </c>
      <c r="M70" s="36" t="str">
        <f t="shared" si="56"/>
        <v/>
      </c>
      <c r="N70" s="36" t="str">
        <f t="shared" si="27"/>
        <v/>
      </c>
      <c r="O70" s="129" t="str">
        <f t="shared" si="65"/>
        <v/>
      </c>
      <c r="P70" s="36" t="str">
        <f>IF(H70="","",IF(B70="NB",P69,IF(O70="",SUM($O$5:$O70)+N70,SUM($O$5:$O70))))</f>
        <v/>
      </c>
      <c r="Q70" s="130" t="str">
        <f t="shared" si="108"/>
        <v/>
      </c>
      <c r="R70" s="122" t="str">
        <f t="shared" si="66"/>
        <v/>
      </c>
      <c r="S70" s="79" t="str">
        <f t="shared" si="67"/>
        <v/>
      </c>
      <c r="T70" s="14" t="str">
        <f t="shared" si="59"/>
        <v/>
      </c>
      <c r="U70" s="14">
        <f t="shared" si="28"/>
        <v>0</v>
      </c>
      <c r="V70" s="14" t="str">
        <f t="shared" si="68"/>
        <v/>
      </c>
      <c r="W70" s="14" t="str">
        <f t="shared" si="51"/>
        <v>N</v>
      </c>
      <c r="X70" s="14" t="str">
        <f t="shared" si="30"/>
        <v>N</v>
      </c>
      <c r="Y70" s="14" t="str">
        <f t="shared" si="86"/>
        <v/>
      </c>
      <c r="Z70" s="79" t="str">
        <f t="shared" si="32"/>
        <v/>
      </c>
      <c r="AA70" s="14" t="str">
        <f t="shared" si="33"/>
        <v/>
      </c>
      <c r="AB70" s="14" t="str">
        <f t="shared" si="87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4" t="str">
        <f t="shared" si="88"/>
        <v/>
      </c>
      <c r="AH70" s="14" t="str">
        <f t="shared" si="89"/>
        <v/>
      </c>
      <c r="AI70" s="44" t="str">
        <f t="shared" si="90"/>
        <v/>
      </c>
      <c r="AJ70" s="44" t="str">
        <f t="shared" si="91"/>
        <v/>
      </c>
      <c r="AK70" s="44" t="str">
        <f t="shared" si="92"/>
        <v/>
      </c>
      <c r="AL70" s="71" t="str">
        <f t="shared" si="93"/>
        <v/>
      </c>
      <c r="AM70" s="71" t="str">
        <f t="shared" si="94"/>
        <v/>
      </c>
      <c r="AN70" s="71" t="str">
        <f t="shared" si="95"/>
        <v/>
      </c>
      <c r="AO70" s="71" t="str">
        <f t="shared" si="96"/>
        <v/>
      </c>
      <c r="AR70" s="14" t="str">
        <f t="shared" si="97"/>
        <v/>
      </c>
      <c r="AS70" s="14" t="str">
        <f t="shared" si="9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99"/>
        <v>00000</v>
      </c>
      <c r="AW70" s="14" t="str">
        <f t="shared" si="100"/>
        <v>00000</v>
      </c>
      <c r="AX70" s="14" t="str">
        <f t="shared" si="101"/>
        <v>000000</v>
      </c>
      <c r="AY70" s="14" t="str">
        <f t="shared" si="102"/>
        <v>000000</v>
      </c>
      <c r="AZ70" s="14" t="str">
        <f t="shared" si="103"/>
        <v>B</v>
      </c>
      <c r="BA70" s="14" t="str">
        <f t="shared" si="104"/>
        <v/>
      </c>
      <c r="BB70" s="14" t="str">
        <f t="shared" si="46"/>
        <v/>
      </c>
      <c r="BC70" s="14" t="str">
        <f t="shared" si="105"/>
        <v/>
      </c>
      <c r="BD70" s="14" t="str">
        <f t="shared" si="50"/>
        <v/>
      </c>
      <c r="BE70" s="14">
        <f t="shared" si="106"/>
        <v>1</v>
      </c>
      <c r="BF70" s="14">
        <f t="shared" si="107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68" t="str">
        <f t="shared" si="60"/>
        <v/>
      </c>
      <c r="C71" s="24" t="str">
        <f t="shared" si="109"/>
        <v/>
      </c>
      <c r="D71" s="77" t="str">
        <f t="shared" si="61"/>
        <v/>
      </c>
      <c r="E71" s="114" t="str">
        <f t="shared" si="62"/>
        <v/>
      </c>
      <c r="F71" s="67" t="str">
        <f t="shared" si="54"/>
        <v/>
      </c>
      <c r="H71" s="81" t="str">
        <f>IF('Strategy Dashboard'!AU71="","",'Strategy Dashboard'!AU71)</f>
        <v/>
      </c>
      <c r="J71" s="68" t="str">
        <f t="shared" si="55"/>
        <v/>
      </c>
      <c r="K71" s="77" t="str">
        <f t="shared" si="63"/>
        <v/>
      </c>
      <c r="L71" s="114" t="str">
        <f t="shared" si="64"/>
        <v/>
      </c>
      <c r="M71" s="24" t="str">
        <f t="shared" si="56"/>
        <v/>
      </c>
      <c r="N71" s="36" t="str">
        <f t="shared" si="27"/>
        <v/>
      </c>
      <c r="O71" s="117" t="str">
        <f t="shared" si="65"/>
        <v/>
      </c>
      <c r="P71" s="24" t="str">
        <f>IF(H71="","",IF(B71="NB",P70,IF(O71="",SUM($O$5:$O71)+N71,SUM($O$5:$O71))))</f>
        <v/>
      </c>
      <c r="Q71" s="123" t="str">
        <f t="shared" si="108"/>
        <v/>
      </c>
      <c r="R71" s="122" t="str">
        <f t="shared" si="66"/>
        <v/>
      </c>
      <c r="S71" s="79" t="str">
        <f t="shared" si="67"/>
        <v/>
      </c>
      <c r="T71" s="14" t="str">
        <f t="shared" ref="T71:T102" si="110">IF(H71="","",IF(T70+U71&gt;=10,10,IF(T70+U71&lt;=-10,-10,T70+U71)))</f>
        <v/>
      </c>
      <c r="U71" s="14">
        <f t="shared" si="28"/>
        <v>0</v>
      </c>
      <c r="V71" s="14" t="str">
        <f t="shared" si="68"/>
        <v/>
      </c>
      <c r="W71" s="14" t="str">
        <f t="shared" si="51"/>
        <v>N</v>
      </c>
      <c r="X71" s="14" t="str">
        <f t="shared" si="30"/>
        <v>N</v>
      </c>
      <c r="Y71" s="14" t="str">
        <f t="shared" si="86"/>
        <v/>
      </c>
      <c r="Z71" s="79" t="str">
        <f t="shared" si="32"/>
        <v/>
      </c>
      <c r="AA71" s="14" t="str">
        <f t="shared" si="33"/>
        <v/>
      </c>
      <c r="AB71" s="14" t="str">
        <f t="shared" si="87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4" t="str">
        <f t="shared" si="88"/>
        <v/>
      </c>
      <c r="AH71" s="14" t="str">
        <f t="shared" si="89"/>
        <v/>
      </c>
      <c r="AI71" s="44" t="str">
        <f t="shared" si="90"/>
        <v/>
      </c>
      <c r="AJ71" s="44" t="str">
        <f t="shared" si="91"/>
        <v/>
      </c>
      <c r="AK71" s="44" t="str">
        <f t="shared" si="92"/>
        <v/>
      </c>
      <c r="AL71" s="71" t="str">
        <f t="shared" si="93"/>
        <v/>
      </c>
      <c r="AM71" s="71" t="str">
        <f t="shared" si="94"/>
        <v/>
      </c>
      <c r="AN71" s="71" t="str">
        <f t="shared" si="95"/>
        <v/>
      </c>
      <c r="AO71" s="71" t="str">
        <f t="shared" si="96"/>
        <v/>
      </c>
      <c r="AR71" s="14" t="str">
        <f t="shared" si="97"/>
        <v/>
      </c>
      <c r="AS71" s="14" t="str">
        <f t="shared" si="9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99"/>
        <v>00000</v>
      </c>
      <c r="AW71" s="14" t="str">
        <f t="shared" si="100"/>
        <v>00000</v>
      </c>
      <c r="AX71" s="14" t="str">
        <f t="shared" si="101"/>
        <v>000000</v>
      </c>
      <c r="AY71" s="14" t="str">
        <f t="shared" si="102"/>
        <v>000000</v>
      </c>
      <c r="AZ71" s="14" t="str">
        <f t="shared" si="103"/>
        <v>B</v>
      </c>
      <c r="BA71" s="14" t="str">
        <f t="shared" si="104"/>
        <v/>
      </c>
      <c r="BB71" s="14" t="str">
        <f t="shared" si="46"/>
        <v/>
      </c>
      <c r="BC71" s="14" t="str">
        <f t="shared" si="105"/>
        <v/>
      </c>
      <c r="BD71" s="14" t="str">
        <f t="shared" si="50"/>
        <v/>
      </c>
      <c r="BE71" s="14">
        <f t="shared" si="106"/>
        <v>1</v>
      </c>
      <c r="BF71" s="14">
        <f t="shared" si="107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68" t="str">
        <f t="shared" si="60"/>
        <v/>
      </c>
      <c r="C72" s="24" t="str">
        <f t="shared" si="109"/>
        <v/>
      </c>
      <c r="D72" s="77" t="str">
        <f t="shared" si="61"/>
        <v/>
      </c>
      <c r="E72" s="114" t="str">
        <f t="shared" si="62"/>
        <v/>
      </c>
      <c r="F72" s="67" t="str">
        <f t="shared" si="54"/>
        <v/>
      </c>
      <c r="H72" s="81" t="str">
        <f>IF('Strategy Dashboard'!AU72="","",'Strategy Dashboard'!AU72)</f>
        <v/>
      </c>
      <c r="J72" s="68" t="str">
        <f t="shared" si="55"/>
        <v/>
      </c>
      <c r="K72" s="77" t="str">
        <f t="shared" si="63"/>
        <v/>
      </c>
      <c r="L72" s="114" t="str">
        <f t="shared" si="64"/>
        <v/>
      </c>
      <c r="M72" s="24" t="str">
        <f t="shared" si="56"/>
        <v/>
      </c>
      <c r="N72" s="36" t="str">
        <f t="shared" si="27"/>
        <v/>
      </c>
      <c r="O72" s="117" t="str">
        <f t="shared" si="65"/>
        <v/>
      </c>
      <c r="P72" s="24" t="str">
        <f>IF(H72="","",IF(B72="NB",P71,IF(O72="",SUM($O$5:$O72)+N72,SUM($O$5:$O72))))</f>
        <v/>
      </c>
      <c r="Q72" s="123" t="str">
        <f t="shared" si="108"/>
        <v/>
      </c>
      <c r="R72" s="122" t="str">
        <f t="shared" si="66"/>
        <v/>
      </c>
      <c r="S72" s="79" t="str">
        <f t="shared" si="67"/>
        <v/>
      </c>
      <c r="T72" s="14" t="str">
        <f t="shared" si="110"/>
        <v/>
      </c>
      <c r="U72" s="14">
        <f t="shared" si="28"/>
        <v>0</v>
      </c>
      <c r="V72" s="14" t="str">
        <f t="shared" si="68"/>
        <v/>
      </c>
      <c r="W72" s="14" t="str">
        <f t="shared" si="51"/>
        <v>N</v>
      </c>
      <c r="X72" s="14" t="str">
        <f t="shared" si="30"/>
        <v>N</v>
      </c>
      <c r="Y72" s="14" t="str">
        <f t="shared" si="86"/>
        <v/>
      </c>
      <c r="Z72" s="79" t="str">
        <f t="shared" si="32"/>
        <v/>
      </c>
      <c r="AA72" s="14" t="str">
        <f t="shared" si="33"/>
        <v/>
      </c>
      <c r="AB72" s="14" t="str">
        <f t="shared" si="87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4" t="str">
        <f t="shared" si="88"/>
        <v/>
      </c>
      <c r="AH72" s="14" t="str">
        <f t="shared" si="89"/>
        <v/>
      </c>
      <c r="AI72" s="44" t="str">
        <f t="shared" si="90"/>
        <v/>
      </c>
      <c r="AJ72" s="44" t="str">
        <f t="shared" si="91"/>
        <v/>
      </c>
      <c r="AK72" s="44" t="str">
        <f t="shared" si="92"/>
        <v/>
      </c>
      <c r="AL72" s="71" t="str">
        <f t="shared" si="93"/>
        <v/>
      </c>
      <c r="AM72" s="71" t="str">
        <f t="shared" si="94"/>
        <v/>
      </c>
      <c r="AN72" s="71" t="str">
        <f t="shared" si="95"/>
        <v/>
      </c>
      <c r="AO72" s="71" t="str">
        <f t="shared" si="96"/>
        <v/>
      </c>
      <c r="AR72" s="14" t="str">
        <f t="shared" si="97"/>
        <v/>
      </c>
      <c r="AS72" s="14" t="str">
        <f t="shared" si="9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99"/>
        <v>00000</v>
      </c>
      <c r="AW72" s="14" t="str">
        <f t="shared" si="100"/>
        <v>00000</v>
      </c>
      <c r="AX72" s="14" t="str">
        <f t="shared" si="101"/>
        <v>000000</v>
      </c>
      <c r="AY72" s="14" t="str">
        <f t="shared" si="102"/>
        <v>000000</v>
      </c>
      <c r="AZ72" s="14" t="str">
        <f t="shared" si="103"/>
        <v>B</v>
      </c>
      <c r="BA72" s="14" t="str">
        <f t="shared" si="104"/>
        <v/>
      </c>
      <c r="BB72" s="14" t="str">
        <f t="shared" si="46"/>
        <v/>
      </c>
      <c r="BC72" s="14" t="str">
        <f t="shared" si="105"/>
        <v/>
      </c>
      <c r="BD72" s="14" t="str">
        <f t="shared" si="50"/>
        <v/>
      </c>
      <c r="BE72" s="14">
        <f t="shared" si="106"/>
        <v>1</v>
      </c>
      <c r="BF72" s="14">
        <f t="shared" si="107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68" t="str">
        <f t="shared" si="60"/>
        <v/>
      </c>
      <c r="C73" s="24" t="str">
        <f t="shared" si="109"/>
        <v/>
      </c>
      <c r="D73" s="77" t="str">
        <f t="shared" si="61"/>
        <v/>
      </c>
      <c r="E73" s="114" t="str">
        <f t="shared" si="62"/>
        <v/>
      </c>
      <c r="F73" s="67" t="str">
        <f t="shared" si="54"/>
        <v/>
      </c>
      <c r="H73" s="81" t="str">
        <f>IF('Strategy Dashboard'!AU73="","",'Strategy Dashboard'!AU73)</f>
        <v/>
      </c>
      <c r="J73" s="68" t="str">
        <f t="shared" si="55"/>
        <v/>
      </c>
      <c r="K73" s="77" t="str">
        <f t="shared" si="63"/>
        <v/>
      </c>
      <c r="L73" s="114" t="str">
        <f t="shared" si="64"/>
        <v/>
      </c>
      <c r="M73" s="24" t="str">
        <f t="shared" si="56"/>
        <v/>
      </c>
      <c r="N73" s="36" t="str">
        <f t="shared" si="27"/>
        <v/>
      </c>
      <c r="O73" s="117" t="str">
        <f t="shared" si="65"/>
        <v/>
      </c>
      <c r="P73" s="24" t="str">
        <f>IF(H73="","",IF(B73="NB",P72,IF(O73="",SUM($O$5:$O73)+N73,SUM($O$5:$O73))))</f>
        <v/>
      </c>
      <c r="Q73" s="123" t="str">
        <f t="shared" si="108"/>
        <v/>
      </c>
      <c r="R73" s="122" t="str">
        <f t="shared" si="66"/>
        <v/>
      </c>
      <c r="S73" s="79" t="str">
        <f t="shared" si="67"/>
        <v/>
      </c>
      <c r="T73" s="14" t="str">
        <f t="shared" si="110"/>
        <v/>
      </c>
      <c r="U73" s="14">
        <f t="shared" si="28"/>
        <v>0</v>
      </c>
      <c r="V73" s="14" t="str">
        <f t="shared" si="68"/>
        <v/>
      </c>
      <c r="W73" s="14" t="str">
        <f t="shared" si="51"/>
        <v>N</v>
      </c>
      <c r="X73" s="14" t="str">
        <f t="shared" si="30"/>
        <v>N</v>
      </c>
      <c r="Y73" s="14" t="str">
        <f t="shared" si="86"/>
        <v/>
      </c>
      <c r="Z73" s="79" t="str">
        <f t="shared" si="32"/>
        <v/>
      </c>
      <c r="AA73" s="14" t="str">
        <f t="shared" si="33"/>
        <v/>
      </c>
      <c r="AB73" s="14" t="str">
        <f t="shared" si="87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4" t="str">
        <f t="shared" si="88"/>
        <v/>
      </c>
      <c r="AH73" s="14" t="str">
        <f t="shared" si="89"/>
        <v/>
      </c>
      <c r="AI73" s="44" t="str">
        <f t="shared" si="90"/>
        <v/>
      </c>
      <c r="AJ73" s="44" t="str">
        <f t="shared" si="91"/>
        <v/>
      </c>
      <c r="AK73" s="44" t="str">
        <f t="shared" si="92"/>
        <v/>
      </c>
      <c r="AL73" s="71" t="str">
        <f t="shared" si="93"/>
        <v/>
      </c>
      <c r="AM73" s="71" t="str">
        <f t="shared" si="94"/>
        <v/>
      </c>
      <c r="AN73" s="71" t="str">
        <f t="shared" si="95"/>
        <v/>
      </c>
      <c r="AO73" s="71" t="str">
        <f t="shared" si="96"/>
        <v/>
      </c>
      <c r="AR73" s="14" t="str">
        <f t="shared" si="97"/>
        <v/>
      </c>
      <c r="AS73" s="14" t="str">
        <f t="shared" si="9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99"/>
        <v>00000</v>
      </c>
      <c r="AW73" s="14" t="str">
        <f t="shared" si="100"/>
        <v>00000</v>
      </c>
      <c r="AX73" s="14" t="str">
        <f t="shared" si="101"/>
        <v>000000</v>
      </c>
      <c r="AY73" s="14" t="str">
        <f t="shared" si="102"/>
        <v>000000</v>
      </c>
      <c r="AZ73" s="14" t="str">
        <f t="shared" si="103"/>
        <v>B</v>
      </c>
      <c r="BA73" s="14" t="str">
        <f t="shared" si="104"/>
        <v/>
      </c>
      <c r="BB73" s="14" t="str">
        <f t="shared" si="46"/>
        <v/>
      </c>
      <c r="BC73" s="14" t="str">
        <f t="shared" si="105"/>
        <v/>
      </c>
      <c r="BD73" s="14" t="str">
        <f t="shared" si="50"/>
        <v/>
      </c>
      <c r="BE73" s="14">
        <f t="shared" si="106"/>
        <v>1</v>
      </c>
      <c r="BF73" s="14">
        <f t="shared" si="107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69" t="str">
        <f t="shared" ref="B74:B109" si="111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109"/>
        <v/>
      </c>
      <c r="D74" s="78" t="str">
        <f t="shared" ref="D74:D109" si="112">IF(H73="","",IF(AR74="PD",IF(AZ74="P",BB74,""),AL74))</f>
        <v/>
      </c>
      <c r="E74" s="115" t="str">
        <f t="shared" ref="E74:E109" si="113">IF(H73="","",IF(AR74="PD",IF(AZ74="B",BB74,""),AM74))</f>
        <v/>
      </c>
      <c r="F74" s="70" t="str">
        <f t="shared" si="54"/>
        <v/>
      </c>
      <c r="H74" s="82" t="str">
        <f>IF('Strategy Dashboard'!AU74="","",'Strategy Dashboard'!AU74)</f>
        <v/>
      </c>
      <c r="J74" s="69" t="str">
        <f t="shared" si="55"/>
        <v/>
      </c>
      <c r="K74" s="78" t="str">
        <f t="shared" ref="K74:K109" si="114">IF(H73="","",IF(AND(D74=AG74,LEFT(AG74)="L",REPLACE(AG74,1,1,"")&gt;=5),"L"&amp;(REPLACE(AG74,1,1,"")-3),AG74))</f>
        <v/>
      </c>
      <c r="L74" s="115" t="str">
        <f t="shared" ref="L74:L109" si="115">IF(H73="","",IF(AND(E74=AH74,LEFT(AH74)="L",REPLACE(AH74,1,1,"")&gt;=5),"L"&amp;(REPLACE(AH74,1,1,"")-3),AH74))</f>
        <v/>
      </c>
      <c r="M74" s="25" t="str">
        <f t="shared" si="56"/>
        <v/>
      </c>
      <c r="N74" s="36" t="str">
        <f t="shared" si="27"/>
        <v/>
      </c>
      <c r="O74" s="124" t="str">
        <f t="shared" ref="O74:O105" si="116">IF(H73="","",IF(V74="S","",IF(N74&gt;0,N74,IF(AB74="R",N74,""))))</f>
        <v/>
      </c>
      <c r="P74" s="25" t="str">
        <f>IF(H74="","",IF(B74="NB",P73,IF(O74="",SUM($O$5:$O74)+N74,SUM($O$5:$O74))))</f>
        <v/>
      </c>
      <c r="Q74" s="125" t="str">
        <f t="shared" si="108"/>
        <v/>
      </c>
      <c r="R74" s="122" t="str">
        <f t="shared" ref="R74:R109" si="117">IF(H74="","",IF(M74="W",0+BF74,0-BF74)+IF(F74="W",0+BE74,0-BE74))</f>
        <v/>
      </c>
      <c r="S74" s="79" t="str">
        <f t="shared" ref="S74:S105" si="118">IF(H74="","",IF(R74&gt;0,"W",IF(R74&lt;0,"L","")))</f>
        <v/>
      </c>
      <c r="T74" s="14" t="str">
        <f t="shared" si="110"/>
        <v/>
      </c>
      <c r="U74" s="14">
        <f t="shared" si="28"/>
        <v>0</v>
      </c>
      <c r="V74" s="14" t="str">
        <f t="shared" si="68"/>
        <v/>
      </c>
      <c r="W74" s="14" t="str">
        <f t="shared" si="51"/>
        <v>N</v>
      </c>
      <c r="X74" s="14" t="str">
        <f t="shared" si="30"/>
        <v>N</v>
      </c>
      <c r="Y74" s="14" t="str">
        <f t="shared" si="86"/>
        <v/>
      </c>
      <c r="Z74" s="79" t="str">
        <f t="shared" si="32"/>
        <v/>
      </c>
      <c r="AA74" s="14" t="str">
        <f t="shared" si="33"/>
        <v/>
      </c>
      <c r="AB74" s="14" t="str">
        <f t="shared" si="87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4" t="str">
        <f t="shared" si="88"/>
        <v/>
      </c>
      <c r="AH74" s="14" t="str">
        <f t="shared" si="89"/>
        <v/>
      </c>
      <c r="AI74" s="44" t="str">
        <f t="shared" si="90"/>
        <v/>
      </c>
      <c r="AJ74" s="44" t="str">
        <f t="shared" si="91"/>
        <v/>
      </c>
      <c r="AK74" s="44" t="str">
        <f t="shared" si="92"/>
        <v/>
      </c>
      <c r="AL74" s="71" t="str">
        <f t="shared" si="93"/>
        <v/>
      </c>
      <c r="AM74" s="71" t="str">
        <f t="shared" si="94"/>
        <v/>
      </c>
      <c r="AN74" s="71" t="str">
        <f t="shared" si="95"/>
        <v/>
      </c>
      <c r="AO74" s="71" t="str">
        <f t="shared" si="96"/>
        <v/>
      </c>
      <c r="AR74" s="14" t="str">
        <f t="shared" si="97"/>
        <v/>
      </c>
      <c r="AS74" s="14" t="str">
        <f t="shared" si="9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99"/>
        <v>00000</v>
      </c>
      <c r="AW74" s="14" t="str">
        <f t="shared" si="100"/>
        <v>00000</v>
      </c>
      <c r="AX74" s="14" t="str">
        <f t="shared" si="101"/>
        <v>000000</v>
      </c>
      <c r="AY74" s="14" t="str">
        <f t="shared" si="102"/>
        <v>000000</v>
      </c>
      <c r="AZ74" s="14" t="str">
        <f t="shared" si="103"/>
        <v>B</v>
      </c>
      <c r="BA74" s="14" t="str">
        <f t="shared" si="104"/>
        <v/>
      </c>
      <c r="BB74" s="14" t="str">
        <f t="shared" si="46"/>
        <v/>
      </c>
      <c r="BC74" s="14" t="str">
        <f t="shared" si="105"/>
        <v/>
      </c>
      <c r="BD74" s="14" t="str">
        <f t="shared" si="50"/>
        <v/>
      </c>
      <c r="BE74" s="14">
        <f t="shared" si="106"/>
        <v>1</v>
      </c>
      <c r="BF74" s="14">
        <f t="shared" si="107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4" t="str">
        <f t="shared" si="111"/>
        <v/>
      </c>
      <c r="C75" s="36" t="str">
        <f t="shared" si="109"/>
        <v/>
      </c>
      <c r="D75" s="75" t="str">
        <f t="shared" si="112"/>
        <v/>
      </c>
      <c r="E75" s="113" t="str">
        <f t="shared" si="113"/>
        <v/>
      </c>
      <c r="F75" s="76" t="str">
        <f t="shared" si="54"/>
        <v/>
      </c>
      <c r="H75" s="80" t="str">
        <f>IF('Strategy Dashboard'!AU75="","",'Strategy Dashboard'!AU75)</f>
        <v/>
      </c>
      <c r="J75" s="74" t="str">
        <f t="shared" si="55"/>
        <v/>
      </c>
      <c r="K75" s="75" t="str">
        <f t="shared" si="114"/>
        <v/>
      </c>
      <c r="L75" s="113" t="str">
        <f t="shared" si="115"/>
        <v/>
      </c>
      <c r="M75" s="36" t="str">
        <f t="shared" si="56"/>
        <v/>
      </c>
      <c r="N75" s="36" t="str">
        <f t="shared" ref="N75:N109" si="119">IF(H75="","",IF(S75="",IF(V75="S",0,N74),IF(S75="W",IF(V75="S",0,N74)+INT(REPLACE(B75,1,1,"")),IF(V75="S",0,N74)-INT(REPLACE(B75,1,1,"")))))</f>
        <v/>
      </c>
      <c r="O75" s="129" t="str">
        <f t="shared" si="116"/>
        <v/>
      </c>
      <c r="P75" s="36" t="str">
        <f>IF(H75="","",IF(B75="NB",P74,IF(O75="",SUM($O$5:$O75)+N75,SUM($O$5:$O75))))</f>
        <v/>
      </c>
      <c r="Q75" s="130" t="str">
        <f t="shared" si="108"/>
        <v/>
      </c>
      <c r="R75" s="122" t="str">
        <f t="shared" si="117"/>
        <v/>
      </c>
      <c r="S75" s="79" t="str">
        <f t="shared" si="118"/>
        <v/>
      </c>
      <c r="T75" s="14" t="str">
        <f t="shared" si="110"/>
        <v/>
      </c>
      <c r="U75" s="14">
        <f t="shared" ref="U75:U109" si="120">IF(S75="",0,IFERROR(VLOOKUP(S70&amp;S71&amp;S72&amp;S73&amp;S74&amp;S75,BP:BQ,2,FALSE),0))</f>
        <v>0</v>
      </c>
      <c r="V75" s="14" t="str">
        <f t="shared" ref="V75:V109" si="121">IF(H74="","",IF(AB74="R","S",IF(V74="S","C",IF(N74&gt;0,"S","C"))))</f>
        <v/>
      </c>
      <c r="W75" s="14" t="str">
        <f t="shared" si="51"/>
        <v>N</v>
      </c>
      <c r="X75" s="14" t="str">
        <f t="shared" ref="X75:X116" si="122">IF(OR(M71&amp;M72&amp;M73="WLW",M72&amp;M73="WW"),"Y","N")</f>
        <v>N</v>
      </c>
      <c r="Y75" s="14" t="str">
        <f t="shared" si="86"/>
        <v/>
      </c>
      <c r="Z75" s="79" t="str">
        <f t="shared" ref="Z75:Z109" si="123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124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87"/>
        <v/>
      </c>
      <c r="AC75" s="14" t="str">
        <f t="shared" ref="AC75:AC109" si="125">IF(H74="","",IF(D75="B",1,IF(REPLACE(D75,1,1,"")="",0,INT(REPLACE(D75,1,1,"")))))</f>
        <v/>
      </c>
      <c r="AD75" s="14" t="str">
        <f t="shared" ref="AD75:AD109" si="126">IF(H74="","",IF(E75="B",1,IF(REPLACE(E75,1,1,"")="",0,INT(REPLACE(E75,1,1,"")))))</f>
        <v/>
      </c>
      <c r="AE75" s="14" t="str">
        <f t="shared" ref="AE75:AE109" si="127">IF(H74="","",IF(K75="B",1,IF(REPLACE(K75,1,1,"")="",0,INT(REPLACE(K75,1,1,"")))))</f>
        <v/>
      </c>
      <c r="AF75" s="14" t="str">
        <f t="shared" ref="AF75:AF109" si="128">IF(H74="","",IF(L75="B",1,IF(REPLACE(L75,1,1,"")="",0,INT(REPLACE(L75,1,1,"")))))</f>
        <v/>
      </c>
      <c r="AG75" s="14" t="str">
        <f t="shared" si="88"/>
        <v/>
      </c>
      <c r="AH75" s="14" t="str">
        <f t="shared" si="89"/>
        <v/>
      </c>
      <c r="AI75" s="44" t="str">
        <f t="shared" si="90"/>
        <v/>
      </c>
      <c r="AJ75" s="44" t="str">
        <f t="shared" si="91"/>
        <v/>
      </c>
      <c r="AK75" s="44" t="str">
        <f t="shared" si="92"/>
        <v/>
      </c>
      <c r="AL75" s="71" t="str">
        <f t="shared" si="93"/>
        <v/>
      </c>
      <c r="AM75" s="71" t="str">
        <f t="shared" si="94"/>
        <v/>
      </c>
      <c r="AN75" s="71" t="str">
        <f t="shared" si="95"/>
        <v/>
      </c>
      <c r="AO75" s="71" t="str">
        <f t="shared" si="96"/>
        <v/>
      </c>
      <c r="AR75" s="14" t="str">
        <f t="shared" si="97"/>
        <v/>
      </c>
      <c r="AS75" s="14" t="str">
        <f t="shared" si="9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99"/>
        <v>00000</v>
      </c>
      <c r="AW75" s="14" t="str">
        <f t="shared" si="100"/>
        <v>00000</v>
      </c>
      <c r="AX75" s="14" t="str">
        <f t="shared" si="101"/>
        <v>000000</v>
      </c>
      <c r="AY75" s="14" t="str">
        <f t="shared" si="102"/>
        <v>000000</v>
      </c>
      <c r="AZ75" s="14" t="str">
        <f t="shared" si="103"/>
        <v>B</v>
      </c>
      <c r="BA75" s="14" t="str">
        <f t="shared" si="104"/>
        <v/>
      </c>
      <c r="BB75" s="14" t="str">
        <f t="shared" ref="BB75:BB109" si="129">IF(OR(V75="S",AND(Z74="Y",W75="N")),"B",IFERROR(VLOOKUP(BA75,BM:BN,2,FALSE),""))</f>
        <v/>
      </c>
      <c r="BC75" s="14" t="str">
        <f t="shared" si="105"/>
        <v/>
      </c>
      <c r="BD75" s="14" t="str">
        <f t="shared" si="50"/>
        <v/>
      </c>
      <c r="BE75" s="14">
        <f t="shared" si="106"/>
        <v>1</v>
      </c>
      <c r="BF75" s="14">
        <f t="shared" si="107"/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68" t="str">
        <f t="shared" si="111"/>
        <v/>
      </c>
      <c r="C76" s="24" t="str">
        <f t="shared" si="109"/>
        <v/>
      </c>
      <c r="D76" s="77" t="str">
        <f t="shared" si="112"/>
        <v/>
      </c>
      <c r="E76" s="114" t="str">
        <f t="shared" si="113"/>
        <v/>
      </c>
      <c r="F76" s="67" t="str">
        <f t="shared" si="54"/>
        <v/>
      </c>
      <c r="H76" s="81" t="str">
        <f>IF('Strategy Dashboard'!AU76="","",'Strategy Dashboard'!AU76)</f>
        <v/>
      </c>
      <c r="J76" s="68" t="str">
        <f t="shared" si="55"/>
        <v/>
      </c>
      <c r="K76" s="77" t="str">
        <f t="shared" si="114"/>
        <v/>
      </c>
      <c r="L76" s="114" t="str">
        <f t="shared" si="115"/>
        <v/>
      </c>
      <c r="M76" s="24" t="str">
        <f t="shared" si="56"/>
        <v/>
      </c>
      <c r="N76" s="36" t="str">
        <f t="shared" si="119"/>
        <v/>
      </c>
      <c r="O76" s="117" t="str">
        <f t="shared" si="116"/>
        <v/>
      </c>
      <c r="P76" s="24" t="str">
        <f>IF(H76="","",IF(B76="NB",P75,IF(O76="",SUM($O$5:$O76)+N76,SUM($O$5:$O76))))</f>
        <v/>
      </c>
      <c r="Q76" s="123" t="str">
        <f t="shared" si="108"/>
        <v/>
      </c>
      <c r="R76" s="122" t="str">
        <f t="shared" si="117"/>
        <v/>
      </c>
      <c r="S76" s="79" t="str">
        <f t="shared" si="118"/>
        <v/>
      </c>
      <c r="T76" s="14" t="str">
        <f t="shared" si="110"/>
        <v/>
      </c>
      <c r="U76" s="14">
        <f t="shared" si="120"/>
        <v>0</v>
      </c>
      <c r="V76" s="14" t="str">
        <f t="shared" si="121"/>
        <v/>
      </c>
      <c r="W76" s="14" t="str">
        <f t="shared" si="51"/>
        <v>N</v>
      </c>
      <c r="X76" s="14" t="str">
        <f t="shared" si="122"/>
        <v>N</v>
      </c>
      <c r="Y76" s="14" t="str">
        <f t="shared" si="86"/>
        <v/>
      </c>
      <c r="Z76" s="79" t="str">
        <f t="shared" si="123"/>
        <v/>
      </c>
      <c r="AA76" s="14" t="str">
        <f t="shared" si="124"/>
        <v/>
      </c>
      <c r="AB76" s="14" t="str">
        <f t="shared" si="87"/>
        <v/>
      </c>
      <c r="AC76" s="14" t="str">
        <f t="shared" si="125"/>
        <v/>
      </c>
      <c r="AD76" s="14" t="str">
        <f t="shared" si="126"/>
        <v/>
      </c>
      <c r="AE76" s="14" t="str">
        <f t="shared" si="127"/>
        <v/>
      </c>
      <c r="AF76" s="14" t="str">
        <f t="shared" si="128"/>
        <v/>
      </c>
      <c r="AG76" s="14" t="str">
        <f t="shared" si="88"/>
        <v/>
      </c>
      <c r="AH76" s="14" t="str">
        <f t="shared" si="89"/>
        <v/>
      </c>
      <c r="AI76" s="44" t="str">
        <f t="shared" si="90"/>
        <v/>
      </c>
      <c r="AJ76" s="44" t="str">
        <f t="shared" si="91"/>
        <v/>
      </c>
      <c r="AK76" s="44" t="str">
        <f t="shared" si="92"/>
        <v/>
      </c>
      <c r="AL76" s="71" t="str">
        <f t="shared" si="93"/>
        <v/>
      </c>
      <c r="AM76" s="71" t="str">
        <f t="shared" si="94"/>
        <v/>
      </c>
      <c r="AN76" s="71" t="str">
        <f t="shared" si="95"/>
        <v/>
      </c>
      <c r="AO76" s="71" t="str">
        <f t="shared" si="96"/>
        <v/>
      </c>
      <c r="AR76" s="14" t="str">
        <f t="shared" si="97"/>
        <v/>
      </c>
      <c r="AS76" s="14" t="str">
        <f t="shared" si="9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99"/>
        <v>00000</v>
      </c>
      <c r="AW76" s="14" t="str">
        <f t="shared" si="100"/>
        <v>00000</v>
      </c>
      <c r="AX76" s="14" t="str">
        <f t="shared" si="101"/>
        <v>000000</v>
      </c>
      <c r="AY76" s="14" t="str">
        <f t="shared" si="102"/>
        <v>000000</v>
      </c>
      <c r="AZ76" s="14" t="str">
        <f t="shared" si="103"/>
        <v>B</v>
      </c>
      <c r="BA76" s="14" t="str">
        <f t="shared" si="104"/>
        <v/>
      </c>
      <c r="BB76" s="14" t="str">
        <f t="shared" si="129"/>
        <v/>
      </c>
      <c r="BC76" s="14" t="str">
        <f t="shared" si="105"/>
        <v/>
      </c>
      <c r="BD76" s="14" t="str">
        <f t="shared" ref="BD76:BD109" si="130">IF(OR(V76="S",AND(AA75="Y",X76="N")),"B",IFERROR(VLOOKUP(BC76,$BM$3:$BN$100,2,FALSE),""))</f>
        <v/>
      </c>
      <c r="BE76" s="14">
        <f t="shared" si="106"/>
        <v>1</v>
      </c>
      <c r="BF76" s="14">
        <f t="shared" si="107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68" t="str">
        <f t="shared" si="111"/>
        <v/>
      </c>
      <c r="C77" s="24" t="str">
        <f t="shared" si="109"/>
        <v/>
      </c>
      <c r="D77" s="77" t="str">
        <f t="shared" si="112"/>
        <v/>
      </c>
      <c r="E77" s="114" t="str">
        <f t="shared" si="113"/>
        <v/>
      </c>
      <c r="F77" s="67" t="str">
        <f t="shared" si="54"/>
        <v/>
      </c>
      <c r="H77" s="81" t="str">
        <f>IF('Strategy Dashboard'!AU77="","",'Strategy Dashboard'!AU77)</f>
        <v/>
      </c>
      <c r="J77" s="68" t="str">
        <f t="shared" si="55"/>
        <v/>
      </c>
      <c r="K77" s="77" t="str">
        <f t="shared" si="114"/>
        <v/>
      </c>
      <c r="L77" s="114" t="str">
        <f t="shared" si="115"/>
        <v/>
      </c>
      <c r="M77" s="24" t="str">
        <f t="shared" si="56"/>
        <v/>
      </c>
      <c r="N77" s="36" t="str">
        <f t="shared" si="119"/>
        <v/>
      </c>
      <c r="O77" s="117" t="str">
        <f t="shared" si="116"/>
        <v/>
      </c>
      <c r="P77" s="24" t="str">
        <f>IF(H77="","",IF(B77="NB",P76,IF(O77="",SUM($O$5:$O77)+N77,SUM($O$5:$O77))))</f>
        <v/>
      </c>
      <c r="Q77" s="123" t="str">
        <f t="shared" si="108"/>
        <v/>
      </c>
      <c r="R77" s="122" t="str">
        <f t="shared" si="117"/>
        <v/>
      </c>
      <c r="S77" s="79" t="str">
        <f t="shared" si="118"/>
        <v/>
      </c>
      <c r="T77" s="14" t="str">
        <f t="shared" si="110"/>
        <v/>
      </c>
      <c r="U77" s="14">
        <f t="shared" si="120"/>
        <v>0</v>
      </c>
      <c r="V77" s="14" t="str">
        <f t="shared" si="121"/>
        <v/>
      </c>
      <c r="W77" s="14" t="str">
        <f t="shared" si="51"/>
        <v>N</v>
      </c>
      <c r="X77" s="14" t="str">
        <f t="shared" si="122"/>
        <v>N</v>
      </c>
      <c r="Y77" s="14" t="str">
        <f t="shared" si="86"/>
        <v/>
      </c>
      <c r="Z77" s="79" t="str">
        <f t="shared" si="123"/>
        <v/>
      </c>
      <c r="AA77" s="14" t="str">
        <f t="shared" si="124"/>
        <v/>
      </c>
      <c r="AB77" s="14" t="str">
        <f t="shared" si="87"/>
        <v/>
      </c>
      <c r="AC77" s="14" t="str">
        <f t="shared" si="125"/>
        <v/>
      </c>
      <c r="AD77" s="14" t="str">
        <f t="shared" si="126"/>
        <v/>
      </c>
      <c r="AE77" s="14" t="str">
        <f t="shared" si="127"/>
        <v/>
      </c>
      <c r="AF77" s="14" t="str">
        <f t="shared" si="128"/>
        <v/>
      </c>
      <c r="AG77" s="14" t="str">
        <f t="shared" si="88"/>
        <v/>
      </c>
      <c r="AH77" s="14" t="str">
        <f t="shared" si="89"/>
        <v/>
      </c>
      <c r="AI77" s="44" t="str">
        <f t="shared" si="90"/>
        <v/>
      </c>
      <c r="AJ77" s="44" t="str">
        <f t="shared" si="91"/>
        <v/>
      </c>
      <c r="AK77" s="44" t="str">
        <f t="shared" si="92"/>
        <v/>
      </c>
      <c r="AL77" s="71" t="str">
        <f t="shared" si="93"/>
        <v/>
      </c>
      <c r="AM77" s="71" t="str">
        <f t="shared" si="94"/>
        <v/>
      </c>
      <c r="AN77" s="71" t="str">
        <f t="shared" si="95"/>
        <v/>
      </c>
      <c r="AO77" s="71" t="str">
        <f t="shared" si="96"/>
        <v/>
      </c>
      <c r="AR77" s="14" t="str">
        <f t="shared" si="97"/>
        <v/>
      </c>
      <c r="AS77" s="14" t="str">
        <f t="shared" si="9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99"/>
        <v>00000</v>
      </c>
      <c r="AW77" s="14" t="str">
        <f t="shared" si="100"/>
        <v>00000</v>
      </c>
      <c r="AX77" s="14" t="str">
        <f t="shared" si="101"/>
        <v>000000</v>
      </c>
      <c r="AY77" s="14" t="str">
        <f t="shared" si="102"/>
        <v>000000</v>
      </c>
      <c r="AZ77" s="14" t="str">
        <f t="shared" si="103"/>
        <v>B</v>
      </c>
      <c r="BA77" s="14" t="str">
        <f t="shared" si="104"/>
        <v/>
      </c>
      <c r="BB77" s="14" t="str">
        <f t="shared" si="129"/>
        <v/>
      </c>
      <c r="BC77" s="14" t="str">
        <f t="shared" si="105"/>
        <v/>
      </c>
      <c r="BD77" s="14" t="str">
        <f t="shared" si="130"/>
        <v/>
      </c>
      <c r="BE77" s="14">
        <f t="shared" si="106"/>
        <v>1</v>
      </c>
      <c r="BF77" s="14">
        <f t="shared" si="107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68" t="str">
        <f t="shared" si="111"/>
        <v/>
      </c>
      <c r="C78" s="24" t="str">
        <f t="shared" si="109"/>
        <v/>
      </c>
      <c r="D78" s="77" t="str">
        <f t="shared" si="112"/>
        <v/>
      </c>
      <c r="E78" s="114" t="str">
        <f t="shared" si="113"/>
        <v/>
      </c>
      <c r="F78" s="67" t="str">
        <f t="shared" si="54"/>
        <v/>
      </c>
      <c r="H78" s="81" t="str">
        <f>IF('Strategy Dashboard'!AU78="","",'Strategy Dashboard'!AU78)</f>
        <v/>
      </c>
      <c r="J78" s="68" t="str">
        <f t="shared" si="55"/>
        <v/>
      </c>
      <c r="K78" s="77" t="str">
        <f t="shared" si="114"/>
        <v/>
      </c>
      <c r="L78" s="114" t="str">
        <f t="shared" si="115"/>
        <v/>
      </c>
      <c r="M78" s="24" t="str">
        <f t="shared" si="56"/>
        <v/>
      </c>
      <c r="N78" s="36" t="str">
        <f t="shared" si="119"/>
        <v/>
      </c>
      <c r="O78" s="117" t="str">
        <f t="shared" si="116"/>
        <v/>
      </c>
      <c r="P78" s="24" t="str">
        <f>IF(H78="","",IF(B78="NB",P77,IF(O78="",SUM($O$5:$O78)+N78,SUM($O$5:$O78))))</f>
        <v/>
      </c>
      <c r="Q78" s="123" t="str">
        <f t="shared" si="108"/>
        <v/>
      </c>
      <c r="R78" s="122" t="str">
        <f t="shared" si="117"/>
        <v/>
      </c>
      <c r="S78" s="79" t="str">
        <f t="shared" si="118"/>
        <v/>
      </c>
      <c r="T78" s="14" t="str">
        <f t="shared" si="110"/>
        <v/>
      </c>
      <c r="U78" s="14">
        <f t="shared" si="120"/>
        <v>0</v>
      </c>
      <c r="V78" s="14" t="str">
        <f t="shared" si="121"/>
        <v/>
      </c>
      <c r="W78" s="14" t="str">
        <f t="shared" si="51"/>
        <v>N</v>
      </c>
      <c r="X78" s="14" t="str">
        <f t="shared" si="122"/>
        <v>N</v>
      </c>
      <c r="Y78" s="14" t="str">
        <f t="shared" si="86"/>
        <v/>
      </c>
      <c r="Z78" s="79" t="str">
        <f t="shared" si="123"/>
        <v/>
      </c>
      <c r="AA78" s="14" t="str">
        <f t="shared" si="124"/>
        <v/>
      </c>
      <c r="AB78" s="14" t="str">
        <f t="shared" si="87"/>
        <v/>
      </c>
      <c r="AC78" s="14" t="str">
        <f t="shared" si="125"/>
        <v/>
      </c>
      <c r="AD78" s="14" t="str">
        <f t="shared" si="126"/>
        <v/>
      </c>
      <c r="AE78" s="14" t="str">
        <f t="shared" si="127"/>
        <v/>
      </c>
      <c r="AF78" s="14" t="str">
        <f t="shared" si="128"/>
        <v/>
      </c>
      <c r="AG78" s="14" t="str">
        <f t="shared" si="88"/>
        <v/>
      </c>
      <c r="AH78" s="14" t="str">
        <f t="shared" si="89"/>
        <v/>
      </c>
      <c r="AI78" s="44" t="str">
        <f t="shared" si="90"/>
        <v/>
      </c>
      <c r="AJ78" s="44" t="str">
        <f t="shared" si="91"/>
        <v/>
      </c>
      <c r="AK78" s="44" t="str">
        <f t="shared" si="92"/>
        <v/>
      </c>
      <c r="AL78" s="71" t="str">
        <f t="shared" si="93"/>
        <v/>
      </c>
      <c r="AM78" s="71" t="str">
        <f t="shared" si="94"/>
        <v/>
      </c>
      <c r="AN78" s="71" t="str">
        <f t="shared" si="95"/>
        <v/>
      </c>
      <c r="AO78" s="71" t="str">
        <f t="shared" si="96"/>
        <v/>
      </c>
      <c r="AR78" s="14" t="str">
        <f t="shared" si="97"/>
        <v/>
      </c>
      <c r="AS78" s="14" t="str">
        <f t="shared" si="9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99"/>
        <v>00000</v>
      </c>
      <c r="AW78" s="14" t="str">
        <f t="shared" si="100"/>
        <v>00000</v>
      </c>
      <c r="AX78" s="14" t="str">
        <f t="shared" si="101"/>
        <v>000000</v>
      </c>
      <c r="AY78" s="14" t="str">
        <f t="shared" si="102"/>
        <v>000000</v>
      </c>
      <c r="AZ78" s="14" t="str">
        <f t="shared" si="103"/>
        <v>B</v>
      </c>
      <c r="BA78" s="14" t="str">
        <f t="shared" si="104"/>
        <v/>
      </c>
      <c r="BB78" s="14" t="str">
        <f t="shared" si="129"/>
        <v/>
      </c>
      <c r="BC78" s="14" t="str">
        <f t="shared" si="105"/>
        <v/>
      </c>
      <c r="BD78" s="14" t="str">
        <f t="shared" si="130"/>
        <v/>
      </c>
      <c r="BE78" s="14">
        <f t="shared" si="106"/>
        <v>1</v>
      </c>
      <c r="BF78" s="14">
        <f t="shared" si="107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69" t="str">
        <f t="shared" si="111"/>
        <v/>
      </c>
      <c r="C79" s="25" t="str">
        <f t="shared" si="109"/>
        <v/>
      </c>
      <c r="D79" s="78" t="str">
        <f t="shared" si="112"/>
        <v/>
      </c>
      <c r="E79" s="115" t="str">
        <f t="shared" si="113"/>
        <v/>
      </c>
      <c r="F79" s="70" t="str">
        <f t="shared" si="54"/>
        <v/>
      </c>
      <c r="H79" s="82" t="str">
        <f>IF('Strategy Dashboard'!AU79="","",'Strategy Dashboard'!AU79)</f>
        <v/>
      </c>
      <c r="J79" s="69" t="str">
        <f t="shared" si="55"/>
        <v/>
      </c>
      <c r="K79" s="78" t="str">
        <f t="shared" si="114"/>
        <v/>
      </c>
      <c r="L79" s="115" t="str">
        <f t="shared" si="115"/>
        <v/>
      </c>
      <c r="M79" s="25" t="str">
        <f t="shared" si="56"/>
        <v/>
      </c>
      <c r="N79" s="36" t="str">
        <f t="shared" si="119"/>
        <v/>
      </c>
      <c r="O79" s="124" t="str">
        <f t="shared" si="116"/>
        <v/>
      </c>
      <c r="P79" s="25" t="str">
        <f>IF(H79="","",IF(B79="NB",P78,IF(O79="",SUM($O$5:$O79)+N79,SUM($O$5:$O79))))</f>
        <v/>
      </c>
      <c r="Q79" s="125" t="str">
        <f t="shared" si="108"/>
        <v/>
      </c>
      <c r="R79" s="122" t="str">
        <f t="shared" si="117"/>
        <v/>
      </c>
      <c r="S79" s="79" t="str">
        <f t="shared" si="118"/>
        <v/>
      </c>
      <c r="T79" s="14" t="str">
        <f t="shared" si="110"/>
        <v/>
      </c>
      <c r="U79" s="14">
        <f t="shared" si="120"/>
        <v>0</v>
      </c>
      <c r="V79" s="14" t="str">
        <f t="shared" si="121"/>
        <v/>
      </c>
      <c r="W79" s="14" t="str">
        <f t="shared" si="51"/>
        <v>N</v>
      </c>
      <c r="X79" s="14" t="str">
        <f t="shared" si="122"/>
        <v>N</v>
      </c>
      <c r="Y79" s="14" t="str">
        <f t="shared" si="86"/>
        <v/>
      </c>
      <c r="Z79" s="79" t="str">
        <f t="shared" si="123"/>
        <v/>
      </c>
      <c r="AA79" s="14" t="str">
        <f t="shared" si="124"/>
        <v/>
      </c>
      <c r="AB79" s="14" t="str">
        <f t="shared" si="87"/>
        <v/>
      </c>
      <c r="AC79" s="14" t="str">
        <f t="shared" si="125"/>
        <v/>
      </c>
      <c r="AD79" s="14" t="str">
        <f t="shared" si="126"/>
        <v/>
      </c>
      <c r="AE79" s="14" t="str">
        <f t="shared" si="127"/>
        <v/>
      </c>
      <c r="AF79" s="14" t="str">
        <f t="shared" si="128"/>
        <v/>
      </c>
      <c r="AG79" s="14" t="str">
        <f t="shared" si="88"/>
        <v/>
      </c>
      <c r="AH79" s="14" t="str">
        <f t="shared" si="89"/>
        <v/>
      </c>
      <c r="AI79" s="44" t="str">
        <f t="shared" si="90"/>
        <v/>
      </c>
      <c r="AJ79" s="44" t="str">
        <f t="shared" si="91"/>
        <v/>
      </c>
      <c r="AK79" s="44" t="str">
        <f t="shared" si="92"/>
        <v/>
      </c>
      <c r="AL79" s="71" t="str">
        <f t="shared" si="93"/>
        <v/>
      </c>
      <c r="AM79" s="71" t="str">
        <f t="shared" si="94"/>
        <v/>
      </c>
      <c r="AN79" s="71" t="str">
        <f t="shared" si="95"/>
        <v/>
      </c>
      <c r="AO79" s="71" t="str">
        <f t="shared" si="96"/>
        <v/>
      </c>
      <c r="AR79" s="14" t="str">
        <f t="shared" si="97"/>
        <v/>
      </c>
      <c r="AS79" s="14" t="str">
        <f t="shared" si="98"/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99"/>
        <v>00000</v>
      </c>
      <c r="AW79" s="14" t="str">
        <f t="shared" si="100"/>
        <v>00000</v>
      </c>
      <c r="AX79" s="14" t="str">
        <f t="shared" si="101"/>
        <v>000000</v>
      </c>
      <c r="AY79" s="14" t="str">
        <f t="shared" si="102"/>
        <v>000000</v>
      </c>
      <c r="AZ79" s="14" t="str">
        <f t="shared" si="103"/>
        <v>B</v>
      </c>
      <c r="BA79" s="14" t="str">
        <f t="shared" si="104"/>
        <v/>
      </c>
      <c r="BB79" s="14" t="str">
        <f t="shared" si="129"/>
        <v/>
      </c>
      <c r="BC79" s="14" t="str">
        <f t="shared" si="105"/>
        <v/>
      </c>
      <c r="BD79" s="14" t="str">
        <f t="shared" si="130"/>
        <v/>
      </c>
      <c r="BE79" s="14">
        <f t="shared" si="106"/>
        <v>1</v>
      </c>
      <c r="BF79" s="14">
        <f t="shared" si="107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4" t="str">
        <f t="shared" si="111"/>
        <v/>
      </c>
      <c r="C80" s="36" t="str">
        <f t="shared" si="109"/>
        <v/>
      </c>
      <c r="D80" s="75" t="str">
        <f t="shared" si="112"/>
        <v/>
      </c>
      <c r="E80" s="113" t="str">
        <f t="shared" si="113"/>
        <v/>
      </c>
      <c r="F80" s="76" t="str">
        <f t="shared" si="54"/>
        <v/>
      </c>
      <c r="H80" s="80" t="str">
        <f>IF('Strategy Dashboard'!AU80="","",'Strategy Dashboard'!AU80)</f>
        <v/>
      </c>
      <c r="J80" s="74" t="str">
        <f t="shared" si="55"/>
        <v/>
      </c>
      <c r="K80" s="75" t="str">
        <f t="shared" si="114"/>
        <v/>
      </c>
      <c r="L80" s="113" t="str">
        <f t="shared" si="115"/>
        <v/>
      </c>
      <c r="M80" s="36" t="str">
        <f t="shared" si="56"/>
        <v/>
      </c>
      <c r="N80" s="36" t="str">
        <f t="shared" si="119"/>
        <v/>
      </c>
      <c r="O80" s="129" t="str">
        <f t="shared" si="116"/>
        <v/>
      </c>
      <c r="P80" s="36" t="str">
        <f>IF(H80="","",IF(B80="NB",P79,IF(O80="",SUM($O$5:$O80)+N80,SUM($O$5:$O80))))</f>
        <v/>
      </c>
      <c r="Q80" s="130" t="str">
        <f t="shared" si="108"/>
        <v/>
      </c>
      <c r="R80" s="122" t="str">
        <f t="shared" si="117"/>
        <v/>
      </c>
      <c r="S80" s="79" t="str">
        <f t="shared" si="118"/>
        <v/>
      </c>
      <c r="T80" s="14" t="str">
        <f t="shared" si="110"/>
        <v/>
      </c>
      <c r="U80" s="14">
        <f t="shared" si="120"/>
        <v>0</v>
      </c>
      <c r="V80" s="14" t="str">
        <f t="shared" si="121"/>
        <v/>
      </c>
      <c r="W80" s="14" t="str">
        <f t="shared" si="51"/>
        <v>N</v>
      </c>
      <c r="X80" s="14" t="str">
        <f t="shared" si="122"/>
        <v>N</v>
      </c>
      <c r="Y80" s="14" t="str">
        <f t="shared" si="86"/>
        <v/>
      </c>
      <c r="Z80" s="79" t="str">
        <f t="shared" si="123"/>
        <v/>
      </c>
      <c r="AA80" s="14" t="str">
        <f t="shared" si="124"/>
        <v/>
      </c>
      <c r="AB80" s="14" t="str">
        <f t="shared" si="87"/>
        <v/>
      </c>
      <c r="AC80" s="14" t="str">
        <f t="shared" si="125"/>
        <v/>
      </c>
      <c r="AD80" s="14" t="str">
        <f t="shared" si="126"/>
        <v/>
      </c>
      <c r="AE80" s="14" t="str">
        <f t="shared" si="127"/>
        <v/>
      </c>
      <c r="AF80" s="14" t="str">
        <f t="shared" si="128"/>
        <v/>
      </c>
      <c r="AG80" s="14" t="str">
        <f t="shared" si="88"/>
        <v/>
      </c>
      <c r="AH80" s="14" t="str">
        <f t="shared" si="89"/>
        <v/>
      </c>
      <c r="AI80" s="44" t="str">
        <f t="shared" si="90"/>
        <v/>
      </c>
      <c r="AJ80" s="44" t="str">
        <f t="shared" si="91"/>
        <v/>
      </c>
      <c r="AK80" s="44" t="str">
        <f t="shared" si="92"/>
        <v/>
      </c>
      <c r="AL80" s="71" t="str">
        <f t="shared" si="93"/>
        <v/>
      </c>
      <c r="AM80" s="71" t="str">
        <f t="shared" si="94"/>
        <v/>
      </c>
      <c r="AN80" s="71" t="str">
        <f t="shared" si="95"/>
        <v/>
      </c>
      <c r="AO80" s="71" t="str">
        <f t="shared" si="96"/>
        <v/>
      </c>
      <c r="AR80" s="14" t="str">
        <f t="shared" si="97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99"/>
        <v>00000</v>
      </c>
      <c r="AW80" s="14" t="str">
        <f t="shared" si="100"/>
        <v>00000</v>
      </c>
      <c r="AX80" s="14" t="str">
        <f t="shared" si="101"/>
        <v>000000</v>
      </c>
      <c r="AY80" s="14" t="str">
        <f t="shared" si="102"/>
        <v>000000</v>
      </c>
      <c r="AZ80" s="14" t="str">
        <f t="shared" si="103"/>
        <v>B</v>
      </c>
      <c r="BA80" s="14" t="str">
        <f t="shared" si="104"/>
        <v/>
      </c>
      <c r="BB80" s="14" t="str">
        <f t="shared" si="129"/>
        <v/>
      </c>
      <c r="BC80" s="14" t="str">
        <f t="shared" si="105"/>
        <v/>
      </c>
      <c r="BD80" s="14" t="str">
        <f t="shared" si="130"/>
        <v/>
      </c>
      <c r="BE80" s="14">
        <f t="shared" si="106"/>
        <v>1</v>
      </c>
      <c r="BF80" s="14">
        <f t="shared" si="107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68" t="str">
        <f t="shared" si="111"/>
        <v/>
      </c>
      <c r="C81" s="24" t="str">
        <f t="shared" si="109"/>
        <v/>
      </c>
      <c r="D81" s="77" t="str">
        <f t="shared" si="112"/>
        <v/>
      </c>
      <c r="E81" s="114" t="str">
        <f t="shared" si="113"/>
        <v/>
      </c>
      <c r="F81" s="67" t="str">
        <f t="shared" si="54"/>
        <v/>
      </c>
      <c r="H81" s="81" t="str">
        <f>IF('Strategy Dashboard'!AU81="","",'Strategy Dashboard'!AU81)</f>
        <v/>
      </c>
      <c r="J81" s="68" t="str">
        <f t="shared" si="55"/>
        <v/>
      </c>
      <c r="K81" s="77" t="str">
        <f t="shared" si="114"/>
        <v/>
      </c>
      <c r="L81" s="114" t="str">
        <f t="shared" si="115"/>
        <v/>
      </c>
      <c r="M81" s="24" t="str">
        <f t="shared" si="56"/>
        <v/>
      </c>
      <c r="N81" s="36" t="str">
        <f t="shared" si="119"/>
        <v/>
      </c>
      <c r="O81" s="117" t="str">
        <f t="shared" si="116"/>
        <v/>
      </c>
      <c r="P81" s="24" t="str">
        <f>IF(H81="","",IF(B81="NB",P80,IF(O81="",SUM($O$5:$O81)+N81,SUM($O$5:$O81))))</f>
        <v/>
      </c>
      <c r="Q81" s="123" t="str">
        <f t="shared" si="108"/>
        <v/>
      </c>
      <c r="R81" s="122" t="str">
        <f t="shared" si="117"/>
        <v/>
      </c>
      <c r="S81" s="79" t="str">
        <f t="shared" si="118"/>
        <v/>
      </c>
      <c r="T81" s="14" t="str">
        <f t="shared" si="110"/>
        <v/>
      </c>
      <c r="U81" s="14">
        <f t="shared" si="120"/>
        <v>0</v>
      </c>
      <c r="V81" s="14" t="str">
        <f t="shared" si="121"/>
        <v/>
      </c>
      <c r="W81" s="14" t="str">
        <f t="shared" si="51"/>
        <v>N</v>
      </c>
      <c r="X81" s="14" t="str">
        <f t="shared" si="122"/>
        <v>N</v>
      </c>
      <c r="Y81" s="14" t="str">
        <f t="shared" si="86"/>
        <v/>
      </c>
      <c r="Z81" s="79" t="str">
        <f t="shared" si="123"/>
        <v/>
      </c>
      <c r="AA81" s="14" t="str">
        <f t="shared" si="124"/>
        <v/>
      </c>
      <c r="AB81" s="14" t="str">
        <f t="shared" si="87"/>
        <v/>
      </c>
      <c r="AC81" s="14" t="str">
        <f t="shared" si="125"/>
        <v/>
      </c>
      <c r="AD81" s="14" t="str">
        <f t="shared" si="126"/>
        <v/>
      </c>
      <c r="AE81" s="14" t="str">
        <f t="shared" si="127"/>
        <v/>
      </c>
      <c r="AF81" s="14" t="str">
        <f t="shared" si="128"/>
        <v/>
      </c>
      <c r="AG81" s="14" t="str">
        <f t="shared" si="88"/>
        <v/>
      </c>
      <c r="AH81" s="14" t="str">
        <f t="shared" si="89"/>
        <v/>
      </c>
      <c r="AI81" s="44" t="str">
        <f t="shared" si="90"/>
        <v/>
      </c>
      <c r="AJ81" s="44" t="str">
        <f t="shared" si="91"/>
        <v/>
      </c>
      <c r="AK81" s="44" t="str">
        <f t="shared" si="92"/>
        <v/>
      </c>
      <c r="AL81" s="71" t="str">
        <f t="shared" si="93"/>
        <v/>
      </c>
      <c r="AM81" s="71" t="str">
        <f t="shared" si="94"/>
        <v/>
      </c>
      <c r="AN81" s="71" t="str">
        <f t="shared" si="95"/>
        <v/>
      </c>
      <c r="AO81" s="71" t="str">
        <f t="shared" si="96"/>
        <v/>
      </c>
      <c r="AR81" s="14" t="str">
        <f t="shared" si="97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99"/>
        <v>00000</v>
      </c>
      <c r="AW81" s="14" t="str">
        <f t="shared" si="100"/>
        <v>00000</v>
      </c>
      <c r="AX81" s="14" t="str">
        <f t="shared" si="101"/>
        <v>000000</v>
      </c>
      <c r="AY81" s="14" t="str">
        <f t="shared" si="102"/>
        <v>000000</v>
      </c>
      <c r="AZ81" s="14" t="str">
        <f t="shared" si="103"/>
        <v>B</v>
      </c>
      <c r="BA81" s="14" t="str">
        <f t="shared" si="104"/>
        <v/>
      </c>
      <c r="BB81" s="14" t="str">
        <f t="shared" si="129"/>
        <v/>
      </c>
      <c r="BC81" s="14" t="str">
        <f t="shared" si="105"/>
        <v/>
      </c>
      <c r="BD81" s="14" t="str">
        <f t="shared" si="130"/>
        <v/>
      </c>
      <c r="BE81" s="14">
        <f t="shared" si="106"/>
        <v>1</v>
      </c>
      <c r="BF81" s="14">
        <f t="shared" si="107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68" t="str">
        <f t="shared" si="111"/>
        <v/>
      </c>
      <c r="C82" s="24" t="str">
        <f t="shared" si="109"/>
        <v/>
      </c>
      <c r="D82" s="77" t="str">
        <f t="shared" si="112"/>
        <v/>
      </c>
      <c r="E82" s="114" t="str">
        <f t="shared" si="113"/>
        <v/>
      </c>
      <c r="F82" s="67" t="str">
        <f t="shared" si="54"/>
        <v/>
      </c>
      <c r="H82" s="81" t="str">
        <f>IF('Strategy Dashboard'!AU82="","",'Strategy Dashboard'!AU82)</f>
        <v/>
      </c>
      <c r="J82" s="68" t="str">
        <f t="shared" si="55"/>
        <v/>
      </c>
      <c r="K82" s="77" t="str">
        <f t="shared" si="114"/>
        <v/>
      </c>
      <c r="L82" s="114" t="str">
        <f t="shared" si="115"/>
        <v/>
      </c>
      <c r="M82" s="24" t="str">
        <f t="shared" si="56"/>
        <v/>
      </c>
      <c r="N82" s="36" t="str">
        <f t="shared" si="119"/>
        <v/>
      </c>
      <c r="O82" s="117" t="str">
        <f t="shared" si="116"/>
        <v/>
      </c>
      <c r="P82" s="24" t="str">
        <f>IF(H82="","",IF(B82="NB",P81,IF(O82="",SUM($O$5:$O82)+N82,SUM($O$5:$O82))))</f>
        <v/>
      </c>
      <c r="Q82" s="123" t="str">
        <f t="shared" si="108"/>
        <v/>
      </c>
      <c r="R82" s="122" t="str">
        <f t="shared" si="117"/>
        <v/>
      </c>
      <c r="S82" s="79" t="str">
        <f t="shared" si="118"/>
        <v/>
      </c>
      <c r="T82" s="14" t="str">
        <f t="shared" si="110"/>
        <v/>
      </c>
      <c r="U82" s="14">
        <f t="shared" si="120"/>
        <v>0</v>
      </c>
      <c r="V82" s="14" t="str">
        <f t="shared" si="121"/>
        <v/>
      </c>
      <c r="W82" s="14" t="str">
        <f t="shared" si="51"/>
        <v>N</v>
      </c>
      <c r="X82" s="14" t="str">
        <f t="shared" si="122"/>
        <v>N</v>
      </c>
      <c r="Y82" s="14" t="str">
        <f t="shared" si="86"/>
        <v/>
      </c>
      <c r="Z82" s="79" t="str">
        <f t="shared" si="123"/>
        <v/>
      </c>
      <c r="AA82" s="14" t="str">
        <f t="shared" si="124"/>
        <v/>
      </c>
      <c r="AB82" s="14" t="str">
        <f t="shared" si="87"/>
        <v/>
      </c>
      <c r="AC82" s="14" t="str">
        <f t="shared" si="125"/>
        <v/>
      </c>
      <c r="AD82" s="14" t="str">
        <f t="shared" si="126"/>
        <v/>
      </c>
      <c r="AE82" s="14" t="str">
        <f t="shared" si="127"/>
        <v/>
      </c>
      <c r="AF82" s="14" t="str">
        <f t="shared" si="128"/>
        <v/>
      </c>
      <c r="AG82" s="14" t="str">
        <f t="shared" si="88"/>
        <v/>
      </c>
      <c r="AH82" s="14" t="str">
        <f t="shared" si="89"/>
        <v/>
      </c>
      <c r="AI82" s="44" t="str">
        <f t="shared" si="90"/>
        <v/>
      </c>
      <c r="AJ82" s="44" t="str">
        <f t="shared" si="91"/>
        <v/>
      </c>
      <c r="AK82" s="44" t="str">
        <f t="shared" si="92"/>
        <v/>
      </c>
      <c r="AL82" s="71" t="str">
        <f t="shared" si="93"/>
        <v/>
      </c>
      <c r="AM82" s="71" t="str">
        <f t="shared" si="94"/>
        <v/>
      </c>
      <c r="AN82" s="71" t="str">
        <f t="shared" si="95"/>
        <v/>
      </c>
      <c r="AO82" s="71" t="str">
        <f t="shared" si="96"/>
        <v/>
      </c>
      <c r="AR82" s="14" t="str">
        <f t="shared" si="97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99"/>
        <v>00000</v>
      </c>
      <c r="AW82" s="14" t="str">
        <f t="shared" si="100"/>
        <v>00000</v>
      </c>
      <c r="AX82" s="14" t="str">
        <f t="shared" si="101"/>
        <v>000000</v>
      </c>
      <c r="AY82" s="14" t="str">
        <f t="shared" si="102"/>
        <v>000000</v>
      </c>
      <c r="AZ82" s="14" t="str">
        <f t="shared" si="103"/>
        <v>B</v>
      </c>
      <c r="BA82" s="14" t="str">
        <f t="shared" si="104"/>
        <v/>
      </c>
      <c r="BB82" s="14" t="str">
        <f t="shared" si="129"/>
        <v/>
      </c>
      <c r="BC82" s="14" t="str">
        <f t="shared" si="105"/>
        <v/>
      </c>
      <c r="BD82" s="14" t="str">
        <f t="shared" si="130"/>
        <v/>
      </c>
      <c r="BE82" s="14">
        <f t="shared" si="106"/>
        <v>1</v>
      </c>
      <c r="BF82" s="14">
        <f t="shared" si="107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68" t="str">
        <f t="shared" si="111"/>
        <v/>
      </c>
      <c r="C83" s="24" t="str">
        <f t="shared" si="109"/>
        <v/>
      </c>
      <c r="D83" s="77" t="str">
        <f t="shared" si="112"/>
        <v/>
      </c>
      <c r="E83" s="114" t="str">
        <f t="shared" si="113"/>
        <v/>
      </c>
      <c r="F83" s="67" t="str">
        <f t="shared" si="54"/>
        <v/>
      </c>
      <c r="H83" s="81" t="str">
        <f>IF('Strategy Dashboard'!AU83="","",'Strategy Dashboard'!AU83)</f>
        <v/>
      </c>
      <c r="J83" s="68" t="str">
        <f t="shared" si="55"/>
        <v/>
      </c>
      <c r="K83" s="77" t="str">
        <f t="shared" si="114"/>
        <v/>
      </c>
      <c r="L83" s="114" t="str">
        <f t="shared" si="115"/>
        <v/>
      </c>
      <c r="M83" s="24" t="str">
        <f t="shared" si="56"/>
        <v/>
      </c>
      <c r="N83" s="36" t="str">
        <f t="shared" si="119"/>
        <v/>
      </c>
      <c r="O83" s="117" t="str">
        <f t="shared" si="116"/>
        <v/>
      </c>
      <c r="P83" s="24" t="str">
        <f>IF(H83="","",IF(B83="NB",P82,IF(O83="",SUM($O$5:$O83)+N83,SUM($O$5:$O83))))</f>
        <v/>
      </c>
      <c r="Q83" s="123" t="str">
        <f t="shared" si="108"/>
        <v/>
      </c>
      <c r="R83" s="122" t="str">
        <f t="shared" si="117"/>
        <v/>
      </c>
      <c r="S83" s="79" t="str">
        <f t="shared" si="118"/>
        <v/>
      </c>
      <c r="T83" s="14" t="str">
        <f t="shared" si="110"/>
        <v/>
      </c>
      <c r="U83" s="14">
        <f t="shared" si="120"/>
        <v>0</v>
      </c>
      <c r="V83" s="14" t="str">
        <f t="shared" si="121"/>
        <v/>
      </c>
      <c r="W83" s="14" t="str">
        <f t="shared" si="51"/>
        <v>N</v>
      </c>
      <c r="X83" s="14" t="str">
        <f t="shared" si="122"/>
        <v>N</v>
      </c>
      <c r="Y83" s="14" t="str">
        <f t="shared" si="86"/>
        <v/>
      </c>
      <c r="Z83" s="79" t="str">
        <f t="shared" si="123"/>
        <v/>
      </c>
      <c r="AA83" s="14" t="str">
        <f t="shared" si="124"/>
        <v/>
      </c>
      <c r="AB83" s="14" t="str">
        <f t="shared" si="87"/>
        <v/>
      </c>
      <c r="AC83" s="14" t="str">
        <f t="shared" si="125"/>
        <v/>
      </c>
      <c r="AD83" s="14" t="str">
        <f t="shared" si="126"/>
        <v/>
      </c>
      <c r="AE83" s="14" t="str">
        <f t="shared" si="127"/>
        <v/>
      </c>
      <c r="AF83" s="14" t="str">
        <f t="shared" si="128"/>
        <v/>
      </c>
      <c r="AG83" s="14" t="str">
        <f t="shared" si="88"/>
        <v/>
      </c>
      <c r="AH83" s="14" t="str">
        <f t="shared" si="89"/>
        <v/>
      </c>
      <c r="AI83" s="44" t="str">
        <f t="shared" si="90"/>
        <v/>
      </c>
      <c r="AJ83" s="44" t="str">
        <f t="shared" si="91"/>
        <v/>
      </c>
      <c r="AK83" s="44" t="str">
        <f t="shared" si="92"/>
        <v/>
      </c>
      <c r="AL83" s="71" t="str">
        <f t="shared" si="93"/>
        <v/>
      </c>
      <c r="AM83" s="71" t="str">
        <f t="shared" si="94"/>
        <v/>
      </c>
      <c r="AN83" s="71" t="str">
        <f t="shared" si="95"/>
        <v/>
      </c>
      <c r="AO83" s="71" t="str">
        <f t="shared" si="96"/>
        <v/>
      </c>
      <c r="AR83" s="14" t="str">
        <f t="shared" si="97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99"/>
        <v>00000</v>
      </c>
      <c r="AW83" s="14" t="str">
        <f t="shared" si="100"/>
        <v>00000</v>
      </c>
      <c r="AX83" s="14" t="str">
        <f t="shared" si="101"/>
        <v>000000</v>
      </c>
      <c r="AY83" s="14" t="str">
        <f t="shared" si="102"/>
        <v>000000</v>
      </c>
      <c r="AZ83" s="14" t="str">
        <f t="shared" si="103"/>
        <v>B</v>
      </c>
      <c r="BA83" s="14" t="str">
        <f t="shared" si="104"/>
        <v/>
      </c>
      <c r="BB83" s="14" t="str">
        <f t="shared" si="129"/>
        <v/>
      </c>
      <c r="BC83" s="14" t="str">
        <f t="shared" si="105"/>
        <v/>
      </c>
      <c r="BD83" s="14" t="str">
        <f t="shared" si="130"/>
        <v/>
      </c>
      <c r="BE83" s="14">
        <f t="shared" si="106"/>
        <v>1</v>
      </c>
      <c r="BF83" s="14">
        <f t="shared" si="107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69" t="str">
        <f t="shared" si="111"/>
        <v/>
      </c>
      <c r="C84" s="25" t="str">
        <f t="shared" si="109"/>
        <v/>
      </c>
      <c r="D84" s="78" t="str">
        <f t="shared" si="112"/>
        <v/>
      </c>
      <c r="E84" s="115" t="str">
        <f t="shared" si="113"/>
        <v/>
      </c>
      <c r="F84" s="70" t="str">
        <f t="shared" si="54"/>
        <v/>
      </c>
      <c r="H84" s="82" t="str">
        <f>IF('Strategy Dashboard'!AU84="","",'Strategy Dashboard'!AU84)</f>
        <v/>
      </c>
      <c r="J84" s="69" t="str">
        <f t="shared" si="55"/>
        <v/>
      </c>
      <c r="K84" s="78" t="str">
        <f t="shared" si="114"/>
        <v/>
      </c>
      <c r="L84" s="115" t="str">
        <f t="shared" si="115"/>
        <v/>
      </c>
      <c r="M84" s="25" t="str">
        <f t="shared" si="56"/>
        <v/>
      </c>
      <c r="N84" s="36" t="str">
        <f t="shared" si="119"/>
        <v/>
      </c>
      <c r="O84" s="124" t="str">
        <f t="shared" si="116"/>
        <v/>
      </c>
      <c r="P84" s="25" t="str">
        <f>IF(H84="","",IF(B84="NB",P83,IF(O84="",SUM($O$5:$O84)+N84,SUM($O$5:$O84))))</f>
        <v/>
      </c>
      <c r="Q84" s="125" t="str">
        <f t="shared" si="108"/>
        <v/>
      </c>
      <c r="R84" s="122" t="str">
        <f t="shared" si="117"/>
        <v/>
      </c>
      <c r="S84" s="79" t="str">
        <f t="shared" si="118"/>
        <v/>
      </c>
      <c r="T84" s="14" t="str">
        <f t="shared" si="110"/>
        <v/>
      </c>
      <c r="U84" s="14">
        <f t="shared" si="120"/>
        <v>0</v>
      </c>
      <c r="V84" s="14" t="str">
        <f t="shared" si="121"/>
        <v/>
      </c>
      <c r="W84" s="14" t="str">
        <f t="shared" si="51"/>
        <v>N</v>
      </c>
      <c r="X84" s="14" t="str">
        <f t="shared" si="122"/>
        <v>N</v>
      </c>
      <c r="Y84" s="14" t="str">
        <f t="shared" si="86"/>
        <v/>
      </c>
      <c r="Z84" s="79" t="str">
        <f t="shared" si="123"/>
        <v/>
      </c>
      <c r="AA84" s="14" t="str">
        <f t="shared" si="124"/>
        <v/>
      </c>
      <c r="AB84" s="14" t="str">
        <f t="shared" si="87"/>
        <v/>
      </c>
      <c r="AC84" s="14" t="str">
        <f t="shared" si="125"/>
        <v/>
      </c>
      <c r="AD84" s="14" t="str">
        <f t="shared" si="126"/>
        <v/>
      </c>
      <c r="AE84" s="14" t="str">
        <f t="shared" si="127"/>
        <v/>
      </c>
      <c r="AF84" s="14" t="str">
        <f t="shared" si="128"/>
        <v/>
      </c>
      <c r="AG84" s="14" t="str">
        <f t="shared" si="88"/>
        <v/>
      </c>
      <c r="AH84" s="14" t="str">
        <f t="shared" si="89"/>
        <v/>
      </c>
      <c r="AI84" s="44" t="str">
        <f t="shared" si="90"/>
        <v/>
      </c>
      <c r="AJ84" s="44" t="str">
        <f t="shared" si="91"/>
        <v/>
      </c>
      <c r="AK84" s="44" t="str">
        <f t="shared" si="92"/>
        <v/>
      </c>
      <c r="AL84" s="71" t="str">
        <f t="shared" si="93"/>
        <v/>
      </c>
      <c r="AM84" s="71" t="str">
        <f t="shared" si="94"/>
        <v/>
      </c>
      <c r="AN84" s="71" t="str">
        <f t="shared" si="95"/>
        <v/>
      </c>
      <c r="AO84" s="71" t="str">
        <f t="shared" si="96"/>
        <v/>
      </c>
      <c r="AR84" s="14" t="str">
        <f t="shared" si="97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99"/>
        <v>00000</v>
      </c>
      <c r="AW84" s="14" t="str">
        <f t="shared" si="100"/>
        <v>00000</v>
      </c>
      <c r="AX84" s="14" t="str">
        <f t="shared" si="101"/>
        <v>000000</v>
      </c>
      <c r="AY84" s="14" t="str">
        <f t="shared" si="102"/>
        <v>000000</v>
      </c>
      <c r="AZ84" s="14" t="str">
        <f t="shared" si="103"/>
        <v>B</v>
      </c>
      <c r="BA84" s="14" t="str">
        <f t="shared" si="104"/>
        <v/>
      </c>
      <c r="BB84" s="14" t="str">
        <f t="shared" si="129"/>
        <v/>
      </c>
      <c r="BC84" s="14" t="str">
        <f t="shared" si="105"/>
        <v/>
      </c>
      <c r="BD84" s="14" t="str">
        <f t="shared" si="130"/>
        <v/>
      </c>
      <c r="BE84" s="14">
        <f t="shared" si="106"/>
        <v>1</v>
      </c>
      <c r="BF84" s="14">
        <f t="shared" si="107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4" t="str">
        <f t="shared" si="111"/>
        <v/>
      </c>
      <c r="C85" s="36" t="str">
        <f t="shared" si="109"/>
        <v/>
      </c>
      <c r="D85" s="75" t="str">
        <f t="shared" si="112"/>
        <v/>
      </c>
      <c r="E85" s="113" t="str">
        <f t="shared" si="113"/>
        <v/>
      </c>
      <c r="F85" s="76" t="str">
        <f t="shared" si="54"/>
        <v/>
      </c>
      <c r="H85" s="80" t="str">
        <f>IF('Strategy Dashboard'!AU85="","",'Strategy Dashboard'!AU85)</f>
        <v/>
      </c>
      <c r="J85" s="74" t="str">
        <f t="shared" si="55"/>
        <v/>
      </c>
      <c r="K85" s="75" t="str">
        <f t="shared" si="114"/>
        <v/>
      </c>
      <c r="L85" s="113" t="str">
        <f t="shared" si="115"/>
        <v/>
      </c>
      <c r="M85" s="36" t="str">
        <f t="shared" si="56"/>
        <v/>
      </c>
      <c r="N85" s="36" t="str">
        <f t="shared" si="119"/>
        <v/>
      </c>
      <c r="O85" s="129" t="str">
        <f t="shared" si="116"/>
        <v/>
      </c>
      <c r="P85" s="36" t="str">
        <f>IF(H85="","",IF(B85="NB",P84,IF(O85="",SUM($O$5:$O85)+N85,SUM($O$5:$O85))))</f>
        <v/>
      </c>
      <c r="Q85" s="130" t="str">
        <f t="shared" si="108"/>
        <v/>
      </c>
      <c r="R85" s="122" t="str">
        <f t="shared" si="117"/>
        <v/>
      </c>
      <c r="S85" s="79" t="str">
        <f t="shared" si="118"/>
        <v/>
      </c>
      <c r="T85" s="14" t="str">
        <f t="shared" si="110"/>
        <v/>
      </c>
      <c r="U85" s="14">
        <f t="shared" si="120"/>
        <v>0</v>
      </c>
      <c r="V85" s="14" t="str">
        <f t="shared" si="121"/>
        <v/>
      </c>
      <c r="W85" s="14" t="str">
        <f t="shared" ref="W85:W116" si="131">IF(OR(F81&amp;F82&amp;F83="WLW",F82&amp;F83="WW"),"Y","N")</f>
        <v>N</v>
      </c>
      <c r="X85" s="14" t="str">
        <f t="shared" si="122"/>
        <v>N</v>
      </c>
      <c r="Y85" s="14" t="str">
        <f t="shared" si="86"/>
        <v/>
      </c>
      <c r="Z85" s="79" t="str">
        <f t="shared" si="123"/>
        <v/>
      </c>
      <c r="AA85" s="14" t="str">
        <f t="shared" si="124"/>
        <v/>
      </c>
      <c r="AB85" s="14" t="str">
        <f t="shared" si="87"/>
        <v/>
      </c>
      <c r="AC85" s="14" t="str">
        <f t="shared" si="125"/>
        <v/>
      </c>
      <c r="AD85" s="14" t="str">
        <f t="shared" si="126"/>
        <v/>
      </c>
      <c r="AE85" s="14" t="str">
        <f t="shared" si="127"/>
        <v/>
      </c>
      <c r="AF85" s="14" t="str">
        <f t="shared" si="128"/>
        <v/>
      </c>
      <c r="AG85" s="14" t="str">
        <f t="shared" si="88"/>
        <v/>
      </c>
      <c r="AH85" s="14" t="str">
        <f t="shared" si="89"/>
        <v/>
      </c>
      <c r="AI85" s="44" t="str">
        <f t="shared" si="90"/>
        <v/>
      </c>
      <c r="AJ85" s="44" t="str">
        <f t="shared" si="91"/>
        <v/>
      </c>
      <c r="AK85" s="44" t="str">
        <f t="shared" si="92"/>
        <v/>
      </c>
      <c r="AL85" s="71" t="str">
        <f t="shared" si="93"/>
        <v/>
      </c>
      <c r="AM85" s="71" t="str">
        <f t="shared" si="94"/>
        <v/>
      </c>
      <c r="AN85" s="71" t="str">
        <f t="shared" si="95"/>
        <v/>
      </c>
      <c r="AO85" s="71" t="str">
        <f t="shared" si="96"/>
        <v/>
      </c>
      <c r="AR85" s="14" t="str">
        <f t="shared" si="97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99"/>
        <v>00000</v>
      </c>
      <c r="AW85" s="14" t="str">
        <f t="shared" si="100"/>
        <v>00000</v>
      </c>
      <c r="AX85" s="14" t="str">
        <f t="shared" si="101"/>
        <v>000000</v>
      </c>
      <c r="AY85" s="14" t="str">
        <f t="shared" si="102"/>
        <v>000000</v>
      </c>
      <c r="AZ85" s="14" t="str">
        <f t="shared" si="103"/>
        <v>B</v>
      </c>
      <c r="BA85" s="14" t="str">
        <f t="shared" si="104"/>
        <v/>
      </c>
      <c r="BB85" s="14" t="str">
        <f t="shared" si="129"/>
        <v/>
      </c>
      <c r="BC85" s="14" t="str">
        <f t="shared" si="105"/>
        <v/>
      </c>
      <c r="BD85" s="14" t="str">
        <f t="shared" si="130"/>
        <v/>
      </c>
      <c r="BE85" s="14">
        <f t="shared" si="106"/>
        <v>1</v>
      </c>
      <c r="BF85" s="14">
        <f t="shared" si="107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68" t="str">
        <f t="shared" si="111"/>
        <v/>
      </c>
      <c r="C86" s="24" t="str">
        <f t="shared" si="109"/>
        <v/>
      </c>
      <c r="D86" s="77" t="str">
        <f t="shared" si="112"/>
        <v/>
      </c>
      <c r="E86" s="114" t="str">
        <f t="shared" si="113"/>
        <v/>
      </c>
      <c r="F86" s="67" t="str">
        <f t="shared" si="54"/>
        <v/>
      </c>
      <c r="H86" s="81" t="str">
        <f>IF('Strategy Dashboard'!AU86="","",'Strategy Dashboard'!AU86)</f>
        <v/>
      </c>
      <c r="J86" s="68" t="str">
        <f t="shared" si="55"/>
        <v/>
      </c>
      <c r="K86" s="77" t="str">
        <f t="shared" si="114"/>
        <v/>
      </c>
      <c r="L86" s="114" t="str">
        <f t="shared" si="115"/>
        <v/>
      </c>
      <c r="M86" s="24" t="str">
        <f t="shared" si="56"/>
        <v/>
      </c>
      <c r="N86" s="36" t="str">
        <f t="shared" si="119"/>
        <v/>
      </c>
      <c r="O86" s="117" t="str">
        <f t="shared" si="116"/>
        <v/>
      </c>
      <c r="P86" s="24" t="str">
        <f>IF(H86="","",IF(B86="NB",P85,IF(O86="",SUM($O$5:$O86)+N86,SUM($O$5:$O86))))</f>
        <v/>
      </c>
      <c r="Q86" s="123" t="str">
        <f t="shared" si="108"/>
        <v/>
      </c>
      <c r="R86" s="122" t="str">
        <f t="shared" si="117"/>
        <v/>
      </c>
      <c r="S86" s="79" t="str">
        <f t="shared" si="118"/>
        <v/>
      </c>
      <c r="T86" s="14" t="str">
        <f t="shared" si="110"/>
        <v/>
      </c>
      <c r="U86" s="14">
        <f t="shared" si="120"/>
        <v>0</v>
      </c>
      <c r="V86" s="14" t="str">
        <f t="shared" si="121"/>
        <v/>
      </c>
      <c r="W86" s="14" t="str">
        <f t="shared" si="131"/>
        <v>N</v>
      </c>
      <c r="X86" s="14" t="str">
        <f t="shared" si="122"/>
        <v>N</v>
      </c>
      <c r="Y86" s="14" t="str">
        <f t="shared" si="86"/>
        <v/>
      </c>
      <c r="Z86" s="79" t="str">
        <f t="shared" si="123"/>
        <v/>
      </c>
      <c r="AA86" s="14" t="str">
        <f t="shared" si="124"/>
        <v/>
      </c>
      <c r="AB86" s="14" t="str">
        <f t="shared" si="87"/>
        <v/>
      </c>
      <c r="AC86" s="14" t="str">
        <f t="shared" si="125"/>
        <v/>
      </c>
      <c r="AD86" s="14" t="str">
        <f t="shared" si="126"/>
        <v/>
      </c>
      <c r="AE86" s="14" t="str">
        <f t="shared" si="127"/>
        <v/>
      </c>
      <c r="AF86" s="14" t="str">
        <f t="shared" si="128"/>
        <v/>
      </c>
      <c r="AG86" s="14" t="str">
        <f t="shared" si="88"/>
        <v/>
      </c>
      <c r="AH86" s="14" t="str">
        <f t="shared" si="89"/>
        <v/>
      </c>
      <c r="AI86" s="44" t="str">
        <f t="shared" si="90"/>
        <v/>
      </c>
      <c r="AJ86" s="44" t="str">
        <f t="shared" si="91"/>
        <v/>
      </c>
      <c r="AK86" s="44" t="str">
        <f t="shared" si="92"/>
        <v/>
      </c>
      <c r="AL86" s="71" t="str">
        <f t="shared" si="93"/>
        <v/>
      </c>
      <c r="AM86" s="71" t="str">
        <f t="shared" si="94"/>
        <v/>
      </c>
      <c r="AN86" s="71" t="str">
        <f t="shared" si="95"/>
        <v/>
      </c>
      <c r="AO86" s="71" t="str">
        <f t="shared" si="96"/>
        <v/>
      </c>
      <c r="AR86" s="14" t="str">
        <f t="shared" si="97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99"/>
        <v>00000</v>
      </c>
      <c r="AW86" s="14" t="str">
        <f t="shared" si="100"/>
        <v>00000</v>
      </c>
      <c r="AX86" s="14" t="str">
        <f t="shared" si="101"/>
        <v>000000</v>
      </c>
      <c r="AY86" s="14" t="str">
        <f t="shared" si="102"/>
        <v>000000</v>
      </c>
      <c r="AZ86" s="14" t="str">
        <f t="shared" si="103"/>
        <v>B</v>
      </c>
      <c r="BA86" s="14" t="str">
        <f t="shared" si="104"/>
        <v/>
      </c>
      <c r="BB86" s="14" t="str">
        <f t="shared" si="129"/>
        <v/>
      </c>
      <c r="BC86" s="14" t="str">
        <f t="shared" si="105"/>
        <v/>
      </c>
      <c r="BD86" s="14" t="str">
        <f t="shared" si="130"/>
        <v/>
      </c>
      <c r="BE86" s="14">
        <f t="shared" si="106"/>
        <v>1</v>
      </c>
      <c r="BF86" s="14">
        <f t="shared" si="107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68" t="str">
        <f t="shared" si="111"/>
        <v/>
      </c>
      <c r="C87" s="24" t="str">
        <f t="shared" si="109"/>
        <v/>
      </c>
      <c r="D87" s="77" t="str">
        <f t="shared" si="112"/>
        <v/>
      </c>
      <c r="E87" s="114" t="str">
        <f t="shared" si="113"/>
        <v/>
      </c>
      <c r="F87" s="67" t="str">
        <f t="shared" si="54"/>
        <v/>
      </c>
      <c r="H87" s="81" t="str">
        <f>IF('Strategy Dashboard'!AU87="","",'Strategy Dashboard'!AU87)</f>
        <v/>
      </c>
      <c r="J87" s="68" t="str">
        <f t="shared" si="55"/>
        <v/>
      </c>
      <c r="K87" s="77" t="str">
        <f t="shared" si="114"/>
        <v/>
      </c>
      <c r="L87" s="114" t="str">
        <f t="shared" si="115"/>
        <v/>
      </c>
      <c r="M87" s="24" t="str">
        <f t="shared" si="56"/>
        <v/>
      </c>
      <c r="N87" s="36" t="str">
        <f t="shared" si="119"/>
        <v/>
      </c>
      <c r="O87" s="117" t="str">
        <f t="shared" si="116"/>
        <v/>
      </c>
      <c r="P87" s="24" t="str">
        <f>IF(H87="","",IF(B87="NB",P86,IF(O87="",SUM($O$5:$O87)+N87,SUM($O$5:$O87))))</f>
        <v/>
      </c>
      <c r="Q87" s="123" t="str">
        <f t="shared" si="108"/>
        <v/>
      </c>
      <c r="R87" s="122" t="str">
        <f t="shared" si="117"/>
        <v/>
      </c>
      <c r="S87" s="79" t="str">
        <f t="shared" si="118"/>
        <v/>
      </c>
      <c r="T87" s="14" t="str">
        <f t="shared" si="110"/>
        <v/>
      </c>
      <c r="U87" s="14">
        <f t="shared" si="120"/>
        <v>0</v>
      </c>
      <c r="V87" s="14" t="str">
        <f t="shared" si="121"/>
        <v/>
      </c>
      <c r="W87" s="14" t="str">
        <f t="shared" si="131"/>
        <v>N</v>
      </c>
      <c r="X87" s="14" t="str">
        <f t="shared" si="122"/>
        <v>N</v>
      </c>
      <c r="Y87" s="14" t="str">
        <f t="shared" si="86"/>
        <v/>
      </c>
      <c r="Z87" s="79" t="str">
        <f t="shared" si="123"/>
        <v/>
      </c>
      <c r="AA87" s="14" t="str">
        <f t="shared" si="124"/>
        <v/>
      </c>
      <c r="AB87" s="14" t="str">
        <f t="shared" si="87"/>
        <v/>
      </c>
      <c r="AC87" s="14" t="str">
        <f t="shared" si="125"/>
        <v/>
      </c>
      <c r="AD87" s="14" t="str">
        <f t="shared" si="126"/>
        <v/>
      </c>
      <c r="AE87" s="14" t="str">
        <f t="shared" si="127"/>
        <v/>
      </c>
      <c r="AF87" s="14" t="str">
        <f t="shared" si="128"/>
        <v/>
      </c>
      <c r="AG87" s="14" t="str">
        <f t="shared" si="88"/>
        <v/>
      </c>
      <c r="AH87" s="14" t="str">
        <f t="shared" si="89"/>
        <v/>
      </c>
      <c r="AI87" s="44" t="str">
        <f t="shared" si="90"/>
        <v/>
      </c>
      <c r="AJ87" s="44" t="str">
        <f t="shared" si="91"/>
        <v/>
      </c>
      <c r="AK87" s="44" t="str">
        <f t="shared" si="92"/>
        <v/>
      </c>
      <c r="AL87" s="71" t="str">
        <f t="shared" si="93"/>
        <v/>
      </c>
      <c r="AM87" s="71" t="str">
        <f t="shared" si="94"/>
        <v/>
      </c>
      <c r="AN87" s="71" t="str">
        <f t="shared" si="95"/>
        <v/>
      </c>
      <c r="AO87" s="71" t="str">
        <f t="shared" si="96"/>
        <v/>
      </c>
      <c r="AR87" s="14" t="str">
        <f t="shared" si="97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99"/>
        <v>00000</v>
      </c>
      <c r="AW87" s="14" t="str">
        <f t="shared" si="100"/>
        <v>00000</v>
      </c>
      <c r="AX87" s="14" t="str">
        <f t="shared" si="101"/>
        <v>000000</v>
      </c>
      <c r="AY87" s="14" t="str">
        <f t="shared" si="102"/>
        <v>000000</v>
      </c>
      <c r="AZ87" s="14" t="str">
        <f t="shared" si="103"/>
        <v>B</v>
      </c>
      <c r="BA87" s="14" t="str">
        <f t="shared" si="104"/>
        <v/>
      </c>
      <c r="BB87" s="14" t="str">
        <f t="shared" si="129"/>
        <v/>
      </c>
      <c r="BC87" s="14" t="str">
        <f t="shared" si="105"/>
        <v/>
      </c>
      <c r="BD87" s="14" t="str">
        <f t="shared" si="130"/>
        <v/>
      </c>
      <c r="BE87" s="14">
        <f t="shared" si="106"/>
        <v>1</v>
      </c>
      <c r="BF87" s="14">
        <f t="shared" si="107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68" t="str">
        <f t="shared" si="111"/>
        <v/>
      </c>
      <c r="C88" s="24" t="str">
        <f t="shared" si="109"/>
        <v/>
      </c>
      <c r="D88" s="77" t="str">
        <f t="shared" si="112"/>
        <v/>
      </c>
      <c r="E88" s="114" t="str">
        <f t="shared" si="113"/>
        <v/>
      </c>
      <c r="F88" s="67" t="str">
        <f t="shared" si="54"/>
        <v/>
      </c>
      <c r="H88" s="81" t="str">
        <f>IF('Strategy Dashboard'!AU88="","",'Strategy Dashboard'!AU88)</f>
        <v/>
      </c>
      <c r="J88" s="68" t="str">
        <f t="shared" si="55"/>
        <v/>
      </c>
      <c r="K88" s="77" t="str">
        <f t="shared" si="114"/>
        <v/>
      </c>
      <c r="L88" s="114" t="str">
        <f t="shared" si="115"/>
        <v/>
      </c>
      <c r="M88" s="24" t="str">
        <f t="shared" si="56"/>
        <v/>
      </c>
      <c r="N88" s="36" t="str">
        <f t="shared" si="119"/>
        <v/>
      </c>
      <c r="O88" s="117" t="str">
        <f t="shared" si="116"/>
        <v/>
      </c>
      <c r="P88" s="24" t="str">
        <f>IF(H88="","",IF(B88="NB",P87,IF(O88="",SUM($O$5:$O88)+N88,SUM($O$5:$O88))))</f>
        <v/>
      </c>
      <c r="Q88" s="123" t="str">
        <f t="shared" si="108"/>
        <v/>
      </c>
      <c r="R88" s="122" t="str">
        <f t="shared" si="117"/>
        <v/>
      </c>
      <c r="S88" s="79" t="str">
        <f t="shared" si="118"/>
        <v/>
      </c>
      <c r="T88" s="14" t="str">
        <f t="shared" si="110"/>
        <v/>
      </c>
      <c r="U88" s="14">
        <f t="shared" si="120"/>
        <v>0</v>
      </c>
      <c r="V88" s="14" t="str">
        <f t="shared" si="121"/>
        <v/>
      </c>
      <c r="W88" s="14" t="str">
        <f t="shared" si="131"/>
        <v>N</v>
      </c>
      <c r="X88" s="14" t="str">
        <f t="shared" si="122"/>
        <v>N</v>
      </c>
      <c r="Y88" s="14" t="str">
        <f t="shared" si="86"/>
        <v/>
      </c>
      <c r="Z88" s="79" t="str">
        <f t="shared" si="123"/>
        <v/>
      </c>
      <c r="AA88" s="14" t="str">
        <f t="shared" si="124"/>
        <v/>
      </c>
      <c r="AB88" s="14" t="str">
        <f t="shared" si="87"/>
        <v/>
      </c>
      <c r="AC88" s="14" t="str">
        <f t="shared" si="125"/>
        <v/>
      </c>
      <c r="AD88" s="14" t="str">
        <f t="shared" si="126"/>
        <v/>
      </c>
      <c r="AE88" s="14" t="str">
        <f t="shared" si="127"/>
        <v/>
      </c>
      <c r="AF88" s="14" t="str">
        <f t="shared" si="128"/>
        <v/>
      </c>
      <c r="AG88" s="14" t="str">
        <f t="shared" si="88"/>
        <v/>
      </c>
      <c r="AH88" s="14" t="str">
        <f t="shared" si="89"/>
        <v/>
      </c>
      <c r="AI88" s="44" t="str">
        <f t="shared" si="90"/>
        <v/>
      </c>
      <c r="AJ88" s="44" t="str">
        <f t="shared" si="91"/>
        <v/>
      </c>
      <c r="AK88" s="44" t="str">
        <f t="shared" si="92"/>
        <v/>
      </c>
      <c r="AL88" s="71" t="str">
        <f t="shared" si="93"/>
        <v/>
      </c>
      <c r="AM88" s="71" t="str">
        <f t="shared" si="94"/>
        <v/>
      </c>
      <c r="AN88" s="71" t="str">
        <f t="shared" si="95"/>
        <v/>
      </c>
      <c r="AO88" s="71" t="str">
        <f t="shared" si="96"/>
        <v/>
      </c>
      <c r="AR88" s="14" t="str">
        <f t="shared" si="97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99"/>
        <v>00000</v>
      </c>
      <c r="AW88" s="14" t="str">
        <f t="shared" si="100"/>
        <v>00000</v>
      </c>
      <c r="AX88" s="14" t="str">
        <f t="shared" si="101"/>
        <v>000000</v>
      </c>
      <c r="AY88" s="14" t="str">
        <f t="shared" si="102"/>
        <v>000000</v>
      </c>
      <c r="AZ88" s="14" t="str">
        <f t="shared" si="103"/>
        <v>B</v>
      </c>
      <c r="BA88" s="14" t="str">
        <f t="shared" si="104"/>
        <v/>
      </c>
      <c r="BB88" s="14" t="str">
        <f t="shared" si="129"/>
        <v/>
      </c>
      <c r="BC88" s="14" t="str">
        <f t="shared" si="105"/>
        <v/>
      </c>
      <c r="BD88" s="14" t="str">
        <f t="shared" si="130"/>
        <v/>
      </c>
      <c r="BE88" s="14">
        <f t="shared" si="106"/>
        <v>1</v>
      </c>
      <c r="BF88" s="14">
        <f t="shared" si="107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69" t="str">
        <f t="shared" si="111"/>
        <v/>
      </c>
      <c r="C89" s="25" t="str">
        <f t="shared" si="109"/>
        <v/>
      </c>
      <c r="D89" s="78" t="str">
        <f t="shared" si="112"/>
        <v/>
      </c>
      <c r="E89" s="115" t="str">
        <f t="shared" si="113"/>
        <v/>
      </c>
      <c r="F89" s="70" t="str">
        <f t="shared" si="54"/>
        <v/>
      </c>
      <c r="H89" s="82" t="str">
        <f>IF('Strategy Dashboard'!AU89="","",'Strategy Dashboard'!AU89)</f>
        <v/>
      </c>
      <c r="J89" s="69" t="str">
        <f t="shared" si="55"/>
        <v/>
      </c>
      <c r="K89" s="78" t="str">
        <f t="shared" si="114"/>
        <v/>
      </c>
      <c r="L89" s="115" t="str">
        <f t="shared" si="115"/>
        <v/>
      </c>
      <c r="M89" s="25" t="str">
        <f t="shared" si="56"/>
        <v/>
      </c>
      <c r="N89" s="36" t="str">
        <f t="shared" si="119"/>
        <v/>
      </c>
      <c r="O89" s="124" t="str">
        <f t="shared" si="116"/>
        <v/>
      </c>
      <c r="P89" s="25" t="str">
        <f>IF(H89="","",IF(B89="NB",P88,IF(O89="",SUM($O$5:$O89)+N89,SUM($O$5:$O89))))</f>
        <v/>
      </c>
      <c r="Q89" s="125" t="str">
        <f t="shared" si="108"/>
        <v/>
      </c>
      <c r="R89" s="122" t="str">
        <f t="shared" si="117"/>
        <v/>
      </c>
      <c r="S89" s="79" t="str">
        <f t="shared" si="118"/>
        <v/>
      </c>
      <c r="T89" s="14" t="str">
        <f t="shared" si="110"/>
        <v/>
      </c>
      <c r="U89" s="14">
        <f t="shared" si="120"/>
        <v>0</v>
      </c>
      <c r="V89" s="14" t="str">
        <f t="shared" si="121"/>
        <v/>
      </c>
      <c r="W89" s="14" t="str">
        <f t="shared" si="131"/>
        <v>N</v>
      </c>
      <c r="X89" s="14" t="str">
        <f t="shared" si="122"/>
        <v>N</v>
      </c>
      <c r="Y89" s="14" t="str">
        <f t="shared" si="86"/>
        <v/>
      </c>
      <c r="Z89" s="79" t="str">
        <f t="shared" si="123"/>
        <v/>
      </c>
      <c r="AA89" s="14" t="str">
        <f t="shared" si="124"/>
        <v/>
      </c>
      <c r="AB89" s="14" t="str">
        <f t="shared" si="87"/>
        <v/>
      </c>
      <c r="AC89" s="14" t="str">
        <f t="shared" si="125"/>
        <v/>
      </c>
      <c r="AD89" s="14" t="str">
        <f t="shared" si="126"/>
        <v/>
      </c>
      <c r="AE89" s="14" t="str">
        <f t="shared" si="127"/>
        <v/>
      </c>
      <c r="AF89" s="14" t="str">
        <f t="shared" si="128"/>
        <v/>
      </c>
      <c r="AG89" s="14" t="str">
        <f t="shared" si="88"/>
        <v/>
      </c>
      <c r="AH89" s="14" t="str">
        <f t="shared" si="89"/>
        <v/>
      </c>
      <c r="AI89" s="44" t="str">
        <f t="shared" si="90"/>
        <v/>
      </c>
      <c r="AJ89" s="44" t="str">
        <f t="shared" si="91"/>
        <v/>
      </c>
      <c r="AK89" s="44" t="str">
        <f t="shared" si="92"/>
        <v/>
      </c>
      <c r="AL89" s="71" t="str">
        <f t="shared" si="93"/>
        <v/>
      </c>
      <c r="AM89" s="71" t="str">
        <f t="shared" si="94"/>
        <v/>
      </c>
      <c r="AN89" s="71" t="str">
        <f t="shared" si="95"/>
        <v/>
      </c>
      <c r="AO89" s="71" t="str">
        <f t="shared" si="96"/>
        <v/>
      </c>
      <c r="AR89" s="14" t="str">
        <f t="shared" si="97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99"/>
        <v>00000</v>
      </c>
      <c r="AW89" s="14" t="str">
        <f t="shared" si="100"/>
        <v>00000</v>
      </c>
      <c r="AX89" s="14" t="str">
        <f t="shared" si="101"/>
        <v>000000</v>
      </c>
      <c r="AY89" s="14" t="str">
        <f t="shared" si="102"/>
        <v>000000</v>
      </c>
      <c r="AZ89" s="14" t="str">
        <f t="shared" si="103"/>
        <v>B</v>
      </c>
      <c r="BA89" s="14" t="str">
        <f t="shared" si="104"/>
        <v/>
      </c>
      <c r="BB89" s="14" t="str">
        <f t="shared" si="129"/>
        <v/>
      </c>
      <c r="BC89" s="14" t="str">
        <f t="shared" si="105"/>
        <v/>
      </c>
      <c r="BD89" s="14" t="str">
        <f t="shared" si="130"/>
        <v/>
      </c>
      <c r="BE89" s="14">
        <f t="shared" si="106"/>
        <v>1</v>
      </c>
      <c r="BF89" s="14">
        <f t="shared" si="107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4" t="str">
        <f t="shared" si="111"/>
        <v/>
      </c>
      <c r="C90" s="36" t="str">
        <f t="shared" si="109"/>
        <v/>
      </c>
      <c r="D90" s="75" t="str">
        <f t="shared" si="112"/>
        <v/>
      </c>
      <c r="E90" s="113" t="str">
        <f t="shared" si="113"/>
        <v/>
      </c>
      <c r="F90" s="76" t="str">
        <f t="shared" si="54"/>
        <v/>
      </c>
      <c r="H90" s="80" t="str">
        <f>IF('Strategy Dashboard'!AU90="","",'Strategy Dashboard'!AU90)</f>
        <v/>
      </c>
      <c r="J90" s="74" t="str">
        <f t="shared" si="55"/>
        <v/>
      </c>
      <c r="K90" s="75" t="str">
        <f t="shared" si="114"/>
        <v/>
      </c>
      <c r="L90" s="113" t="str">
        <f t="shared" si="115"/>
        <v/>
      </c>
      <c r="M90" s="36" t="str">
        <f t="shared" si="56"/>
        <v/>
      </c>
      <c r="N90" s="36" t="str">
        <f t="shared" si="119"/>
        <v/>
      </c>
      <c r="O90" s="129" t="str">
        <f t="shared" si="116"/>
        <v/>
      </c>
      <c r="P90" s="36" t="str">
        <f>IF(H90="","",IF(B90="NB",P89,IF(O90="",SUM($O$5:$O90)+N90,SUM($O$5:$O90))))</f>
        <v/>
      </c>
      <c r="Q90" s="130" t="str">
        <f t="shared" si="108"/>
        <v/>
      </c>
      <c r="R90" s="122" t="str">
        <f t="shared" si="117"/>
        <v/>
      </c>
      <c r="S90" s="79" t="str">
        <f t="shared" si="118"/>
        <v/>
      </c>
      <c r="T90" s="14" t="str">
        <f t="shared" si="110"/>
        <v/>
      </c>
      <c r="U90" s="14">
        <f t="shared" si="120"/>
        <v>0</v>
      </c>
      <c r="V90" s="14" t="str">
        <f t="shared" si="121"/>
        <v/>
      </c>
      <c r="W90" s="14" t="str">
        <f t="shared" si="131"/>
        <v>N</v>
      </c>
      <c r="X90" s="14" t="str">
        <f t="shared" si="122"/>
        <v>N</v>
      </c>
      <c r="Y90" s="14" t="str">
        <f t="shared" si="86"/>
        <v/>
      </c>
      <c r="Z90" s="79" t="str">
        <f t="shared" si="123"/>
        <v/>
      </c>
      <c r="AA90" s="14" t="str">
        <f t="shared" si="124"/>
        <v/>
      </c>
      <c r="AB90" s="14" t="str">
        <f t="shared" si="87"/>
        <v/>
      </c>
      <c r="AC90" s="14" t="str">
        <f t="shared" si="125"/>
        <v/>
      </c>
      <c r="AD90" s="14" t="str">
        <f t="shared" si="126"/>
        <v/>
      </c>
      <c r="AE90" s="14" t="str">
        <f t="shared" si="127"/>
        <v/>
      </c>
      <c r="AF90" s="14" t="str">
        <f t="shared" si="128"/>
        <v/>
      </c>
      <c r="AG90" s="14" t="str">
        <f t="shared" si="88"/>
        <v/>
      </c>
      <c r="AH90" s="14" t="str">
        <f t="shared" si="89"/>
        <v/>
      </c>
      <c r="AI90" s="44" t="str">
        <f t="shared" si="90"/>
        <v/>
      </c>
      <c r="AJ90" s="44" t="str">
        <f t="shared" si="91"/>
        <v/>
      </c>
      <c r="AK90" s="44" t="str">
        <f t="shared" si="92"/>
        <v/>
      </c>
      <c r="AL90" s="71" t="str">
        <f t="shared" si="93"/>
        <v/>
      </c>
      <c r="AM90" s="71" t="str">
        <f t="shared" si="94"/>
        <v/>
      </c>
      <c r="AN90" s="71" t="str">
        <f t="shared" si="95"/>
        <v/>
      </c>
      <c r="AO90" s="71" t="str">
        <f t="shared" si="96"/>
        <v/>
      </c>
      <c r="AR90" s="14" t="str">
        <f t="shared" si="97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99"/>
        <v>00000</v>
      </c>
      <c r="AW90" s="14" t="str">
        <f t="shared" si="100"/>
        <v>00000</v>
      </c>
      <c r="AX90" s="14" t="str">
        <f t="shared" si="101"/>
        <v>000000</v>
      </c>
      <c r="AY90" s="14" t="str">
        <f t="shared" si="102"/>
        <v>000000</v>
      </c>
      <c r="AZ90" s="14" t="str">
        <f t="shared" si="103"/>
        <v>B</v>
      </c>
      <c r="BA90" s="14" t="str">
        <f t="shared" si="104"/>
        <v/>
      </c>
      <c r="BB90" s="14" t="str">
        <f t="shared" si="129"/>
        <v/>
      </c>
      <c r="BC90" s="14" t="str">
        <f t="shared" si="105"/>
        <v/>
      </c>
      <c r="BD90" s="14" t="str">
        <f t="shared" si="130"/>
        <v/>
      </c>
      <c r="BE90" s="14">
        <f t="shared" si="106"/>
        <v>1</v>
      </c>
      <c r="BF90" s="14">
        <f t="shared" si="107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68" t="str">
        <f t="shared" si="111"/>
        <v/>
      </c>
      <c r="C91" s="24" t="str">
        <f t="shared" si="109"/>
        <v/>
      </c>
      <c r="D91" s="77" t="str">
        <f t="shared" si="112"/>
        <v/>
      </c>
      <c r="E91" s="114" t="str">
        <f t="shared" si="113"/>
        <v/>
      </c>
      <c r="F91" s="67" t="str">
        <f t="shared" si="54"/>
        <v/>
      </c>
      <c r="H91" s="81" t="str">
        <f>IF('Strategy Dashboard'!AU91="","",'Strategy Dashboard'!AU91)</f>
        <v/>
      </c>
      <c r="J91" s="68" t="str">
        <f t="shared" si="55"/>
        <v/>
      </c>
      <c r="K91" s="77" t="str">
        <f t="shared" si="114"/>
        <v/>
      </c>
      <c r="L91" s="114" t="str">
        <f t="shared" si="115"/>
        <v/>
      </c>
      <c r="M91" s="24" t="str">
        <f t="shared" si="56"/>
        <v/>
      </c>
      <c r="N91" s="36" t="str">
        <f t="shared" si="119"/>
        <v/>
      </c>
      <c r="O91" s="117" t="str">
        <f t="shared" si="116"/>
        <v/>
      </c>
      <c r="P91" s="24" t="str">
        <f>IF(H91="","",IF(B91="NB",P90,IF(O91="",SUM($O$5:$O91)+N91,SUM($O$5:$O91))))</f>
        <v/>
      </c>
      <c r="Q91" s="123" t="str">
        <f t="shared" si="108"/>
        <v/>
      </c>
      <c r="R91" s="122" t="str">
        <f t="shared" si="117"/>
        <v/>
      </c>
      <c r="S91" s="79" t="str">
        <f t="shared" si="118"/>
        <v/>
      </c>
      <c r="T91" s="14" t="str">
        <f t="shared" si="110"/>
        <v/>
      </c>
      <c r="U91" s="14">
        <f t="shared" si="120"/>
        <v>0</v>
      </c>
      <c r="V91" s="14" t="str">
        <f t="shared" si="121"/>
        <v/>
      </c>
      <c r="W91" s="14" t="str">
        <f t="shared" si="131"/>
        <v>N</v>
      </c>
      <c r="X91" s="14" t="str">
        <f t="shared" si="122"/>
        <v>N</v>
      </c>
      <c r="Y91" s="14" t="str">
        <f t="shared" si="86"/>
        <v/>
      </c>
      <c r="Z91" s="79" t="str">
        <f t="shared" si="123"/>
        <v/>
      </c>
      <c r="AA91" s="14" t="str">
        <f t="shared" si="124"/>
        <v/>
      </c>
      <c r="AB91" s="14" t="str">
        <f t="shared" si="87"/>
        <v/>
      </c>
      <c r="AC91" s="14" t="str">
        <f t="shared" si="125"/>
        <v/>
      </c>
      <c r="AD91" s="14" t="str">
        <f t="shared" si="126"/>
        <v/>
      </c>
      <c r="AE91" s="14" t="str">
        <f t="shared" si="127"/>
        <v/>
      </c>
      <c r="AF91" s="14" t="str">
        <f t="shared" si="128"/>
        <v/>
      </c>
      <c r="AG91" s="14" t="str">
        <f t="shared" si="88"/>
        <v/>
      </c>
      <c r="AH91" s="14" t="str">
        <f t="shared" si="89"/>
        <v/>
      </c>
      <c r="AI91" s="44" t="str">
        <f t="shared" si="90"/>
        <v/>
      </c>
      <c r="AJ91" s="44" t="str">
        <f t="shared" si="91"/>
        <v/>
      </c>
      <c r="AK91" s="44" t="str">
        <f t="shared" si="92"/>
        <v/>
      </c>
      <c r="AL91" s="71" t="str">
        <f t="shared" si="93"/>
        <v/>
      </c>
      <c r="AM91" s="71" t="str">
        <f t="shared" si="94"/>
        <v/>
      </c>
      <c r="AN91" s="71" t="str">
        <f t="shared" si="95"/>
        <v/>
      </c>
      <c r="AO91" s="71" t="str">
        <f t="shared" si="96"/>
        <v/>
      </c>
      <c r="AR91" s="14" t="str">
        <f t="shared" si="97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99"/>
        <v>00000</v>
      </c>
      <c r="AW91" s="14" t="str">
        <f t="shared" si="100"/>
        <v>00000</v>
      </c>
      <c r="AX91" s="14" t="str">
        <f t="shared" si="101"/>
        <v>000000</v>
      </c>
      <c r="AY91" s="14" t="str">
        <f t="shared" si="102"/>
        <v>000000</v>
      </c>
      <c r="AZ91" s="14" t="str">
        <f t="shared" si="103"/>
        <v>B</v>
      </c>
      <c r="BA91" s="14" t="str">
        <f t="shared" si="104"/>
        <v/>
      </c>
      <c r="BB91" s="14" t="str">
        <f t="shared" si="129"/>
        <v/>
      </c>
      <c r="BC91" s="14" t="str">
        <f t="shared" si="105"/>
        <v/>
      </c>
      <c r="BD91" s="14" t="str">
        <f t="shared" si="130"/>
        <v/>
      </c>
      <c r="BE91" s="14">
        <f t="shared" si="106"/>
        <v>1</v>
      </c>
      <c r="BF91" s="14">
        <f t="shared" si="107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68" t="str">
        <f t="shared" si="111"/>
        <v/>
      </c>
      <c r="C92" s="24" t="str">
        <f t="shared" si="109"/>
        <v/>
      </c>
      <c r="D92" s="77" t="str">
        <f t="shared" si="112"/>
        <v/>
      </c>
      <c r="E92" s="114" t="str">
        <f t="shared" si="113"/>
        <v/>
      </c>
      <c r="F92" s="67" t="str">
        <f t="shared" si="54"/>
        <v/>
      </c>
      <c r="H92" s="81" t="str">
        <f>IF('Strategy Dashboard'!AU92="","",'Strategy Dashboard'!AU92)</f>
        <v/>
      </c>
      <c r="J92" s="68" t="str">
        <f t="shared" si="55"/>
        <v/>
      </c>
      <c r="K92" s="77" t="str">
        <f t="shared" si="114"/>
        <v/>
      </c>
      <c r="L92" s="114" t="str">
        <f t="shared" si="115"/>
        <v/>
      </c>
      <c r="M92" s="24" t="str">
        <f t="shared" si="56"/>
        <v/>
      </c>
      <c r="N92" s="36" t="str">
        <f t="shared" si="119"/>
        <v/>
      </c>
      <c r="O92" s="117" t="str">
        <f t="shared" si="116"/>
        <v/>
      </c>
      <c r="P92" s="24" t="str">
        <f>IF(H92="","",IF(B92="NB",P91,IF(O92="",SUM($O$5:$O92)+N92,SUM($O$5:$O92))))</f>
        <v/>
      </c>
      <c r="Q92" s="123" t="str">
        <f t="shared" si="108"/>
        <v/>
      </c>
      <c r="R92" s="122" t="str">
        <f t="shared" si="117"/>
        <v/>
      </c>
      <c r="S92" s="79" t="str">
        <f t="shared" si="118"/>
        <v/>
      </c>
      <c r="T92" s="14" t="str">
        <f t="shared" si="110"/>
        <v/>
      </c>
      <c r="U92" s="14">
        <f t="shared" si="120"/>
        <v>0</v>
      </c>
      <c r="V92" s="14" t="str">
        <f t="shared" si="121"/>
        <v/>
      </c>
      <c r="W92" s="14" t="str">
        <f t="shared" si="131"/>
        <v>N</v>
      </c>
      <c r="X92" s="14" t="str">
        <f t="shared" si="122"/>
        <v>N</v>
      </c>
      <c r="Y92" s="14" t="str">
        <f t="shared" si="86"/>
        <v/>
      </c>
      <c r="Z92" s="79" t="str">
        <f t="shared" si="123"/>
        <v/>
      </c>
      <c r="AA92" s="14" t="str">
        <f t="shared" si="124"/>
        <v/>
      </c>
      <c r="AB92" s="14" t="str">
        <f t="shared" si="87"/>
        <v/>
      </c>
      <c r="AC92" s="14" t="str">
        <f t="shared" si="125"/>
        <v/>
      </c>
      <c r="AD92" s="14" t="str">
        <f t="shared" si="126"/>
        <v/>
      </c>
      <c r="AE92" s="14" t="str">
        <f t="shared" si="127"/>
        <v/>
      </c>
      <c r="AF92" s="14" t="str">
        <f t="shared" si="128"/>
        <v/>
      </c>
      <c r="AG92" s="14" t="str">
        <f t="shared" si="88"/>
        <v/>
      </c>
      <c r="AH92" s="14" t="str">
        <f t="shared" si="89"/>
        <v/>
      </c>
      <c r="AI92" s="44" t="str">
        <f t="shared" si="90"/>
        <v/>
      </c>
      <c r="AJ92" s="44" t="str">
        <f t="shared" si="91"/>
        <v/>
      </c>
      <c r="AK92" s="44" t="str">
        <f t="shared" si="92"/>
        <v/>
      </c>
      <c r="AL92" s="71" t="str">
        <f t="shared" si="93"/>
        <v/>
      </c>
      <c r="AM92" s="71" t="str">
        <f t="shared" si="94"/>
        <v/>
      </c>
      <c r="AN92" s="71" t="str">
        <f t="shared" si="95"/>
        <v/>
      </c>
      <c r="AO92" s="71" t="str">
        <f t="shared" si="96"/>
        <v/>
      </c>
      <c r="AR92" s="14" t="str">
        <f t="shared" si="97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99"/>
        <v>00000</v>
      </c>
      <c r="AW92" s="14" t="str">
        <f t="shared" si="100"/>
        <v>00000</v>
      </c>
      <c r="AX92" s="14" t="str">
        <f t="shared" si="101"/>
        <v>000000</v>
      </c>
      <c r="AY92" s="14" t="str">
        <f t="shared" si="102"/>
        <v>000000</v>
      </c>
      <c r="AZ92" s="14" t="str">
        <f t="shared" si="103"/>
        <v>B</v>
      </c>
      <c r="BA92" s="14" t="str">
        <f t="shared" si="104"/>
        <v/>
      </c>
      <c r="BB92" s="14" t="str">
        <f t="shared" si="129"/>
        <v/>
      </c>
      <c r="BC92" s="14" t="str">
        <f t="shared" si="105"/>
        <v/>
      </c>
      <c r="BD92" s="14" t="str">
        <f t="shared" si="130"/>
        <v/>
      </c>
      <c r="BE92" s="14">
        <f t="shared" si="106"/>
        <v>1</v>
      </c>
      <c r="BF92" s="14">
        <f t="shared" si="107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68" t="str">
        <f t="shared" si="111"/>
        <v/>
      </c>
      <c r="C93" s="24" t="str">
        <f t="shared" si="109"/>
        <v/>
      </c>
      <c r="D93" s="77" t="str">
        <f t="shared" si="112"/>
        <v/>
      </c>
      <c r="E93" s="114" t="str">
        <f t="shared" si="113"/>
        <v/>
      </c>
      <c r="F93" s="67" t="str">
        <f t="shared" si="54"/>
        <v/>
      </c>
      <c r="H93" s="81" t="str">
        <f>IF('Strategy Dashboard'!AU93="","",'Strategy Dashboard'!AU93)</f>
        <v/>
      </c>
      <c r="J93" s="68" t="str">
        <f t="shared" si="55"/>
        <v/>
      </c>
      <c r="K93" s="77" t="str">
        <f t="shared" si="114"/>
        <v/>
      </c>
      <c r="L93" s="114" t="str">
        <f t="shared" si="115"/>
        <v/>
      </c>
      <c r="M93" s="24" t="str">
        <f t="shared" si="56"/>
        <v/>
      </c>
      <c r="N93" s="36" t="str">
        <f t="shared" si="119"/>
        <v/>
      </c>
      <c r="O93" s="117" t="str">
        <f t="shared" si="116"/>
        <v/>
      </c>
      <c r="P93" s="24" t="str">
        <f>IF(H93="","",IF(B93="NB",P92,IF(O93="",SUM($O$5:$O93)+N93,SUM($O$5:$O93))))</f>
        <v/>
      </c>
      <c r="Q93" s="123" t="str">
        <f t="shared" si="108"/>
        <v/>
      </c>
      <c r="R93" s="122" t="str">
        <f t="shared" si="117"/>
        <v/>
      </c>
      <c r="S93" s="79" t="str">
        <f t="shared" si="118"/>
        <v/>
      </c>
      <c r="T93" s="14" t="str">
        <f t="shared" si="110"/>
        <v/>
      </c>
      <c r="U93" s="14">
        <f t="shared" si="120"/>
        <v>0</v>
      </c>
      <c r="V93" s="14" t="str">
        <f t="shared" si="121"/>
        <v/>
      </c>
      <c r="W93" s="14" t="str">
        <f t="shared" si="131"/>
        <v>N</v>
      </c>
      <c r="X93" s="14" t="str">
        <f t="shared" si="122"/>
        <v>N</v>
      </c>
      <c r="Y93" s="14" t="str">
        <f t="shared" si="86"/>
        <v/>
      </c>
      <c r="Z93" s="79" t="str">
        <f t="shared" si="123"/>
        <v/>
      </c>
      <c r="AA93" s="14" t="str">
        <f t="shared" si="124"/>
        <v/>
      </c>
      <c r="AB93" s="14" t="str">
        <f t="shared" si="87"/>
        <v/>
      </c>
      <c r="AC93" s="14" t="str">
        <f t="shared" si="125"/>
        <v/>
      </c>
      <c r="AD93" s="14" t="str">
        <f t="shared" si="126"/>
        <v/>
      </c>
      <c r="AE93" s="14" t="str">
        <f t="shared" si="127"/>
        <v/>
      </c>
      <c r="AF93" s="14" t="str">
        <f t="shared" si="128"/>
        <v/>
      </c>
      <c r="AG93" s="14" t="str">
        <f t="shared" si="88"/>
        <v/>
      </c>
      <c r="AH93" s="14" t="str">
        <f t="shared" si="89"/>
        <v/>
      </c>
      <c r="AI93" s="44" t="str">
        <f t="shared" si="90"/>
        <v/>
      </c>
      <c r="AJ93" s="44" t="str">
        <f t="shared" si="91"/>
        <v/>
      </c>
      <c r="AK93" s="44" t="str">
        <f t="shared" si="92"/>
        <v/>
      </c>
      <c r="AL93" s="71" t="str">
        <f t="shared" si="93"/>
        <v/>
      </c>
      <c r="AM93" s="71" t="str">
        <f t="shared" si="94"/>
        <v/>
      </c>
      <c r="AN93" s="71" t="str">
        <f t="shared" si="95"/>
        <v/>
      </c>
      <c r="AO93" s="71" t="str">
        <f t="shared" si="96"/>
        <v/>
      </c>
      <c r="AR93" s="14" t="str">
        <f t="shared" si="97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99"/>
        <v>00000</v>
      </c>
      <c r="AW93" s="14" t="str">
        <f t="shared" si="100"/>
        <v>00000</v>
      </c>
      <c r="AX93" s="14" t="str">
        <f t="shared" si="101"/>
        <v>000000</v>
      </c>
      <c r="AY93" s="14" t="str">
        <f t="shared" si="102"/>
        <v>000000</v>
      </c>
      <c r="AZ93" s="14" t="str">
        <f t="shared" si="103"/>
        <v>B</v>
      </c>
      <c r="BA93" s="14" t="str">
        <f t="shared" si="104"/>
        <v/>
      </c>
      <c r="BB93" s="14" t="str">
        <f t="shared" si="129"/>
        <v/>
      </c>
      <c r="BC93" s="14" t="str">
        <f t="shared" si="105"/>
        <v/>
      </c>
      <c r="BD93" s="14" t="str">
        <f t="shared" si="130"/>
        <v/>
      </c>
      <c r="BE93" s="14">
        <f t="shared" si="106"/>
        <v>1</v>
      </c>
      <c r="BF93" s="14">
        <f t="shared" si="107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69" t="str">
        <f t="shared" si="111"/>
        <v/>
      </c>
      <c r="C94" s="25" t="str">
        <f t="shared" si="109"/>
        <v/>
      </c>
      <c r="D94" s="78" t="str">
        <f t="shared" si="112"/>
        <v/>
      </c>
      <c r="E94" s="115" t="str">
        <f t="shared" si="113"/>
        <v/>
      </c>
      <c r="F94" s="70" t="str">
        <f t="shared" ref="F94:F109" si="132">IF(H94="","",IF(H94="P",IF(D94="","L","W"),IF(E94="","L","W")))</f>
        <v/>
      </c>
      <c r="H94" s="82" t="str">
        <f>IF('Strategy Dashboard'!AU94="","",'Strategy Dashboard'!AU94)</f>
        <v/>
      </c>
      <c r="J94" s="69" t="str">
        <f t="shared" ref="J94:J109" si="133">IF(AS93=AS94,"",AS94)</f>
        <v/>
      </c>
      <c r="K94" s="78" t="str">
        <f t="shared" si="114"/>
        <v/>
      </c>
      <c r="L94" s="115" t="str">
        <f t="shared" si="115"/>
        <v/>
      </c>
      <c r="M94" s="25" t="str">
        <f t="shared" ref="M94:M109" si="134">IF(H94="","",IF(H94="P",IF(K94="","L","W"),IF(L94="","L","W")))</f>
        <v/>
      </c>
      <c r="N94" s="36" t="str">
        <f t="shared" si="119"/>
        <v/>
      </c>
      <c r="O94" s="124" t="str">
        <f t="shared" si="116"/>
        <v/>
      </c>
      <c r="P94" s="25" t="str">
        <f>IF(H94="","",IF(B94="NB",P93,IF(O94="",SUM($O$5:$O94)+N94,SUM($O$5:$O94))))</f>
        <v/>
      </c>
      <c r="Q94" s="125" t="str">
        <f t="shared" si="108"/>
        <v/>
      </c>
      <c r="R94" s="122" t="str">
        <f t="shared" si="117"/>
        <v/>
      </c>
      <c r="S94" s="79" t="str">
        <f t="shared" si="118"/>
        <v/>
      </c>
      <c r="T94" s="14" t="str">
        <f t="shared" si="110"/>
        <v/>
      </c>
      <c r="U94" s="14">
        <f t="shared" si="120"/>
        <v>0</v>
      </c>
      <c r="V94" s="14" t="str">
        <f t="shared" si="121"/>
        <v/>
      </c>
      <c r="W94" s="14" t="str">
        <f t="shared" si="131"/>
        <v>N</v>
      </c>
      <c r="X94" s="14" t="str">
        <f t="shared" si="122"/>
        <v>N</v>
      </c>
      <c r="Y94" s="14" t="str">
        <f t="shared" si="86"/>
        <v/>
      </c>
      <c r="Z94" s="79" t="str">
        <f t="shared" si="123"/>
        <v/>
      </c>
      <c r="AA94" s="14" t="str">
        <f t="shared" si="124"/>
        <v/>
      </c>
      <c r="AB94" s="14" t="str">
        <f t="shared" si="87"/>
        <v/>
      </c>
      <c r="AC94" s="14" t="str">
        <f t="shared" si="125"/>
        <v/>
      </c>
      <c r="AD94" s="14" t="str">
        <f t="shared" si="126"/>
        <v/>
      </c>
      <c r="AE94" s="14" t="str">
        <f t="shared" si="127"/>
        <v/>
      </c>
      <c r="AF94" s="14" t="str">
        <f t="shared" si="128"/>
        <v/>
      </c>
      <c r="AG94" s="14" t="str">
        <f t="shared" si="88"/>
        <v/>
      </c>
      <c r="AH94" s="14" t="str">
        <f t="shared" si="89"/>
        <v/>
      </c>
      <c r="AI94" s="44" t="str">
        <f t="shared" si="90"/>
        <v/>
      </c>
      <c r="AJ94" s="44" t="str">
        <f t="shared" si="91"/>
        <v/>
      </c>
      <c r="AK94" s="44" t="str">
        <f t="shared" si="92"/>
        <v/>
      </c>
      <c r="AL94" s="71" t="str">
        <f t="shared" si="93"/>
        <v/>
      </c>
      <c r="AM94" s="71" t="str">
        <f t="shared" si="94"/>
        <v/>
      </c>
      <c r="AN94" s="71" t="str">
        <f t="shared" si="95"/>
        <v/>
      </c>
      <c r="AO94" s="71" t="str">
        <f t="shared" si="96"/>
        <v/>
      </c>
      <c r="AR94" s="14" t="str">
        <f t="shared" si="97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99"/>
        <v>00000</v>
      </c>
      <c r="AW94" s="14" t="str">
        <f t="shared" si="100"/>
        <v>00000</v>
      </c>
      <c r="AX94" s="14" t="str">
        <f t="shared" si="101"/>
        <v>000000</v>
      </c>
      <c r="AY94" s="14" t="str">
        <f t="shared" si="102"/>
        <v>000000</v>
      </c>
      <c r="AZ94" s="14" t="str">
        <f t="shared" si="103"/>
        <v>B</v>
      </c>
      <c r="BA94" s="14" t="str">
        <f t="shared" si="104"/>
        <v/>
      </c>
      <c r="BB94" s="14" t="str">
        <f t="shared" si="129"/>
        <v/>
      </c>
      <c r="BC94" s="14" t="str">
        <f t="shared" si="105"/>
        <v/>
      </c>
      <c r="BD94" s="14" t="str">
        <f t="shared" si="130"/>
        <v/>
      </c>
      <c r="BE94" s="14">
        <f t="shared" si="106"/>
        <v>1</v>
      </c>
      <c r="BF94" s="14">
        <f t="shared" si="107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4" t="str">
        <f t="shared" si="111"/>
        <v/>
      </c>
      <c r="C95" s="36" t="str">
        <f t="shared" si="109"/>
        <v/>
      </c>
      <c r="D95" s="75" t="str">
        <f t="shared" si="112"/>
        <v/>
      </c>
      <c r="E95" s="113" t="str">
        <f t="shared" si="113"/>
        <v/>
      </c>
      <c r="F95" s="76" t="str">
        <f t="shared" si="132"/>
        <v/>
      </c>
      <c r="H95" s="80" t="str">
        <f>IF('Strategy Dashboard'!AU95="","",'Strategy Dashboard'!AU95)</f>
        <v/>
      </c>
      <c r="J95" s="74" t="str">
        <f t="shared" si="133"/>
        <v/>
      </c>
      <c r="K95" s="75" t="str">
        <f t="shared" si="114"/>
        <v/>
      </c>
      <c r="L95" s="113" t="str">
        <f t="shared" si="115"/>
        <v/>
      </c>
      <c r="M95" s="36" t="str">
        <f t="shared" si="134"/>
        <v/>
      </c>
      <c r="N95" s="36" t="str">
        <f t="shared" si="119"/>
        <v/>
      </c>
      <c r="O95" s="129" t="str">
        <f t="shared" si="116"/>
        <v/>
      </c>
      <c r="P95" s="36" t="str">
        <f>IF(H95="","",IF(B95="NB",P94,IF(O95="",SUM($O$5:$O95)+N95,SUM($O$5:$O95))))</f>
        <v/>
      </c>
      <c r="Q95" s="130" t="str">
        <f t="shared" si="108"/>
        <v/>
      </c>
      <c r="R95" s="122" t="str">
        <f t="shared" si="117"/>
        <v/>
      </c>
      <c r="S95" s="79" t="str">
        <f t="shared" si="118"/>
        <v/>
      </c>
      <c r="T95" s="14" t="str">
        <f t="shared" si="110"/>
        <v/>
      </c>
      <c r="U95" s="14">
        <f t="shared" si="120"/>
        <v>0</v>
      </c>
      <c r="V95" s="14" t="str">
        <f t="shared" si="121"/>
        <v/>
      </c>
      <c r="W95" s="14" t="str">
        <f t="shared" si="131"/>
        <v>N</v>
      </c>
      <c r="X95" s="14" t="str">
        <f t="shared" si="122"/>
        <v>N</v>
      </c>
      <c r="Y95" s="14" t="str">
        <f t="shared" si="86"/>
        <v/>
      </c>
      <c r="Z95" s="79" t="str">
        <f t="shared" si="123"/>
        <v/>
      </c>
      <c r="AA95" s="14" t="str">
        <f t="shared" si="124"/>
        <v/>
      </c>
      <c r="AB95" s="14" t="str">
        <f t="shared" si="87"/>
        <v/>
      </c>
      <c r="AC95" s="14" t="str">
        <f t="shared" si="125"/>
        <v/>
      </c>
      <c r="AD95" s="14" t="str">
        <f t="shared" si="126"/>
        <v/>
      </c>
      <c r="AE95" s="14" t="str">
        <f t="shared" si="127"/>
        <v/>
      </c>
      <c r="AF95" s="14" t="str">
        <f t="shared" si="128"/>
        <v/>
      </c>
      <c r="AG95" s="14" t="str">
        <f t="shared" si="88"/>
        <v/>
      </c>
      <c r="AH95" s="14" t="str">
        <f t="shared" si="89"/>
        <v/>
      </c>
      <c r="AI95" s="44" t="str">
        <f t="shared" si="90"/>
        <v/>
      </c>
      <c r="AJ95" s="44" t="str">
        <f t="shared" si="91"/>
        <v/>
      </c>
      <c r="AK95" s="44" t="str">
        <f t="shared" si="92"/>
        <v/>
      </c>
      <c r="AL95" s="71" t="str">
        <f t="shared" si="93"/>
        <v/>
      </c>
      <c r="AM95" s="71" t="str">
        <f t="shared" si="94"/>
        <v/>
      </c>
      <c r="AN95" s="71" t="str">
        <f t="shared" si="95"/>
        <v/>
      </c>
      <c r="AO95" s="71" t="str">
        <f t="shared" si="96"/>
        <v/>
      </c>
      <c r="AR95" s="14" t="str">
        <f t="shared" si="97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99"/>
        <v>00000</v>
      </c>
      <c r="AW95" s="14" t="str">
        <f t="shared" si="100"/>
        <v>00000</v>
      </c>
      <c r="AX95" s="14" t="str">
        <f t="shared" si="101"/>
        <v>000000</v>
      </c>
      <c r="AY95" s="14" t="str">
        <f t="shared" si="102"/>
        <v>000000</v>
      </c>
      <c r="AZ95" s="14" t="str">
        <f t="shared" si="103"/>
        <v>B</v>
      </c>
      <c r="BA95" s="14" t="str">
        <f t="shared" si="104"/>
        <v/>
      </c>
      <c r="BB95" s="14" t="str">
        <f t="shared" si="129"/>
        <v/>
      </c>
      <c r="BC95" s="14" t="str">
        <f t="shared" si="105"/>
        <v/>
      </c>
      <c r="BD95" s="14" t="str">
        <f t="shared" si="130"/>
        <v/>
      </c>
      <c r="BE95" s="14">
        <f t="shared" si="106"/>
        <v>1</v>
      </c>
      <c r="BF95" s="14">
        <f t="shared" si="107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68" t="str">
        <f t="shared" si="111"/>
        <v/>
      </c>
      <c r="C96" s="24" t="str">
        <f t="shared" si="109"/>
        <v/>
      </c>
      <c r="D96" s="77" t="str">
        <f t="shared" si="112"/>
        <v/>
      </c>
      <c r="E96" s="114" t="str">
        <f t="shared" si="113"/>
        <v/>
      </c>
      <c r="F96" s="67" t="str">
        <f t="shared" si="132"/>
        <v/>
      </c>
      <c r="H96" s="81" t="str">
        <f>IF('Strategy Dashboard'!AU96="","",'Strategy Dashboard'!AU96)</f>
        <v/>
      </c>
      <c r="J96" s="68" t="str">
        <f t="shared" si="133"/>
        <v/>
      </c>
      <c r="K96" s="77" t="str">
        <f t="shared" si="114"/>
        <v/>
      </c>
      <c r="L96" s="114" t="str">
        <f t="shared" si="115"/>
        <v/>
      </c>
      <c r="M96" s="24" t="str">
        <f t="shared" si="134"/>
        <v/>
      </c>
      <c r="N96" s="36" t="str">
        <f t="shared" si="119"/>
        <v/>
      </c>
      <c r="O96" s="117" t="str">
        <f t="shared" si="116"/>
        <v/>
      </c>
      <c r="P96" s="24" t="str">
        <f>IF(H96="","",IF(B96="NB",P95,IF(O96="",SUM($O$5:$O96)+N96,SUM($O$5:$O96))))</f>
        <v/>
      </c>
      <c r="Q96" s="123" t="str">
        <f t="shared" si="108"/>
        <v/>
      </c>
      <c r="R96" s="122" t="str">
        <f t="shared" si="117"/>
        <v/>
      </c>
      <c r="S96" s="79" t="str">
        <f t="shared" si="118"/>
        <v/>
      </c>
      <c r="T96" s="14" t="str">
        <f t="shared" si="110"/>
        <v/>
      </c>
      <c r="U96" s="14">
        <f t="shared" si="120"/>
        <v>0</v>
      </c>
      <c r="V96" s="14" t="str">
        <f t="shared" si="121"/>
        <v/>
      </c>
      <c r="W96" s="14" t="str">
        <f t="shared" si="131"/>
        <v>N</v>
      </c>
      <c r="X96" s="14" t="str">
        <f t="shared" si="122"/>
        <v>N</v>
      </c>
      <c r="Y96" s="14" t="str">
        <f t="shared" si="86"/>
        <v/>
      </c>
      <c r="Z96" s="79" t="str">
        <f t="shared" si="123"/>
        <v/>
      </c>
      <c r="AA96" s="14" t="str">
        <f t="shared" si="124"/>
        <v/>
      </c>
      <c r="AB96" s="14" t="str">
        <f t="shared" si="87"/>
        <v/>
      </c>
      <c r="AC96" s="14" t="str">
        <f t="shared" si="125"/>
        <v/>
      </c>
      <c r="AD96" s="14" t="str">
        <f t="shared" si="126"/>
        <v/>
      </c>
      <c r="AE96" s="14" t="str">
        <f t="shared" si="127"/>
        <v/>
      </c>
      <c r="AF96" s="14" t="str">
        <f t="shared" si="128"/>
        <v/>
      </c>
      <c r="AG96" s="14" t="str">
        <f t="shared" si="88"/>
        <v/>
      </c>
      <c r="AH96" s="14" t="str">
        <f t="shared" si="89"/>
        <v/>
      </c>
      <c r="AI96" s="44" t="str">
        <f t="shared" si="90"/>
        <v/>
      </c>
      <c r="AJ96" s="44" t="str">
        <f t="shared" si="91"/>
        <v/>
      </c>
      <c r="AK96" s="44" t="str">
        <f t="shared" si="92"/>
        <v/>
      </c>
      <c r="AL96" s="71" t="str">
        <f t="shared" si="93"/>
        <v/>
      </c>
      <c r="AM96" s="71" t="str">
        <f t="shared" si="94"/>
        <v/>
      </c>
      <c r="AN96" s="71" t="str">
        <f t="shared" si="95"/>
        <v/>
      </c>
      <c r="AO96" s="71" t="str">
        <f t="shared" si="96"/>
        <v/>
      </c>
      <c r="AR96" s="14" t="str">
        <f t="shared" si="97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99"/>
        <v>00000</v>
      </c>
      <c r="AW96" s="14" t="str">
        <f t="shared" si="100"/>
        <v>00000</v>
      </c>
      <c r="AX96" s="14" t="str">
        <f t="shared" si="101"/>
        <v>000000</v>
      </c>
      <c r="AY96" s="14" t="str">
        <f t="shared" si="102"/>
        <v>000000</v>
      </c>
      <c r="AZ96" s="14" t="str">
        <f t="shared" si="103"/>
        <v>B</v>
      </c>
      <c r="BA96" s="14" t="str">
        <f t="shared" si="104"/>
        <v/>
      </c>
      <c r="BB96" s="14" t="str">
        <f t="shared" si="129"/>
        <v/>
      </c>
      <c r="BC96" s="14" t="str">
        <f t="shared" si="105"/>
        <v/>
      </c>
      <c r="BD96" s="14" t="str">
        <f t="shared" si="130"/>
        <v/>
      </c>
      <c r="BE96" s="14">
        <f t="shared" si="106"/>
        <v>1</v>
      </c>
      <c r="BF96" s="14">
        <f t="shared" si="107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68" t="str">
        <f t="shared" si="111"/>
        <v/>
      </c>
      <c r="C97" s="24" t="str">
        <f t="shared" si="109"/>
        <v/>
      </c>
      <c r="D97" s="77" t="str">
        <f t="shared" si="112"/>
        <v/>
      </c>
      <c r="E97" s="114" t="str">
        <f t="shared" si="113"/>
        <v/>
      </c>
      <c r="F97" s="67" t="str">
        <f t="shared" si="132"/>
        <v/>
      </c>
      <c r="H97" s="81" t="str">
        <f>IF('Strategy Dashboard'!AU97="","",'Strategy Dashboard'!AU97)</f>
        <v/>
      </c>
      <c r="J97" s="68" t="str">
        <f t="shared" si="133"/>
        <v/>
      </c>
      <c r="K97" s="77" t="str">
        <f t="shared" si="114"/>
        <v/>
      </c>
      <c r="L97" s="114" t="str">
        <f t="shared" si="115"/>
        <v/>
      </c>
      <c r="M97" s="24" t="str">
        <f t="shared" si="134"/>
        <v/>
      </c>
      <c r="N97" s="36" t="str">
        <f t="shared" si="119"/>
        <v/>
      </c>
      <c r="O97" s="117" t="str">
        <f t="shared" si="116"/>
        <v/>
      </c>
      <c r="P97" s="24" t="str">
        <f>IF(H97="","",IF(B97="NB",P96,IF(O97="",SUM($O$5:$O97)+N97,SUM($O$5:$O97))))</f>
        <v/>
      </c>
      <c r="Q97" s="123" t="str">
        <f t="shared" si="108"/>
        <v/>
      </c>
      <c r="R97" s="122" t="str">
        <f t="shared" si="117"/>
        <v/>
      </c>
      <c r="S97" s="79" t="str">
        <f t="shared" si="118"/>
        <v/>
      </c>
      <c r="T97" s="14" t="str">
        <f t="shared" si="110"/>
        <v/>
      </c>
      <c r="U97" s="14">
        <f t="shared" si="120"/>
        <v>0</v>
      </c>
      <c r="V97" s="14" t="str">
        <f t="shared" si="121"/>
        <v/>
      </c>
      <c r="W97" s="14" t="str">
        <f t="shared" si="131"/>
        <v>N</v>
      </c>
      <c r="X97" s="14" t="str">
        <f t="shared" si="122"/>
        <v>N</v>
      </c>
      <c r="Y97" s="14" t="str">
        <f t="shared" si="86"/>
        <v/>
      </c>
      <c r="Z97" s="79" t="str">
        <f t="shared" si="123"/>
        <v/>
      </c>
      <c r="AA97" s="14" t="str">
        <f t="shared" si="124"/>
        <v/>
      </c>
      <c r="AB97" s="14" t="str">
        <f t="shared" si="87"/>
        <v/>
      </c>
      <c r="AC97" s="14" t="str">
        <f t="shared" si="125"/>
        <v/>
      </c>
      <c r="AD97" s="14" t="str">
        <f t="shared" si="126"/>
        <v/>
      </c>
      <c r="AE97" s="14" t="str">
        <f t="shared" si="127"/>
        <v/>
      </c>
      <c r="AF97" s="14" t="str">
        <f t="shared" si="128"/>
        <v/>
      </c>
      <c r="AG97" s="14" t="str">
        <f t="shared" si="88"/>
        <v/>
      </c>
      <c r="AH97" s="14" t="str">
        <f t="shared" si="89"/>
        <v/>
      </c>
      <c r="AI97" s="44" t="str">
        <f t="shared" si="90"/>
        <v/>
      </c>
      <c r="AJ97" s="44" t="str">
        <f t="shared" si="91"/>
        <v/>
      </c>
      <c r="AK97" s="44" t="str">
        <f t="shared" si="92"/>
        <v/>
      </c>
      <c r="AL97" s="71" t="str">
        <f t="shared" si="93"/>
        <v/>
      </c>
      <c r="AM97" s="71" t="str">
        <f t="shared" si="94"/>
        <v/>
      </c>
      <c r="AN97" s="71" t="str">
        <f t="shared" si="95"/>
        <v/>
      </c>
      <c r="AO97" s="71" t="str">
        <f t="shared" si="96"/>
        <v/>
      </c>
      <c r="AR97" s="14" t="str">
        <f t="shared" si="97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99"/>
        <v>00000</v>
      </c>
      <c r="AW97" s="14" t="str">
        <f t="shared" si="100"/>
        <v>00000</v>
      </c>
      <c r="AX97" s="14" t="str">
        <f t="shared" si="101"/>
        <v>000000</v>
      </c>
      <c r="AY97" s="14" t="str">
        <f t="shared" si="102"/>
        <v>000000</v>
      </c>
      <c r="AZ97" s="14" t="str">
        <f t="shared" si="103"/>
        <v>B</v>
      </c>
      <c r="BA97" s="14" t="str">
        <f t="shared" si="104"/>
        <v/>
      </c>
      <c r="BB97" s="14" t="str">
        <f t="shared" si="129"/>
        <v/>
      </c>
      <c r="BC97" s="14" t="str">
        <f t="shared" si="105"/>
        <v/>
      </c>
      <c r="BD97" s="14" t="str">
        <f t="shared" si="130"/>
        <v/>
      </c>
      <c r="BE97" s="14">
        <f t="shared" si="106"/>
        <v>1</v>
      </c>
      <c r="BF97" s="14">
        <f t="shared" si="107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68" t="str">
        <f t="shared" si="111"/>
        <v/>
      </c>
      <c r="C98" s="24" t="str">
        <f t="shared" si="109"/>
        <v/>
      </c>
      <c r="D98" s="77" t="str">
        <f t="shared" si="112"/>
        <v/>
      </c>
      <c r="E98" s="114" t="str">
        <f t="shared" si="113"/>
        <v/>
      </c>
      <c r="F98" s="67" t="str">
        <f t="shared" si="132"/>
        <v/>
      </c>
      <c r="H98" s="81" t="str">
        <f>IF('Strategy Dashboard'!AU98="","",'Strategy Dashboard'!AU98)</f>
        <v/>
      </c>
      <c r="J98" s="68" t="str">
        <f t="shared" si="133"/>
        <v/>
      </c>
      <c r="K98" s="77" t="str">
        <f t="shared" si="114"/>
        <v/>
      </c>
      <c r="L98" s="114" t="str">
        <f t="shared" si="115"/>
        <v/>
      </c>
      <c r="M98" s="24" t="str">
        <f t="shared" si="134"/>
        <v/>
      </c>
      <c r="N98" s="36" t="str">
        <f t="shared" si="119"/>
        <v/>
      </c>
      <c r="O98" s="117" t="str">
        <f t="shared" si="116"/>
        <v/>
      </c>
      <c r="P98" s="24" t="str">
        <f>IF(H98="","",IF(B98="NB",P97,IF(O98="",SUM($O$5:$O98)+N98,SUM($O$5:$O98))))</f>
        <v/>
      </c>
      <c r="Q98" s="123" t="str">
        <f t="shared" si="108"/>
        <v/>
      </c>
      <c r="R98" s="122" t="str">
        <f t="shared" si="117"/>
        <v/>
      </c>
      <c r="S98" s="79" t="str">
        <f t="shared" si="118"/>
        <v/>
      </c>
      <c r="T98" s="14" t="str">
        <f t="shared" si="110"/>
        <v/>
      </c>
      <c r="U98" s="14">
        <f t="shared" si="120"/>
        <v>0</v>
      </c>
      <c r="V98" s="14" t="str">
        <f t="shared" si="121"/>
        <v/>
      </c>
      <c r="W98" s="14" t="str">
        <f t="shared" si="131"/>
        <v>N</v>
      </c>
      <c r="X98" s="14" t="str">
        <f t="shared" si="122"/>
        <v>N</v>
      </c>
      <c r="Y98" s="14" t="str">
        <f t="shared" si="86"/>
        <v/>
      </c>
      <c r="Z98" s="79" t="str">
        <f t="shared" si="123"/>
        <v/>
      </c>
      <c r="AA98" s="14" t="str">
        <f t="shared" si="124"/>
        <v/>
      </c>
      <c r="AB98" s="14" t="str">
        <f t="shared" si="87"/>
        <v/>
      </c>
      <c r="AC98" s="14" t="str">
        <f t="shared" si="125"/>
        <v/>
      </c>
      <c r="AD98" s="14" t="str">
        <f t="shared" si="126"/>
        <v/>
      </c>
      <c r="AE98" s="14" t="str">
        <f t="shared" si="127"/>
        <v/>
      </c>
      <c r="AF98" s="14" t="str">
        <f t="shared" si="128"/>
        <v/>
      </c>
      <c r="AG98" s="14" t="str">
        <f t="shared" si="88"/>
        <v/>
      </c>
      <c r="AH98" s="14" t="str">
        <f t="shared" si="89"/>
        <v/>
      </c>
      <c r="AI98" s="44" t="str">
        <f t="shared" si="90"/>
        <v/>
      </c>
      <c r="AJ98" s="44" t="str">
        <f t="shared" si="91"/>
        <v/>
      </c>
      <c r="AK98" s="44" t="str">
        <f t="shared" si="92"/>
        <v/>
      </c>
      <c r="AL98" s="71" t="str">
        <f t="shared" si="93"/>
        <v/>
      </c>
      <c r="AM98" s="71" t="str">
        <f t="shared" si="94"/>
        <v/>
      </c>
      <c r="AN98" s="71" t="str">
        <f t="shared" si="95"/>
        <v/>
      </c>
      <c r="AO98" s="71" t="str">
        <f t="shared" si="96"/>
        <v/>
      </c>
      <c r="AR98" s="14" t="str">
        <f t="shared" si="97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99"/>
        <v>00000</v>
      </c>
      <c r="AW98" s="14" t="str">
        <f t="shared" si="100"/>
        <v>00000</v>
      </c>
      <c r="AX98" s="14" t="str">
        <f t="shared" si="101"/>
        <v>000000</v>
      </c>
      <c r="AY98" s="14" t="str">
        <f t="shared" si="102"/>
        <v>000000</v>
      </c>
      <c r="AZ98" s="14" t="str">
        <f t="shared" si="103"/>
        <v>B</v>
      </c>
      <c r="BA98" s="14" t="str">
        <f t="shared" si="104"/>
        <v/>
      </c>
      <c r="BB98" s="14" t="str">
        <f t="shared" si="129"/>
        <v/>
      </c>
      <c r="BC98" s="14" t="str">
        <f t="shared" si="105"/>
        <v/>
      </c>
      <c r="BD98" s="14" t="str">
        <f t="shared" si="130"/>
        <v/>
      </c>
      <c r="BE98" s="14">
        <f t="shared" si="106"/>
        <v>1</v>
      </c>
      <c r="BF98" s="14">
        <f t="shared" si="107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69" t="str">
        <f t="shared" si="111"/>
        <v/>
      </c>
      <c r="C99" s="25" t="str">
        <f t="shared" si="109"/>
        <v/>
      </c>
      <c r="D99" s="78" t="str">
        <f t="shared" si="112"/>
        <v/>
      </c>
      <c r="E99" s="115" t="str">
        <f t="shared" si="113"/>
        <v/>
      </c>
      <c r="F99" s="70" t="str">
        <f t="shared" si="132"/>
        <v/>
      </c>
      <c r="H99" s="82" t="str">
        <f>IF('Strategy Dashboard'!AU99="","",'Strategy Dashboard'!AU99)</f>
        <v/>
      </c>
      <c r="J99" s="69" t="str">
        <f t="shared" si="133"/>
        <v/>
      </c>
      <c r="K99" s="78" t="str">
        <f t="shared" si="114"/>
        <v/>
      </c>
      <c r="L99" s="115" t="str">
        <f t="shared" si="115"/>
        <v/>
      </c>
      <c r="M99" s="25" t="str">
        <f t="shared" si="134"/>
        <v/>
      </c>
      <c r="N99" s="36" t="str">
        <f t="shared" si="119"/>
        <v/>
      </c>
      <c r="O99" s="124" t="str">
        <f t="shared" si="116"/>
        <v/>
      </c>
      <c r="P99" s="25" t="str">
        <f>IF(H99="","",IF(B99="NB",P98,IF(O99="",SUM($O$5:$O99)+N99,SUM($O$5:$O99))))</f>
        <v/>
      </c>
      <c r="Q99" s="125" t="str">
        <f t="shared" si="108"/>
        <v/>
      </c>
      <c r="R99" s="122" t="str">
        <f t="shared" si="117"/>
        <v/>
      </c>
      <c r="S99" s="79" t="str">
        <f t="shared" si="118"/>
        <v/>
      </c>
      <c r="T99" s="14" t="str">
        <f t="shared" si="110"/>
        <v/>
      </c>
      <c r="U99" s="14">
        <f t="shared" si="120"/>
        <v>0</v>
      </c>
      <c r="V99" s="14" t="str">
        <f t="shared" si="121"/>
        <v/>
      </c>
      <c r="W99" s="14" t="str">
        <f t="shared" si="131"/>
        <v>N</v>
      </c>
      <c r="X99" s="14" t="str">
        <f t="shared" si="122"/>
        <v>N</v>
      </c>
      <c r="Y99" s="14" t="str">
        <f t="shared" si="86"/>
        <v/>
      </c>
      <c r="Z99" s="79" t="str">
        <f t="shared" si="123"/>
        <v/>
      </c>
      <c r="AA99" s="14" t="str">
        <f t="shared" si="124"/>
        <v/>
      </c>
      <c r="AB99" s="14" t="str">
        <f t="shared" si="87"/>
        <v/>
      </c>
      <c r="AC99" s="14" t="str">
        <f t="shared" si="125"/>
        <v/>
      </c>
      <c r="AD99" s="14" t="str">
        <f t="shared" si="126"/>
        <v/>
      </c>
      <c r="AE99" s="14" t="str">
        <f t="shared" si="127"/>
        <v/>
      </c>
      <c r="AF99" s="14" t="str">
        <f t="shared" si="128"/>
        <v/>
      </c>
      <c r="AG99" s="14" t="str">
        <f t="shared" si="88"/>
        <v/>
      </c>
      <c r="AH99" s="14" t="str">
        <f t="shared" si="89"/>
        <v/>
      </c>
      <c r="AI99" s="44" t="str">
        <f t="shared" si="90"/>
        <v/>
      </c>
      <c r="AJ99" s="44" t="str">
        <f t="shared" si="91"/>
        <v/>
      </c>
      <c r="AK99" s="44" t="str">
        <f t="shared" si="92"/>
        <v/>
      </c>
      <c r="AL99" s="71" t="str">
        <f t="shared" si="93"/>
        <v/>
      </c>
      <c r="AM99" s="71" t="str">
        <f t="shared" si="94"/>
        <v/>
      </c>
      <c r="AN99" s="71" t="str">
        <f t="shared" si="95"/>
        <v/>
      </c>
      <c r="AO99" s="71" t="str">
        <f t="shared" si="96"/>
        <v/>
      </c>
      <c r="AR99" s="14" t="str">
        <f t="shared" si="97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99"/>
        <v>00000</v>
      </c>
      <c r="AW99" s="14" t="str">
        <f t="shared" si="100"/>
        <v>00000</v>
      </c>
      <c r="AX99" s="14" t="str">
        <f t="shared" si="101"/>
        <v>000000</v>
      </c>
      <c r="AY99" s="14" t="str">
        <f t="shared" si="102"/>
        <v>000000</v>
      </c>
      <c r="AZ99" s="14" t="str">
        <f t="shared" si="103"/>
        <v>B</v>
      </c>
      <c r="BA99" s="14" t="str">
        <f t="shared" si="104"/>
        <v/>
      </c>
      <c r="BB99" s="14" t="str">
        <f t="shared" si="129"/>
        <v/>
      </c>
      <c r="BC99" s="14" t="str">
        <f t="shared" si="105"/>
        <v/>
      </c>
      <c r="BD99" s="14" t="str">
        <f t="shared" si="130"/>
        <v/>
      </c>
      <c r="BE99" s="14">
        <f t="shared" si="106"/>
        <v>1</v>
      </c>
      <c r="BF99" s="14">
        <f t="shared" si="107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4" t="str">
        <f t="shared" si="111"/>
        <v/>
      </c>
      <c r="C100" s="36" t="str">
        <f t="shared" si="109"/>
        <v/>
      </c>
      <c r="D100" s="75" t="str">
        <f t="shared" si="112"/>
        <v/>
      </c>
      <c r="E100" s="113" t="str">
        <f t="shared" si="113"/>
        <v/>
      </c>
      <c r="F100" s="76" t="str">
        <f t="shared" si="132"/>
        <v/>
      </c>
      <c r="H100" s="80" t="str">
        <f>IF('Strategy Dashboard'!AU100="","",'Strategy Dashboard'!AU100)</f>
        <v/>
      </c>
      <c r="J100" s="74" t="str">
        <f t="shared" si="133"/>
        <v/>
      </c>
      <c r="K100" s="75" t="str">
        <f t="shared" si="114"/>
        <v/>
      </c>
      <c r="L100" s="113" t="str">
        <f t="shared" si="115"/>
        <v/>
      </c>
      <c r="M100" s="36" t="str">
        <f t="shared" si="134"/>
        <v/>
      </c>
      <c r="N100" s="36" t="str">
        <f t="shared" si="119"/>
        <v/>
      </c>
      <c r="O100" s="129" t="str">
        <f t="shared" si="116"/>
        <v/>
      </c>
      <c r="P100" s="36" t="str">
        <f>IF(H100="","",IF(B100="NB",P99,IF(O100="",SUM($O$5:$O100)+N100,SUM($O$5:$O100))))</f>
        <v/>
      </c>
      <c r="Q100" s="130" t="str">
        <f t="shared" si="108"/>
        <v/>
      </c>
      <c r="R100" s="122" t="str">
        <f t="shared" si="117"/>
        <v/>
      </c>
      <c r="S100" s="79" t="str">
        <f t="shared" si="118"/>
        <v/>
      </c>
      <c r="T100" s="14" t="str">
        <f t="shared" si="110"/>
        <v/>
      </c>
      <c r="U100" s="14">
        <f t="shared" si="120"/>
        <v>0</v>
      </c>
      <c r="V100" s="14" t="str">
        <f t="shared" si="121"/>
        <v/>
      </c>
      <c r="W100" s="14" t="str">
        <f t="shared" si="131"/>
        <v>N</v>
      </c>
      <c r="X100" s="14" t="str">
        <f t="shared" si="122"/>
        <v>N</v>
      </c>
      <c r="Y100" s="14" t="str">
        <f t="shared" si="86"/>
        <v/>
      </c>
      <c r="Z100" s="79" t="str">
        <f t="shared" si="123"/>
        <v/>
      </c>
      <c r="AA100" s="14" t="str">
        <f t="shared" si="124"/>
        <v/>
      </c>
      <c r="AB100" s="14" t="str">
        <f t="shared" si="87"/>
        <v/>
      </c>
      <c r="AC100" s="14" t="str">
        <f t="shared" si="125"/>
        <v/>
      </c>
      <c r="AD100" s="14" t="str">
        <f t="shared" si="126"/>
        <v/>
      </c>
      <c r="AE100" s="14" t="str">
        <f t="shared" si="127"/>
        <v/>
      </c>
      <c r="AF100" s="14" t="str">
        <f t="shared" si="128"/>
        <v/>
      </c>
      <c r="AG100" s="14" t="str">
        <f t="shared" si="88"/>
        <v/>
      </c>
      <c r="AH100" s="14" t="str">
        <f t="shared" si="89"/>
        <v/>
      </c>
      <c r="AI100" s="44" t="str">
        <f t="shared" si="90"/>
        <v/>
      </c>
      <c r="AJ100" s="44" t="str">
        <f t="shared" si="91"/>
        <v/>
      </c>
      <c r="AK100" s="44" t="str">
        <f t="shared" si="92"/>
        <v/>
      </c>
      <c r="AL100" s="71" t="str">
        <f t="shared" si="93"/>
        <v/>
      </c>
      <c r="AM100" s="71" t="str">
        <f t="shared" si="94"/>
        <v/>
      </c>
      <c r="AN100" s="71" t="str">
        <f t="shared" si="95"/>
        <v/>
      </c>
      <c r="AO100" s="71" t="str">
        <f t="shared" si="96"/>
        <v/>
      </c>
      <c r="AR100" s="14" t="str">
        <f t="shared" si="97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99"/>
        <v>00000</v>
      </c>
      <c r="AW100" s="14" t="str">
        <f t="shared" si="100"/>
        <v>00000</v>
      </c>
      <c r="AX100" s="14" t="str">
        <f t="shared" si="101"/>
        <v>000000</v>
      </c>
      <c r="AY100" s="14" t="str">
        <f t="shared" si="102"/>
        <v>000000</v>
      </c>
      <c r="AZ100" s="14" t="str">
        <f t="shared" si="103"/>
        <v>B</v>
      </c>
      <c r="BA100" s="14" t="str">
        <f t="shared" si="104"/>
        <v/>
      </c>
      <c r="BB100" s="14" t="str">
        <f t="shared" si="129"/>
        <v/>
      </c>
      <c r="BC100" s="14" t="str">
        <f t="shared" si="105"/>
        <v/>
      </c>
      <c r="BD100" s="14" t="str">
        <f t="shared" si="130"/>
        <v/>
      </c>
      <c r="BE100" s="14">
        <f t="shared" si="106"/>
        <v>1</v>
      </c>
      <c r="BF100" s="14">
        <f t="shared" si="107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68" t="str">
        <f t="shared" si="111"/>
        <v/>
      </c>
      <c r="C101" s="24" t="str">
        <f t="shared" si="109"/>
        <v/>
      </c>
      <c r="D101" s="77" t="str">
        <f t="shared" si="112"/>
        <v/>
      </c>
      <c r="E101" s="114" t="str">
        <f t="shared" si="113"/>
        <v/>
      </c>
      <c r="F101" s="67" t="str">
        <f t="shared" si="132"/>
        <v/>
      </c>
      <c r="H101" s="81" t="str">
        <f>IF('Strategy Dashboard'!AU101="","",'Strategy Dashboard'!AU101)</f>
        <v/>
      </c>
      <c r="J101" s="68" t="str">
        <f t="shared" si="133"/>
        <v/>
      </c>
      <c r="K101" s="77" t="str">
        <f t="shared" si="114"/>
        <v/>
      </c>
      <c r="L101" s="114" t="str">
        <f t="shared" si="115"/>
        <v/>
      </c>
      <c r="M101" s="24" t="str">
        <f t="shared" si="134"/>
        <v/>
      </c>
      <c r="N101" s="36" t="str">
        <f t="shared" si="119"/>
        <v/>
      </c>
      <c r="O101" s="117" t="str">
        <f t="shared" si="116"/>
        <v/>
      </c>
      <c r="P101" s="24" t="str">
        <f>IF(H101="","",IF(B101="NB",P100,IF(O101="",SUM($O$5:$O101)+N101,SUM($O$5:$O101))))</f>
        <v/>
      </c>
      <c r="Q101" s="123" t="str">
        <f t="shared" ref="Q101:Q109" si="135">IF(AB101="R","Rabbit","")</f>
        <v/>
      </c>
      <c r="R101" s="122" t="str">
        <f t="shared" si="117"/>
        <v/>
      </c>
      <c r="S101" s="79" t="str">
        <f t="shared" si="118"/>
        <v/>
      </c>
      <c r="T101" s="14" t="str">
        <f t="shared" si="110"/>
        <v/>
      </c>
      <c r="U101" s="14">
        <f t="shared" si="120"/>
        <v>0</v>
      </c>
      <c r="V101" s="14" t="str">
        <f t="shared" si="121"/>
        <v/>
      </c>
      <c r="W101" s="14" t="str">
        <f t="shared" si="131"/>
        <v>N</v>
      </c>
      <c r="X101" s="14" t="str">
        <f t="shared" si="122"/>
        <v>N</v>
      </c>
      <c r="Y101" s="14" t="str">
        <f t="shared" si="86"/>
        <v/>
      </c>
      <c r="Z101" s="79" t="str">
        <f t="shared" si="123"/>
        <v/>
      </c>
      <c r="AA101" s="14" t="str">
        <f t="shared" si="124"/>
        <v/>
      </c>
      <c r="AB101" s="14" t="str">
        <f t="shared" si="87"/>
        <v/>
      </c>
      <c r="AC101" s="14" t="str">
        <f t="shared" si="125"/>
        <v/>
      </c>
      <c r="AD101" s="14" t="str">
        <f t="shared" si="126"/>
        <v/>
      </c>
      <c r="AE101" s="14" t="str">
        <f t="shared" si="127"/>
        <v/>
      </c>
      <c r="AF101" s="14" t="str">
        <f t="shared" si="128"/>
        <v/>
      </c>
      <c r="AG101" s="14" t="str">
        <f t="shared" si="88"/>
        <v/>
      </c>
      <c r="AH101" s="14" t="str">
        <f t="shared" si="89"/>
        <v/>
      </c>
      <c r="AI101" s="44" t="str">
        <f t="shared" si="90"/>
        <v/>
      </c>
      <c r="AJ101" s="44" t="str">
        <f t="shared" si="91"/>
        <v/>
      </c>
      <c r="AK101" s="44" t="str">
        <f t="shared" si="92"/>
        <v/>
      </c>
      <c r="AL101" s="71" t="str">
        <f t="shared" si="93"/>
        <v/>
      </c>
      <c r="AM101" s="71" t="str">
        <f t="shared" si="94"/>
        <v/>
      </c>
      <c r="AN101" s="71" t="str">
        <f t="shared" si="95"/>
        <v/>
      </c>
      <c r="AO101" s="71" t="str">
        <f t="shared" si="96"/>
        <v/>
      </c>
      <c r="AR101" s="14" t="str">
        <f t="shared" si="97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99"/>
        <v>00000</v>
      </c>
      <c r="AW101" s="14" t="str">
        <f t="shared" si="100"/>
        <v>00000</v>
      </c>
      <c r="AX101" s="14" t="str">
        <f t="shared" si="101"/>
        <v>000000</v>
      </c>
      <c r="AY101" s="14" t="str">
        <f t="shared" si="102"/>
        <v>000000</v>
      </c>
      <c r="AZ101" s="14" t="str">
        <f t="shared" si="103"/>
        <v>B</v>
      </c>
      <c r="BA101" s="14" t="str">
        <f t="shared" si="104"/>
        <v/>
      </c>
      <c r="BB101" s="14" t="str">
        <f t="shared" si="129"/>
        <v/>
      </c>
      <c r="BC101" s="14" t="str">
        <f t="shared" si="105"/>
        <v/>
      </c>
      <c r="BD101" s="14" t="str">
        <f t="shared" si="130"/>
        <v/>
      </c>
      <c r="BE101" s="14">
        <f t="shared" si="106"/>
        <v>1</v>
      </c>
      <c r="BF101" s="14">
        <f t="shared" si="107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68" t="str">
        <f t="shared" si="111"/>
        <v/>
      </c>
      <c r="C102" s="24" t="str">
        <f t="shared" ref="C102:C109" si="136">IF(H101="","",IF(AR101=AR102,"",AR102))</f>
        <v/>
      </c>
      <c r="D102" s="77" t="str">
        <f t="shared" si="112"/>
        <v/>
      </c>
      <c r="E102" s="114" t="str">
        <f t="shared" si="113"/>
        <v/>
      </c>
      <c r="F102" s="67" t="str">
        <f t="shared" si="132"/>
        <v/>
      </c>
      <c r="H102" s="81" t="str">
        <f>IF('Strategy Dashboard'!AU102="","",'Strategy Dashboard'!AU102)</f>
        <v/>
      </c>
      <c r="J102" s="68" t="str">
        <f t="shared" si="133"/>
        <v/>
      </c>
      <c r="K102" s="77" t="str">
        <f t="shared" si="114"/>
        <v/>
      </c>
      <c r="L102" s="114" t="str">
        <f t="shared" si="115"/>
        <v/>
      </c>
      <c r="M102" s="24" t="str">
        <f t="shared" si="134"/>
        <v/>
      </c>
      <c r="N102" s="36" t="str">
        <f t="shared" si="119"/>
        <v/>
      </c>
      <c r="O102" s="117" t="str">
        <f t="shared" si="116"/>
        <v/>
      </c>
      <c r="P102" s="24" t="str">
        <f>IF(H102="","",IF(B102="NB",P101,IF(O102="",SUM($O$5:$O102)+N102,SUM($O$5:$O102))))</f>
        <v/>
      </c>
      <c r="Q102" s="123" t="str">
        <f t="shared" si="135"/>
        <v/>
      </c>
      <c r="R102" s="122" t="str">
        <f t="shared" si="117"/>
        <v/>
      </c>
      <c r="S102" s="79" t="str">
        <f t="shared" si="118"/>
        <v/>
      </c>
      <c r="T102" s="14" t="str">
        <f t="shared" si="110"/>
        <v/>
      </c>
      <c r="U102" s="14">
        <f t="shared" si="120"/>
        <v>0</v>
      </c>
      <c r="V102" s="14" t="str">
        <f t="shared" si="121"/>
        <v/>
      </c>
      <c r="W102" s="14" t="str">
        <f t="shared" si="131"/>
        <v>N</v>
      </c>
      <c r="X102" s="14" t="str">
        <f t="shared" si="122"/>
        <v>N</v>
      </c>
      <c r="Y102" s="14" t="str">
        <f t="shared" si="86"/>
        <v/>
      </c>
      <c r="Z102" s="79" t="str">
        <f t="shared" si="123"/>
        <v/>
      </c>
      <c r="AA102" s="14" t="str">
        <f t="shared" si="124"/>
        <v/>
      </c>
      <c r="AB102" s="14" t="str">
        <f t="shared" si="87"/>
        <v/>
      </c>
      <c r="AC102" s="14" t="str">
        <f t="shared" si="125"/>
        <v/>
      </c>
      <c r="AD102" s="14" t="str">
        <f t="shared" si="126"/>
        <v/>
      </c>
      <c r="AE102" s="14" t="str">
        <f t="shared" si="127"/>
        <v/>
      </c>
      <c r="AF102" s="14" t="str">
        <f t="shared" si="128"/>
        <v/>
      </c>
      <c r="AG102" s="14" t="str">
        <f t="shared" si="88"/>
        <v/>
      </c>
      <c r="AH102" s="14" t="str">
        <f t="shared" si="89"/>
        <v/>
      </c>
      <c r="AI102" s="44" t="str">
        <f t="shared" si="90"/>
        <v/>
      </c>
      <c r="AJ102" s="44" t="str">
        <f t="shared" si="91"/>
        <v/>
      </c>
      <c r="AK102" s="44" t="str">
        <f t="shared" si="92"/>
        <v/>
      </c>
      <c r="AL102" s="71" t="str">
        <f t="shared" si="93"/>
        <v/>
      </c>
      <c r="AM102" s="71" t="str">
        <f t="shared" si="94"/>
        <v/>
      </c>
      <c r="AN102" s="71" t="str">
        <f t="shared" si="95"/>
        <v/>
      </c>
      <c r="AO102" s="71" t="str">
        <f t="shared" si="96"/>
        <v/>
      </c>
      <c r="AR102" s="14" t="str">
        <f t="shared" si="97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99"/>
        <v>00000</v>
      </c>
      <c r="AW102" s="14" t="str">
        <f t="shared" si="100"/>
        <v>00000</v>
      </c>
      <c r="AX102" s="14" t="str">
        <f t="shared" si="101"/>
        <v>000000</v>
      </c>
      <c r="AY102" s="14" t="str">
        <f t="shared" si="102"/>
        <v>000000</v>
      </c>
      <c r="AZ102" s="14" t="str">
        <f t="shared" si="103"/>
        <v>B</v>
      </c>
      <c r="BA102" s="14" t="str">
        <f t="shared" si="104"/>
        <v/>
      </c>
      <c r="BB102" s="14" t="str">
        <f t="shared" si="129"/>
        <v/>
      </c>
      <c r="BC102" s="14" t="str">
        <f t="shared" si="105"/>
        <v/>
      </c>
      <c r="BD102" s="14" t="str">
        <f t="shared" si="130"/>
        <v/>
      </c>
      <c r="BE102" s="14">
        <f t="shared" si="106"/>
        <v>1</v>
      </c>
      <c r="BF102" s="14">
        <f t="shared" si="107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68" t="str">
        <f t="shared" si="111"/>
        <v/>
      </c>
      <c r="C103" s="24" t="str">
        <f t="shared" si="136"/>
        <v/>
      </c>
      <c r="D103" s="77" t="str">
        <f t="shared" si="112"/>
        <v/>
      </c>
      <c r="E103" s="114" t="str">
        <f t="shared" si="113"/>
        <v/>
      </c>
      <c r="F103" s="67" t="str">
        <f t="shared" si="132"/>
        <v/>
      </c>
      <c r="H103" s="81" t="str">
        <f>IF('Strategy Dashboard'!AU103="","",'Strategy Dashboard'!AU103)</f>
        <v/>
      </c>
      <c r="J103" s="68" t="str">
        <f t="shared" si="133"/>
        <v/>
      </c>
      <c r="K103" s="77" t="str">
        <f t="shared" si="114"/>
        <v/>
      </c>
      <c r="L103" s="114" t="str">
        <f t="shared" si="115"/>
        <v/>
      </c>
      <c r="M103" s="24" t="str">
        <f t="shared" si="134"/>
        <v/>
      </c>
      <c r="N103" s="36" t="str">
        <f t="shared" si="119"/>
        <v/>
      </c>
      <c r="O103" s="117" t="str">
        <f t="shared" si="116"/>
        <v/>
      </c>
      <c r="P103" s="24" t="str">
        <f>IF(H103="","",IF(B103="NB",P102,IF(O103="",SUM($O$5:$O103)+N103,SUM($O$5:$O103))))</f>
        <v/>
      </c>
      <c r="Q103" s="123" t="str">
        <f t="shared" si="135"/>
        <v/>
      </c>
      <c r="R103" s="122" t="str">
        <f t="shared" si="117"/>
        <v/>
      </c>
      <c r="S103" s="79" t="str">
        <f t="shared" si="118"/>
        <v/>
      </c>
      <c r="T103" s="14" t="str">
        <f t="shared" ref="T103:T109" si="137">IF(H103="","",IF(T102+U103&gt;=10,10,IF(T102+U103&lt;=-10,-10,T102+U103)))</f>
        <v/>
      </c>
      <c r="U103" s="14">
        <f t="shared" si="120"/>
        <v>0</v>
      </c>
      <c r="V103" s="14" t="str">
        <f t="shared" si="121"/>
        <v/>
      </c>
      <c r="W103" s="14" t="str">
        <f t="shared" si="131"/>
        <v>N</v>
      </c>
      <c r="X103" s="14" t="str">
        <f t="shared" si="122"/>
        <v>N</v>
      </c>
      <c r="Y103" s="14" t="str">
        <f t="shared" si="86"/>
        <v/>
      </c>
      <c r="Z103" s="79" t="str">
        <f t="shared" si="123"/>
        <v/>
      </c>
      <c r="AA103" s="14" t="str">
        <f t="shared" si="124"/>
        <v/>
      </c>
      <c r="AB103" s="14" t="str">
        <f t="shared" si="87"/>
        <v/>
      </c>
      <c r="AC103" s="14" t="str">
        <f t="shared" si="125"/>
        <v/>
      </c>
      <c r="AD103" s="14" t="str">
        <f t="shared" si="126"/>
        <v/>
      </c>
      <c r="AE103" s="14" t="str">
        <f t="shared" si="127"/>
        <v/>
      </c>
      <c r="AF103" s="14" t="str">
        <f t="shared" si="128"/>
        <v/>
      </c>
      <c r="AG103" s="14" t="str">
        <f t="shared" si="88"/>
        <v/>
      </c>
      <c r="AH103" s="14" t="str">
        <f t="shared" si="89"/>
        <v/>
      </c>
      <c r="AI103" s="44" t="str">
        <f t="shared" si="90"/>
        <v/>
      </c>
      <c r="AJ103" s="44" t="str">
        <f t="shared" si="91"/>
        <v/>
      </c>
      <c r="AK103" s="44" t="str">
        <f t="shared" si="92"/>
        <v/>
      </c>
      <c r="AL103" s="71" t="str">
        <f t="shared" si="93"/>
        <v/>
      </c>
      <c r="AM103" s="71" t="str">
        <f t="shared" si="94"/>
        <v/>
      </c>
      <c r="AN103" s="71" t="str">
        <f t="shared" si="95"/>
        <v/>
      </c>
      <c r="AO103" s="71" t="str">
        <f t="shared" si="96"/>
        <v/>
      </c>
      <c r="AR103" s="14" t="str">
        <f t="shared" si="97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99"/>
        <v>00000</v>
      </c>
      <c r="AW103" s="14" t="str">
        <f t="shared" si="100"/>
        <v>00000</v>
      </c>
      <c r="AX103" s="14" t="str">
        <f t="shared" si="101"/>
        <v>000000</v>
      </c>
      <c r="AY103" s="14" t="str">
        <f t="shared" si="102"/>
        <v>000000</v>
      </c>
      <c r="AZ103" s="14" t="str">
        <f t="shared" si="103"/>
        <v>B</v>
      </c>
      <c r="BA103" s="14" t="str">
        <f t="shared" si="104"/>
        <v/>
      </c>
      <c r="BB103" s="14" t="str">
        <f t="shared" si="129"/>
        <v/>
      </c>
      <c r="BC103" s="14" t="str">
        <f t="shared" si="105"/>
        <v/>
      </c>
      <c r="BD103" s="14" t="str">
        <f t="shared" si="130"/>
        <v/>
      </c>
      <c r="BE103" s="14">
        <f t="shared" si="106"/>
        <v>1</v>
      </c>
      <c r="BF103" s="14">
        <f t="shared" si="107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69" t="str">
        <f t="shared" si="111"/>
        <v/>
      </c>
      <c r="C104" s="25" t="str">
        <f t="shared" si="136"/>
        <v/>
      </c>
      <c r="D104" s="78" t="str">
        <f t="shared" si="112"/>
        <v/>
      </c>
      <c r="E104" s="115" t="str">
        <f t="shared" si="113"/>
        <v/>
      </c>
      <c r="F104" s="70" t="str">
        <f t="shared" si="132"/>
        <v/>
      </c>
      <c r="H104" s="82" t="str">
        <f>IF('Strategy Dashboard'!AU104="","",'Strategy Dashboard'!AU104)</f>
        <v/>
      </c>
      <c r="J104" s="69" t="str">
        <f t="shared" si="133"/>
        <v/>
      </c>
      <c r="K104" s="78" t="str">
        <f t="shared" si="114"/>
        <v/>
      </c>
      <c r="L104" s="115" t="str">
        <f t="shared" si="115"/>
        <v/>
      </c>
      <c r="M104" s="25" t="str">
        <f t="shared" si="134"/>
        <v/>
      </c>
      <c r="N104" s="36" t="str">
        <f t="shared" si="119"/>
        <v/>
      </c>
      <c r="O104" s="124" t="str">
        <f t="shared" si="116"/>
        <v/>
      </c>
      <c r="P104" s="25" t="str">
        <f>IF(H104="","",IF(B104="NB",P103,IF(O104="",SUM($O$5:$O104)+N104,SUM($O$5:$O104))))</f>
        <v/>
      </c>
      <c r="Q104" s="125" t="str">
        <f t="shared" si="135"/>
        <v/>
      </c>
      <c r="R104" s="122" t="str">
        <f t="shared" si="117"/>
        <v/>
      </c>
      <c r="S104" s="79" t="str">
        <f t="shared" si="118"/>
        <v/>
      </c>
      <c r="T104" s="14" t="str">
        <f t="shared" si="137"/>
        <v/>
      </c>
      <c r="U104" s="14">
        <f t="shared" si="120"/>
        <v>0</v>
      </c>
      <c r="V104" s="14" t="str">
        <f t="shared" si="121"/>
        <v/>
      </c>
      <c r="W104" s="14" t="str">
        <f t="shared" si="131"/>
        <v>N</v>
      </c>
      <c r="X104" s="14" t="str">
        <f t="shared" si="122"/>
        <v>N</v>
      </c>
      <c r="Y104" s="14" t="str">
        <f t="shared" si="86"/>
        <v/>
      </c>
      <c r="Z104" s="79" t="str">
        <f t="shared" si="123"/>
        <v/>
      </c>
      <c r="AA104" s="14" t="str">
        <f t="shared" si="124"/>
        <v/>
      </c>
      <c r="AB104" s="14" t="str">
        <f t="shared" si="87"/>
        <v/>
      </c>
      <c r="AC104" s="14" t="str">
        <f t="shared" si="125"/>
        <v/>
      </c>
      <c r="AD104" s="14" t="str">
        <f t="shared" si="126"/>
        <v/>
      </c>
      <c r="AE104" s="14" t="str">
        <f t="shared" si="127"/>
        <v/>
      </c>
      <c r="AF104" s="14" t="str">
        <f t="shared" si="128"/>
        <v/>
      </c>
      <c r="AG104" s="14" t="str">
        <f t="shared" si="88"/>
        <v/>
      </c>
      <c r="AH104" s="14" t="str">
        <f t="shared" si="89"/>
        <v/>
      </c>
      <c r="AI104" s="44" t="str">
        <f t="shared" si="90"/>
        <v/>
      </c>
      <c r="AJ104" s="44" t="str">
        <f t="shared" si="91"/>
        <v/>
      </c>
      <c r="AK104" s="44" t="str">
        <f t="shared" si="92"/>
        <v/>
      </c>
      <c r="AL104" s="71" t="str">
        <f t="shared" si="93"/>
        <v/>
      </c>
      <c r="AM104" s="71" t="str">
        <f t="shared" si="94"/>
        <v/>
      </c>
      <c r="AN104" s="71" t="str">
        <f t="shared" si="95"/>
        <v/>
      </c>
      <c r="AO104" s="71" t="str">
        <f t="shared" si="96"/>
        <v/>
      </c>
      <c r="AR104" s="14" t="str">
        <f t="shared" si="97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99"/>
        <v>00000</v>
      </c>
      <c r="AW104" s="14" t="str">
        <f t="shared" si="100"/>
        <v>00000</v>
      </c>
      <c r="AX104" s="14" t="str">
        <f t="shared" si="101"/>
        <v>000000</v>
      </c>
      <c r="AY104" s="14" t="str">
        <f t="shared" si="102"/>
        <v>000000</v>
      </c>
      <c r="AZ104" s="14" t="str">
        <f t="shared" si="103"/>
        <v>B</v>
      </c>
      <c r="BA104" s="14" t="str">
        <f t="shared" si="104"/>
        <v/>
      </c>
      <c r="BB104" s="14" t="str">
        <f t="shared" si="129"/>
        <v/>
      </c>
      <c r="BC104" s="14" t="str">
        <f t="shared" si="105"/>
        <v/>
      </c>
      <c r="BD104" s="14" t="str">
        <f t="shared" si="130"/>
        <v/>
      </c>
      <c r="BE104" s="14">
        <f t="shared" si="106"/>
        <v>1</v>
      </c>
      <c r="BF104" s="14">
        <f t="shared" si="107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4" t="str">
        <f t="shared" si="111"/>
        <v/>
      </c>
      <c r="C105" s="36" t="str">
        <f t="shared" si="136"/>
        <v/>
      </c>
      <c r="D105" s="75" t="str">
        <f t="shared" si="112"/>
        <v/>
      </c>
      <c r="E105" s="113" t="str">
        <f t="shared" si="113"/>
        <v/>
      </c>
      <c r="F105" s="76" t="str">
        <f t="shared" si="132"/>
        <v/>
      </c>
      <c r="H105" s="80" t="str">
        <f>IF('Strategy Dashboard'!AU105="","",'Strategy Dashboard'!AU105)</f>
        <v/>
      </c>
      <c r="J105" s="74" t="str">
        <f t="shared" si="133"/>
        <v/>
      </c>
      <c r="K105" s="75" t="str">
        <f t="shared" si="114"/>
        <v/>
      </c>
      <c r="L105" s="113" t="str">
        <f t="shared" si="115"/>
        <v/>
      </c>
      <c r="M105" s="36" t="str">
        <f t="shared" si="134"/>
        <v/>
      </c>
      <c r="N105" s="36" t="str">
        <f t="shared" si="119"/>
        <v/>
      </c>
      <c r="O105" s="129" t="str">
        <f t="shared" si="116"/>
        <v/>
      </c>
      <c r="P105" s="36" t="str">
        <f>IF(H105="","",IF(B105="NB",P104,IF(O105="",SUM($O$5:$O105)+N105,SUM($O$5:$O105))))</f>
        <v/>
      </c>
      <c r="Q105" s="130" t="str">
        <f t="shared" si="135"/>
        <v/>
      </c>
      <c r="R105" s="122" t="str">
        <f t="shared" si="117"/>
        <v/>
      </c>
      <c r="S105" s="79" t="str">
        <f t="shared" si="118"/>
        <v/>
      </c>
      <c r="T105" s="14" t="str">
        <f t="shared" si="137"/>
        <v/>
      </c>
      <c r="U105" s="14">
        <f t="shared" si="120"/>
        <v>0</v>
      </c>
      <c r="V105" s="14" t="str">
        <f t="shared" si="121"/>
        <v/>
      </c>
      <c r="W105" s="14" t="str">
        <f t="shared" si="131"/>
        <v>N</v>
      </c>
      <c r="X105" s="14" t="str">
        <f t="shared" si="122"/>
        <v>N</v>
      </c>
      <c r="Y105" s="14" t="str">
        <f t="shared" si="86"/>
        <v/>
      </c>
      <c r="Z105" s="79" t="str">
        <f t="shared" si="123"/>
        <v/>
      </c>
      <c r="AA105" s="14" t="str">
        <f t="shared" si="124"/>
        <v/>
      </c>
      <c r="AB105" s="14" t="str">
        <f t="shared" si="87"/>
        <v/>
      </c>
      <c r="AC105" s="14" t="str">
        <f t="shared" si="125"/>
        <v/>
      </c>
      <c r="AD105" s="14" t="str">
        <f t="shared" si="126"/>
        <v/>
      </c>
      <c r="AE105" s="14" t="str">
        <f t="shared" si="127"/>
        <v/>
      </c>
      <c r="AF105" s="14" t="str">
        <f t="shared" si="128"/>
        <v/>
      </c>
      <c r="AG105" s="14" t="str">
        <f t="shared" si="88"/>
        <v/>
      </c>
      <c r="AH105" s="14" t="str">
        <f t="shared" si="89"/>
        <v/>
      </c>
      <c r="AI105" s="44" t="str">
        <f t="shared" si="90"/>
        <v/>
      </c>
      <c r="AJ105" s="44" t="str">
        <f t="shared" si="91"/>
        <v/>
      </c>
      <c r="AK105" s="44" t="str">
        <f t="shared" si="92"/>
        <v/>
      </c>
      <c r="AL105" s="71" t="str">
        <f t="shared" si="93"/>
        <v/>
      </c>
      <c r="AM105" s="71" t="str">
        <f t="shared" si="94"/>
        <v/>
      </c>
      <c r="AN105" s="71" t="str">
        <f t="shared" si="95"/>
        <v/>
      </c>
      <c r="AO105" s="71" t="str">
        <f t="shared" si="96"/>
        <v/>
      </c>
      <c r="AR105" s="14" t="str">
        <f t="shared" si="97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99"/>
        <v>00000</v>
      </c>
      <c r="AW105" s="14" t="str">
        <f t="shared" si="100"/>
        <v>00000</v>
      </c>
      <c r="AX105" s="14" t="str">
        <f t="shared" si="101"/>
        <v>000000</v>
      </c>
      <c r="AY105" s="14" t="str">
        <f t="shared" si="102"/>
        <v>000000</v>
      </c>
      <c r="AZ105" s="14" t="str">
        <f t="shared" si="103"/>
        <v>B</v>
      </c>
      <c r="BA105" s="14" t="str">
        <f t="shared" si="104"/>
        <v/>
      </c>
      <c r="BB105" s="14" t="str">
        <f t="shared" si="129"/>
        <v/>
      </c>
      <c r="BC105" s="14" t="str">
        <f t="shared" si="105"/>
        <v/>
      </c>
      <c r="BD105" s="14" t="str">
        <f t="shared" si="130"/>
        <v/>
      </c>
      <c r="BE105" s="14">
        <f t="shared" si="106"/>
        <v>1</v>
      </c>
      <c r="BF105" s="14">
        <f t="shared" si="107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68" t="str">
        <f t="shared" si="111"/>
        <v/>
      </c>
      <c r="C106" s="24" t="str">
        <f t="shared" si="136"/>
        <v/>
      </c>
      <c r="D106" s="77" t="str">
        <f t="shared" si="112"/>
        <v/>
      </c>
      <c r="E106" s="114" t="str">
        <f t="shared" si="113"/>
        <v/>
      </c>
      <c r="F106" s="67" t="str">
        <f t="shared" si="132"/>
        <v/>
      </c>
      <c r="H106" s="81" t="str">
        <f>IF('Strategy Dashboard'!AU106="","",'Strategy Dashboard'!AU106)</f>
        <v/>
      </c>
      <c r="J106" s="68" t="str">
        <f t="shared" si="133"/>
        <v/>
      </c>
      <c r="K106" s="77" t="str">
        <f t="shared" si="114"/>
        <v/>
      </c>
      <c r="L106" s="114" t="str">
        <f t="shared" si="115"/>
        <v/>
      </c>
      <c r="M106" s="24" t="str">
        <f t="shared" si="134"/>
        <v/>
      </c>
      <c r="N106" s="36" t="str">
        <f t="shared" si="119"/>
        <v/>
      </c>
      <c r="O106" s="117" t="str">
        <f t="shared" ref="O106:O109" si="138">IF(H105="","",IF(V106="S","",IF(N106&gt;0,N106,IF(AB106="R",N106,""))))</f>
        <v/>
      </c>
      <c r="P106" s="24" t="str">
        <f>IF(H106="","",IF(B106="NB",P105,IF(O106="",SUM($O$5:$O106)+N106,SUM($O$5:$O106))))</f>
        <v/>
      </c>
      <c r="Q106" s="123" t="str">
        <f t="shared" si="135"/>
        <v/>
      </c>
      <c r="R106" s="122" t="str">
        <f t="shared" si="117"/>
        <v/>
      </c>
      <c r="S106" s="79" t="str">
        <f t="shared" ref="S106:S109" si="139">IF(H106="","",IF(R106&gt;0,"W",IF(R106&lt;0,"L","")))</f>
        <v/>
      </c>
      <c r="T106" s="14" t="str">
        <f t="shared" si="137"/>
        <v/>
      </c>
      <c r="U106" s="14">
        <f t="shared" si="120"/>
        <v>0</v>
      </c>
      <c r="V106" s="14" t="str">
        <f t="shared" si="121"/>
        <v/>
      </c>
      <c r="W106" s="14" t="str">
        <f t="shared" si="131"/>
        <v>N</v>
      </c>
      <c r="X106" s="14" t="str">
        <f t="shared" si="122"/>
        <v>N</v>
      </c>
      <c r="Y106" s="14" t="str">
        <f t="shared" si="86"/>
        <v/>
      </c>
      <c r="Z106" s="79" t="str">
        <f t="shared" si="123"/>
        <v/>
      </c>
      <c r="AA106" s="14" t="str">
        <f t="shared" si="124"/>
        <v/>
      </c>
      <c r="AB106" s="14" t="str">
        <f t="shared" si="87"/>
        <v/>
      </c>
      <c r="AC106" s="14" t="str">
        <f t="shared" si="125"/>
        <v/>
      </c>
      <c r="AD106" s="14" t="str">
        <f t="shared" si="126"/>
        <v/>
      </c>
      <c r="AE106" s="14" t="str">
        <f t="shared" si="127"/>
        <v/>
      </c>
      <c r="AF106" s="14" t="str">
        <f t="shared" si="128"/>
        <v/>
      </c>
      <c r="AG106" s="14" t="str">
        <f t="shared" si="88"/>
        <v/>
      </c>
      <c r="AH106" s="14" t="str">
        <f t="shared" si="89"/>
        <v/>
      </c>
      <c r="AI106" s="44" t="str">
        <f t="shared" si="90"/>
        <v/>
      </c>
      <c r="AJ106" s="44" t="str">
        <f t="shared" si="91"/>
        <v/>
      </c>
      <c r="AK106" s="44" t="str">
        <f t="shared" si="92"/>
        <v/>
      </c>
      <c r="AL106" s="71" t="str">
        <f t="shared" si="93"/>
        <v/>
      </c>
      <c r="AM106" s="71" t="str">
        <f t="shared" si="94"/>
        <v/>
      </c>
      <c r="AN106" s="71" t="str">
        <f t="shared" si="95"/>
        <v/>
      </c>
      <c r="AO106" s="71" t="str">
        <f t="shared" si="96"/>
        <v/>
      </c>
      <c r="AR106" s="14" t="str">
        <f t="shared" si="97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99"/>
        <v>00000</v>
      </c>
      <c r="AW106" s="14" t="str">
        <f t="shared" si="100"/>
        <v>00000</v>
      </c>
      <c r="AX106" s="14" t="str">
        <f t="shared" si="101"/>
        <v>000000</v>
      </c>
      <c r="AY106" s="14" t="str">
        <f t="shared" si="102"/>
        <v>000000</v>
      </c>
      <c r="AZ106" s="14" t="str">
        <f t="shared" si="103"/>
        <v>B</v>
      </c>
      <c r="BA106" s="14" t="str">
        <f t="shared" si="104"/>
        <v/>
      </c>
      <c r="BB106" s="14" t="str">
        <f t="shared" si="129"/>
        <v/>
      </c>
      <c r="BC106" s="14" t="str">
        <f t="shared" si="105"/>
        <v/>
      </c>
      <c r="BD106" s="14" t="str">
        <f t="shared" si="130"/>
        <v/>
      </c>
      <c r="BE106" s="14">
        <f t="shared" si="106"/>
        <v>1</v>
      </c>
      <c r="BF106" s="14">
        <f t="shared" si="107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68" t="str">
        <f t="shared" si="111"/>
        <v/>
      </c>
      <c r="C107" s="24" t="str">
        <f t="shared" si="136"/>
        <v/>
      </c>
      <c r="D107" s="77" t="str">
        <f t="shared" si="112"/>
        <v/>
      </c>
      <c r="E107" s="114" t="str">
        <f t="shared" si="113"/>
        <v/>
      </c>
      <c r="F107" s="67" t="str">
        <f t="shared" si="132"/>
        <v/>
      </c>
      <c r="H107" s="81" t="str">
        <f>IF('Strategy Dashboard'!AU107="","",'Strategy Dashboard'!AU107)</f>
        <v/>
      </c>
      <c r="J107" s="68" t="str">
        <f t="shared" si="133"/>
        <v/>
      </c>
      <c r="K107" s="77" t="str">
        <f t="shared" si="114"/>
        <v/>
      </c>
      <c r="L107" s="114" t="str">
        <f t="shared" si="115"/>
        <v/>
      </c>
      <c r="M107" s="24" t="str">
        <f t="shared" si="134"/>
        <v/>
      </c>
      <c r="N107" s="36" t="str">
        <f t="shared" si="119"/>
        <v/>
      </c>
      <c r="O107" s="117" t="str">
        <f t="shared" si="138"/>
        <v/>
      </c>
      <c r="P107" s="24" t="str">
        <f>IF(H107="","",IF(B107="NB",P106,IF(O107="",SUM($O$5:$O107)+N107,SUM($O$5:$O107))))</f>
        <v/>
      </c>
      <c r="Q107" s="123" t="str">
        <f t="shared" si="135"/>
        <v/>
      </c>
      <c r="R107" s="122" t="str">
        <f t="shared" si="117"/>
        <v/>
      </c>
      <c r="S107" s="79" t="str">
        <f t="shared" si="139"/>
        <v/>
      </c>
      <c r="T107" s="14" t="str">
        <f t="shared" si="137"/>
        <v/>
      </c>
      <c r="U107" s="14">
        <f t="shared" si="120"/>
        <v>0</v>
      </c>
      <c r="V107" s="14" t="str">
        <f t="shared" si="121"/>
        <v/>
      </c>
      <c r="W107" s="14" t="str">
        <f t="shared" si="131"/>
        <v>N</v>
      </c>
      <c r="X107" s="14" t="str">
        <f t="shared" si="122"/>
        <v>N</v>
      </c>
      <c r="Y107" s="14" t="str">
        <f t="shared" si="86"/>
        <v/>
      </c>
      <c r="Z107" s="79" t="str">
        <f t="shared" si="123"/>
        <v/>
      </c>
      <c r="AA107" s="14" t="str">
        <f t="shared" si="124"/>
        <v/>
      </c>
      <c r="AB107" s="14" t="str">
        <f t="shared" si="87"/>
        <v/>
      </c>
      <c r="AC107" s="14" t="str">
        <f t="shared" si="125"/>
        <v/>
      </c>
      <c r="AD107" s="14" t="str">
        <f t="shared" si="126"/>
        <v/>
      </c>
      <c r="AE107" s="14" t="str">
        <f t="shared" si="127"/>
        <v/>
      </c>
      <c r="AF107" s="14" t="str">
        <f t="shared" si="128"/>
        <v/>
      </c>
      <c r="AG107" s="14" t="str">
        <f t="shared" si="88"/>
        <v/>
      </c>
      <c r="AH107" s="14" t="str">
        <f t="shared" si="89"/>
        <v/>
      </c>
      <c r="AI107" s="44" t="str">
        <f t="shared" si="90"/>
        <v/>
      </c>
      <c r="AJ107" s="44" t="str">
        <f t="shared" si="91"/>
        <v/>
      </c>
      <c r="AK107" s="44" t="str">
        <f t="shared" si="92"/>
        <v/>
      </c>
      <c r="AL107" s="71" t="str">
        <f t="shared" si="93"/>
        <v/>
      </c>
      <c r="AM107" s="71" t="str">
        <f t="shared" si="94"/>
        <v/>
      </c>
      <c r="AN107" s="71" t="str">
        <f t="shared" si="95"/>
        <v/>
      </c>
      <c r="AO107" s="71" t="str">
        <f t="shared" si="96"/>
        <v/>
      </c>
      <c r="AR107" s="14" t="str">
        <f t="shared" si="97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99"/>
        <v>00000</v>
      </c>
      <c r="AW107" s="14" t="str">
        <f t="shared" si="100"/>
        <v>00000</v>
      </c>
      <c r="AX107" s="14" t="str">
        <f t="shared" si="101"/>
        <v>000000</v>
      </c>
      <c r="AY107" s="14" t="str">
        <f t="shared" si="102"/>
        <v>000000</v>
      </c>
      <c r="AZ107" s="14" t="str">
        <f t="shared" si="103"/>
        <v>B</v>
      </c>
      <c r="BA107" s="14" t="str">
        <f t="shared" si="104"/>
        <v/>
      </c>
      <c r="BB107" s="14" t="str">
        <f t="shared" si="129"/>
        <v/>
      </c>
      <c r="BC107" s="14" t="str">
        <f t="shared" si="105"/>
        <v/>
      </c>
      <c r="BD107" s="14" t="str">
        <f t="shared" si="130"/>
        <v/>
      </c>
      <c r="BE107" s="14">
        <f t="shared" si="106"/>
        <v>1</v>
      </c>
      <c r="BF107" s="14">
        <f t="shared" si="107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68" t="str">
        <f t="shared" si="111"/>
        <v/>
      </c>
      <c r="C108" s="24" t="str">
        <f t="shared" si="136"/>
        <v/>
      </c>
      <c r="D108" s="77" t="str">
        <f t="shared" si="112"/>
        <v/>
      </c>
      <c r="E108" s="114" t="str">
        <f t="shared" si="113"/>
        <v/>
      </c>
      <c r="F108" s="67" t="str">
        <f t="shared" si="132"/>
        <v/>
      </c>
      <c r="H108" s="81" t="str">
        <f>IF('Strategy Dashboard'!AU108="","",'Strategy Dashboard'!AU108)</f>
        <v/>
      </c>
      <c r="J108" s="68" t="str">
        <f t="shared" si="133"/>
        <v/>
      </c>
      <c r="K108" s="77" t="str">
        <f t="shared" si="114"/>
        <v/>
      </c>
      <c r="L108" s="114" t="str">
        <f t="shared" si="115"/>
        <v/>
      </c>
      <c r="M108" s="24" t="str">
        <f t="shared" si="134"/>
        <v/>
      </c>
      <c r="N108" s="36" t="str">
        <f t="shared" si="119"/>
        <v/>
      </c>
      <c r="O108" s="117" t="str">
        <f t="shared" si="138"/>
        <v/>
      </c>
      <c r="P108" s="24" t="str">
        <f>IF(H108="","",IF(B108="NB",P107,IF(O108="",SUM($O$5:$O108)+N108,SUM($O$5:$O108))))</f>
        <v/>
      </c>
      <c r="Q108" s="123" t="str">
        <f t="shared" si="135"/>
        <v/>
      </c>
      <c r="R108" s="122" t="str">
        <f t="shared" si="117"/>
        <v/>
      </c>
      <c r="S108" s="79" t="str">
        <f t="shared" si="139"/>
        <v/>
      </c>
      <c r="T108" s="14" t="str">
        <f t="shared" si="137"/>
        <v/>
      </c>
      <c r="U108" s="14">
        <f t="shared" si="120"/>
        <v>0</v>
      </c>
      <c r="V108" s="14" t="str">
        <f t="shared" si="121"/>
        <v/>
      </c>
      <c r="W108" s="14" t="str">
        <f t="shared" si="131"/>
        <v>N</v>
      </c>
      <c r="X108" s="14" t="str">
        <f t="shared" si="122"/>
        <v>N</v>
      </c>
      <c r="Y108" s="14" t="str">
        <f t="shared" si="86"/>
        <v/>
      </c>
      <c r="Z108" s="79" t="str">
        <f t="shared" si="123"/>
        <v/>
      </c>
      <c r="AA108" s="14" t="str">
        <f t="shared" si="124"/>
        <v/>
      </c>
      <c r="AB108" s="14" t="str">
        <f t="shared" si="87"/>
        <v/>
      </c>
      <c r="AC108" s="14" t="str">
        <f t="shared" si="125"/>
        <v/>
      </c>
      <c r="AD108" s="14" t="str">
        <f t="shared" si="126"/>
        <v/>
      </c>
      <c r="AE108" s="14" t="str">
        <f t="shared" si="127"/>
        <v/>
      </c>
      <c r="AF108" s="14" t="str">
        <f t="shared" si="128"/>
        <v/>
      </c>
      <c r="AG108" s="14" t="str">
        <f t="shared" si="88"/>
        <v/>
      </c>
      <c r="AH108" s="14" t="str">
        <f t="shared" si="89"/>
        <v/>
      </c>
      <c r="AI108" s="44" t="str">
        <f t="shared" si="90"/>
        <v/>
      </c>
      <c r="AJ108" s="44" t="str">
        <f t="shared" si="91"/>
        <v/>
      </c>
      <c r="AK108" s="44" t="str">
        <f t="shared" si="92"/>
        <v/>
      </c>
      <c r="AL108" s="71" t="str">
        <f t="shared" si="93"/>
        <v/>
      </c>
      <c r="AM108" s="71" t="str">
        <f t="shared" si="94"/>
        <v/>
      </c>
      <c r="AN108" s="71" t="str">
        <f t="shared" si="95"/>
        <v/>
      </c>
      <c r="AO108" s="71" t="str">
        <f t="shared" si="96"/>
        <v/>
      </c>
      <c r="AR108" s="14" t="str">
        <f t="shared" si="97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99"/>
        <v>00000</v>
      </c>
      <c r="AW108" s="14" t="str">
        <f t="shared" si="100"/>
        <v>00000</v>
      </c>
      <c r="AX108" s="14" t="str">
        <f t="shared" si="101"/>
        <v>000000</v>
      </c>
      <c r="AY108" s="14" t="str">
        <f t="shared" si="102"/>
        <v>000000</v>
      </c>
      <c r="AZ108" s="14" t="str">
        <f t="shared" si="103"/>
        <v>B</v>
      </c>
      <c r="BA108" s="14" t="str">
        <f t="shared" si="104"/>
        <v/>
      </c>
      <c r="BB108" s="14" t="str">
        <f t="shared" si="129"/>
        <v/>
      </c>
      <c r="BC108" s="14" t="str">
        <f t="shared" si="105"/>
        <v/>
      </c>
      <c r="BD108" s="14" t="str">
        <f t="shared" si="130"/>
        <v/>
      </c>
      <c r="BE108" s="14">
        <f t="shared" si="106"/>
        <v>1</v>
      </c>
      <c r="BF108" s="14">
        <f t="shared" si="107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43" t="str">
        <f t="shared" si="111"/>
        <v/>
      </c>
      <c r="C109" s="144" t="str">
        <f t="shared" si="136"/>
        <v/>
      </c>
      <c r="D109" s="145" t="str">
        <f t="shared" si="112"/>
        <v/>
      </c>
      <c r="E109" s="146" t="str">
        <f t="shared" si="113"/>
        <v/>
      </c>
      <c r="F109" s="147" t="str">
        <f t="shared" si="132"/>
        <v/>
      </c>
      <c r="H109" s="148" t="str">
        <f>IF('Strategy Dashboard'!AU109="","",'Strategy Dashboard'!AU109)</f>
        <v/>
      </c>
      <c r="J109" s="143" t="str">
        <f t="shared" si="133"/>
        <v/>
      </c>
      <c r="K109" s="145" t="str">
        <f t="shared" si="114"/>
        <v/>
      </c>
      <c r="L109" s="146" t="str">
        <f t="shared" si="115"/>
        <v/>
      </c>
      <c r="M109" s="144" t="str">
        <f t="shared" si="134"/>
        <v/>
      </c>
      <c r="N109" s="36" t="str">
        <f t="shared" si="119"/>
        <v/>
      </c>
      <c r="O109" s="149" t="str">
        <f t="shared" si="138"/>
        <v/>
      </c>
      <c r="P109" s="144" t="str">
        <f>IF(H109="","",IF(B109="NB",P108,IF(O109="",SUM($O$5:$O109)+N109,SUM($O$5:$O109))))</f>
        <v/>
      </c>
      <c r="Q109" s="150" t="str">
        <f t="shared" si="135"/>
        <v/>
      </c>
      <c r="R109" s="122" t="str">
        <f t="shared" si="117"/>
        <v/>
      </c>
      <c r="S109" s="79" t="str">
        <f t="shared" si="139"/>
        <v/>
      </c>
      <c r="T109" s="14" t="str">
        <f t="shared" si="137"/>
        <v/>
      </c>
      <c r="U109" s="14">
        <f t="shared" si="120"/>
        <v>0</v>
      </c>
      <c r="V109" s="14" t="str">
        <f t="shared" si="121"/>
        <v/>
      </c>
      <c r="W109" s="14" t="str">
        <f t="shared" si="131"/>
        <v>N</v>
      </c>
      <c r="X109" s="14" t="str">
        <f t="shared" si="122"/>
        <v>N</v>
      </c>
      <c r="Y109" s="14" t="str">
        <f t="shared" si="86"/>
        <v/>
      </c>
      <c r="Z109" s="79" t="str">
        <f t="shared" si="123"/>
        <v/>
      </c>
      <c r="AA109" s="14" t="str">
        <f t="shared" si="124"/>
        <v/>
      </c>
      <c r="AB109" s="14" t="str">
        <f t="shared" si="87"/>
        <v/>
      </c>
      <c r="AC109" s="14" t="str">
        <f t="shared" si="125"/>
        <v/>
      </c>
      <c r="AD109" s="14" t="str">
        <f t="shared" si="126"/>
        <v/>
      </c>
      <c r="AE109" s="14" t="str">
        <f t="shared" si="127"/>
        <v/>
      </c>
      <c r="AF109" s="14" t="str">
        <f t="shared" si="128"/>
        <v/>
      </c>
      <c r="AG109" s="14" t="str">
        <f t="shared" si="88"/>
        <v/>
      </c>
      <c r="AH109" s="14" t="str">
        <f t="shared" si="89"/>
        <v/>
      </c>
      <c r="AI109" s="44" t="str">
        <f t="shared" si="90"/>
        <v/>
      </c>
      <c r="AJ109" s="44" t="str">
        <f t="shared" si="91"/>
        <v/>
      </c>
      <c r="AK109" s="44" t="str">
        <f t="shared" si="92"/>
        <v/>
      </c>
      <c r="AL109" s="71" t="str">
        <f t="shared" si="93"/>
        <v/>
      </c>
      <c r="AM109" s="71" t="str">
        <f t="shared" si="94"/>
        <v/>
      </c>
      <c r="AN109" s="71" t="str">
        <f t="shared" si="95"/>
        <v/>
      </c>
      <c r="AO109" s="71" t="str">
        <f t="shared" si="96"/>
        <v/>
      </c>
      <c r="AR109" s="14" t="str">
        <f t="shared" si="97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99"/>
        <v>00000</v>
      </c>
      <c r="AW109" s="14" t="str">
        <f t="shared" si="100"/>
        <v>00000</v>
      </c>
      <c r="AX109" s="14" t="str">
        <f t="shared" si="101"/>
        <v>000000</v>
      </c>
      <c r="AY109" s="14" t="str">
        <f t="shared" si="102"/>
        <v>000000</v>
      </c>
      <c r="AZ109" s="14" t="str">
        <f t="shared" si="103"/>
        <v>B</v>
      </c>
      <c r="BA109" s="14" t="str">
        <f t="shared" si="104"/>
        <v/>
      </c>
      <c r="BB109" s="14" t="str">
        <f t="shared" si="129"/>
        <v/>
      </c>
      <c r="BC109" s="14" t="str">
        <f t="shared" si="105"/>
        <v/>
      </c>
      <c r="BD109" s="14" t="str">
        <f t="shared" si="130"/>
        <v/>
      </c>
      <c r="BE109" s="14">
        <f t="shared" si="106"/>
        <v>1</v>
      </c>
      <c r="BF109" s="14">
        <f t="shared" si="107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55" t="s">
        <v>247</v>
      </c>
      <c r="B110" s="356"/>
      <c r="C110" s="356"/>
      <c r="D110" s="356"/>
      <c r="E110" s="356"/>
      <c r="F110" s="356"/>
      <c r="G110" s="356"/>
      <c r="H110" s="356"/>
      <c r="I110" s="356"/>
      <c r="J110" s="356"/>
      <c r="K110" s="356"/>
      <c r="L110" s="356"/>
      <c r="M110" s="356"/>
      <c r="N110" s="356"/>
      <c r="O110" s="356"/>
      <c r="P110" s="356"/>
      <c r="Q110" s="357"/>
      <c r="R110" s="119"/>
      <c r="W110" s="14" t="str">
        <f t="shared" si="131"/>
        <v>N</v>
      </c>
      <c r="X110" s="14" t="str">
        <f t="shared" si="122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46" t="s">
        <v>249</v>
      </c>
      <c r="B111" s="347"/>
      <c r="C111" s="347"/>
      <c r="D111" s="347"/>
      <c r="E111" s="347"/>
      <c r="F111" s="347"/>
      <c r="G111" s="347"/>
      <c r="H111" s="347"/>
      <c r="I111" s="347"/>
      <c r="J111" s="347"/>
      <c r="K111" s="347"/>
      <c r="L111" s="347"/>
      <c r="M111" s="347"/>
      <c r="N111" s="347"/>
      <c r="O111" s="347"/>
      <c r="P111" s="347"/>
      <c r="Q111" s="348"/>
      <c r="W111" s="14" t="str">
        <f t="shared" si="131"/>
        <v>N</v>
      </c>
      <c r="X111" s="14" t="str">
        <f t="shared" si="122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60" t="s">
        <v>250</v>
      </c>
      <c r="B112" s="361"/>
      <c r="C112" s="361"/>
      <c r="D112" s="361"/>
      <c r="E112" s="361"/>
      <c r="F112" s="361"/>
      <c r="G112" s="361"/>
      <c r="H112" s="361"/>
      <c r="I112" s="361"/>
      <c r="J112" s="361">
        <f>COUNTIF(H5:H109,"P")</f>
        <v>9</v>
      </c>
      <c r="K112" s="361"/>
      <c r="L112" s="361"/>
      <c r="M112" s="361"/>
      <c r="N112" s="361"/>
      <c r="O112" s="361"/>
      <c r="P112" s="361"/>
      <c r="Q112" s="362"/>
      <c r="W112" s="14" t="str">
        <f t="shared" si="131"/>
        <v>N</v>
      </c>
      <c r="X112" s="14" t="str">
        <f t="shared" si="122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60" t="s">
        <v>251</v>
      </c>
      <c r="B113" s="361"/>
      <c r="C113" s="361"/>
      <c r="D113" s="361"/>
      <c r="E113" s="361"/>
      <c r="F113" s="361"/>
      <c r="G113" s="361"/>
      <c r="H113" s="361"/>
      <c r="I113" s="361"/>
      <c r="J113" s="361">
        <f>COUNTIF(H5:H109,"B")</f>
        <v>11</v>
      </c>
      <c r="K113" s="361"/>
      <c r="L113" s="361"/>
      <c r="M113" s="361"/>
      <c r="N113" s="361"/>
      <c r="O113" s="361"/>
      <c r="P113" s="361"/>
      <c r="Q113" s="362"/>
      <c r="W113" s="14" t="str">
        <f t="shared" si="131"/>
        <v>N</v>
      </c>
      <c r="X113" s="14" t="str">
        <f t="shared" si="122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58" t="s">
        <v>252</v>
      </c>
      <c r="B114" s="359"/>
      <c r="C114" s="359"/>
      <c r="D114" s="359"/>
      <c r="E114" s="359"/>
      <c r="F114" s="359"/>
      <c r="G114" s="359"/>
      <c r="H114" s="359"/>
      <c r="I114" s="359"/>
      <c r="J114" s="359" cm="1">
        <f t="array" ref="J114">LOOKUP(2,1/(P10:P109&lt;&gt;""),P10:P109)</f>
        <v>10</v>
      </c>
      <c r="K114" s="359"/>
      <c r="L114" s="359"/>
      <c r="M114" s="359"/>
      <c r="N114" s="359"/>
      <c r="O114" s="359"/>
      <c r="P114" s="359"/>
      <c r="Q114" s="363"/>
      <c r="W114" s="14" t="str">
        <f t="shared" si="131"/>
        <v>N</v>
      </c>
      <c r="X114" s="14" t="str">
        <f t="shared" si="122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58" t="s">
        <v>253</v>
      </c>
      <c r="B115" s="359"/>
      <c r="C115" s="359"/>
      <c r="D115" s="359"/>
      <c r="E115" s="359"/>
      <c r="F115" s="359"/>
      <c r="G115" s="359"/>
      <c r="H115" s="359"/>
      <c r="I115" s="359"/>
      <c r="J115" s="359">
        <f>COUNTIF(S5:S109,"W")</f>
        <v>8</v>
      </c>
      <c r="K115" s="359"/>
      <c r="L115" s="359"/>
      <c r="M115" s="359"/>
      <c r="N115" s="359"/>
      <c r="O115" s="359"/>
      <c r="P115" s="359"/>
      <c r="Q115" s="363"/>
      <c r="W115" s="14" t="str">
        <f t="shared" si="131"/>
        <v>N</v>
      </c>
      <c r="X115" s="14" t="str">
        <f t="shared" si="122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58" t="s">
        <v>254</v>
      </c>
      <c r="B116" s="359"/>
      <c r="C116" s="359"/>
      <c r="D116" s="359"/>
      <c r="E116" s="359"/>
      <c r="F116" s="359"/>
      <c r="G116" s="359"/>
      <c r="H116" s="359"/>
      <c r="I116" s="359"/>
      <c r="J116" s="359">
        <f>COUNTIF(S5:S109,"L")</f>
        <v>4</v>
      </c>
      <c r="K116" s="359"/>
      <c r="L116" s="359"/>
      <c r="M116" s="359"/>
      <c r="N116" s="359"/>
      <c r="O116" s="359"/>
      <c r="P116" s="359"/>
      <c r="Q116" s="363"/>
      <c r="W116" s="14" t="str">
        <f t="shared" si="131"/>
        <v>N</v>
      </c>
      <c r="X116" s="14" t="str">
        <f t="shared" si="122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58"/>
      <c r="B117" s="359"/>
      <c r="C117" s="359"/>
      <c r="D117" s="359"/>
      <c r="E117" s="359"/>
      <c r="F117" s="359"/>
      <c r="G117" s="359"/>
      <c r="H117" s="359"/>
      <c r="I117" s="359"/>
      <c r="J117" s="359"/>
      <c r="K117" s="359"/>
      <c r="L117" s="359"/>
      <c r="M117" s="359"/>
      <c r="N117" s="359"/>
      <c r="O117" s="359"/>
      <c r="P117" s="359"/>
      <c r="Q117" s="363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58"/>
      <c r="B118" s="359"/>
      <c r="C118" s="359"/>
      <c r="D118" s="359"/>
      <c r="E118" s="359"/>
      <c r="F118" s="359"/>
      <c r="G118" s="359"/>
      <c r="H118" s="359"/>
      <c r="I118" s="359"/>
      <c r="J118" s="359"/>
      <c r="K118" s="359"/>
      <c r="L118" s="359"/>
      <c r="M118" s="359"/>
      <c r="N118" s="359"/>
      <c r="O118" s="359"/>
      <c r="P118" s="359"/>
      <c r="Q118" s="363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58"/>
      <c r="B119" s="359"/>
      <c r="C119" s="359"/>
      <c r="D119" s="359"/>
      <c r="E119" s="359"/>
      <c r="F119" s="359"/>
      <c r="G119" s="359"/>
      <c r="H119" s="359"/>
      <c r="I119" s="359"/>
      <c r="J119" s="359"/>
      <c r="K119" s="359"/>
      <c r="L119" s="359"/>
      <c r="M119" s="359"/>
      <c r="N119" s="359"/>
      <c r="O119" s="359"/>
      <c r="P119" s="359"/>
      <c r="Q119" s="363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58"/>
      <c r="B120" s="359"/>
      <c r="C120" s="359"/>
      <c r="D120" s="359"/>
      <c r="E120" s="359"/>
      <c r="F120" s="359"/>
      <c r="G120" s="359"/>
      <c r="H120" s="359"/>
      <c r="I120" s="359"/>
      <c r="J120" s="359"/>
      <c r="K120" s="359"/>
      <c r="L120" s="359"/>
      <c r="M120" s="359"/>
      <c r="N120" s="359"/>
      <c r="O120" s="359"/>
      <c r="P120" s="359"/>
      <c r="Q120" s="363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58"/>
      <c r="B121" s="359"/>
      <c r="C121" s="359"/>
      <c r="D121" s="359"/>
      <c r="E121" s="359"/>
      <c r="F121" s="359"/>
      <c r="G121" s="359"/>
      <c r="H121" s="359"/>
      <c r="I121" s="359"/>
      <c r="J121" s="359"/>
      <c r="K121" s="359"/>
      <c r="L121" s="359"/>
      <c r="M121" s="359"/>
      <c r="N121" s="359"/>
      <c r="O121" s="359"/>
      <c r="P121" s="359"/>
      <c r="Q121" s="363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58"/>
      <c r="B122" s="359"/>
      <c r="C122" s="359"/>
      <c r="D122" s="359"/>
      <c r="E122" s="359"/>
      <c r="F122" s="359"/>
      <c r="G122" s="359"/>
      <c r="H122" s="359"/>
      <c r="I122" s="359"/>
      <c r="J122" s="359"/>
      <c r="K122" s="359"/>
      <c r="L122" s="359"/>
      <c r="M122" s="359"/>
      <c r="N122" s="359"/>
      <c r="O122" s="359"/>
      <c r="P122" s="359"/>
      <c r="Q122" s="363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58"/>
      <c r="B123" s="359"/>
      <c r="C123" s="359"/>
      <c r="D123" s="359"/>
      <c r="E123" s="359"/>
      <c r="F123" s="359"/>
      <c r="G123" s="359"/>
      <c r="H123" s="359"/>
      <c r="I123" s="359"/>
      <c r="J123" s="359"/>
      <c r="K123" s="359"/>
      <c r="L123" s="359"/>
      <c r="M123" s="359"/>
      <c r="N123" s="359"/>
      <c r="O123" s="359"/>
      <c r="P123" s="359"/>
      <c r="Q123" s="363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358"/>
      <c r="B124" s="359"/>
      <c r="C124" s="359"/>
      <c r="D124" s="359"/>
      <c r="E124" s="359"/>
      <c r="F124" s="359"/>
      <c r="G124" s="359"/>
      <c r="H124" s="359"/>
      <c r="I124" s="359"/>
      <c r="J124" s="359"/>
      <c r="K124" s="359"/>
      <c r="L124" s="359"/>
      <c r="M124" s="359"/>
      <c r="N124" s="359"/>
      <c r="O124" s="359"/>
      <c r="P124" s="359"/>
      <c r="Q124" s="363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358"/>
      <c r="B125" s="359"/>
      <c r="C125" s="359"/>
      <c r="D125" s="359"/>
      <c r="E125" s="359"/>
      <c r="F125" s="359"/>
      <c r="G125" s="359"/>
      <c r="H125" s="359"/>
      <c r="I125" s="359"/>
      <c r="J125" s="359"/>
      <c r="K125" s="359"/>
      <c r="L125" s="359"/>
      <c r="M125" s="359"/>
      <c r="N125" s="359"/>
      <c r="O125" s="359"/>
      <c r="P125" s="359"/>
      <c r="Q125" s="363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>
        <f>General!F123</f>
        <v>0</v>
      </c>
      <c r="BQ125" s="14">
        <f>General!G123</f>
        <v>0</v>
      </c>
    </row>
    <row r="126" spans="1:69">
      <c r="A126" s="358"/>
      <c r="B126" s="359"/>
      <c r="C126" s="359"/>
      <c r="D126" s="359"/>
      <c r="E126" s="359"/>
      <c r="F126" s="359"/>
      <c r="G126" s="359"/>
      <c r="H126" s="359"/>
      <c r="I126" s="359"/>
      <c r="J126" s="359"/>
      <c r="K126" s="359"/>
      <c r="L126" s="359"/>
      <c r="M126" s="359"/>
      <c r="N126" s="359"/>
      <c r="O126" s="359"/>
      <c r="P126" s="359"/>
      <c r="Q126" s="363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>
        <f>General!F124</f>
        <v>0</v>
      </c>
      <c r="BQ126" s="14">
        <f>General!G124</f>
        <v>0</v>
      </c>
    </row>
    <row r="127" spans="1:69" ht="15.75" thickBot="1">
      <c r="A127" s="367"/>
      <c r="B127" s="364"/>
      <c r="C127" s="364"/>
      <c r="D127" s="364"/>
      <c r="E127" s="364"/>
      <c r="F127" s="364"/>
      <c r="G127" s="364"/>
      <c r="H127" s="364"/>
      <c r="I127" s="364"/>
      <c r="J127" s="364"/>
      <c r="K127" s="364"/>
      <c r="L127" s="364"/>
      <c r="M127" s="364"/>
      <c r="N127" s="364"/>
      <c r="O127" s="364"/>
      <c r="P127" s="364"/>
      <c r="Q127" s="365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>
        <f>General!F125</f>
        <v>0</v>
      </c>
      <c r="BQ127" s="14">
        <f>General!G125</f>
        <v>0</v>
      </c>
    </row>
    <row r="128" spans="1:69">
      <c r="A128" s="366"/>
      <c r="B128" s="366"/>
      <c r="C128" s="366"/>
      <c r="D128" s="366"/>
      <c r="E128" s="366"/>
      <c r="F128" s="366"/>
      <c r="G128" s="366"/>
      <c r="H128" s="366"/>
      <c r="I128" s="366"/>
      <c r="J128" s="366"/>
      <c r="K128" s="366"/>
      <c r="L128" s="366"/>
      <c r="M128" s="366"/>
      <c r="N128" s="366"/>
      <c r="O128" s="366"/>
      <c r="P128" s="366"/>
      <c r="Q128" s="366"/>
      <c r="BK128" s="14">
        <f>General!A126</f>
        <v>0</v>
      </c>
      <c r="BL128" s="14">
        <f>General!B126</f>
        <v>0</v>
      </c>
      <c r="BM128" s="14">
        <f>General!C126</f>
        <v>0</v>
      </c>
      <c r="BN128" s="14">
        <f>General!D126</f>
        <v>0</v>
      </c>
      <c r="BP128" s="14">
        <f>General!F126</f>
        <v>0</v>
      </c>
      <c r="BQ128" s="14">
        <f>General!G126</f>
        <v>0</v>
      </c>
    </row>
    <row r="129" spans="63:69">
      <c r="BK129" s="14">
        <f>General!A127</f>
        <v>0</v>
      </c>
      <c r="BL129" s="14">
        <f>General!B127</f>
        <v>0</v>
      </c>
      <c r="BM129" s="14">
        <f>General!C127</f>
        <v>0</v>
      </c>
      <c r="BN129" s="14">
        <f>General!D127</f>
        <v>0</v>
      </c>
      <c r="BP129" s="14">
        <f>General!F127</f>
        <v>0</v>
      </c>
      <c r="BQ129" s="14">
        <f>General!G127</f>
        <v>0</v>
      </c>
    </row>
    <row r="130" spans="63:69">
      <c r="BK130" s="14">
        <f>General!A128</f>
        <v>0</v>
      </c>
      <c r="BL130" s="14">
        <f>General!B128</f>
        <v>0</v>
      </c>
      <c r="BM130" s="14">
        <f>General!C128</f>
        <v>0</v>
      </c>
      <c r="BN130" s="14">
        <f>General!D128</f>
        <v>0</v>
      </c>
      <c r="BP130" s="14">
        <f>General!F128</f>
        <v>0</v>
      </c>
      <c r="BQ130" s="14">
        <f>General!G128</f>
        <v>0</v>
      </c>
    </row>
    <row r="131" spans="63:69">
      <c r="BK131" s="14">
        <f>General!A129</f>
        <v>0</v>
      </c>
      <c r="BL131" s="14">
        <f>General!B129</f>
        <v>0</v>
      </c>
      <c r="BM131" s="14">
        <f>General!C129</f>
        <v>0</v>
      </c>
      <c r="BN131" s="14">
        <f>General!D129</f>
        <v>0</v>
      </c>
      <c r="BP131" s="14">
        <f>General!F129</f>
        <v>0</v>
      </c>
      <c r="BQ131" s="14">
        <f>General!G129</f>
        <v>0</v>
      </c>
    </row>
    <row r="132" spans="63:69">
      <c r="BK132" s="14">
        <f>General!A130</f>
        <v>0</v>
      </c>
      <c r="BL132" s="14">
        <f>General!B130</f>
        <v>0</v>
      </c>
      <c r="BM132" s="14">
        <f>General!C130</f>
        <v>0</v>
      </c>
      <c r="BN132" s="14">
        <f>General!D130</f>
        <v>0</v>
      </c>
      <c r="BP132" s="14">
        <f>General!F130</f>
        <v>0</v>
      </c>
      <c r="BQ132" s="14">
        <f>General!G130</f>
        <v>0</v>
      </c>
    </row>
    <row r="133" spans="63:69">
      <c r="BK133" s="14">
        <f>General!A131</f>
        <v>0</v>
      </c>
      <c r="BL133" s="14">
        <f>General!B131</f>
        <v>0</v>
      </c>
      <c r="BM133" s="14">
        <f>General!C131</f>
        <v>0</v>
      </c>
      <c r="BN133" s="14">
        <f>General!D131</f>
        <v>0</v>
      </c>
      <c r="BP133" s="14">
        <f>General!F131</f>
        <v>0</v>
      </c>
      <c r="BQ133" s="14">
        <f>General!G131</f>
        <v>0</v>
      </c>
    </row>
    <row r="134" spans="63:69">
      <c r="BK134" s="14">
        <f>General!A132</f>
        <v>0</v>
      </c>
      <c r="BL134" s="14">
        <f>General!B132</f>
        <v>0</v>
      </c>
      <c r="BM134" s="14">
        <f>General!C132</f>
        <v>0</v>
      </c>
      <c r="BN134" s="14">
        <f>General!D132</f>
        <v>0</v>
      </c>
      <c r="BP134" s="14">
        <f>General!F132</f>
        <v>0</v>
      </c>
      <c r="BQ134" s="14">
        <f>General!G132</f>
        <v>0</v>
      </c>
    </row>
    <row r="135" spans="63:69">
      <c r="BK135" s="14">
        <f>General!A133</f>
        <v>0</v>
      </c>
      <c r="BL135" s="14">
        <f>General!B133</f>
        <v>0</v>
      </c>
      <c r="BM135" s="14">
        <f>General!C133</f>
        <v>0</v>
      </c>
      <c r="BN135" s="14">
        <f>General!D133</f>
        <v>0</v>
      </c>
      <c r="BP135" s="14">
        <f>General!F133</f>
        <v>0</v>
      </c>
      <c r="BQ135" s="14">
        <f>General!G133</f>
        <v>0</v>
      </c>
    </row>
    <row r="136" spans="63:69">
      <c r="BK136" s="14">
        <f>General!A134</f>
        <v>0</v>
      </c>
      <c r="BL136" s="14">
        <f>General!B134</f>
        <v>0</v>
      </c>
      <c r="BM136" s="14">
        <f>General!C134</f>
        <v>0</v>
      </c>
      <c r="BN136" s="14">
        <f>General!D134</f>
        <v>0</v>
      </c>
      <c r="BP136" s="14">
        <f>General!F134</f>
        <v>0</v>
      </c>
      <c r="BQ136" s="14">
        <f>General!G134</f>
        <v>0</v>
      </c>
    </row>
    <row r="137" spans="63:69">
      <c r="BK137" s="14">
        <f>General!A135</f>
        <v>0</v>
      </c>
      <c r="BL137" s="14">
        <f>General!B135</f>
        <v>0</v>
      </c>
      <c r="BM137" s="14">
        <f>General!C135</f>
        <v>0</v>
      </c>
      <c r="BN137" s="14">
        <f>General!D135</f>
        <v>0</v>
      </c>
      <c r="BP137" s="14">
        <f>General!F135</f>
        <v>0</v>
      </c>
      <c r="BQ137" s="14">
        <f>General!G135</f>
        <v>0</v>
      </c>
    </row>
    <row r="138" spans="63:69">
      <c r="BK138" s="14">
        <f>General!A136</f>
        <v>0</v>
      </c>
      <c r="BL138" s="14">
        <f>General!B136</f>
        <v>0</v>
      </c>
      <c r="BM138" s="14">
        <f>General!C136</f>
        <v>0</v>
      </c>
      <c r="BN138" s="14">
        <f>General!D136</f>
        <v>0</v>
      </c>
      <c r="BP138" s="14">
        <f>General!F136</f>
        <v>0</v>
      </c>
      <c r="BQ138" s="14">
        <f>General!G136</f>
        <v>0</v>
      </c>
    </row>
    <row r="139" spans="63:69">
      <c r="BK139" s="14">
        <f>General!A137</f>
        <v>0</v>
      </c>
      <c r="BL139" s="14">
        <f>General!B137</f>
        <v>0</v>
      </c>
      <c r="BM139" s="14">
        <f>General!C137</f>
        <v>0</v>
      </c>
      <c r="BN139" s="14">
        <f>General!D137</f>
        <v>0</v>
      </c>
      <c r="BP139" s="14">
        <f>General!F137</f>
        <v>0</v>
      </c>
      <c r="BQ139" s="14">
        <f>General!G137</f>
        <v>0</v>
      </c>
    </row>
    <row r="140" spans="63:69">
      <c r="BK140" s="14">
        <f>General!A138</f>
        <v>0</v>
      </c>
      <c r="BL140" s="14">
        <f>General!B138</f>
        <v>0</v>
      </c>
      <c r="BM140" s="14">
        <f>General!C138</f>
        <v>0</v>
      </c>
      <c r="BN140" s="14">
        <f>General!D138</f>
        <v>0</v>
      </c>
      <c r="BP140" s="14">
        <f>General!F138</f>
        <v>0</v>
      </c>
      <c r="BQ140" s="14">
        <f>General!G138</f>
        <v>0</v>
      </c>
    </row>
    <row r="141" spans="63:69">
      <c r="BK141" s="14">
        <f>General!A139</f>
        <v>0</v>
      </c>
      <c r="BL141" s="14">
        <f>General!B139</f>
        <v>0</v>
      </c>
      <c r="BM141" s="14">
        <f>General!C139</f>
        <v>0</v>
      </c>
      <c r="BN141" s="14">
        <f>General!D139</f>
        <v>0</v>
      </c>
      <c r="BP141" s="14">
        <f>General!F139</f>
        <v>0</v>
      </c>
      <c r="BQ141" s="14">
        <f>General!G139</f>
        <v>0</v>
      </c>
    </row>
    <row r="142" spans="63:69">
      <c r="BK142" s="14">
        <f>General!A140</f>
        <v>0</v>
      </c>
      <c r="BL142" s="14">
        <f>General!B140</f>
        <v>0</v>
      </c>
      <c r="BM142" s="14">
        <f>General!C140</f>
        <v>0</v>
      </c>
      <c r="BN142" s="14">
        <f>General!D140</f>
        <v>0</v>
      </c>
      <c r="BP142" s="14">
        <f>General!F140</f>
        <v>0</v>
      </c>
      <c r="BQ142" s="14">
        <f>General!G140</f>
        <v>0</v>
      </c>
    </row>
    <row r="143" spans="63:69">
      <c r="BK143" s="14">
        <f>General!A141</f>
        <v>0</v>
      </c>
      <c r="BL143" s="14">
        <f>General!B141</f>
        <v>0</v>
      </c>
      <c r="BM143" s="14">
        <f>General!C141</f>
        <v>0</v>
      </c>
      <c r="BN143" s="14">
        <f>General!D141</f>
        <v>0</v>
      </c>
      <c r="BP143" s="14">
        <f>General!F141</f>
        <v>0</v>
      </c>
      <c r="BQ143" s="14">
        <f>General!G141</f>
        <v>0</v>
      </c>
    </row>
    <row r="144" spans="63:69">
      <c r="BK144" s="14">
        <f>General!A142</f>
        <v>0</v>
      </c>
      <c r="BL144" s="14">
        <f>General!B142</f>
        <v>0</v>
      </c>
      <c r="BM144" s="14">
        <f>General!C142</f>
        <v>0</v>
      </c>
      <c r="BN144" s="14">
        <f>General!D142</f>
        <v>0</v>
      </c>
      <c r="BP144" s="14">
        <f>General!F142</f>
        <v>0</v>
      </c>
      <c r="BQ144" s="14">
        <f>General!G142</f>
        <v>0</v>
      </c>
    </row>
    <row r="145" spans="63:69">
      <c r="BK145" s="14">
        <f>General!A143</f>
        <v>0</v>
      </c>
      <c r="BL145" s="14">
        <f>General!B143</f>
        <v>0</v>
      </c>
      <c r="BM145" s="14">
        <f>General!C143</f>
        <v>0</v>
      </c>
      <c r="BN145" s="14">
        <f>General!D143</f>
        <v>0</v>
      </c>
      <c r="BP145" s="14">
        <f>General!F143</f>
        <v>0</v>
      </c>
      <c r="BQ145" s="14">
        <f>General!G143</f>
        <v>0</v>
      </c>
    </row>
    <row r="146" spans="63:69">
      <c r="BK146" s="14">
        <f>General!A144</f>
        <v>0</v>
      </c>
      <c r="BL146" s="14">
        <f>General!B144</f>
        <v>0</v>
      </c>
      <c r="BM146" s="14">
        <f>General!C144</f>
        <v>0</v>
      </c>
      <c r="BN146" s="14">
        <f>General!D144</f>
        <v>0</v>
      </c>
      <c r="BP146" s="14">
        <f>General!F144</f>
        <v>0</v>
      </c>
      <c r="BQ146" s="14">
        <f>General!G144</f>
        <v>0</v>
      </c>
    </row>
    <row r="147" spans="63:69">
      <c r="BK147" s="14">
        <f>General!A145</f>
        <v>0</v>
      </c>
      <c r="BL147" s="14">
        <f>General!B145</f>
        <v>0</v>
      </c>
      <c r="BM147" s="14">
        <f>General!C145</f>
        <v>0</v>
      </c>
      <c r="BN147" s="14">
        <f>General!D145</f>
        <v>0</v>
      </c>
      <c r="BP147" s="14">
        <f>General!F145</f>
        <v>0</v>
      </c>
      <c r="BQ147" s="14">
        <f>General!G145</f>
        <v>0</v>
      </c>
    </row>
    <row r="148" spans="63:69">
      <c r="BK148" s="14">
        <f>General!A146</f>
        <v>0</v>
      </c>
      <c r="BL148" s="14">
        <f>General!B146</f>
        <v>0</v>
      </c>
      <c r="BM148" s="14">
        <f>General!C146</f>
        <v>0</v>
      </c>
      <c r="BN148" s="14">
        <f>General!D146</f>
        <v>0</v>
      </c>
      <c r="BP148" s="14">
        <f>General!F146</f>
        <v>0</v>
      </c>
      <c r="BQ148" s="14">
        <f>General!G146</f>
        <v>0</v>
      </c>
    </row>
    <row r="149" spans="63:69">
      <c r="BK149" s="14">
        <f>General!A147</f>
        <v>0</v>
      </c>
      <c r="BL149" s="14">
        <f>General!B147</f>
        <v>0</v>
      </c>
      <c r="BM149" s="14">
        <f>General!C147</f>
        <v>0</v>
      </c>
      <c r="BN149" s="14">
        <f>General!D147</f>
        <v>0</v>
      </c>
      <c r="BP149" s="14">
        <f>General!F147</f>
        <v>0</v>
      </c>
      <c r="BQ149" s="14">
        <f>General!G147</f>
        <v>0</v>
      </c>
    </row>
    <row r="150" spans="63:69">
      <c r="BK150" s="14">
        <f>General!A148</f>
        <v>0</v>
      </c>
      <c r="BL150" s="14">
        <f>General!B148</f>
        <v>0</v>
      </c>
      <c r="BM150" s="14">
        <f>General!C148</f>
        <v>0</v>
      </c>
      <c r="BN150" s="14">
        <f>General!D148</f>
        <v>0</v>
      </c>
      <c r="BP150" s="14">
        <f>General!F148</f>
        <v>0</v>
      </c>
      <c r="BQ150" s="14">
        <f>General!G148</f>
        <v>0</v>
      </c>
    </row>
    <row r="151" spans="63:69">
      <c r="BK151" s="14">
        <f>General!A149</f>
        <v>0</v>
      </c>
      <c r="BL151" s="14">
        <f>General!B149</f>
        <v>0</v>
      </c>
      <c r="BM151" s="14">
        <f>General!C149</f>
        <v>0</v>
      </c>
      <c r="BN151" s="14">
        <f>General!D149</f>
        <v>0</v>
      </c>
      <c r="BP151" s="14">
        <f>General!F149</f>
        <v>0</v>
      </c>
      <c r="BQ151" s="14">
        <f>General!G149</f>
        <v>0</v>
      </c>
    </row>
    <row r="152" spans="63:69">
      <c r="BK152" s="14">
        <f>General!A150</f>
        <v>0</v>
      </c>
      <c r="BL152" s="14">
        <f>General!B150</f>
        <v>0</v>
      </c>
      <c r="BM152" s="14">
        <f>General!C150</f>
        <v>0</v>
      </c>
      <c r="BN152" s="14">
        <f>General!D150</f>
        <v>0</v>
      </c>
      <c r="BP152" s="14">
        <f>General!F150</f>
        <v>0</v>
      </c>
      <c r="BQ152" s="14">
        <f>General!G150</f>
        <v>0</v>
      </c>
    </row>
    <row r="153" spans="63:69">
      <c r="BK153" s="14">
        <f>General!A151</f>
        <v>0</v>
      </c>
      <c r="BL153" s="14">
        <f>General!B151</f>
        <v>0</v>
      </c>
      <c r="BM153" s="14">
        <f>General!C151</f>
        <v>0</v>
      </c>
      <c r="BN153" s="14">
        <f>General!D151</f>
        <v>0</v>
      </c>
      <c r="BP153" s="14">
        <f>General!F151</f>
        <v>0</v>
      </c>
      <c r="BQ153" s="14">
        <f>General!G151</f>
        <v>0</v>
      </c>
    </row>
    <row r="154" spans="63:69">
      <c r="BK154" s="14">
        <f>General!A152</f>
        <v>0</v>
      </c>
      <c r="BL154" s="14">
        <f>General!B152</f>
        <v>0</v>
      </c>
      <c r="BM154" s="14">
        <f>General!C152</f>
        <v>0</v>
      </c>
      <c r="BN154" s="14">
        <f>General!D152</f>
        <v>0</v>
      </c>
      <c r="BP154" s="14">
        <f>General!F152</f>
        <v>0</v>
      </c>
      <c r="BQ154" s="14">
        <f>General!G152</f>
        <v>0</v>
      </c>
    </row>
    <row r="155" spans="63:69">
      <c r="BK155" s="14">
        <f>General!A153</f>
        <v>0</v>
      </c>
      <c r="BL155" s="14">
        <f>General!B153</f>
        <v>0</v>
      </c>
      <c r="BM155" s="14">
        <f>General!C153</f>
        <v>0</v>
      </c>
      <c r="BN155" s="14">
        <f>General!D153</f>
        <v>0</v>
      </c>
      <c r="BP155" s="14">
        <f>General!F153</f>
        <v>0</v>
      </c>
      <c r="BQ155" s="14">
        <f>General!G153</f>
        <v>0</v>
      </c>
    </row>
    <row r="156" spans="63:69">
      <c r="BK156" s="14">
        <f>General!A154</f>
        <v>0</v>
      </c>
      <c r="BL156" s="14">
        <f>General!B154</f>
        <v>0</v>
      </c>
      <c r="BM156" s="14">
        <f>General!C154</f>
        <v>0</v>
      </c>
      <c r="BN156" s="14">
        <f>General!D154</f>
        <v>0</v>
      </c>
      <c r="BP156" s="14">
        <f>General!F154</f>
        <v>0</v>
      </c>
      <c r="BQ156" s="14">
        <f>General!G154</f>
        <v>0</v>
      </c>
    </row>
    <row r="157" spans="63:69">
      <c r="BK157" s="14">
        <f>General!A155</f>
        <v>0</v>
      </c>
      <c r="BL157" s="14">
        <f>General!B155</f>
        <v>0</v>
      </c>
      <c r="BM157" s="14">
        <f>General!C155</f>
        <v>0</v>
      </c>
      <c r="BN157" s="14">
        <f>General!D155</f>
        <v>0</v>
      </c>
      <c r="BP157" s="14">
        <f>General!F155</f>
        <v>0</v>
      </c>
      <c r="BQ157" s="14">
        <f>General!G155</f>
        <v>0</v>
      </c>
    </row>
    <row r="158" spans="63:69">
      <c r="BK158" s="14">
        <f>General!A156</f>
        <v>0</v>
      </c>
      <c r="BL158" s="14">
        <f>General!B156</f>
        <v>0</v>
      </c>
      <c r="BM158" s="14">
        <f>General!C156</f>
        <v>0</v>
      </c>
      <c r="BN158" s="14">
        <f>General!D156</f>
        <v>0</v>
      </c>
      <c r="BP158" s="14">
        <f>General!F156</f>
        <v>0</v>
      </c>
      <c r="BQ158" s="14">
        <f>General!G156</f>
        <v>0</v>
      </c>
    </row>
    <row r="159" spans="63:69">
      <c r="BK159" s="14">
        <f>General!A157</f>
        <v>0</v>
      </c>
      <c r="BL159" s="14">
        <f>General!B157</f>
        <v>0</v>
      </c>
      <c r="BM159" s="14">
        <f>General!C157</f>
        <v>0</v>
      </c>
      <c r="BN159" s="14">
        <f>General!D157</f>
        <v>0</v>
      </c>
      <c r="BP159" s="14">
        <f>General!F157</f>
        <v>0</v>
      </c>
      <c r="BQ159" s="14">
        <f>General!G157</f>
        <v>0</v>
      </c>
    </row>
    <row r="160" spans="63:69">
      <c r="BK160" s="14">
        <f>General!A158</f>
        <v>0</v>
      </c>
      <c r="BL160" s="14">
        <f>General!B158</f>
        <v>0</v>
      </c>
      <c r="BM160" s="14">
        <f>General!C158</f>
        <v>0</v>
      </c>
      <c r="BN160" s="14">
        <f>General!D158</f>
        <v>0</v>
      </c>
      <c r="BP160" s="14">
        <f>General!F158</f>
        <v>0</v>
      </c>
      <c r="BQ160" s="14">
        <f>General!G158</f>
        <v>0</v>
      </c>
    </row>
    <row r="161" spans="63:69">
      <c r="BK161" s="14">
        <f>General!A159</f>
        <v>0</v>
      </c>
      <c r="BL161" s="14">
        <f>General!B159</f>
        <v>0</v>
      </c>
      <c r="BM161" s="14">
        <f>General!C159</f>
        <v>0</v>
      </c>
      <c r="BN161" s="14">
        <f>General!D159</f>
        <v>0</v>
      </c>
      <c r="BP161" s="14">
        <f>General!F159</f>
        <v>0</v>
      </c>
      <c r="BQ161" s="14">
        <f>General!G159</f>
        <v>0</v>
      </c>
    </row>
    <row r="162" spans="63:69">
      <c r="BK162" s="14">
        <f>General!A160</f>
        <v>0</v>
      </c>
      <c r="BL162" s="14">
        <f>General!B160</f>
        <v>0</v>
      </c>
      <c r="BM162" s="14">
        <f>General!C160</f>
        <v>0</v>
      </c>
      <c r="BN162" s="14">
        <f>General!D160</f>
        <v>0</v>
      </c>
      <c r="BP162" s="14">
        <f>General!F160</f>
        <v>0</v>
      </c>
      <c r="BQ162" s="14">
        <f>General!G160</f>
        <v>0</v>
      </c>
    </row>
    <row r="163" spans="63:69">
      <c r="BK163" s="14">
        <f>General!A161</f>
        <v>0</v>
      </c>
      <c r="BL163" s="14">
        <f>General!B161</f>
        <v>0</v>
      </c>
      <c r="BM163" s="14">
        <f>General!C161</f>
        <v>0</v>
      </c>
      <c r="BN163" s="14">
        <f>General!D161</f>
        <v>0</v>
      </c>
      <c r="BP163" s="14">
        <f>General!F161</f>
        <v>0</v>
      </c>
      <c r="BQ163" s="14">
        <f>General!G161</f>
        <v>0</v>
      </c>
    </row>
    <row r="164" spans="63:69">
      <c r="BK164" s="14">
        <f>General!A162</f>
        <v>0</v>
      </c>
      <c r="BL164" s="14">
        <f>General!B162</f>
        <v>0</v>
      </c>
      <c r="BM164" s="14">
        <f>General!C162</f>
        <v>0</v>
      </c>
      <c r="BN164" s="14">
        <f>General!D162</f>
        <v>0</v>
      </c>
      <c r="BP164" s="14">
        <f>General!F162</f>
        <v>0</v>
      </c>
      <c r="BQ164" s="14">
        <f>General!G162</f>
        <v>0</v>
      </c>
    </row>
    <row r="165" spans="63:69">
      <c r="BK165" s="14">
        <f>General!A163</f>
        <v>0</v>
      </c>
      <c r="BL165" s="14">
        <f>General!B163</f>
        <v>0</v>
      </c>
      <c r="BM165" s="14">
        <f>General!C163</f>
        <v>0</v>
      </c>
      <c r="BN165" s="14">
        <f>General!D163</f>
        <v>0</v>
      </c>
      <c r="BP165" s="14">
        <f>General!F163</f>
        <v>0</v>
      </c>
      <c r="BQ165" s="14">
        <f>General!G163</f>
        <v>0</v>
      </c>
    </row>
    <row r="166" spans="63:69">
      <c r="BK166" s="14">
        <f>General!A164</f>
        <v>0</v>
      </c>
      <c r="BL166" s="14">
        <f>General!B164</f>
        <v>0</v>
      </c>
      <c r="BM166" s="14">
        <f>General!C164</f>
        <v>0</v>
      </c>
      <c r="BN166" s="14">
        <f>General!D164</f>
        <v>0</v>
      </c>
      <c r="BP166" s="14">
        <f>General!F164</f>
        <v>0</v>
      </c>
      <c r="BQ166" s="14">
        <f>General!G164</f>
        <v>0</v>
      </c>
    </row>
    <row r="167" spans="63:69">
      <c r="BK167" s="14">
        <f>General!A165</f>
        <v>0</v>
      </c>
      <c r="BL167" s="14">
        <f>General!B165</f>
        <v>0</v>
      </c>
      <c r="BM167" s="14">
        <f>General!C165</f>
        <v>0</v>
      </c>
      <c r="BN167" s="14">
        <f>General!D165</f>
        <v>0</v>
      </c>
      <c r="BP167" s="14">
        <f>General!F165</f>
        <v>0</v>
      </c>
      <c r="BQ167" s="14">
        <f>General!G165</f>
        <v>0</v>
      </c>
    </row>
    <row r="168" spans="63:69">
      <c r="BK168" s="14">
        <f>General!A166</f>
        <v>0</v>
      </c>
      <c r="BL168" s="14">
        <f>General!B166</f>
        <v>0</v>
      </c>
      <c r="BM168" s="14">
        <f>General!C166</f>
        <v>0</v>
      </c>
      <c r="BN168" s="14">
        <f>General!D166</f>
        <v>0</v>
      </c>
      <c r="BP168" s="14">
        <f>General!F166</f>
        <v>0</v>
      </c>
      <c r="BQ168" s="14">
        <f>General!G166</f>
        <v>0</v>
      </c>
    </row>
    <row r="169" spans="63:69">
      <c r="BK169" s="14">
        <f>General!A167</f>
        <v>0</v>
      </c>
      <c r="BL169" s="14">
        <f>General!B167</f>
        <v>0</v>
      </c>
      <c r="BM169" s="14">
        <f>General!C167</f>
        <v>0</v>
      </c>
      <c r="BN169" s="14">
        <f>General!D167</f>
        <v>0</v>
      </c>
      <c r="BP169" s="14">
        <f>General!F167</f>
        <v>0</v>
      </c>
      <c r="BQ169" s="14">
        <f>General!G167</f>
        <v>0</v>
      </c>
    </row>
    <row r="170" spans="63:69">
      <c r="BK170" s="14">
        <f>General!A168</f>
        <v>0</v>
      </c>
      <c r="BL170" s="14">
        <f>General!B168</f>
        <v>0</v>
      </c>
      <c r="BM170" s="14">
        <f>General!C168</f>
        <v>0</v>
      </c>
      <c r="BN170" s="14">
        <f>General!D168</f>
        <v>0</v>
      </c>
      <c r="BP170" s="14">
        <f>General!F168</f>
        <v>0</v>
      </c>
      <c r="BQ170" s="14">
        <f>General!G168</f>
        <v>0</v>
      </c>
    </row>
    <row r="171" spans="63:69">
      <c r="BK171" s="14">
        <f>General!A169</f>
        <v>0</v>
      </c>
      <c r="BL171" s="14">
        <f>General!B169</f>
        <v>0</v>
      </c>
      <c r="BM171" s="14">
        <f>General!C169</f>
        <v>0</v>
      </c>
      <c r="BN171" s="14">
        <f>General!D169</f>
        <v>0</v>
      </c>
      <c r="BP171" s="14">
        <f>General!F169</f>
        <v>0</v>
      </c>
      <c r="BQ171" s="14">
        <f>General!G169</f>
        <v>0</v>
      </c>
    </row>
    <row r="172" spans="63:69">
      <c r="BK172" s="14">
        <f>General!A170</f>
        <v>0</v>
      </c>
      <c r="BL172" s="14">
        <f>General!B170</f>
        <v>0</v>
      </c>
      <c r="BM172" s="14">
        <f>General!C170</f>
        <v>0</v>
      </c>
      <c r="BN172" s="14">
        <f>General!D170</f>
        <v>0</v>
      </c>
      <c r="BP172" s="14">
        <f>General!F170</f>
        <v>0</v>
      </c>
      <c r="BQ172" s="14">
        <f>General!G170</f>
        <v>0</v>
      </c>
    </row>
    <row r="173" spans="63:69">
      <c r="BK173" s="14">
        <f>General!A171</f>
        <v>0</v>
      </c>
      <c r="BL173" s="14">
        <f>General!B171</f>
        <v>0</v>
      </c>
      <c r="BM173" s="14">
        <f>General!C171</f>
        <v>0</v>
      </c>
      <c r="BN173" s="14">
        <f>General!D171</f>
        <v>0</v>
      </c>
      <c r="BP173" s="14">
        <f>General!F171</f>
        <v>0</v>
      </c>
      <c r="BQ173" s="14">
        <f>General!G171</f>
        <v>0</v>
      </c>
    </row>
    <row r="174" spans="63:69">
      <c r="BK174" s="14">
        <f>General!A172</f>
        <v>0</v>
      </c>
      <c r="BL174" s="14">
        <f>General!B172</f>
        <v>0</v>
      </c>
      <c r="BM174" s="14">
        <f>General!C172</f>
        <v>0</v>
      </c>
      <c r="BN174" s="14">
        <f>General!D172</f>
        <v>0</v>
      </c>
      <c r="BP174" s="14">
        <f>General!F172</f>
        <v>0</v>
      </c>
      <c r="BQ174" s="14">
        <f>General!G172</f>
        <v>0</v>
      </c>
    </row>
    <row r="175" spans="63:69">
      <c r="BK175" s="14">
        <f>General!A173</f>
        <v>0</v>
      </c>
      <c r="BL175" s="14">
        <f>General!B173</f>
        <v>0</v>
      </c>
      <c r="BM175" s="14">
        <f>General!C173</f>
        <v>0</v>
      </c>
      <c r="BN175" s="14">
        <f>General!D173</f>
        <v>0</v>
      </c>
      <c r="BP175" s="14">
        <f>General!F173</f>
        <v>0</v>
      </c>
      <c r="BQ175" s="14">
        <f>General!G173</f>
        <v>0</v>
      </c>
    </row>
    <row r="176" spans="63:69">
      <c r="BK176" s="14">
        <f>General!A174</f>
        <v>0</v>
      </c>
      <c r="BL176" s="14">
        <f>General!B174</f>
        <v>0</v>
      </c>
      <c r="BM176" s="14">
        <f>General!C174</f>
        <v>0</v>
      </c>
      <c r="BN176" s="14">
        <f>General!D174</f>
        <v>0</v>
      </c>
      <c r="BP176" s="14">
        <f>General!F174</f>
        <v>0</v>
      </c>
      <c r="BQ176" s="14">
        <f>General!G174</f>
        <v>0</v>
      </c>
    </row>
    <row r="177" spans="63:69">
      <c r="BK177" s="14">
        <f>General!A175</f>
        <v>0</v>
      </c>
      <c r="BL177" s="14">
        <f>General!B175</f>
        <v>0</v>
      </c>
      <c r="BM177" s="14">
        <f>General!C175</f>
        <v>0</v>
      </c>
      <c r="BN177" s="14">
        <f>General!D175</f>
        <v>0</v>
      </c>
      <c r="BP177" s="14">
        <f>General!F175</f>
        <v>0</v>
      </c>
      <c r="BQ177" s="14">
        <f>General!G175</f>
        <v>0</v>
      </c>
    </row>
    <row r="178" spans="63:69">
      <c r="BK178" s="14">
        <f>General!A176</f>
        <v>0</v>
      </c>
      <c r="BL178" s="14">
        <f>General!B176</f>
        <v>0</v>
      </c>
      <c r="BM178" s="14">
        <f>General!C176</f>
        <v>0</v>
      </c>
      <c r="BN178" s="14">
        <f>General!D176</f>
        <v>0</v>
      </c>
      <c r="BP178" s="14">
        <f>General!F176</f>
        <v>0</v>
      </c>
      <c r="BQ178" s="14">
        <f>General!G176</f>
        <v>0</v>
      </c>
    </row>
    <row r="179" spans="63:69">
      <c r="BK179" s="14">
        <f>General!A177</f>
        <v>0</v>
      </c>
      <c r="BL179" s="14">
        <f>General!B177</f>
        <v>0</v>
      </c>
      <c r="BM179" s="14">
        <f>General!C177</f>
        <v>0</v>
      </c>
      <c r="BN179" s="14">
        <f>General!D177</f>
        <v>0</v>
      </c>
      <c r="BP179" s="14">
        <f>General!F177</f>
        <v>0</v>
      </c>
      <c r="BQ179" s="14">
        <f>General!G177</f>
        <v>0</v>
      </c>
    </row>
    <row r="180" spans="63:69">
      <c r="BK180" s="14">
        <f>General!A178</f>
        <v>0</v>
      </c>
      <c r="BL180" s="14">
        <f>General!B178</f>
        <v>0</v>
      </c>
      <c r="BM180" s="14">
        <f>General!C178</f>
        <v>0</v>
      </c>
      <c r="BN180" s="14">
        <f>General!D178</f>
        <v>0</v>
      </c>
      <c r="BP180" s="14">
        <f>General!F178</f>
        <v>0</v>
      </c>
      <c r="BQ180" s="14">
        <f>General!G178</f>
        <v>0</v>
      </c>
    </row>
    <row r="181" spans="63:69">
      <c r="BK181" s="14">
        <f>General!A179</f>
        <v>0</v>
      </c>
      <c r="BL181" s="14">
        <f>General!B179</f>
        <v>0</v>
      </c>
      <c r="BM181" s="14">
        <f>General!C179</f>
        <v>0</v>
      </c>
      <c r="BN181" s="14">
        <f>General!D179</f>
        <v>0</v>
      </c>
      <c r="BP181" s="14">
        <f>General!F179</f>
        <v>0</v>
      </c>
      <c r="BQ181" s="14">
        <f>General!G179</f>
        <v>0</v>
      </c>
    </row>
    <row r="182" spans="63:69">
      <c r="BK182" s="14">
        <f>General!A180</f>
        <v>0</v>
      </c>
      <c r="BL182" s="14">
        <f>General!B180</f>
        <v>0</v>
      </c>
      <c r="BM182" s="14">
        <f>General!C180</f>
        <v>0</v>
      </c>
      <c r="BN182" s="14">
        <f>General!D180</f>
        <v>0</v>
      </c>
      <c r="BP182" s="14">
        <f>General!F180</f>
        <v>0</v>
      </c>
      <c r="BQ182" s="14">
        <f>General!G180</f>
        <v>0</v>
      </c>
    </row>
    <row r="183" spans="63:69">
      <c r="BK183" s="14">
        <f>General!A181</f>
        <v>0</v>
      </c>
      <c r="BL183" s="14">
        <f>General!B181</f>
        <v>0</v>
      </c>
      <c r="BM183" s="14">
        <f>General!C181</f>
        <v>0</v>
      </c>
      <c r="BN183" s="14">
        <f>General!D181</f>
        <v>0</v>
      </c>
      <c r="BP183" s="14">
        <f>General!F181</f>
        <v>0</v>
      </c>
      <c r="BQ183" s="14">
        <f>General!G181</f>
        <v>0</v>
      </c>
    </row>
    <row r="184" spans="63:69">
      <c r="BK184" s="14">
        <f>General!A182</f>
        <v>0</v>
      </c>
      <c r="BL184" s="14">
        <f>General!B182</f>
        <v>0</v>
      </c>
      <c r="BM184" s="14">
        <f>General!C182</f>
        <v>0</v>
      </c>
      <c r="BN184" s="14">
        <f>General!D182</f>
        <v>0</v>
      </c>
      <c r="BP184" s="14">
        <f>General!F182</f>
        <v>0</v>
      </c>
      <c r="BQ184" s="14">
        <f>General!G182</f>
        <v>0</v>
      </c>
    </row>
    <row r="185" spans="63:69">
      <c r="BK185" s="14">
        <f>General!A183</f>
        <v>0</v>
      </c>
      <c r="BL185" s="14">
        <f>General!B183</f>
        <v>0</v>
      </c>
      <c r="BM185" s="14">
        <f>General!C183</f>
        <v>0</v>
      </c>
      <c r="BN185" s="14">
        <f>General!D183</f>
        <v>0</v>
      </c>
      <c r="BP185" s="14">
        <f>General!F183</f>
        <v>0</v>
      </c>
      <c r="BQ185" s="14">
        <f>General!G183</f>
        <v>0</v>
      </c>
    </row>
    <row r="186" spans="63:69">
      <c r="BK186" s="14">
        <f>General!A184</f>
        <v>0</v>
      </c>
      <c r="BL186" s="14">
        <f>General!B184</f>
        <v>0</v>
      </c>
      <c r="BM186" s="14">
        <f>General!C184</f>
        <v>0</v>
      </c>
      <c r="BN186" s="14">
        <f>General!D184</f>
        <v>0</v>
      </c>
      <c r="BP186" s="14">
        <f>General!F184</f>
        <v>0</v>
      </c>
      <c r="BQ186" s="14">
        <f>General!G184</f>
        <v>0</v>
      </c>
    </row>
    <row r="187" spans="63:69">
      <c r="BK187" s="14">
        <f>General!A185</f>
        <v>0</v>
      </c>
      <c r="BL187" s="14">
        <f>General!B185</f>
        <v>0</v>
      </c>
      <c r="BM187" s="14">
        <f>General!C185</f>
        <v>0</v>
      </c>
      <c r="BN187" s="14">
        <f>General!D185</f>
        <v>0</v>
      </c>
      <c r="BP187" s="14">
        <f>General!F185</f>
        <v>0</v>
      </c>
      <c r="BQ187" s="14">
        <f>General!G185</f>
        <v>0</v>
      </c>
    </row>
    <row r="188" spans="63:69">
      <c r="BK188" s="14">
        <f>General!A186</f>
        <v>0</v>
      </c>
      <c r="BL188" s="14">
        <f>General!B186</f>
        <v>0</v>
      </c>
      <c r="BM188" s="14">
        <f>General!C186</f>
        <v>0</v>
      </c>
      <c r="BN188" s="14">
        <f>General!D186</f>
        <v>0</v>
      </c>
      <c r="BP188" s="14">
        <f>General!F186</f>
        <v>0</v>
      </c>
      <c r="BQ188" s="14">
        <f>General!G186</f>
        <v>0</v>
      </c>
    </row>
    <row r="189" spans="63:69">
      <c r="BK189" s="14">
        <f>General!A187</f>
        <v>0</v>
      </c>
      <c r="BL189" s="14">
        <f>General!B187</f>
        <v>0</v>
      </c>
      <c r="BM189" s="14">
        <f>General!C187</f>
        <v>0</v>
      </c>
      <c r="BN189" s="14">
        <f>General!D187</f>
        <v>0</v>
      </c>
      <c r="BP189" s="14">
        <f>General!F187</f>
        <v>0</v>
      </c>
      <c r="BQ189" s="14">
        <f>General!G187</f>
        <v>0</v>
      </c>
    </row>
    <row r="190" spans="63:69">
      <c r="BK190" s="14">
        <f>General!A188</f>
        <v>0</v>
      </c>
      <c r="BL190" s="14">
        <f>General!B188</f>
        <v>0</v>
      </c>
      <c r="BM190" s="14">
        <f>General!C188</f>
        <v>0</v>
      </c>
      <c r="BN190" s="14">
        <f>General!D188</f>
        <v>0</v>
      </c>
      <c r="BP190" s="14">
        <f>General!F188</f>
        <v>0</v>
      </c>
      <c r="BQ190" s="14">
        <f>General!G188</f>
        <v>0</v>
      </c>
    </row>
    <row r="191" spans="63:69">
      <c r="BK191" s="14">
        <f>General!A189</f>
        <v>0</v>
      </c>
      <c r="BL191" s="14">
        <f>General!B189</f>
        <v>0</v>
      </c>
      <c r="BM191" s="14">
        <f>General!C189</f>
        <v>0</v>
      </c>
      <c r="BN191" s="14">
        <f>General!D189</f>
        <v>0</v>
      </c>
      <c r="BP191" s="14">
        <f>General!F189</f>
        <v>0</v>
      </c>
      <c r="BQ191" s="14">
        <f>General!G189</f>
        <v>0</v>
      </c>
    </row>
    <row r="192" spans="63:69">
      <c r="BK192" s="14">
        <f>General!A190</f>
        <v>0</v>
      </c>
      <c r="BL192" s="14">
        <f>General!B190</f>
        <v>0</v>
      </c>
      <c r="BM192" s="14">
        <f>General!C190</f>
        <v>0</v>
      </c>
      <c r="BN192" s="14">
        <f>General!D190</f>
        <v>0</v>
      </c>
      <c r="BP192" s="14">
        <f>General!F190</f>
        <v>0</v>
      </c>
      <c r="BQ192" s="14">
        <f>General!G190</f>
        <v>0</v>
      </c>
    </row>
    <row r="193" spans="63:69">
      <c r="BK193" s="14">
        <f>General!A191</f>
        <v>0</v>
      </c>
      <c r="BL193" s="14">
        <f>General!B191</f>
        <v>0</v>
      </c>
      <c r="BM193" s="14">
        <f>General!C191</f>
        <v>0</v>
      </c>
      <c r="BN193" s="14">
        <f>General!D191</f>
        <v>0</v>
      </c>
      <c r="BP193" s="14">
        <f>General!F191</f>
        <v>0</v>
      </c>
      <c r="BQ193" s="14">
        <f>General!G191</f>
        <v>0</v>
      </c>
    </row>
    <row r="194" spans="63:69">
      <c r="BK194" s="14">
        <f>General!A192</f>
        <v>0</v>
      </c>
      <c r="BL194" s="14">
        <f>General!B192</f>
        <v>0</v>
      </c>
      <c r="BM194" s="14">
        <f>General!C192</f>
        <v>0</v>
      </c>
      <c r="BN194" s="14">
        <f>General!D192</f>
        <v>0</v>
      </c>
      <c r="BP194" s="14">
        <f>General!F192</f>
        <v>0</v>
      </c>
      <c r="BQ194" s="14">
        <f>General!G192</f>
        <v>0</v>
      </c>
    </row>
    <row r="195" spans="63:69">
      <c r="BK195" s="14">
        <f>General!A193</f>
        <v>0</v>
      </c>
      <c r="BL195" s="14">
        <f>General!B193</f>
        <v>0</v>
      </c>
      <c r="BM195" s="14">
        <f>General!C193</f>
        <v>0</v>
      </c>
      <c r="BN195" s="14">
        <f>General!D193</f>
        <v>0</v>
      </c>
      <c r="BP195" s="14">
        <f>General!F193</f>
        <v>0</v>
      </c>
      <c r="BQ195" s="14">
        <f>General!G193</f>
        <v>0</v>
      </c>
    </row>
    <row r="196" spans="63:69">
      <c r="BK196" s="14">
        <f>General!A194</f>
        <v>0</v>
      </c>
      <c r="BL196" s="14">
        <f>General!B194</f>
        <v>0</v>
      </c>
      <c r="BM196" s="14">
        <f>General!C194</f>
        <v>0</v>
      </c>
      <c r="BN196" s="14">
        <f>General!D194</f>
        <v>0</v>
      </c>
      <c r="BP196" s="14">
        <f>General!F194</f>
        <v>0</v>
      </c>
      <c r="BQ196" s="14">
        <f>General!G194</f>
        <v>0</v>
      </c>
    </row>
    <row r="197" spans="63:69">
      <c r="BK197" s="14">
        <f>General!A195</f>
        <v>0</v>
      </c>
      <c r="BL197" s="14">
        <f>General!B195</f>
        <v>0</v>
      </c>
      <c r="BM197" s="14">
        <f>General!C195</f>
        <v>0</v>
      </c>
      <c r="BN197" s="14">
        <f>General!D195</f>
        <v>0</v>
      </c>
      <c r="BP197" s="14">
        <f>General!F195</f>
        <v>0</v>
      </c>
      <c r="BQ197" s="14">
        <f>General!G195</f>
        <v>0</v>
      </c>
    </row>
    <row r="198" spans="63:69">
      <c r="BK198" s="14">
        <f>General!A196</f>
        <v>0</v>
      </c>
      <c r="BL198" s="14">
        <f>General!B196</f>
        <v>0</v>
      </c>
      <c r="BM198" s="14">
        <f>General!C196</f>
        <v>0</v>
      </c>
      <c r="BN198" s="14">
        <f>General!D196</f>
        <v>0</v>
      </c>
      <c r="BP198" s="14">
        <f>General!F196</f>
        <v>0</v>
      </c>
      <c r="BQ198" s="14">
        <f>General!G196</f>
        <v>0</v>
      </c>
    </row>
    <row r="199" spans="63:69">
      <c r="BK199" s="14">
        <f>General!A197</f>
        <v>0</v>
      </c>
      <c r="BL199" s="14">
        <f>General!B197</f>
        <v>0</v>
      </c>
      <c r="BM199" s="14">
        <f>General!C197</f>
        <v>0</v>
      </c>
      <c r="BN199" s="14">
        <f>General!D197</f>
        <v>0</v>
      </c>
      <c r="BP199" s="14">
        <f>General!F197</f>
        <v>0</v>
      </c>
      <c r="BQ199" s="14">
        <f>General!G197</f>
        <v>0</v>
      </c>
    </row>
    <row r="200" spans="63:69">
      <c r="BK200" s="14">
        <f>General!A198</f>
        <v>0</v>
      </c>
      <c r="BL200" s="14">
        <f>General!B198</f>
        <v>0</v>
      </c>
      <c r="BM200" s="14">
        <f>General!C198</f>
        <v>0</v>
      </c>
      <c r="BN200" s="14">
        <f>General!D198</f>
        <v>0</v>
      </c>
      <c r="BP200" s="14">
        <f>General!F198</f>
        <v>0</v>
      </c>
      <c r="BQ200" s="14">
        <f>General!G198</f>
        <v>0</v>
      </c>
    </row>
    <row r="201" spans="63:69">
      <c r="BK201" s="14">
        <f>General!A199</f>
        <v>0</v>
      </c>
      <c r="BL201" s="14">
        <f>General!B199</f>
        <v>0</v>
      </c>
      <c r="BM201" s="14">
        <f>General!C199</f>
        <v>0</v>
      </c>
      <c r="BN201" s="14">
        <f>General!D199</f>
        <v>0</v>
      </c>
      <c r="BP201" s="14">
        <f>General!F199</f>
        <v>0</v>
      </c>
      <c r="BQ201" s="14">
        <f>General!G199</f>
        <v>0</v>
      </c>
    </row>
    <row r="202" spans="63:69">
      <c r="BK202" s="14">
        <f>General!A200</f>
        <v>0</v>
      </c>
      <c r="BL202" s="14">
        <f>General!B200</f>
        <v>0</v>
      </c>
      <c r="BM202" s="14">
        <f>General!C200</f>
        <v>0</v>
      </c>
      <c r="BN202" s="14">
        <f>General!D200</f>
        <v>0</v>
      </c>
      <c r="BP202" s="14">
        <f>General!F200</f>
        <v>0</v>
      </c>
      <c r="BQ202" s="14">
        <f>General!G200</f>
        <v>0</v>
      </c>
    </row>
    <row r="203" spans="63:69">
      <c r="BK203" s="14">
        <f>General!A201</f>
        <v>0</v>
      </c>
      <c r="BL203" s="14">
        <f>General!B201</f>
        <v>0</v>
      </c>
      <c r="BM203" s="14">
        <f>General!C201</f>
        <v>0</v>
      </c>
      <c r="BN203" s="14">
        <f>General!D201</f>
        <v>0</v>
      </c>
      <c r="BP203" s="14">
        <f>General!F201</f>
        <v>0</v>
      </c>
      <c r="BQ203" s="14">
        <f>General!G201</f>
        <v>0</v>
      </c>
    </row>
    <row r="204" spans="63:69">
      <c r="BK204" s="14">
        <f>General!A202</f>
        <v>0</v>
      </c>
      <c r="BL204" s="14">
        <f>General!B202</f>
        <v>0</v>
      </c>
      <c r="BM204" s="14">
        <f>General!C202</f>
        <v>0</v>
      </c>
      <c r="BN204" s="14">
        <f>General!D202</f>
        <v>0</v>
      </c>
      <c r="BP204" s="14">
        <f>General!F202</f>
        <v>0</v>
      </c>
      <c r="BQ204" s="14">
        <f>General!G202</f>
        <v>0</v>
      </c>
    </row>
    <row r="205" spans="63:69">
      <c r="BK205" s="14">
        <f>General!A203</f>
        <v>0</v>
      </c>
      <c r="BL205" s="14">
        <f>General!B203</f>
        <v>0</v>
      </c>
      <c r="BM205" s="14">
        <f>General!C203</f>
        <v>0</v>
      </c>
      <c r="BN205" s="14">
        <f>General!D203</f>
        <v>0</v>
      </c>
      <c r="BP205" s="14">
        <f>General!F203</f>
        <v>0</v>
      </c>
      <c r="BQ205" s="14">
        <f>General!G203</f>
        <v>0</v>
      </c>
    </row>
    <row r="206" spans="63:69">
      <c r="BK206" s="14">
        <f>General!A204</f>
        <v>0</v>
      </c>
      <c r="BL206" s="14">
        <f>General!B204</f>
        <v>0</v>
      </c>
      <c r="BM206" s="14">
        <f>General!C204</f>
        <v>0</v>
      </c>
      <c r="BN206" s="14">
        <f>General!D204</f>
        <v>0</v>
      </c>
      <c r="BP206" s="14">
        <f>General!F204</f>
        <v>0</v>
      </c>
      <c r="BQ206" s="14">
        <f>General!G204</f>
        <v>0</v>
      </c>
    </row>
    <row r="207" spans="63:69">
      <c r="BK207" s="14">
        <f>General!A205</f>
        <v>0</v>
      </c>
      <c r="BL207" s="14">
        <f>General!B205</f>
        <v>0</v>
      </c>
      <c r="BM207" s="14">
        <f>General!C205</f>
        <v>0</v>
      </c>
      <c r="BN207" s="14">
        <f>General!D205</f>
        <v>0</v>
      </c>
      <c r="BP207" s="14">
        <f>General!F205</f>
        <v>0</v>
      </c>
      <c r="BQ207" s="14">
        <f>General!G205</f>
        <v>0</v>
      </c>
    </row>
    <row r="208" spans="63:69">
      <c r="BK208" s="14">
        <f>General!A206</f>
        <v>0</v>
      </c>
      <c r="BL208" s="14">
        <f>General!B206</f>
        <v>0</v>
      </c>
      <c r="BM208" s="14">
        <f>General!C206</f>
        <v>0</v>
      </c>
      <c r="BN208" s="14">
        <f>General!D206</f>
        <v>0</v>
      </c>
      <c r="BP208" s="14">
        <f>General!F206</f>
        <v>0</v>
      </c>
      <c r="BQ208" s="14">
        <f>General!G206</f>
        <v>0</v>
      </c>
    </row>
    <row r="209" spans="63:69">
      <c r="BK209" s="14">
        <f>General!A207</f>
        <v>0</v>
      </c>
      <c r="BL209" s="14">
        <f>General!B207</f>
        <v>0</v>
      </c>
      <c r="BM209" s="14">
        <f>General!C207</f>
        <v>0</v>
      </c>
      <c r="BN209" s="14">
        <f>General!D207</f>
        <v>0</v>
      </c>
      <c r="BP209" s="14">
        <f>General!F207</f>
        <v>0</v>
      </c>
      <c r="BQ209" s="14">
        <f>General!G207</f>
        <v>0</v>
      </c>
    </row>
    <row r="210" spans="63:69">
      <c r="BK210" s="14">
        <f>General!A208</f>
        <v>0</v>
      </c>
      <c r="BL210" s="14">
        <f>General!B208</f>
        <v>0</v>
      </c>
      <c r="BM210" s="14">
        <f>General!C208</f>
        <v>0</v>
      </c>
      <c r="BN210" s="14">
        <f>General!D208</f>
        <v>0</v>
      </c>
      <c r="BP210" s="14">
        <f>General!F208</f>
        <v>0</v>
      </c>
      <c r="BQ210" s="14">
        <f>General!G208</f>
        <v>0</v>
      </c>
    </row>
    <row r="211" spans="63:69">
      <c r="BK211" s="14">
        <f>General!A209</f>
        <v>0</v>
      </c>
      <c r="BL211" s="14">
        <f>General!B209</f>
        <v>0</v>
      </c>
      <c r="BM211" s="14">
        <f>General!C209</f>
        <v>0</v>
      </c>
      <c r="BN211" s="14">
        <f>General!D209</f>
        <v>0</v>
      </c>
      <c r="BP211" s="14">
        <f>General!F209</f>
        <v>0</v>
      </c>
      <c r="BQ211" s="14">
        <f>General!G209</f>
        <v>0</v>
      </c>
    </row>
    <row r="212" spans="63:69">
      <c r="BK212" s="14">
        <f>General!A210</f>
        <v>0</v>
      </c>
      <c r="BL212" s="14">
        <f>General!B210</f>
        <v>0</v>
      </c>
      <c r="BM212" s="14">
        <f>General!C210</f>
        <v>0</v>
      </c>
      <c r="BN212" s="14">
        <f>General!D210</f>
        <v>0</v>
      </c>
      <c r="BP212" s="14">
        <f>General!F210</f>
        <v>0</v>
      </c>
      <c r="BQ212" s="14">
        <f>General!G210</f>
        <v>0</v>
      </c>
    </row>
    <row r="213" spans="63:69">
      <c r="BK213" s="14">
        <f>General!A211</f>
        <v>0</v>
      </c>
      <c r="BL213" s="14">
        <f>General!B211</f>
        <v>0</v>
      </c>
      <c r="BM213" s="14">
        <f>General!C211</f>
        <v>0</v>
      </c>
      <c r="BN213" s="14">
        <f>General!D211</f>
        <v>0</v>
      </c>
      <c r="BP213" s="14">
        <f>General!F211</f>
        <v>0</v>
      </c>
      <c r="BQ213" s="14">
        <f>General!G211</f>
        <v>0</v>
      </c>
    </row>
    <row r="214" spans="63:69">
      <c r="BK214" s="14">
        <f>General!A212</f>
        <v>0</v>
      </c>
      <c r="BL214" s="14">
        <f>General!B212</f>
        <v>0</v>
      </c>
      <c r="BM214" s="14">
        <f>General!C212</f>
        <v>0</v>
      </c>
      <c r="BN214" s="14">
        <f>General!D212</f>
        <v>0</v>
      </c>
      <c r="BP214" s="14">
        <f>General!F212</f>
        <v>0</v>
      </c>
      <c r="BQ214" s="14">
        <f>General!G212</f>
        <v>0</v>
      </c>
    </row>
    <row r="215" spans="63:69">
      <c r="BK215" s="14">
        <f>General!A213</f>
        <v>0</v>
      </c>
      <c r="BL215" s="14">
        <f>General!B213</f>
        <v>0</v>
      </c>
      <c r="BM215" s="14">
        <f>General!C213</f>
        <v>0</v>
      </c>
      <c r="BN215" s="14">
        <f>General!D213</f>
        <v>0</v>
      </c>
      <c r="BP215" s="14">
        <f>General!F213</f>
        <v>0</v>
      </c>
      <c r="BQ215" s="14">
        <f>General!G213</f>
        <v>0</v>
      </c>
    </row>
    <row r="216" spans="63:69">
      <c r="BK216" s="14">
        <f>General!A214</f>
        <v>0</v>
      </c>
      <c r="BL216" s="14">
        <f>General!B214</f>
        <v>0</v>
      </c>
      <c r="BM216" s="14">
        <f>General!C214</f>
        <v>0</v>
      </c>
      <c r="BN216" s="14">
        <f>General!D214</f>
        <v>0</v>
      </c>
      <c r="BP216" s="14">
        <f>General!F214</f>
        <v>0</v>
      </c>
      <c r="BQ216" s="14">
        <f>General!G214</f>
        <v>0</v>
      </c>
    </row>
    <row r="217" spans="63:69">
      <c r="BK217" s="14">
        <f>General!A215</f>
        <v>0</v>
      </c>
      <c r="BL217" s="14">
        <f>General!B215</f>
        <v>0</v>
      </c>
      <c r="BM217" s="14">
        <f>General!C215</f>
        <v>0</v>
      </c>
      <c r="BN217" s="14">
        <f>General!D215</f>
        <v>0</v>
      </c>
      <c r="BP217" s="14">
        <f>General!F215</f>
        <v>0</v>
      </c>
      <c r="BQ217" s="14">
        <f>General!G215</f>
        <v>0</v>
      </c>
    </row>
    <row r="218" spans="63:69">
      <c r="BK218" s="14">
        <f>General!A216</f>
        <v>0</v>
      </c>
      <c r="BL218" s="14">
        <f>General!B216</f>
        <v>0</v>
      </c>
      <c r="BM218" s="14">
        <f>General!C216</f>
        <v>0</v>
      </c>
      <c r="BN218" s="14">
        <f>General!D216</f>
        <v>0</v>
      </c>
      <c r="BP218" s="14">
        <f>General!F216</f>
        <v>0</v>
      </c>
      <c r="BQ218" s="14">
        <f>General!G216</f>
        <v>0</v>
      </c>
    </row>
    <row r="219" spans="63:69">
      <c r="BK219" s="14">
        <f>General!A217</f>
        <v>0</v>
      </c>
      <c r="BL219" s="14">
        <f>General!B217</f>
        <v>0</v>
      </c>
      <c r="BM219" s="14">
        <f>General!C217</f>
        <v>0</v>
      </c>
      <c r="BN219" s="14">
        <f>General!D217</f>
        <v>0</v>
      </c>
      <c r="BP219" s="14">
        <f>General!F217</f>
        <v>0</v>
      </c>
      <c r="BQ219" s="14">
        <f>General!G217</f>
        <v>0</v>
      </c>
    </row>
    <row r="220" spans="63:69">
      <c r="BK220" s="14">
        <f>General!A218</f>
        <v>0</v>
      </c>
      <c r="BL220" s="14">
        <f>General!B218</f>
        <v>0</v>
      </c>
      <c r="BM220" s="14">
        <f>General!C218</f>
        <v>0</v>
      </c>
      <c r="BN220" s="14">
        <f>General!D218</f>
        <v>0</v>
      </c>
      <c r="BP220" s="14">
        <f>General!F218</f>
        <v>0</v>
      </c>
      <c r="BQ220" s="14">
        <f>General!G218</f>
        <v>0</v>
      </c>
    </row>
    <row r="221" spans="63:69">
      <c r="BK221" s="14">
        <f>General!A219</f>
        <v>0</v>
      </c>
      <c r="BL221" s="14">
        <f>General!B219</f>
        <v>0</v>
      </c>
      <c r="BM221" s="14">
        <f>General!C219</f>
        <v>0</v>
      </c>
      <c r="BN221" s="14">
        <f>General!D219</f>
        <v>0</v>
      </c>
      <c r="BP221" s="14">
        <f>General!F219</f>
        <v>0</v>
      </c>
      <c r="BQ221" s="14">
        <f>General!G219</f>
        <v>0</v>
      </c>
    </row>
    <row r="222" spans="63:69">
      <c r="BK222" s="14">
        <f>General!A220</f>
        <v>0</v>
      </c>
      <c r="BL222" s="14">
        <f>General!B220</f>
        <v>0</v>
      </c>
      <c r="BM222" s="14">
        <f>General!C220</f>
        <v>0</v>
      </c>
      <c r="BN222" s="14">
        <f>General!D220</f>
        <v>0</v>
      </c>
      <c r="BP222" s="14">
        <f>General!F220</f>
        <v>0</v>
      </c>
      <c r="BQ222" s="14">
        <f>General!G220</f>
        <v>0</v>
      </c>
    </row>
    <row r="223" spans="63:69">
      <c r="BK223" s="14">
        <f>General!A221</f>
        <v>0</v>
      </c>
      <c r="BL223" s="14">
        <f>General!B221</f>
        <v>0</v>
      </c>
      <c r="BM223" s="14">
        <f>General!C221</f>
        <v>0</v>
      </c>
      <c r="BN223" s="14">
        <f>General!D221</f>
        <v>0</v>
      </c>
      <c r="BP223" s="14">
        <f>General!F221</f>
        <v>0</v>
      </c>
      <c r="BQ223" s="14">
        <f>General!G221</f>
        <v>0</v>
      </c>
    </row>
    <row r="224" spans="63:69">
      <c r="BK224" s="14">
        <f>General!A222</f>
        <v>0</v>
      </c>
      <c r="BL224" s="14">
        <f>General!B222</f>
        <v>0</v>
      </c>
      <c r="BM224" s="14">
        <f>General!C222</f>
        <v>0</v>
      </c>
      <c r="BN224" s="14">
        <f>General!D222</f>
        <v>0</v>
      </c>
      <c r="BP224" s="14">
        <f>General!F222</f>
        <v>0</v>
      </c>
      <c r="BQ224" s="14">
        <f>General!G222</f>
        <v>0</v>
      </c>
    </row>
    <row r="225" spans="63:69">
      <c r="BK225" s="14">
        <f>General!A223</f>
        <v>0</v>
      </c>
      <c r="BL225" s="14">
        <f>General!B223</f>
        <v>0</v>
      </c>
      <c r="BM225" s="14">
        <f>General!C223</f>
        <v>0</v>
      </c>
      <c r="BN225" s="14">
        <f>General!D223</f>
        <v>0</v>
      </c>
      <c r="BP225" s="14">
        <f>General!F223</f>
        <v>0</v>
      </c>
      <c r="BQ225" s="14">
        <f>General!G223</f>
        <v>0</v>
      </c>
    </row>
    <row r="226" spans="63:69">
      <c r="BK226" s="14">
        <f>General!A224</f>
        <v>0</v>
      </c>
      <c r="BL226" s="14">
        <f>General!B224</f>
        <v>0</v>
      </c>
      <c r="BM226" s="14">
        <f>General!C224</f>
        <v>0</v>
      </c>
      <c r="BN226" s="14">
        <f>General!D224</f>
        <v>0</v>
      </c>
      <c r="BP226" s="14">
        <f>General!F224</f>
        <v>0</v>
      </c>
      <c r="BQ226" s="14">
        <f>General!G224</f>
        <v>0</v>
      </c>
    </row>
    <row r="227" spans="63:69">
      <c r="BK227" s="14">
        <f>General!A225</f>
        <v>0</v>
      </c>
      <c r="BL227" s="14">
        <f>General!B225</f>
        <v>0</v>
      </c>
      <c r="BM227" s="14">
        <f>General!C225</f>
        <v>0</v>
      </c>
      <c r="BN227" s="14">
        <f>General!D225</f>
        <v>0</v>
      </c>
      <c r="BP227" s="14">
        <f>General!F225</f>
        <v>0</v>
      </c>
      <c r="BQ227" s="14">
        <f>General!G225</f>
        <v>0</v>
      </c>
    </row>
    <row r="228" spans="63:69">
      <c r="BK228" s="14">
        <f>General!A226</f>
        <v>0</v>
      </c>
      <c r="BL228" s="14">
        <f>General!B226</f>
        <v>0</v>
      </c>
      <c r="BM228" s="14">
        <f>General!C226</f>
        <v>0</v>
      </c>
      <c r="BN228" s="14">
        <f>General!D226</f>
        <v>0</v>
      </c>
      <c r="BP228" s="14">
        <f>General!F226</f>
        <v>0</v>
      </c>
      <c r="BQ228" s="14">
        <f>General!G226</f>
        <v>0</v>
      </c>
    </row>
    <row r="229" spans="63:69">
      <c r="BK229" s="14">
        <f>General!A227</f>
        <v>0</v>
      </c>
      <c r="BL229" s="14">
        <f>General!B227</f>
        <v>0</v>
      </c>
      <c r="BM229" s="14">
        <f>General!C227</f>
        <v>0</v>
      </c>
      <c r="BN229" s="14">
        <f>General!D227</f>
        <v>0</v>
      </c>
      <c r="BP229" s="14">
        <f>General!F227</f>
        <v>0</v>
      </c>
      <c r="BQ229" s="14">
        <f>General!G227</f>
        <v>0</v>
      </c>
    </row>
    <row r="230" spans="63:69">
      <c r="BK230" s="14">
        <f>General!A228</f>
        <v>0</v>
      </c>
      <c r="BL230" s="14">
        <f>General!B228</f>
        <v>0</v>
      </c>
      <c r="BM230" s="14">
        <f>General!C228</f>
        <v>0</v>
      </c>
      <c r="BN230" s="14">
        <f>General!D228</f>
        <v>0</v>
      </c>
      <c r="BP230" s="14">
        <f>General!F228</f>
        <v>0</v>
      </c>
      <c r="BQ230" s="14">
        <f>General!G228</f>
        <v>0</v>
      </c>
    </row>
    <row r="231" spans="63:69">
      <c r="BK231" s="14">
        <f>General!A229</f>
        <v>0</v>
      </c>
      <c r="BL231" s="14">
        <f>General!B229</f>
        <v>0</v>
      </c>
      <c r="BM231" s="14">
        <f>General!C229</f>
        <v>0</v>
      </c>
      <c r="BN231" s="14">
        <f>General!D229</f>
        <v>0</v>
      </c>
      <c r="BP231" s="14">
        <f>General!F229</f>
        <v>0</v>
      </c>
      <c r="BQ231" s="14">
        <f>General!G229</f>
        <v>0</v>
      </c>
    </row>
    <row r="232" spans="63:69">
      <c r="BK232" s="14">
        <f>General!A230</f>
        <v>0</v>
      </c>
      <c r="BL232" s="14">
        <f>General!B230</f>
        <v>0</v>
      </c>
      <c r="BM232" s="14">
        <f>General!C230</f>
        <v>0</v>
      </c>
      <c r="BN232" s="14">
        <f>General!D230</f>
        <v>0</v>
      </c>
      <c r="BP232" s="14">
        <f>General!F230</f>
        <v>0</v>
      </c>
      <c r="BQ232" s="14">
        <f>General!G230</f>
        <v>0</v>
      </c>
    </row>
    <row r="233" spans="63:69">
      <c r="BK233" s="14">
        <f>General!A231</f>
        <v>0</v>
      </c>
      <c r="BL233" s="14">
        <f>General!B231</f>
        <v>0</v>
      </c>
      <c r="BM233" s="14">
        <f>General!C231</f>
        <v>0</v>
      </c>
      <c r="BN233" s="14">
        <f>General!D231</f>
        <v>0</v>
      </c>
      <c r="BP233" s="14">
        <f>General!F231</f>
        <v>0</v>
      </c>
      <c r="BQ233" s="14">
        <f>General!G231</f>
        <v>0</v>
      </c>
    </row>
    <row r="234" spans="63:69">
      <c r="BK234" s="14">
        <f>General!A232</f>
        <v>0</v>
      </c>
      <c r="BL234" s="14">
        <f>General!B232</f>
        <v>0</v>
      </c>
      <c r="BM234" s="14">
        <f>General!C232</f>
        <v>0</v>
      </c>
      <c r="BN234" s="14">
        <f>General!D232</f>
        <v>0</v>
      </c>
      <c r="BP234" s="14">
        <f>General!F232</f>
        <v>0</v>
      </c>
      <c r="BQ234" s="14">
        <f>General!G232</f>
        <v>0</v>
      </c>
    </row>
    <row r="235" spans="63:69">
      <c r="BK235" s="14">
        <f>General!A233</f>
        <v>0</v>
      </c>
      <c r="BL235" s="14">
        <f>General!B233</f>
        <v>0</v>
      </c>
      <c r="BM235" s="14">
        <f>General!C233</f>
        <v>0</v>
      </c>
      <c r="BN235" s="14">
        <f>General!D233</f>
        <v>0</v>
      </c>
      <c r="BP235" s="14">
        <f>General!F233</f>
        <v>0</v>
      </c>
      <c r="BQ235" s="14">
        <f>General!G233</f>
        <v>0</v>
      </c>
    </row>
    <row r="236" spans="63:69">
      <c r="BK236" s="14">
        <f>General!A234</f>
        <v>0</v>
      </c>
      <c r="BL236" s="14">
        <f>General!B234</f>
        <v>0</v>
      </c>
      <c r="BM236" s="14">
        <f>General!C234</f>
        <v>0</v>
      </c>
      <c r="BN236" s="14">
        <f>General!D234</f>
        <v>0</v>
      </c>
      <c r="BP236" s="14">
        <f>General!F234</f>
        <v>0</v>
      </c>
      <c r="BQ236" s="14">
        <f>General!G234</f>
        <v>0</v>
      </c>
    </row>
    <row r="237" spans="63:69">
      <c r="BK237" s="14">
        <f>General!A235</f>
        <v>0</v>
      </c>
      <c r="BL237" s="14">
        <f>General!B235</f>
        <v>0</v>
      </c>
      <c r="BM237" s="14">
        <f>General!C235</f>
        <v>0</v>
      </c>
      <c r="BN237" s="14">
        <f>General!D235</f>
        <v>0</v>
      </c>
      <c r="BP237" s="14">
        <f>General!F235</f>
        <v>0</v>
      </c>
      <c r="BQ237" s="14">
        <f>General!G235</f>
        <v>0</v>
      </c>
    </row>
    <row r="238" spans="63:69">
      <c r="BK238" s="14">
        <f>General!A236</f>
        <v>0</v>
      </c>
      <c r="BL238" s="14">
        <f>General!B236</f>
        <v>0</v>
      </c>
      <c r="BM238" s="14">
        <f>General!C236</f>
        <v>0</v>
      </c>
      <c r="BN238" s="14">
        <f>General!D236</f>
        <v>0</v>
      </c>
      <c r="BP238" s="14">
        <f>General!F236</f>
        <v>0</v>
      </c>
      <c r="BQ238" s="14">
        <f>General!G236</f>
        <v>0</v>
      </c>
    </row>
    <row r="239" spans="63:69">
      <c r="BK239" s="14">
        <f>General!A237</f>
        <v>0</v>
      </c>
      <c r="BL239" s="14">
        <f>General!B237</f>
        <v>0</v>
      </c>
      <c r="BM239" s="14">
        <f>General!C237</f>
        <v>0</v>
      </c>
      <c r="BN239" s="14">
        <f>General!D237</f>
        <v>0</v>
      </c>
      <c r="BP239" s="14">
        <f>General!F237</f>
        <v>0</v>
      </c>
      <c r="BQ239" s="14">
        <f>General!G237</f>
        <v>0</v>
      </c>
    </row>
    <row r="240" spans="63:69">
      <c r="BK240" s="14">
        <f>General!A238</f>
        <v>0</v>
      </c>
      <c r="BL240" s="14">
        <f>General!B238</f>
        <v>0</v>
      </c>
      <c r="BM240" s="14">
        <f>General!C238</f>
        <v>0</v>
      </c>
      <c r="BN240" s="14">
        <f>General!D238</f>
        <v>0</v>
      </c>
      <c r="BP240" s="14">
        <f>General!F238</f>
        <v>0</v>
      </c>
      <c r="BQ240" s="14">
        <f>General!G238</f>
        <v>0</v>
      </c>
    </row>
    <row r="241" spans="63:69">
      <c r="BK241" s="14">
        <f>General!A239</f>
        <v>0</v>
      </c>
      <c r="BL241" s="14">
        <f>General!B239</f>
        <v>0</v>
      </c>
      <c r="BM241" s="14">
        <f>General!C239</f>
        <v>0</v>
      </c>
      <c r="BN241" s="14">
        <f>General!D239</f>
        <v>0</v>
      </c>
      <c r="BP241" s="14">
        <f>General!F239</f>
        <v>0</v>
      </c>
      <c r="BQ241" s="14">
        <f>General!G239</f>
        <v>0</v>
      </c>
    </row>
    <row r="242" spans="63:69">
      <c r="BK242" s="14">
        <f>General!A240</f>
        <v>0</v>
      </c>
      <c r="BL242" s="14">
        <f>General!B240</f>
        <v>0</v>
      </c>
      <c r="BM242" s="14">
        <f>General!C240</f>
        <v>0</v>
      </c>
      <c r="BN242" s="14">
        <f>General!D240</f>
        <v>0</v>
      </c>
      <c r="BP242" s="14">
        <f>General!F240</f>
        <v>0</v>
      </c>
      <c r="BQ242" s="14">
        <f>General!G240</f>
        <v>0</v>
      </c>
    </row>
    <row r="243" spans="63:69">
      <c r="BK243" s="14">
        <f>General!A241</f>
        <v>0</v>
      </c>
      <c r="BL243" s="14">
        <f>General!B241</f>
        <v>0</v>
      </c>
      <c r="BM243" s="14">
        <f>General!C241</f>
        <v>0</v>
      </c>
      <c r="BN243" s="14">
        <f>General!D241</f>
        <v>0</v>
      </c>
      <c r="BP243" s="14">
        <f>General!F241</f>
        <v>0</v>
      </c>
      <c r="BQ243" s="14">
        <f>General!G241</f>
        <v>0</v>
      </c>
    </row>
    <row r="244" spans="63:69">
      <c r="BK244" s="14">
        <f>General!A242</f>
        <v>0</v>
      </c>
      <c r="BL244" s="14">
        <f>General!B242</f>
        <v>0</v>
      </c>
      <c r="BM244" s="14">
        <f>General!C242</f>
        <v>0</v>
      </c>
      <c r="BN244" s="14">
        <f>General!D242</f>
        <v>0</v>
      </c>
      <c r="BP244" s="14">
        <f>General!F242</f>
        <v>0</v>
      </c>
      <c r="BQ244" s="14">
        <f>General!G242</f>
        <v>0</v>
      </c>
    </row>
    <row r="245" spans="63:69">
      <c r="BK245" s="14">
        <f>General!A243</f>
        <v>0</v>
      </c>
      <c r="BL245" s="14">
        <f>General!B243</f>
        <v>0</v>
      </c>
      <c r="BM245" s="14">
        <f>General!C243</f>
        <v>0</v>
      </c>
      <c r="BN245" s="14">
        <f>General!D243</f>
        <v>0</v>
      </c>
      <c r="BP245" s="14">
        <f>General!F243</f>
        <v>0</v>
      </c>
      <c r="BQ245" s="14">
        <f>General!G243</f>
        <v>0</v>
      </c>
    </row>
    <row r="246" spans="63:69">
      <c r="BK246" s="14">
        <f>General!A244</f>
        <v>0</v>
      </c>
      <c r="BL246" s="14">
        <f>General!B244</f>
        <v>0</v>
      </c>
      <c r="BM246" s="14">
        <f>General!C244</f>
        <v>0</v>
      </c>
      <c r="BN246" s="14">
        <f>General!D244</f>
        <v>0</v>
      </c>
      <c r="BP246" s="14">
        <f>General!F244</f>
        <v>0</v>
      </c>
      <c r="BQ246" s="14">
        <f>General!G244</f>
        <v>0</v>
      </c>
    </row>
    <row r="247" spans="63:69">
      <c r="BK247" s="14">
        <f>General!A245</f>
        <v>0</v>
      </c>
      <c r="BL247" s="14">
        <f>General!B245</f>
        <v>0</v>
      </c>
      <c r="BM247" s="14">
        <f>General!C245</f>
        <v>0</v>
      </c>
      <c r="BN247" s="14">
        <f>General!D245</f>
        <v>0</v>
      </c>
      <c r="BP247" s="14">
        <f>General!F245</f>
        <v>0</v>
      </c>
      <c r="BQ247" s="14">
        <f>General!G245</f>
        <v>0</v>
      </c>
    </row>
    <row r="248" spans="63:69">
      <c r="BK248" s="14">
        <f>General!A246</f>
        <v>0</v>
      </c>
      <c r="BL248" s="14">
        <f>General!B246</f>
        <v>0</v>
      </c>
      <c r="BM248" s="14">
        <f>General!C246</f>
        <v>0</v>
      </c>
      <c r="BN248" s="14">
        <f>General!D246</f>
        <v>0</v>
      </c>
      <c r="BP248" s="14">
        <f>General!F246</f>
        <v>0</v>
      </c>
      <c r="BQ248" s="14">
        <f>General!G246</f>
        <v>0</v>
      </c>
    </row>
    <row r="249" spans="63:69">
      <c r="BK249" s="14">
        <f>General!A247</f>
        <v>0</v>
      </c>
      <c r="BL249" s="14">
        <f>General!B247</f>
        <v>0</v>
      </c>
      <c r="BM249" s="14">
        <f>General!C247</f>
        <v>0</v>
      </c>
      <c r="BN249" s="14">
        <f>General!D247</f>
        <v>0</v>
      </c>
      <c r="BP249" s="14">
        <f>General!F247</f>
        <v>0</v>
      </c>
      <c r="BQ249" s="14">
        <f>General!G247</f>
        <v>0</v>
      </c>
    </row>
    <row r="250" spans="63:69">
      <c r="BK250" s="14">
        <f>General!A248</f>
        <v>0</v>
      </c>
      <c r="BL250" s="14">
        <f>General!B248</f>
        <v>0</v>
      </c>
      <c r="BM250" s="14">
        <f>General!C248</f>
        <v>0</v>
      </c>
      <c r="BN250" s="14">
        <f>General!D248</f>
        <v>0</v>
      </c>
      <c r="BP250" s="14">
        <f>General!F248</f>
        <v>0</v>
      </c>
      <c r="BQ250" s="14">
        <f>General!G248</f>
        <v>0</v>
      </c>
    </row>
    <row r="251" spans="63:69">
      <c r="BK251" s="14">
        <f>General!A249</f>
        <v>0</v>
      </c>
      <c r="BL251" s="14">
        <f>General!B249</f>
        <v>0</v>
      </c>
      <c r="BM251" s="14">
        <f>General!C249</f>
        <v>0</v>
      </c>
      <c r="BN251" s="14">
        <f>General!D249</f>
        <v>0</v>
      </c>
      <c r="BP251" s="14">
        <f>General!F249</f>
        <v>0</v>
      </c>
      <c r="BQ251" s="14">
        <f>General!G249</f>
        <v>0</v>
      </c>
    </row>
    <row r="252" spans="63:69">
      <c r="BK252" s="14">
        <f>General!A250</f>
        <v>0</v>
      </c>
      <c r="BL252" s="14">
        <f>General!B250</f>
        <v>0</v>
      </c>
      <c r="BM252" s="14">
        <f>General!C250</f>
        <v>0</v>
      </c>
      <c r="BN252" s="14">
        <f>General!D250</f>
        <v>0</v>
      </c>
      <c r="BP252" s="14">
        <f>General!F250</f>
        <v>0</v>
      </c>
      <c r="BQ252" s="14">
        <f>General!G250</f>
        <v>0</v>
      </c>
    </row>
    <row r="253" spans="63:69">
      <c r="BK253" s="14">
        <f>General!A251</f>
        <v>0</v>
      </c>
      <c r="BL253" s="14">
        <f>General!B251</f>
        <v>0</v>
      </c>
      <c r="BM253" s="14">
        <f>General!C251</f>
        <v>0</v>
      </c>
      <c r="BN253" s="14">
        <f>General!D251</f>
        <v>0</v>
      </c>
      <c r="BP253" s="14">
        <f>General!F251</f>
        <v>0</v>
      </c>
      <c r="BQ253" s="14">
        <f>General!G251</f>
        <v>0</v>
      </c>
    </row>
    <row r="254" spans="63:69">
      <c r="BK254" s="14">
        <f>General!A252</f>
        <v>0</v>
      </c>
      <c r="BL254" s="14">
        <f>General!B252</f>
        <v>0</v>
      </c>
      <c r="BM254" s="14">
        <f>General!C252</f>
        <v>0</v>
      </c>
      <c r="BN254" s="14">
        <f>General!D252</f>
        <v>0</v>
      </c>
      <c r="BP254" s="14">
        <f>General!F252</f>
        <v>0</v>
      </c>
      <c r="BQ254" s="14">
        <f>General!G252</f>
        <v>0</v>
      </c>
    </row>
    <row r="255" spans="63:69">
      <c r="BK255" s="14">
        <f>General!A253</f>
        <v>0</v>
      </c>
      <c r="BL255" s="14">
        <f>General!B253</f>
        <v>0</v>
      </c>
      <c r="BM255" s="14">
        <f>General!C253</f>
        <v>0</v>
      </c>
      <c r="BN255" s="14">
        <f>General!D253</f>
        <v>0</v>
      </c>
      <c r="BP255" s="14">
        <f>General!F253</f>
        <v>0</v>
      </c>
      <c r="BQ255" s="14">
        <f>General!G253</f>
        <v>0</v>
      </c>
    </row>
    <row r="256" spans="63:69">
      <c r="BK256" s="14">
        <f>General!A254</f>
        <v>0</v>
      </c>
      <c r="BL256" s="14">
        <f>General!B254</f>
        <v>0</v>
      </c>
      <c r="BM256" s="14">
        <f>General!C254</f>
        <v>0</v>
      </c>
      <c r="BN256" s="14">
        <f>General!D254</f>
        <v>0</v>
      </c>
      <c r="BP256" s="14">
        <f>General!F254</f>
        <v>0</v>
      </c>
      <c r="BQ256" s="14">
        <f>General!G254</f>
        <v>0</v>
      </c>
    </row>
    <row r="257" spans="63:69">
      <c r="BK257" s="14">
        <f>General!A255</f>
        <v>0</v>
      </c>
      <c r="BL257" s="14">
        <f>General!B255</f>
        <v>0</v>
      </c>
      <c r="BM257" s="14">
        <f>General!C255</f>
        <v>0</v>
      </c>
      <c r="BN257" s="14">
        <f>General!D255</f>
        <v>0</v>
      </c>
      <c r="BP257" s="14">
        <f>General!F255</f>
        <v>0</v>
      </c>
      <c r="BQ257" s="14">
        <f>General!G255</f>
        <v>0</v>
      </c>
    </row>
    <row r="258" spans="63:69">
      <c r="BK258" s="14">
        <f>General!A256</f>
        <v>0</v>
      </c>
      <c r="BL258" s="14">
        <f>General!B256</f>
        <v>0</v>
      </c>
      <c r="BM258" s="14">
        <f>General!C256</f>
        <v>0</v>
      </c>
      <c r="BN258" s="14">
        <f>General!D256</f>
        <v>0</v>
      </c>
      <c r="BP258" s="14">
        <f>General!F256</f>
        <v>0</v>
      </c>
      <c r="BQ258" s="14">
        <f>General!G256</f>
        <v>0</v>
      </c>
    </row>
    <row r="259" spans="63:69">
      <c r="BK259" s="14">
        <f>General!A257</f>
        <v>0</v>
      </c>
      <c r="BL259" s="14">
        <f>General!B257</f>
        <v>0</v>
      </c>
      <c r="BM259" s="14">
        <f>General!C257</f>
        <v>0</v>
      </c>
      <c r="BN259" s="14">
        <f>General!D257</f>
        <v>0</v>
      </c>
      <c r="BP259" s="14">
        <f>General!F257</f>
        <v>0</v>
      </c>
      <c r="BQ259" s="14">
        <f>General!G257</f>
        <v>0</v>
      </c>
    </row>
    <row r="260" spans="63:69">
      <c r="BK260" s="14">
        <f>General!A258</f>
        <v>0</v>
      </c>
      <c r="BL260" s="14">
        <f>General!B258</f>
        <v>0</v>
      </c>
      <c r="BM260" s="14">
        <f>General!C258</f>
        <v>0</v>
      </c>
      <c r="BN260" s="14">
        <f>General!D258</f>
        <v>0</v>
      </c>
      <c r="BP260" s="14">
        <f>General!F258</f>
        <v>0</v>
      </c>
      <c r="BQ260" s="14">
        <f>General!G258</f>
        <v>0</v>
      </c>
    </row>
    <row r="261" spans="63:69">
      <c r="BK261" s="14">
        <f>General!A259</f>
        <v>0</v>
      </c>
      <c r="BL261" s="14">
        <f>General!B259</f>
        <v>0</v>
      </c>
      <c r="BM261" s="14">
        <f>General!C259</f>
        <v>0</v>
      </c>
      <c r="BN261" s="14">
        <f>General!D259</f>
        <v>0</v>
      </c>
      <c r="BP261" s="14">
        <f>General!F259</f>
        <v>0</v>
      </c>
      <c r="BQ261" s="14">
        <f>General!G259</f>
        <v>0</v>
      </c>
    </row>
    <row r="262" spans="63:69">
      <c r="BK262" s="14">
        <f>General!A260</f>
        <v>0</v>
      </c>
      <c r="BL262" s="14">
        <f>General!B260</f>
        <v>0</v>
      </c>
      <c r="BM262" s="14">
        <f>General!C260</f>
        <v>0</v>
      </c>
      <c r="BN262" s="14">
        <f>General!D260</f>
        <v>0</v>
      </c>
      <c r="BP262" s="14">
        <f>General!F260</f>
        <v>0</v>
      </c>
      <c r="BQ262" s="14">
        <f>General!G260</f>
        <v>0</v>
      </c>
    </row>
    <row r="263" spans="63:69">
      <c r="BK263" s="14">
        <f>General!A261</f>
        <v>0</v>
      </c>
      <c r="BL263" s="14">
        <f>General!B261</f>
        <v>0</v>
      </c>
      <c r="BM263" s="14">
        <f>General!C261</f>
        <v>0</v>
      </c>
      <c r="BN263" s="14">
        <f>General!D261</f>
        <v>0</v>
      </c>
      <c r="BP263" s="14">
        <f>General!F261</f>
        <v>0</v>
      </c>
      <c r="BQ263" s="14">
        <f>General!G261</f>
        <v>0</v>
      </c>
    </row>
    <row r="264" spans="63:69">
      <c r="BK264" s="14">
        <f>General!A262</f>
        <v>0</v>
      </c>
      <c r="BL264" s="14">
        <f>General!B262</f>
        <v>0</v>
      </c>
      <c r="BM264" s="14">
        <f>General!C262</f>
        <v>0</v>
      </c>
      <c r="BN264" s="14">
        <f>General!D262</f>
        <v>0</v>
      </c>
      <c r="BP264" s="14">
        <f>General!F262</f>
        <v>0</v>
      </c>
      <c r="BQ264" s="14">
        <f>General!G262</f>
        <v>0</v>
      </c>
    </row>
    <row r="265" spans="63:69">
      <c r="BK265" s="14">
        <f>General!A263</f>
        <v>0</v>
      </c>
      <c r="BL265" s="14">
        <f>General!B263</f>
        <v>0</v>
      </c>
      <c r="BM265" s="14">
        <f>General!C263</f>
        <v>0</v>
      </c>
      <c r="BN265" s="14">
        <f>General!D263</f>
        <v>0</v>
      </c>
      <c r="BP265" s="14">
        <f>General!F263</f>
        <v>0</v>
      </c>
      <c r="BQ265" s="14">
        <f>General!G263</f>
        <v>0</v>
      </c>
    </row>
    <row r="266" spans="63:69">
      <c r="BK266" s="14">
        <f>General!A264</f>
        <v>0</v>
      </c>
      <c r="BL266" s="14">
        <f>General!B264</f>
        <v>0</v>
      </c>
      <c r="BM266" s="14">
        <f>General!C264</f>
        <v>0</v>
      </c>
      <c r="BN266" s="14">
        <f>General!D264</f>
        <v>0</v>
      </c>
      <c r="BP266" s="14">
        <f>General!F264</f>
        <v>0</v>
      </c>
      <c r="BQ266" s="14">
        <f>General!G264</f>
        <v>0</v>
      </c>
    </row>
    <row r="267" spans="63:69">
      <c r="BK267" s="14">
        <f>General!A265</f>
        <v>0</v>
      </c>
      <c r="BL267" s="14">
        <f>General!B265</f>
        <v>0</v>
      </c>
      <c r="BM267" s="14">
        <f>General!C265</f>
        <v>0</v>
      </c>
      <c r="BN267" s="14">
        <f>General!D265</f>
        <v>0</v>
      </c>
      <c r="BP267" s="14">
        <f>General!F265</f>
        <v>0</v>
      </c>
      <c r="BQ267" s="14">
        <f>General!G265</f>
        <v>0</v>
      </c>
    </row>
    <row r="268" spans="63:69">
      <c r="BK268" s="14">
        <f>General!A266</f>
        <v>0</v>
      </c>
      <c r="BL268" s="14">
        <f>General!B266</f>
        <v>0</v>
      </c>
      <c r="BM268" s="14">
        <f>General!C266</f>
        <v>0</v>
      </c>
      <c r="BN268" s="14">
        <f>General!D266</f>
        <v>0</v>
      </c>
      <c r="BP268" s="14">
        <f>General!F266</f>
        <v>0</v>
      </c>
      <c r="BQ268" s="14">
        <f>General!G266</f>
        <v>0</v>
      </c>
    </row>
    <row r="269" spans="63:69">
      <c r="BK269" s="14">
        <f>General!A267</f>
        <v>0</v>
      </c>
      <c r="BL269" s="14">
        <f>General!B267</f>
        <v>0</v>
      </c>
      <c r="BM269" s="14">
        <f>General!C267</f>
        <v>0</v>
      </c>
      <c r="BN269" s="14">
        <f>General!D267</f>
        <v>0</v>
      </c>
      <c r="BP269" s="14">
        <f>General!F267</f>
        <v>0</v>
      </c>
      <c r="BQ269" s="14">
        <f>General!G267</f>
        <v>0</v>
      </c>
    </row>
    <row r="270" spans="63:69">
      <c r="BK270" s="14">
        <f>General!A268</f>
        <v>0</v>
      </c>
      <c r="BL270" s="14">
        <f>General!B268</f>
        <v>0</v>
      </c>
      <c r="BM270" s="14">
        <f>General!C268</f>
        <v>0</v>
      </c>
      <c r="BN270" s="14">
        <f>General!D268</f>
        <v>0</v>
      </c>
      <c r="BP270" s="14">
        <f>General!F268</f>
        <v>0</v>
      </c>
      <c r="BQ270" s="14">
        <f>General!G268</f>
        <v>0</v>
      </c>
    </row>
    <row r="271" spans="63:69">
      <c r="BK271" s="14">
        <f>General!A269</f>
        <v>0</v>
      </c>
      <c r="BL271" s="14">
        <f>General!B269</f>
        <v>0</v>
      </c>
      <c r="BM271" s="14">
        <f>General!C269</f>
        <v>0</v>
      </c>
      <c r="BN271" s="14">
        <f>General!D269</f>
        <v>0</v>
      </c>
      <c r="BP271" s="14">
        <f>General!F269</f>
        <v>0</v>
      </c>
      <c r="BQ271" s="14">
        <f>General!G269</f>
        <v>0</v>
      </c>
    </row>
    <row r="272" spans="63:69">
      <c r="BK272" s="14">
        <f>General!A270</f>
        <v>0</v>
      </c>
      <c r="BL272" s="14">
        <f>General!B270</f>
        <v>0</v>
      </c>
      <c r="BM272" s="14">
        <f>General!C270</f>
        <v>0</v>
      </c>
      <c r="BN272" s="14">
        <f>General!D270</f>
        <v>0</v>
      </c>
      <c r="BP272" s="14">
        <f>General!F270</f>
        <v>0</v>
      </c>
      <c r="BQ272" s="14">
        <f>General!G270</f>
        <v>0</v>
      </c>
    </row>
    <row r="273" spans="63:69">
      <c r="BK273" s="14">
        <f>General!A271</f>
        <v>0</v>
      </c>
      <c r="BL273" s="14">
        <f>General!B271</f>
        <v>0</v>
      </c>
      <c r="BM273" s="14">
        <f>General!C271</f>
        <v>0</v>
      </c>
      <c r="BN273" s="14">
        <f>General!D271</f>
        <v>0</v>
      </c>
      <c r="BP273" s="14">
        <f>General!F271</f>
        <v>0</v>
      </c>
      <c r="BQ273" s="14">
        <f>General!G271</f>
        <v>0</v>
      </c>
    </row>
    <row r="274" spans="63:69">
      <c r="BK274" s="14">
        <f>General!A272</f>
        <v>0</v>
      </c>
      <c r="BL274" s="14">
        <f>General!B272</f>
        <v>0</v>
      </c>
      <c r="BM274" s="14">
        <f>General!C272</f>
        <v>0</v>
      </c>
      <c r="BN274" s="14">
        <f>General!D272</f>
        <v>0</v>
      </c>
      <c r="BP274" s="14">
        <f>General!F272</f>
        <v>0</v>
      </c>
      <c r="BQ274" s="14">
        <f>General!G272</f>
        <v>0</v>
      </c>
    </row>
    <row r="275" spans="63:69">
      <c r="BK275" s="14">
        <f>General!A273</f>
        <v>0</v>
      </c>
      <c r="BL275" s="14">
        <f>General!B273</f>
        <v>0</v>
      </c>
      <c r="BM275" s="14">
        <f>General!C273</f>
        <v>0</v>
      </c>
      <c r="BN275" s="14">
        <f>General!D273</f>
        <v>0</v>
      </c>
      <c r="BP275" s="14">
        <f>General!F273</f>
        <v>0</v>
      </c>
      <c r="BQ275" s="14">
        <f>General!G273</f>
        <v>0</v>
      </c>
    </row>
    <row r="276" spans="63:69">
      <c r="BK276" s="14">
        <f>General!A274</f>
        <v>0</v>
      </c>
      <c r="BL276" s="14">
        <f>General!B274</f>
        <v>0</v>
      </c>
      <c r="BM276" s="14">
        <f>General!C274</f>
        <v>0</v>
      </c>
      <c r="BN276" s="14">
        <f>General!D274</f>
        <v>0</v>
      </c>
      <c r="BP276" s="14">
        <f>General!F274</f>
        <v>0</v>
      </c>
      <c r="BQ276" s="14">
        <f>General!G274</f>
        <v>0</v>
      </c>
    </row>
    <row r="277" spans="63:69">
      <c r="BK277" s="14">
        <f>General!A275</f>
        <v>0</v>
      </c>
      <c r="BL277" s="14">
        <f>General!B275</f>
        <v>0</v>
      </c>
      <c r="BM277" s="14">
        <f>General!C275</f>
        <v>0</v>
      </c>
      <c r="BN277" s="14">
        <f>General!D275</f>
        <v>0</v>
      </c>
      <c r="BP277" s="14">
        <f>General!F275</f>
        <v>0</v>
      </c>
      <c r="BQ277" s="14">
        <f>General!G275</f>
        <v>0</v>
      </c>
    </row>
    <row r="278" spans="63:69">
      <c r="BK278" s="14">
        <f>General!A276</f>
        <v>0</v>
      </c>
      <c r="BL278" s="14">
        <f>General!B276</f>
        <v>0</v>
      </c>
      <c r="BM278" s="14">
        <f>General!C276</f>
        <v>0</v>
      </c>
      <c r="BN278" s="14">
        <f>General!D276</f>
        <v>0</v>
      </c>
      <c r="BP278" s="14">
        <f>General!F276</f>
        <v>0</v>
      </c>
      <c r="BQ278" s="14">
        <f>General!G276</f>
        <v>0</v>
      </c>
    </row>
    <row r="279" spans="63:69">
      <c r="BK279" s="14">
        <f>General!A277</f>
        <v>0</v>
      </c>
      <c r="BL279" s="14">
        <f>General!B277</f>
        <v>0</v>
      </c>
      <c r="BM279" s="14">
        <f>General!C277</f>
        <v>0</v>
      </c>
      <c r="BN279" s="14">
        <f>General!D277</f>
        <v>0</v>
      </c>
      <c r="BP279" s="14">
        <f>General!F277</f>
        <v>0</v>
      </c>
      <c r="BQ279" s="14">
        <f>General!G277</f>
        <v>0</v>
      </c>
    </row>
    <row r="280" spans="63:69">
      <c r="BK280" s="14">
        <f>General!A278</f>
        <v>0</v>
      </c>
      <c r="BL280" s="14">
        <f>General!B278</f>
        <v>0</v>
      </c>
      <c r="BM280" s="14">
        <f>General!C278</f>
        <v>0</v>
      </c>
      <c r="BN280" s="14">
        <f>General!D278</f>
        <v>0</v>
      </c>
      <c r="BP280" s="14">
        <f>General!F278</f>
        <v>0</v>
      </c>
      <c r="BQ280" s="14">
        <f>General!G278</f>
        <v>0</v>
      </c>
    </row>
    <row r="281" spans="63:69">
      <c r="BK281" s="14">
        <f>General!A279</f>
        <v>0</v>
      </c>
      <c r="BL281" s="14">
        <f>General!B279</f>
        <v>0</v>
      </c>
      <c r="BM281" s="14">
        <f>General!C279</f>
        <v>0</v>
      </c>
      <c r="BN281" s="14">
        <f>General!D279</f>
        <v>0</v>
      </c>
      <c r="BP281" s="14">
        <f>General!F279</f>
        <v>0</v>
      </c>
      <c r="BQ281" s="14">
        <f>General!G279</f>
        <v>0</v>
      </c>
    </row>
    <row r="282" spans="63:69">
      <c r="BK282" s="14">
        <f>General!A280</f>
        <v>0</v>
      </c>
      <c r="BL282" s="14">
        <f>General!B280</f>
        <v>0</v>
      </c>
      <c r="BM282" s="14">
        <f>General!C280</f>
        <v>0</v>
      </c>
      <c r="BN282" s="14">
        <f>General!D280</f>
        <v>0</v>
      </c>
      <c r="BP282" s="14">
        <f>General!F280</f>
        <v>0</v>
      </c>
      <c r="BQ282" s="14">
        <f>General!G280</f>
        <v>0</v>
      </c>
    </row>
  </sheetData>
  <sheetProtection algorithmName="SHA-512" hashValue="IZXDWNyoioAS9pUMu5KWXkVLZutPs5F5/FcbADNXW8UdgU9fkwGeoK+lnHsBm7fl2WopmRwHo4/0RY5nqQh+5A==" saltValue="2QJs/ad+B1MMzWk71bY4LA==" spinCount="100000" sheet="1" objects="1" scenarios="1"/>
  <mergeCells count="49">
    <mergeCell ref="J127:Q127"/>
    <mergeCell ref="A128:I128"/>
    <mergeCell ref="J128:Q128"/>
    <mergeCell ref="A127:I127"/>
    <mergeCell ref="J113:Q113"/>
    <mergeCell ref="J114:Q114"/>
    <mergeCell ref="J115:Q115"/>
    <mergeCell ref="J116:Q116"/>
    <mergeCell ref="J117:Q117"/>
    <mergeCell ref="J118:Q118"/>
    <mergeCell ref="J119:Q119"/>
    <mergeCell ref="J120:Q120"/>
    <mergeCell ref="J121:Q121"/>
    <mergeCell ref="J122:Q122"/>
    <mergeCell ref="J123:Q123"/>
    <mergeCell ref="J124:Q124"/>
    <mergeCell ref="J125:Q125"/>
    <mergeCell ref="J126:Q126"/>
    <mergeCell ref="A124:I124"/>
    <mergeCell ref="A125:I125"/>
    <mergeCell ref="A126:I126"/>
    <mergeCell ref="A121:I121"/>
    <mergeCell ref="A122:I122"/>
    <mergeCell ref="A123:I123"/>
    <mergeCell ref="A118:I118"/>
    <mergeCell ref="A119:I119"/>
    <mergeCell ref="A120:I120"/>
    <mergeCell ref="A115:I115"/>
    <mergeCell ref="A116:I116"/>
    <mergeCell ref="A117:I117"/>
    <mergeCell ref="A112:I112"/>
    <mergeCell ref="J112:Q112"/>
    <mergeCell ref="A113:I113"/>
    <mergeCell ref="A114:I114"/>
    <mergeCell ref="B3:Q3"/>
    <mergeCell ref="A111:Q111"/>
    <mergeCell ref="AI3:AK3"/>
    <mergeCell ref="AZ3:AZ4"/>
    <mergeCell ref="BG3:BH3"/>
    <mergeCell ref="AT3:AT4"/>
    <mergeCell ref="AU3:AU4"/>
    <mergeCell ref="BA3:BB3"/>
    <mergeCell ref="BC3:BD3"/>
    <mergeCell ref="AX3:AY3"/>
    <mergeCell ref="AV3:AW3"/>
    <mergeCell ref="R3:R4"/>
    <mergeCell ref="A110:Q110"/>
    <mergeCell ref="W3:W4"/>
    <mergeCell ref="X3:X4"/>
  </mergeCells>
  <phoneticPr fontId="2" type="noConversion"/>
  <conditionalFormatting sqref="H5:H109">
    <cfRule type="cellIs" dxfId="39" priority="4" operator="equal">
      <formula>"P"</formula>
    </cfRule>
  </conditionalFormatting>
  <conditionalFormatting sqref="H129:H1048576 H5:H109">
    <cfRule type="cellIs" dxfId="38" priority="2" operator="equal">
      <formula>"B"</formula>
    </cfRule>
    <cfRule type="cellIs" dxfId="37" priority="3" operator="equal">
      <formula>"P"</formula>
    </cfRule>
  </conditionalFormatting>
  <conditionalFormatting sqref="O5:O109 Q5:Q109">
    <cfRule type="cellIs" dxfId="36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1F490-9589-482E-8842-8A30C50C059D}">
  <dimension ref="A1:BQ235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52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68" t="str">
        <f>'Strategy Dashboard'!K3</f>
        <v>Strategy 2 : PD/FE</v>
      </c>
      <c r="C3" s="369"/>
      <c r="D3" s="369"/>
      <c r="E3" s="369"/>
      <c r="F3" s="369"/>
      <c r="G3" s="370"/>
      <c r="H3" s="369"/>
      <c r="I3" s="369"/>
      <c r="J3" s="369"/>
      <c r="K3" s="369"/>
      <c r="L3" s="369"/>
      <c r="M3" s="369"/>
      <c r="N3" s="369"/>
      <c r="O3" s="369"/>
      <c r="P3" s="369"/>
      <c r="Q3" s="371"/>
      <c r="R3" s="353" t="s">
        <v>140</v>
      </c>
      <c r="S3" s="14" t="s">
        <v>141</v>
      </c>
      <c r="V3" s="14" t="s">
        <v>114</v>
      </c>
      <c r="W3" s="310" t="s">
        <v>439</v>
      </c>
      <c r="X3" s="310" t="s">
        <v>440</v>
      </c>
      <c r="AI3" s="336" t="s">
        <v>117</v>
      </c>
      <c r="AJ3" s="336"/>
      <c r="AK3" s="336"/>
      <c r="AL3" s="65"/>
      <c r="AM3" s="65"/>
      <c r="AN3" s="65"/>
      <c r="AO3" s="65"/>
      <c r="AP3" s="65"/>
      <c r="AQ3" s="65"/>
      <c r="AT3" s="326" t="s">
        <v>1</v>
      </c>
      <c r="AU3" s="326" t="s">
        <v>2</v>
      </c>
      <c r="AV3" s="308" t="s">
        <v>33</v>
      </c>
      <c r="AW3" s="309"/>
      <c r="AX3" s="308" t="s">
        <v>79</v>
      </c>
      <c r="AY3" s="309"/>
      <c r="AZ3" s="326" t="s">
        <v>37</v>
      </c>
      <c r="BA3" s="351" t="s">
        <v>10</v>
      </c>
      <c r="BB3" s="352"/>
      <c r="BC3" s="351" t="s">
        <v>11</v>
      </c>
      <c r="BD3" s="352"/>
      <c r="BE3" s="64" t="s">
        <v>10</v>
      </c>
      <c r="BF3" s="64" t="s">
        <v>11</v>
      </c>
      <c r="BG3" s="350" t="s">
        <v>111</v>
      </c>
      <c r="BH3" s="350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1" t="s">
        <v>73</v>
      </c>
      <c r="C4" s="132" t="s">
        <v>119</v>
      </c>
      <c r="D4" s="132" t="s">
        <v>24</v>
      </c>
      <c r="E4" s="132" t="s">
        <v>25</v>
      </c>
      <c r="F4" s="133" t="s">
        <v>74</v>
      </c>
      <c r="G4" s="136"/>
      <c r="H4" s="134" t="s">
        <v>0</v>
      </c>
      <c r="I4" s="135"/>
      <c r="J4" s="131" t="s">
        <v>118</v>
      </c>
      <c r="K4" s="132" t="s">
        <v>24</v>
      </c>
      <c r="L4" s="132" t="s">
        <v>25</v>
      </c>
      <c r="M4" s="132" t="s">
        <v>74</v>
      </c>
      <c r="N4" s="132" t="s">
        <v>76</v>
      </c>
      <c r="O4" s="132" t="s">
        <v>77</v>
      </c>
      <c r="P4" s="132" t="s">
        <v>248</v>
      </c>
      <c r="Q4" s="133" t="s">
        <v>136</v>
      </c>
      <c r="R4" s="354"/>
      <c r="S4" s="14" t="s">
        <v>142</v>
      </c>
      <c r="T4" s="14" t="str">
        <f>T28</f>
        <v/>
      </c>
      <c r="V4" s="14" t="s">
        <v>115</v>
      </c>
      <c r="W4" s="310"/>
      <c r="X4" s="310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52" t="s">
        <v>137</v>
      </c>
      <c r="AH4" s="152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49"/>
      <c r="AU4" s="349"/>
      <c r="AV4" s="16" t="s">
        <v>1</v>
      </c>
      <c r="AW4" s="16" t="s">
        <v>2</v>
      </c>
      <c r="AX4" s="16" t="s">
        <v>1</v>
      </c>
      <c r="AY4" s="16" t="s">
        <v>2</v>
      </c>
      <c r="AZ4" s="349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18"/>
      <c r="C5" s="85" t="s">
        <v>4</v>
      </c>
      <c r="D5" s="85"/>
      <c r="E5" s="85"/>
      <c r="F5" s="86"/>
      <c r="H5" s="80" t="str">
        <f>IF('Strategy Dashboard'!AU5="","",'Strategy Dashboard'!AU5)</f>
        <v>P</v>
      </c>
      <c r="J5" s="118" t="s">
        <v>257</v>
      </c>
      <c r="K5" s="85"/>
      <c r="L5" s="85"/>
      <c r="M5" s="85"/>
      <c r="N5" s="85"/>
      <c r="O5" s="126" t="s">
        <v>139</v>
      </c>
      <c r="P5" s="85"/>
      <c r="Q5" s="127" t="str">
        <f t="shared" ref="Q5:Q68" si="0">IF(AB5="R","Rabbit","")</f>
        <v/>
      </c>
      <c r="R5" s="120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2" t="str">
        <f>C5</f>
        <v>PD</v>
      </c>
      <c r="AS5" s="152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6"/>
      <c r="P6" s="87"/>
      <c r="Q6" s="111"/>
      <c r="R6" s="121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PD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6"/>
      <c r="P7" s="87"/>
      <c r="Q7" s="111"/>
      <c r="R7" s="121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PD</v>
      </c>
      <c r="AS7" s="14" t="str">
        <f t="shared" si="4"/>
        <v>FE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6"/>
      <c r="P8" s="87"/>
      <c r="Q8" s="111"/>
      <c r="R8" s="121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PD</v>
      </c>
      <c r="AS8" s="14" t="str">
        <f t="shared" si="4"/>
        <v>FE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0"/>
      <c r="C9" s="89" t="str">
        <f t="shared" si="2"/>
        <v/>
      </c>
      <c r="D9" s="89"/>
      <c r="E9" s="89"/>
      <c r="F9" s="90"/>
      <c r="H9" s="82" t="str">
        <f>IF('Strategy Dashboard'!AU9="","",'Strategy Dashboard'!AU9)</f>
        <v>P</v>
      </c>
      <c r="J9" s="110"/>
      <c r="K9" s="89"/>
      <c r="L9" s="89"/>
      <c r="M9" s="89"/>
      <c r="N9" s="89"/>
      <c r="O9" s="128"/>
      <c r="P9" s="89"/>
      <c r="Q9" s="112"/>
      <c r="R9" s="122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PD</v>
      </c>
      <c r="AS9" s="14" t="str">
        <f t="shared" si="4"/>
        <v>FE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 t="shared" si="2"/>
        <v/>
      </c>
      <c r="D10" s="75" t="str">
        <f t="shared" ref="D10:D73" si="7">IF(H9="","",IF(AR10="PD",IF(AZ10="P",BB10,""),AL10))</f>
        <v>B</v>
      </c>
      <c r="E10" s="113" t="str">
        <f t="shared" ref="E10:E73" si="8">IF(H9="","",IF(AR10="PD",IF(AZ10="B",BB10,""),AM10))</f>
        <v/>
      </c>
      <c r="F10" s="76" t="str">
        <f>IF(H10="","",IF(H10="P",IF(D10="","L","W"),IF(E10="","L","W")))</f>
        <v>W</v>
      </c>
      <c r="H10" s="80" t="str">
        <f>IF('Strategy Dashboard'!AU10="","",'Strategy Dashboard'!AU10)</f>
        <v>P</v>
      </c>
      <c r="J10" s="74" t="str">
        <f t="shared" ref="J10:J69" si="9">IF(AS9=AS10,"",AS10)</f>
        <v/>
      </c>
      <c r="K10" s="75" t="str">
        <f t="shared" ref="K10:K73" si="10">IF(H9="","",IF(AND(D10=AG10,LEFT(AG10)="L",REPLACE(AG10,1,1,"")&gt;=5),"L"&amp;(REPLACE(AG10,1,1,"")-3),AG10))</f>
        <v/>
      </c>
      <c r="L10" s="113" t="str">
        <f t="shared" ref="L10:L73" si="11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0</v>
      </c>
      <c r="O10" s="129" t="str">
        <f t="shared" ref="O10:O73" si="12">IF(H9="","",IF(V10="S","",IF(N10&gt;0,N10,IF(AB10="R",N10,""))))</f>
        <v/>
      </c>
      <c r="P10" s="36">
        <f>IF(H10="","",IF(B10="NB",P9,IF(O10="",SUM($O$5:$O10)+N10,SUM($O$5:$O10))))</f>
        <v>0</v>
      </c>
      <c r="Q10" s="130" t="str">
        <f t="shared" si="0"/>
        <v/>
      </c>
      <c r="R10" s="120">
        <f t="shared" ref="R10:R73" si="13">IF(H10="","",IF(M10="W",0+BF10,0-BF10)+IF(F10="W",0+BE10,0-BE10))</f>
        <v>0</v>
      </c>
      <c r="S10" s="79" t="str">
        <f t="shared" ref="S10:S73" si="14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5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2" t="str">
        <f t="shared" ref="AG10:AG13" si="16">IF(H9="","",IF(AS10="FE",IF(AZ10="B",BD10,""),AN10))</f>
        <v/>
      </c>
      <c r="AH10" s="152" t="str">
        <f t="shared" ref="AH10:AH13" si="17">IF(H9="","",IF(AS10="FE",IF(AZ10="P",BD10,""),AO10))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8">IF(AR10="T-T",IF(H8="B",BB10,""),IF(AR10="T-C",IF(H9="B",BB10,""),IF(AR10="T-B",IF(H9="P",BB10,""),"")))</f>
        <v/>
      </c>
      <c r="AM10" s="71" t="str">
        <f t="shared" ref="AM10:AM73" si="19">IF(AR10="T-T",IF(H8="P",BB10,""),IF(AR10="T-C",IF(H9="P",BB10,""),IF(AR10="T-B",IF(H9="B",BB10,""),"")))</f>
        <v/>
      </c>
      <c r="AN10" s="71" t="str">
        <f t="shared" ref="AN10:AN73" si="20">IF(AR10="T-T",IF(H8="B",BD10,""),IF(AR10="T-C",IF(H9="B",BD10,""),IF(AR10="T-B",IF(H9="P",BD10,""),"")))</f>
        <v/>
      </c>
      <c r="AO10" s="71" t="str">
        <f t="shared" ref="AO10:AO73" si="21">IF(AR10="T-T",IF(H8="P",BD10,""),IF(AR10="T-C",IF(H9="P",BD10,""),IF(AR10="T-B",IF(H9="B",BD10,""),"")))</f>
        <v/>
      </c>
      <c r="AR10" s="14" t="str">
        <f t="shared" si="3"/>
        <v>PD</v>
      </c>
      <c r="AS10" s="14" t="str">
        <f t="shared" si="4"/>
        <v>FE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2">IF(AT5="",0,AT5)&amp;IF(AT6="",0,AT6)&amp;IF(AT7="",0,AT7)&amp;IF(AT8="",0,AT8)&amp;IF(AT9="",0,AT9)</f>
        <v>12001</v>
      </c>
      <c r="AW10" s="14" t="str">
        <f t="shared" si="22"/>
        <v>00120</v>
      </c>
      <c r="AZ10" s="14" t="str">
        <f>IF(COUNTBLANK(AT5:AT9)&gt;2,"B","P")</f>
        <v>P</v>
      </c>
      <c r="BA10" s="14" t="str">
        <f t="shared" ref="BA10:BA73" si="23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4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68" t="str">
        <f t="shared" si="6"/>
        <v>B7</v>
      </c>
      <c r="C11" s="24" t="str">
        <f t="shared" si="2"/>
        <v>T-T</v>
      </c>
      <c r="D11" s="77" t="str">
        <f t="shared" si="7"/>
        <v/>
      </c>
      <c r="E11" s="114" t="str">
        <f t="shared" si="8"/>
        <v>L5</v>
      </c>
      <c r="F11" s="67" t="str">
        <f t="shared" ref="F11:F74" si="25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9"/>
        <v>T-T</v>
      </c>
      <c r="K11" s="77" t="str">
        <f t="shared" si="10"/>
        <v/>
      </c>
      <c r="L11" s="114" t="str">
        <f t="shared" si="11"/>
        <v>F2</v>
      </c>
      <c r="M11" s="24" t="str">
        <f t="shared" ref="M11:M74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-7</v>
      </c>
      <c r="O11" s="117" t="str">
        <f t="shared" si="12"/>
        <v/>
      </c>
      <c r="P11" s="24">
        <f>IF(H11="","",IF(B11="NB",P10,IF(O11="",SUM($O$5:$O11)+N11,SUM($O$5:$O11))))</f>
        <v>-7</v>
      </c>
      <c r="Q11" s="123" t="str">
        <f t="shared" si="0"/>
        <v/>
      </c>
      <c r="R11" s="121">
        <f t="shared" si="13"/>
        <v>-7</v>
      </c>
      <c r="S11" s="79" t="str">
        <f t="shared" si="14"/>
        <v>L</v>
      </c>
      <c r="T11" s="14">
        <f t="shared" si="5"/>
        <v>-1</v>
      </c>
      <c r="U11" s="14">
        <f t="shared" ref="U11:U74" si="28">IF(S11="",0,IFERROR(VLOOKUP(S6&amp;S7&amp;S8&amp;S9&amp;S10&amp;S11,BP:BQ,2,FALSE),0))</f>
        <v>-1</v>
      </c>
      <c r="V11" s="14" t="str">
        <f t="shared" ref="V11:V74" si="29">IF(H10="","",IF(AB10="R","S",IF(V10="S","C",IF(N10&gt;0,"S","C"))))</f>
        <v>C</v>
      </c>
      <c r="W11" s="14" t="str">
        <f t="shared" si="15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79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0</v>
      </c>
      <c r="AD11" s="14">
        <f t="shared" ref="AD11:AD74" si="36">IF(H10="","",IF(E11="B",1,IF(REPLACE(E11,1,1,"")="",0,INT(REPLACE(E11,1,1,"")))))</f>
        <v>5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52" t="str">
        <f t="shared" si="16"/>
        <v/>
      </c>
      <c r="AH11" s="152" t="str">
        <f t="shared" si="17"/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Y</v>
      </c>
      <c r="AL11" s="71" t="str">
        <f t="shared" si="18"/>
        <v/>
      </c>
      <c r="AM11" s="71" t="str">
        <f t="shared" si="19"/>
        <v>L5</v>
      </c>
      <c r="AN11" s="71" t="str">
        <f t="shared" si="20"/>
        <v/>
      </c>
      <c r="AO11" s="71" t="str">
        <f t="shared" si="21"/>
        <v>F2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2"/>
        <v>20012</v>
      </c>
      <c r="AW11" s="14" t="str">
        <f t="shared" si="22"/>
        <v>01200</v>
      </c>
      <c r="AX11" s="14" t="str">
        <f t="shared" ref="AX11:AY45" si="42">IF(AT5="",0,AT5)&amp;IF(AT6="",0,AT6)&amp;IF(AT7="",0,AT7)&amp;IF(AT8="",0,AT8)&amp;IF(AT9="",0,AT9)&amp;IF(AT10="",0,AT10)</f>
        <v>120012</v>
      </c>
      <c r="AY11" s="14" t="str">
        <f t="shared" si="42"/>
        <v>001200</v>
      </c>
      <c r="AZ11" s="14" t="str">
        <f t="shared" ref="AZ11:AZ74" si="43">IF(COUNTBLANK(AT6:AT10)&gt;2,"B","P")</f>
        <v>P</v>
      </c>
      <c r="BA11" s="14" t="str">
        <f t="shared" si="23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4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68" t="str">
        <f t="shared" si="6"/>
        <v>B5</v>
      </c>
      <c r="C12" s="24" t="str">
        <f t="shared" si="2"/>
        <v/>
      </c>
      <c r="D12" s="77" t="str">
        <f t="shared" si="7"/>
        <v/>
      </c>
      <c r="E12" s="114" t="str">
        <f t="shared" si="8"/>
        <v>F2</v>
      </c>
      <c r="F12" s="67" t="str">
        <f t="shared" si="25"/>
        <v>W</v>
      </c>
      <c r="H12" s="81" t="str">
        <f>IF('Strategy Dashboard'!AU12="","",'Strategy Dashboard'!AU12)</f>
        <v>B</v>
      </c>
      <c r="J12" s="68" t="str">
        <f t="shared" si="9"/>
        <v/>
      </c>
      <c r="K12" s="77" t="str">
        <f t="shared" si="10"/>
        <v/>
      </c>
      <c r="L12" s="114" t="str">
        <f t="shared" si="11"/>
        <v>F3</v>
      </c>
      <c r="M12" s="24" t="str">
        <f t="shared" si="26"/>
        <v>W</v>
      </c>
      <c r="N12" s="36">
        <f t="shared" si="27"/>
        <v>-2</v>
      </c>
      <c r="O12" s="117" t="str">
        <f t="shared" si="12"/>
        <v/>
      </c>
      <c r="P12" s="24">
        <f>IF(H12="","",IF(B12="NB",P11,IF(O12="",SUM($O$5:$O12)+N12,SUM($O$5:$O12))))</f>
        <v>-2</v>
      </c>
      <c r="Q12" s="123" t="str">
        <f t="shared" si="0"/>
        <v/>
      </c>
      <c r="R12" s="121">
        <f t="shared" si="13"/>
        <v>5</v>
      </c>
      <c r="S12" s="79" t="str">
        <f t="shared" si="14"/>
        <v>W</v>
      </c>
      <c r="T12" s="14">
        <f t="shared" si="5"/>
        <v>0</v>
      </c>
      <c r="U12" s="14">
        <f t="shared" si="28"/>
        <v>1</v>
      </c>
      <c r="V12" s="14" t="str">
        <f t="shared" si="29"/>
        <v>C</v>
      </c>
      <c r="W12" s="14" t="str">
        <f t="shared" si="15"/>
        <v>N</v>
      </c>
      <c r="X12" s="14" t="str">
        <f t="shared" si="30"/>
        <v>N</v>
      </c>
      <c r="Y12" s="14">
        <f t="shared" si="31"/>
        <v>3</v>
      </c>
      <c r="Z12" s="79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0</v>
      </c>
      <c r="AD12" s="14">
        <f t="shared" si="36"/>
        <v>2</v>
      </c>
      <c r="AE12" s="14">
        <f t="shared" si="37"/>
        <v>0</v>
      </c>
      <c r="AF12" s="14">
        <f t="shared" si="38"/>
        <v>3</v>
      </c>
      <c r="AG12" s="152" t="str">
        <f t="shared" si="16"/>
        <v/>
      </c>
      <c r="AH12" s="152" t="str">
        <f t="shared" si="17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8"/>
        <v/>
      </c>
      <c r="AM12" s="71" t="str">
        <f t="shared" si="19"/>
        <v>F2</v>
      </c>
      <c r="AN12" s="71" t="str">
        <f t="shared" si="20"/>
        <v/>
      </c>
      <c r="AO12" s="71" t="str">
        <f t="shared" si="21"/>
        <v>F3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2"/>
        <v>00123</v>
      </c>
      <c r="AW12" s="14" t="str">
        <f t="shared" si="22"/>
        <v>12000</v>
      </c>
      <c r="AX12" s="14" t="str">
        <f t="shared" si="42"/>
        <v>200123</v>
      </c>
      <c r="AY12" s="14" t="str">
        <f t="shared" si="42"/>
        <v>012000</v>
      </c>
      <c r="AZ12" s="14" t="str">
        <f t="shared" si="43"/>
        <v>P</v>
      </c>
      <c r="BA12" s="14" t="str">
        <f t="shared" si="23"/>
        <v>L5L</v>
      </c>
      <c r="BB12" s="14" t="str">
        <f t="shared" si="44"/>
        <v>F2</v>
      </c>
      <c r="BC12" s="14" t="str">
        <f t="shared" si="24"/>
        <v>F2L</v>
      </c>
      <c r="BD12" s="14" t="str">
        <f t="shared" ref="BD12:BD75" si="47">IF(OR(V12="S",AND(AA11="Y",X12="N")),"B",IFERROR(VLOOKUP(BC12,$BM$3:$BN$100,2,FALSE),""))</f>
        <v>F3</v>
      </c>
      <c r="BE12" s="14" t="str">
        <f t="shared" si="45"/>
        <v>2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68" t="str">
        <f t="shared" si="6"/>
        <v>B3</v>
      </c>
      <c r="C13" s="24" t="str">
        <f t="shared" si="2"/>
        <v/>
      </c>
      <c r="D13" s="77" t="str">
        <f t="shared" si="7"/>
        <v/>
      </c>
      <c r="E13" s="114" t="str">
        <f t="shared" si="8"/>
        <v>B</v>
      </c>
      <c r="F13" s="67" t="str">
        <f t="shared" si="25"/>
        <v>W</v>
      </c>
      <c r="H13" s="81" t="str">
        <f>IF('Strategy Dashboard'!AU13="","",'Strategy Dashboard'!AU13)</f>
        <v>B</v>
      </c>
      <c r="J13" s="68" t="str">
        <f t="shared" si="9"/>
        <v/>
      </c>
      <c r="K13" s="77" t="str">
        <f t="shared" si="10"/>
        <v/>
      </c>
      <c r="L13" s="114" t="str">
        <f t="shared" si="11"/>
        <v>F2</v>
      </c>
      <c r="M13" s="24" t="str">
        <f t="shared" si="26"/>
        <v>W</v>
      </c>
      <c r="N13" s="36">
        <f t="shared" si="27"/>
        <v>1</v>
      </c>
      <c r="O13" s="117">
        <f t="shared" si="12"/>
        <v>1</v>
      </c>
      <c r="P13" s="24">
        <f>IF(H13="","",IF(B13="NB",P12,IF(O13="",SUM($O$5:$O13)+N13,SUM($O$5:$O13))))</f>
        <v>1</v>
      </c>
      <c r="Q13" s="123" t="str">
        <f t="shared" si="0"/>
        <v/>
      </c>
      <c r="R13" s="121">
        <f t="shared" si="13"/>
        <v>3</v>
      </c>
      <c r="S13" s="79" t="str">
        <f t="shared" si="14"/>
        <v>W</v>
      </c>
      <c r="T13" s="14">
        <f t="shared" si="5"/>
        <v>3</v>
      </c>
      <c r="U13" s="14">
        <f t="shared" si="28"/>
        <v>3</v>
      </c>
      <c r="V13" s="14" t="str">
        <f t="shared" si="29"/>
        <v>C</v>
      </c>
      <c r="W13" s="14" t="str">
        <f t="shared" si="15"/>
        <v>N</v>
      </c>
      <c r="X13" s="14" t="str">
        <f t="shared" si="30"/>
        <v>N</v>
      </c>
      <c r="Y13" s="14">
        <f t="shared" si="31"/>
        <v>4</v>
      </c>
      <c r="Z13" s="79" t="str">
        <f t="shared" si="32"/>
        <v>Y</v>
      </c>
      <c r="AA13" s="14" t="str">
        <f t="shared" si="33"/>
        <v>Y</v>
      </c>
      <c r="AB13" s="14" t="str">
        <f t="shared" si="34"/>
        <v>N</v>
      </c>
      <c r="AC13" s="14">
        <f t="shared" si="35"/>
        <v>0</v>
      </c>
      <c r="AD13" s="14">
        <f t="shared" si="36"/>
        <v>1</v>
      </c>
      <c r="AE13" s="14">
        <f t="shared" si="37"/>
        <v>0</v>
      </c>
      <c r="AF13" s="14">
        <f t="shared" si="38"/>
        <v>2</v>
      </c>
      <c r="AG13" s="152" t="str">
        <f t="shared" si="16"/>
        <v/>
      </c>
      <c r="AH13" s="152" t="str">
        <f t="shared" si="17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8"/>
        <v/>
      </c>
      <c r="AM13" s="71" t="str">
        <f t="shared" si="19"/>
        <v>B</v>
      </c>
      <c r="AN13" s="71" t="str">
        <f t="shared" si="20"/>
        <v/>
      </c>
      <c r="AO13" s="71" t="str">
        <f t="shared" si="21"/>
        <v>F2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2"/>
        <v>01230</v>
      </c>
      <c r="AW13" s="14" t="str">
        <f t="shared" si="22"/>
        <v>20001</v>
      </c>
      <c r="AX13" s="14" t="str">
        <f t="shared" si="42"/>
        <v>001230</v>
      </c>
      <c r="AY13" s="14" t="str">
        <f t="shared" si="42"/>
        <v>120001</v>
      </c>
      <c r="AZ13" s="14" t="str">
        <f t="shared" si="43"/>
        <v>P</v>
      </c>
      <c r="BA13" s="14" t="str">
        <f t="shared" si="23"/>
        <v>F2W</v>
      </c>
      <c r="BB13" s="14" t="str">
        <f t="shared" si="44"/>
        <v>B</v>
      </c>
      <c r="BC13" s="14" t="str">
        <f t="shared" si="24"/>
        <v>F3W</v>
      </c>
      <c r="BD13" s="14" t="str">
        <f t="shared" si="47"/>
        <v>F2</v>
      </c>
      <c r="BE13" s="14">
        <f t="shared" si="45"/>
        <v>1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78" t="str">
        <f t="shared" si="7"/>
        <v>B</v>
      </c>
      <c r="E14" s="115" t="str">
        <f t="shared" si="8"/>
        <v/>
      </c>
      <c r="F14" s="70" t="str">
        <f t="shared" si="25"/>
        <v>L</v>
      </c>
      <c r="H14" s="82" t="str">
        <f>IF('Strategy Dashboard'!AU14="","",'Strategy Dashboard'!AU14)</f>
        <v>B</v>
      </c>
      <c r="J14" s="69" t="str">
        <f t="shared" si="9"/>
        <v/>
      </c>
      <c r="K14" s="78" t="str">
        <f t="shared" si="10"/>
        <v>B</v>
      </c>
      <c r="L14" s="115" t="str">
        <f t="shared" si="11"/>
        <v/>
      </c>
      <c r="M14" s="25" t="str">
        <f t="shared" si="26"/>
        <v>L</v>
      </c>
      <c r="N14" s="36">
        <f t="shared" si="27"/>
        <v>-2</v>
      </c>
      <c r="O14" s="124" t="str">
        <f t="shared" si="12"/>
        <v/>
      </c>
      <c r="P14" s="25">
        <f>IF(H14="","",IF(B14="NB",P13,IF(O14="",SUM($O$5:$O14)+N14,SUM($O$5:$O14))))</f>
        <v>-1</v>
      </c>
      <c r="Q14" s="125" t="str">
        <f t="shared" si="0"/>
        <v/>
      </c>
      <c r="R14" s="122">
        <f t="shared" si="13"/>
        <v>-2</v>
      </c>
      <c r="S14" s="79" t="str">
        <f t="shared" si="14"/>
        <v>L</v>
      </c>
      <c r="T14" s="14">
        <f t="shared" si="5"/>
        <v>2</v>
      </c>
      <c r="U14" s="14">
        <f t="shared" si="28"/>
        <v>-1</v>
      </c>
      <c r="V14" s="14" t="str">
        <f t="shared" si="29"/>
        <v>S</v>
      </c>
      <c r="W14" s="14" t="str">
        <f t="shared" si="15"/>
        <v>Y</v>
      </c>
      <c r="X14" s="14" t="str">
        <f t="shared" si="30"/>
        <v>N</v>
      </c>
      <c r="Y14" s="14">
        <f t="shared" si="31"/>
        <v>1</v>
      </c>
      <c r="Z14" s="79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1</v>
      </c>
      <c r="AD14" s="14">
        <f t="shared" si="36"/>
        <v>0</v>
      </c>
      <c r="AE14" s="14">
        <f t="shared" si="37"/>
        <v>1</v>
      </c>
      <c r="AF14" s="14">
        <f t="shared" si="38"/>
        <v>0</v>
      </c>
      <c r="AG14" s="152" t="str">
        <f t="shared" ref="AG14:AG74" si="48">IF(H13="","",IF(AS14="FE",IF(AZ14="B",BD14,""),AN14))</f>
        <v>B</v>
      </c>
      <c r="AH14" s="152" t="str">
        <f t="shared" ref="AH14:AH74" si="49">IF(H13="","",IF(AS14="FE",IF(AZ14="P",BD14,""),AO14))</f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1" t="str">
        <f t="shared" si="18"/>
        <v>B</v>
      </c>
      <c r="AM14" s="71" t="str">
        <f t="shared" si="19"/>
        <v/>
      </c>
      <c r="AN14" s="71" t="str">
        <f t="shared" si="20"/>
        <v>B</v>
      </c>
      <c r="AO14" s="71" t="str">
        <f t="shared" si="21"/>
        <v/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22"/>
        <v>12300</v>
      </c>
      <c r="AW14" s="14" t="str">
        <f t="shared" si="22"/>
        <v>00012</v>
      </c>
      <c r="AX14" s="14" t="str">
        <f t="shared" si="42"/>
        <v>012300</v>
      </c>
      <c r="AY14" s="14" t="str">
        <f t="shared" si="42"/>
        <v>200012</v>
      </c>
      <c r="AZ14" s="14" t="str">
        <f t="shared" si="43"/>
        <v>P</v>
      </c>
      <c r="BA14" s="14" t="str">
        <f t="shared" si="23"/>
        <v>BW</v>
      </c>
      <c r="BB14" s="14" t="str">
        <f t="shared" si="44"/>
        <v>B</v>
      </c>
      <c r="BC14" s="14" t="str">
        <f t="shared" si="24"/>
        <v>F2W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4" t="str">
        <f t="shared" si="6"/>
        <v>P4</v>
      </c>
      <c r="C15" s="36" t="str">
        <f t="shared" si="2"/>
        <v/>
      </c>
      <c r="D15" s="75" t="str">
        <f t="shared" si="7"/>
        <v>F2</v>
      </c>
      <c r="E15" s="113" t="str">
        <f t="shared" si="8"/>
        <v/>
      </c>
      <c r="F15" s="76" t="str">
        <f t="shared" si="25"/>
        <v>L</v>
      </c>
      <c r="H15" s="80" t="str">
        <f>IF('Strategy Dashboard'!AU15="","",'Strategy Dashboard'!AU15)</f>
        <v>B</v>
      </c>
      <c r="J15" s="74" t="str">
        <f t="shared" si="9"/>
        <v/>
      </c>
      <c r="K15" s="75" t="str">
        <f t="shared" si="10"/>
        <v>F2</v>
      </c>
      <c r="L15" s="113" t="str">
        <f t="shared" si="11"/>
        <v/>
      </c>
      <c r="M15" s="36" t="str">
        <f t="shared" si="26"/>
        <v>L</v>
      </c>
      <c r="N15" s="36">
        <f t="shared" si="27"/>
        <v>-6</v>
      </c>
      <c r="O15" s="129" t="str">
        <f t="shared" si="12"/>
        <v/>
      </c>
      <c r="P15" s="36">
        <f>IF(H15="","",IF(B15="NB",P14,IF(O15="",SUM($O$5:$O15)+N15,SUM($O$5:$O15))))</f>
        <v>-5</v>
      </c>
      <c r="Q15" s="130" t="str">
        <f t="shared" si="0"/>
        <v/>
      </c>
      <c r="R15" s="120">
        <f t="shared" si="13"/>
        <v>-4</v>
      </c>
      <c r="S15" s="79" t="str">
        <f t="shared" si="14"/>
        <v>L</v>
      </c>
      <c r="T15" s="14">
        <f t="shared" si="5"/>
        <v>-1</v>
      </c>
      <c r="U15" s="14">
        <f t="shared" si="28"/>
        <v>-3</v>
      </c>
      <c r="V15" s="14" t="str">
        <f t="shared" si="29"/>
        <v>C</v>
      </c>
      <c r="W15" s="14" t="str">
        <f t="shared" si="15"/>
        <v>Y</v>
      </c>
      <c r="X15" s="14" t="str">
        <f t="shared" si="30"/>
        <v>Y</v>
      </c>
      <c r="Y15" s="14">
        <f t="shared" si="31"/>
        <v>2</v>
      </c>
      <c r="Z15" s="79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2</v>
      </c>
      <c r="AD15" s="14">
        <f t="shared" si="36"/>
        <v>0</v>
      </c>
      <c r="AE15" s="14">
        <f t="shared" si="37"/>
        <v>2</v>
      </c>
      <c r="AF15" s="14">
        <f t="shared" si="38"/>
        <v>0</v>
      </c>
      <c r="AG15" s="152" t="str">
        <f t="shared" si="48"/>
        <v>F2</v>
      </c>
      <c r="AH15" s="152" t="str">
        <f t="shared" si="49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8"/>
        <v>F2</v>
      </c>
      <c r="AM15" s="71" t="str">
        <f t="shared" si="19"/>
        <v/>
      </c>
      <c r="AN15" s="71" t="str">
        <f t="shared" si="20"/>
        <v>F2</v>
      </c>
      <c r="AO15" s="71" t="str">
        <f t="shared" si="21"/>
        <v/>
      </c>
      <c r="AR15" s="14" t="str">
        <f t="shared" si="3"/>
        <v>T-T</v>
      </c>
      <c r="AS15" s="14" t="str">
        <f t="shared" ref="AS15:AS78" si="50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22"/>
        <v>23000</v>
      </c>
      <c r="AW15" s="14" t="str">
        <f t="shared" si="22"/>
        <v>00123</v>
      </c>
      <c r="AX15" s="14" t="str">
        <f t="shared" si="42"/>
        <v>123000</v>
      </c>
      <c r="AY15" s="14" t="str">
        <f t="shared" si="42"/>
        <v>000123</v>
      </c>
      <c r="AZ15" s="14" t="str">
        <f t="shared" si="43"/>
        <v>B</v>
      </c>
      <c r="BA15" s="14" t="str">
        <f t="shared" si="23"/>
        <v>BL</v>
      </c>
      <c r="BB15" s="14" t="str">
        <f t="shared" si="44"/>
        <v>F2</v>
      </c>
      <c r="BC15" s="14" t="str">
        <f t="shared" si="24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68" t="str">
        <f t="shared" si="6"/>
        <v>NB</v>
      </c>
      <c r="C16" s="24" t="str">
        <f t="shared" si="2"/>
        <v>PD</v>
      </c>
      <c r="D16" s="77" t="str">
        <f t="shared" si="7"/>
        <v/>
      </c>
      <c r="E16" s="114" t="str">
        <f t="shared" si="8"/>
        <v>F3</v>
      </c>
      <c r="F16" s="67" t="str">
        <f t="shared" si="25"/>
        <v>L</v>
      </c>
      <c r="H16" s="81" t="str">
        <f>IF('Strategy Dashboard'!AU16="","",'Strategy Dashboard'!AU16)</f>
        <v>P</v>
      </c>
      <c r="J16" s="68" t="str">
        <f t="shared" si="9"/>
        <v>FE</v>
      </c>
      <c r="K16" s="77" t="str">
        <f t="shared" si="10"/>
        <v>F3</v>
      </c>
      <c r="L16" s="114" t="str">
        <f t="shared" si="11"/>
        <v/>
      </c>
      <c r="M16" s="24" t="str">
        <f t="shared" si="26"/>
        <v>W</v>
      </c>
      <c r="N16" s="36">
        <f t="shared" si="27"/>
        <v>-6</v>
      </c>
      <c r="O16" s="117" t="str">
        <f t="shared" si="12"/>
        <v/>
      </c>
      <c r="P16" s="24">
        <f>IF(H16="","",IF(B16="NB",P15,IF(O16="",SUM($O$5:$O16)+N16,SUM($O$5:$O16))))</f>
        <v>-5</v>
      </c>
      <c r="Q16" s="123" t="str">
        <f t="shared" si="0"/>
        <v/>
      </c>
      <c r="R16" s="121">
        <f t="shared" si="13"/>
        <v>0</v>
      </c>
      <c r="S16" s="79" t="str">
        <f t="shared" si="14"/>
        <v/>
      </c>
      <c r="T16" s="14">
        <f t="shared" si="5"/>
        <v>-1</v>
      </c>
      <c r="U16" s="14">
        <f t="shared" si="28"/>
        <v>0</v>
      </c>
      <c r="V16" s="14" t="str">
        <f t="shared" si="29"/>
        <v>C</v>
      </c>
      <c r="W16" s="14" t="str">
        <f t="shared" si="15"/>
        <v>N</v>
      </c>
      <c r="X16" s="14" t="str">
        <f t="shared" si="30"/>
        <v>N</v>
      </c>
      <c r="Y16" s="14">
        <f t="shared" si="31"/>
        <v>3</v>
      </c>
      <c r="Z16" s="79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0</v>
      </c>
      <c r="AD16" s="14">
        <f t="shared" si="36"/>
        <v>3</v>
      </c>
      <c r="AE16" s="14">
        <f t="shared" si="37"/>
        <v>3</v>
      </c>
      <c r="AF16" s="14">
        <f t="shared" si="38"/>
        <v>0</v>
      </c>
      <c r="AG16" s="152" t="str">
        <f t="shared" si="48"/>
        <v>F3</v>
      </c>
      <c r="AH16" s="152" t="str">
        <f t="shared" si="49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8"/>
        <v/>
      </c>
      <c r="AM16" s="71" t="str">
        <f t="shared" si="19"/>
        <v/>
      </c>
      <c r="AN16" s="71" t="str">
        <f t="shared" si="20"/>
        <v/>
      </c>
      <c r="AO16" s="71" t="str">
        <f t="shared" si="21"/>
        <v/>
      </c>
      <c r="AR16" s="14" t="str">
        <f t="shared" si="3"/>
        <v>PD</v>
      </c>
      <c r="AS16" s="14" t="str">
        <f t="shared" si="50"/>
        <v>FE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2"/>
        <v>30000</v>
      </c>
      <c r="AW16" s="14" t="str">
        <f t="shared" si="22"/>
        <v>01234</v>
      </c>
      <c r="AX16" s="14" t="str">
        <f t="shared" si="42"/>
        <v>230000</v>
      </c>
      <c r="AY16" s="14" t="str">
        <f t="shared" si="42"/>
        <v>001234</v>
      </c>
      <c r="AZ16" s="14" t="str">
        <f t="shared" si="43"/>
        <v>B</v>
      </c>
      <c r="BA16" s="14" t="str">
        <f t="shared" si="23"/>
        <v>F2L</v>
      </c>
      <c r="BB16" s="14" t="str">
        <f t="shared" si="44"/>
        <v>F3</v>
      </c>
      <c r="BC16" s="14" t="str">
        <f t="shared" si="24"/>
        <v>F2L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68" t="str">
        <f t="shared" si="6"/>
        <v>B2</v>
      </c>
      <c r="C17" s="24" t="str">
        <f t="shared" si="2"/>
        <v/>
      </c>
      <c r="D17" s="77" t="str">
        <f t="shared" si="7"/>
        <v/>
      </c>
      <c r="E17" s="114" t="str">
        <f t="shared" si="8"/>
        <v>F4</v>
      </c>
      <c r="F17" s="67" t="str">
        <f t="shared" si="25"/>
        <v>W</v>
      </c>
      <c r="H17" s="81" t="str">
        <f>IF('Strategy Dashboard'!AU17="","",'Strategy Dashboard'!AU17)</f>
        <v>B</v>
      </c>
      <c r="J17" s="68" t="str">
        <f t="shared" si="9"/>
        <v/>
      </c>
      <c r="K17" s="77" t="str">
        <f t="shared" si="10"/>
        <v>F2</v>
      </c>
      <c r="L17" s="114" t="str">
        <f t="shared" si="11"/>
        <v/>
      </c>
      <c r="M17" s="24" t="str">
        <f t="shared" si="26"/>
        <v>L</v>
      </c>
      <c r="N17" s="36">
        <f t="shared" si="27"/>
        <v>-4</v>
      </c>
      <c r="O17" s="117" t="str">
        <f t="shared" si="12"/>
        <v/>
      </c>
      <c r="P17" s="24">
        <f>IF(H17="","",IF(B17="NB",P16,IF(O17="",SUM($O$5:$O17)+N17,SUM($O$5:$O17))))</f>
        <v>-3</v>
      </c>
      <c r="Q17" s="123" t="str">
        <f t="shared" si="0"/>
        <v/>
      </c>
      <c r="R17" s="121">
        <f t="shared" si="13"/>
        <v>2</v>
      </c>
      <c r="S17" s="79" t="str">
        <f t="shared" si="14"/>
        <v>W</v>
      </c>
      <c r="T17" s="14">
        <f t="shared" si="5"/>
        <v>0</v>
      </c>
      <c r="U17" s="14">
        <f t="shared" si="28"/>
        <v>1</v>
      </c>
      <c r="V17" s="14" t="str">
        <f t="shared" si="29"/>
        <v>C</v>
      </c>
      <c r="W17" s="14" t="str">
        <f t="shared" si="15"/>
        <v>N</v>
      </c>
      <c r="X17" s="14" t="str">
        <f t="shared" si="30"/>
        <v>N</v>
      </c>
      <c r="Y17" s="14">
        <f t="shared" si="31"/>
        <v>4</v>
      </c>
      <c r="Z17" s="79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4</v>
      </c>
      <c r="AE17" s="14">
        <f t="shared" si="37"/>
        <v>2</v>
      </c>
      <c r="AF17" s="14">
        <f t="shared" si="38"/>
        <v>0</v>
      </c>
      <c r="AG17" s="152" t="str">
        <f t="shared" si="48"/>
        <v>F2</v>
      </c>
      <c r="AH17" s="152" t="str">
        <f t="shared" si="49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8"/>
        <v/>
      </c>
      <c r="AM17" s="71" t="str">
        <f t="shared" si="19"/>
        <v/>
      </c>
      <c r="AN17" s="71" t="str">
        <f t="shared" si="20"/>
        <v/>
      </c>
      <c r="AO17" s="71" t="str">
        <f t="shared" si="21"/>
        <v/>
      </c>
      <c r="AR17" s="14" t="str">
        <f t="shared" si="3"/>
        <v>PD</v>
      </c>
      <c r="AS17" s="14" t="str">
        <f t="shared" si="50"/>
        <v>FE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2"/>
        <v>00001</v>
      </c>
      <c r="AW17" s="14" t="str">
        <f t="shared" si="22"/>
        <v>12340</v>
      </c>
      <c r="AX17" s="14" t="str">
        <f t="shared" si="42"/>
        <v>300001</v>
      </c>
      <c r="AY17" s="14" t="str">
        <f t="shared" si="42"/>
        <v>012340</v>
      </c>
      <c r="AZ17" s="14" t="str">
        <f t="shared" si="43"/>
        <v>B</v>
      </c>
      <c r="BA17" s="14" t="str">
        <f t="shared" si="23"/>
        <v>F3L</v>
      </c>
      <c r="BB17" s="14" t="str">
        <f t="shared" si="44"/>
        <v>F4</v>
      </c>
      <c r="BC17" s="14" t="str">
        <f t="shared" si="24"/>
        <v>F3W</v>
      </c>
      <c r="BD17" s="14" t="str">
        <f t="shared" si="47"/>
        <v>F2</v>
      </c>
      <c r="BE17" s="14" t="str">
        <f t="shared" si="45"/>
        <v>4</v>
      </c>
      <c r="BF17" s="14" t="str">
        <f t="shared" si="46"/>
        <v>2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68" t="str">
        <f t="shared" si="6"/>
        <v>NB</v>
      </c>
      <c r="C18" s="24" t="str">
        <f t="shared" si="2"/>
        <v/>
      </c>
      <c r="D18" s="77" t="str">
        <f t="shared" si="7"/>
        <v/>
      </c>
      <c r="E18" s="114" t="str">
        <f t="shared" si="8"/>
        <v>F3</v>
      </c>
      <c r="F18" s="67" t="str">
        <f t="shared" si="25"/>
        <v>W</v>
      </c>
      <c r="H18" s="81" t="str">
        <f>IF('Strategy Dashboard'!AU18="","",'Strategy Dashboard'!AU18)</f>
        <v>B</v>
      </c>
      <c r="J18" s="68" t="str">
        <f t="shared" si="9"/>
        <v/>
      </c>
      <c r="K18" s="77" t="str">
        <f t="shared" si="10"/>
        <v>F3</v>
      </c>
      <c r="L18" s="114" t="str">
        <f t="shared" si="11"/>
        <v/>
      </c>
      <c r="M18" s="24" t="str">
        <f t="shared" si="26"/>
        <v>L</v>
      </c>
      <c r="N18" s="36">
        <f t="shared" si="27"/>
        <v>-4</v>
      </c>
      <c r="O18" s="117" t="str">
        <f t="shared" si="12"/>
        <v/>
      </c>
      <c r="P18" s="24">
        <f>IF(H18="","",IF(B18="NB",P17,IF(O18="",SUM($O$5:$O18)+N18,SUM($O$5:$O18))))</f>
        <v>-3</v>
      </c>
      <c r="Q18" s="123" t="str">
        <f t="shared" si="0"/>
        <v/>
      </c>
      <c r="R18" s="121">
        <f t="shared" si="13"/>
        <v>0</v>
      </c>
      <c r="S18" s="79" t="str">
        <f t="shared" si="14"/>
        <v/>
      </c>
      <c r="T18" s="14">
        <f t="shared" si="5"/>
        <v>0</v>
      </c>
      <c r="U18" s="14">
        <f t="shared" si="28"/>
        <v>0</v>
      </c>
      <c r="V18" s="14" t="str">
        <f t="shared" si="29"/>
        <v>C</v>
      </c>
      <c r="W18" s="14" t="str">
        <f t="shared" si="15"/>
        <v>N</v>
      </c>
      <c r="X18" s="14" t="str">
        <f t="shared" si="30"/>
        <v>N</v>
      </c>
      <c r="Y18" s="14">
        <f t="shared" si="31"/>
        <v>5</v>
      </c>
      <c r="Z18" s="79" t="str">
        <f t="shared" si="32"/>
        <v>Y</v>
      </c>
      <c r="AA18" s="14" t="str">
        <f t="shared" si="33"/>
        <v>N</v>
      </c>
      <c r="AB18" s="14" t="str">
        <f t="shared" si="34"/>
        <v>N</v>
      </c>
      <c r="AC18" s="14">
        <f t="shared" si="35"/>
        <v>0</v>
      </c>
      <c r="AD18" s="14">
        <f t="shared" si="36"/>
        <v>3</v>
      </c>
      <c r="AE18" s="14">
        <f t="shared" si="37"/>
        <v>3</v>
      </c>
      <c r="AF18" s="14">
        <f t="shared" si="38"/>
        <v>0</v>
      </c>
      <c r="AG18" s="152" t="str">
        <f t="shared" si="48"/>
        <v>F3</v>
      </c>
      <c r="AH18" s="152" t="str">
        <f t="shared" si="49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8"/>
        <v/>
      </c>
      <c r="AM18" s="71" t="str">
        <f t="shared" si="19"/>
        <v/>
      </c>
      <c r="AN18" s="71" t="str">
        <f t="shared" si="20"/>
        <v/>
      </c>
      <c r="AO18" s="71" t="str">
        <f t="shared" si="21"/>
        <v/>
      </c>
      <c r="AR18" s="14" t="str">
        <f t="shared" si="3"/>
        <v>PD</v>
      </c>
      <c r="AS18" s="14" t="str">
        <f t="shared" si="50"/>
        <v>FE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2"/>
        <v>00010</v>
      </c>
      <c r="AW18" s="14" t="str">
        <f t="shared" si="22"/>
        <v>23401</v>
      </c>
      <c r="AX18" s="14" t="str">
        <f t="shared" si="42"/>
        <v>000010</v>
      </c>
      <c r="AY18" s="14" t="str">
        <f t="shared" si="42"/>
        <v>123401</v>
      </c>
      <c r="AZ18" s="14" t="str">
        <f t="shared" si="43"/>
        <v>B</v>
      </c>
      <c r="BA18" s="14" t="str">
        <f t="shared" si="23"/>
        <v>F4W</v>
      </c>
      <c r="BB18" s="14" t="str">
        <f t="shared" si="44"/>
        <v>F3</v>
      </c>
      <c r="BC18" s="14" t="str">
        <f t="shared" si="24"/>
        <v>F2L</v>
      </c>
      <c r="BD18" s="14" t="str">
        <f t="shared" si="47"/>
        <v>F3</v>
      </c>
      <c r="BE18" s="14" t="str">
        <f t="shared" si="45"/>
        <v>3</v>
      </c>
      <c r="BF18" s="14" t="str">
        <f t="shared" si="46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69" t="str">
        <f t="shared" si="6"/>
        <v>P3</v>
      </c>
      <c r="C19" s="25" t="str">
        <f t="shared" si="2"/>
        <v/>
      </c>
      <c r="D19" s="78" t="str">
        <f t="shared" si="7"/>
        <v/>
      </c>
      <c r="E19" s="115" t="str">
        <f t="shared" si="8"/>
        <v>B</v>
      </c>
      <c r="F19" s="70" t="str">
        <f t="shared" si="25"/>
        <v>L</v>
      </c>
      <c r="H19" s="82" t="str">
        <f>IF('Strategy Dashboard'!AU19="","",'Strategy Dashboard'!AU19)</f>
        <v>P</v>
      </c>
      <c r="J19" s="69" t="str">
        <f t="shared" si="9"/>
        <v/>
      </c>
      <c r="K19" s="78" t="str">
        <f t="shared" si="10"/>
        <v>F4</v>
      </c>
      <c r="L19" s="115" t="str">
        <f t="shared" si="11"/>
        <v/>
      </c>
      <c r="M19" s="25" t="str">
        <f t="shared" si="26"/>
        <v>W</v>
      </c>
      <c r="N19" s="36">
        <f t="shared" si="27"/>
        <v>-1</v>
      </c>
      <c r="O19" s="124">
        <f t="shared" si="12"/>
        <v>-1</v>
      </c>
      <c r="P19" s="25">
        <f>IF(H19="","",IF(B19="NB",P18,IF(O19="",SUM($O$5:$O19)+N19,SUM($O$5:$O19))))</f>
        <v>0</v>
      </c>
      <c r="Q19" s="125" t="str">
        <f t="shared" si="0"/>
        <v>Rabbit</v>
      </c>
      <c r="R19" s="122">
        <f t="shared" si="13"/>
        <v>3</v>
      </c>
      <c r="S19" s="79" t="str">
        <f t="shared" si="14"/>
        <v>W</v>
      </c>
      <c r="T19" s="14">
        <f t="shared" si="5"/>
        <v>3</v>
      </c>
      <c r="U19" s="14">
        <f t="shared" si="28"/>
        <v>3</v>
      </c>
      <c r="V19" s="14" t="str">
        <f t="shared" si="29"/>
        <v>C</v>
      </c>
      <c r="W19" s="14" t="str">
        <f t="shared" si="15"/>
        <v>N</v>
      </c>
      <c r="X19" s="14" t="str">
        <f t="shared" si="30"/>
        <v>N</v>
      </c>
      <c r="Y19" s="14">
        <f t="shared" si="31"/>
        <v>6</v>
      </c>
      <c r="Z19" s="79" t="str">
        <f t="shared" si="32"/>
        <v>N</v>
      </c>
      <c r="AA19" s="14" t="str">
        <f t="shared" si="33"/>
        <v>N</v>
      </c>
      <c r="AB19" s="14" t="str">
        <f t="shared" si="34"/>
        <v>R</v>
      </c>
      <c r="AC19" s="14">
        <f t="shared" si="35"/>
        <v>0</v>
      </c>
      <c r="AD19" s="14">
        <f t="shared" si="36"/>
        <v>1</v>
      </c>
      <c r="AE19" s="14">
        <f t="shared" si="37"/>
        <v>4</v>
      </c>
      <c r="AF19" s="14">
        <f t="shared" si="38"/>
        <v>0</v>
      </c>
      <c r="AG19" s="152" t="str">
        <f t="shared" si="48"/>
        <v>F4</v>
      </c>
      <c r="AH19" s="152" t="str">
        <f t="shared" si="49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1" t="str">
        <f t="shared" si="18"/>
        <v/>
      </c>
      <c r="AM19" s="71" t="str">
        <f t="shared" si="19"/>
        <v/>
      </c>
      <c r="AN19" s="71" t="str">
        <f t="shared" si="20"/>
        <v/>
      </c>
      <c r="AO19" s="71" t="str">
        <f t="shared" si="21"/>
        <v/>
      </c>
      <c r="AR19" s="14" t="str">
        <f t="shared" si="3"/>
        <v>PD</v>
      </c>
      <c r="AS19" s="14" t="str">
        <f t="shared" si="50"/>
        <v>FE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2"/>
        <v>00100</v>
      </c>
      <c r="AW19" s="14" t="str">
        <f t="shared" si="22"/>
        <v>34012</v>
      </c>
      <c r="AX19" s="14" t="str">
        <f t="shared" si="42"/>
        <v>000100</v>
      </c>
      <c r="AY19" s="14" t="str">
        <f t="shared" si="42"/>
        <v>234012</v>
      </c>
      <c r="AZ19" s="14" t="str">
        <f t="shared" si="43"/>
        <v>B</v>
      </c>
      <c r="BA19" s="14" t="str">
        <f t="shared" si="23"/>
        <v>F3W</v>
      </c>
      <c r="BB19" s="14" t="str">
        <f t="shared" si="44"/>
        <v>B</v>
      </c>
      <c r="BC19" s="14" t="str">
        <f t="shared" si="24"/>
        <v>F3L</v>
      </c>
      <c r="BD19" s="14" t="str">
        <f t="shared" si="47"/>
        <v>F4</v>
      </c>
      <c r="BE19" s="14">
        <f t="shared" si="45"/>
        <v>1</v>
      </c>
      <c r="BF19" s="14" t="str">
        <f t="shared" si="46"/>
        <v>4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4" t="str">
        <f t="shared" si="6"/>
        <v>NB</v>
      </c>
      <c r="C20" s="36" t="str">
        <f t="shared" si="2"/>
        <v/>
      </c>
      <c r="D20" s="75" t="str">
        <f t="shared" si="7"/>
        <v/>
      </c>
      <c r="E20" s="113" t="str">
        <f t="shared" si="8"/>
        <v>B</v>
      </c>
      <c r="F20" s="76" t="str">
        <f t="shared" si="25"/>
        <v>L</v>
      </c>
      <c r="H20" s="80" t="str">
        <f>IF('Strategy Dashboard'!AU20="","",'Strategy Dashboard'!AU20)</f>
        <v>P</v>
      </c>
      <c r="J20" s="74" t="str">
        <f t="shared" si="9"/>
        <v/>
      </c>
      <c r="K20" s="75" t="str">
        <f t="shared" si="10"/>
        <v>B</v>
      </c>
      <c r="L20" s="113" t="str">
        <f t="shared" si="11"/>
        <v/>
      </c>
      <c r="M20" s="36" t="str">
        <f t="shared" si="26"/>
        <v>W</v>
      </c>
      <c r="N20" s="36">
        <f t="shared" si="27"/>
        <v>0</v>
      </c>
      <c r="O20" s="129" t="str">
        <f t="shared" si="12"/>
        <v/>
      </c>
      <c r="P20" s="36">
        <f>IF(H20="","",IF(B20="NB",P19,IF(O20="",SUM($O$5:$O20)+N20,SUM($O$5:$O20))))</f>
        <v>0</v>
      </c>
      <c r="Q20" s="130" t="str">
        <f t="shared" si="0"/>
        <v/>
      </c>
      <c r="R20" s="120">
        <f t="shared" si="13"/>
        <v>0</v>
      </c>
      <c r="S20" s="79" t="str">
        <f t="shared" si="14"/>
        <v/>
      </c>
      <c r="T20" s="14">
        <f t="shared" si="5"/>
        <v>3</v>
      </c>
      <c r="U20" s="14">
        <f t="shared" si="28"/>
        <v>0</v>
      </c>
      <c r="V20" s="14" t="str">
        <f t="shared" si="29"/>
        <v>S</v>
      </c>
      <c r="W20" s="14" t="str">
        <f>IF(OR(F16&amp;F17&amp;F18="WLW",F17&amp;F18="WW"),"Y","N")</f>
        <v>Y</v>
      </c>
      <c r="X20" s="14" t="str">
        <f t="shared" si="30"/>
        <v>N</v>
      </c>
      <c r="Y20" s="14">
        <f t="shared" si="31"/>
        <v>1</v>
      </c>
      <c r="Z20" s="79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0</v>
      </c>
      <c r="AD20" s="14">
        <f t="shared" si="36"/>
        <v>1</v>
      </c>
      <c r="AE20" s="14">
        <f t="shared" si="37"/>
        <v>1</v>
      </c>
      <c r="AF20" s="14">
        <f t="shared" si="38"/>
        <v>0</v>
      </c>
      <c r="AG20" s="152" t="str">
        <f t="shared" si="48"/>
        <v>B</v>
      </c>
      <c r="AH20" s="152" t="str">
        <f t="shared" si="49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8"/>
        <v/>
      </c>
      <c r="AM20" s="71" t="str">
        <f t="shared" si="19"/>
        <v/>
      </c>
      <c r="AN20" s="71" t="str">
        <f t="shared" si="20"/>
        <v/>
      </c>
      <c r="AO20" s="71" t="str">
        <f t="shared" si="21"/>
        <v/>
      </c>
      <c r="AR20" s="14" t="str">
        <f t="shared" si="3"/>
        <v>PD</v>
      </c>
      <c r="AS20" s="14" t="str">
        <f t="shared" si="50"/>
        <v>FE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2"/>
        <v>01001</v>
      </c>
      <c r="AW20" s="14" t="str">
        <f t="shared" si="22"/>
        <v>40120</v>
      </c>
      <c r="AX20" s="14" t="str">
        <f t="shared" si="42"/>
        <v>001001</v>
      </c>
      <c r="AY20" s="14" t="str">
        <f t="shared" si="42"/>
        <v>340120</v>
      </c>
      <c r="AZ20" s="14" t="str">
        <f t="shared" si="43"/>
        <v>B</v>
      </c>
      <c r="BA20" s="14" t="str">
        <f t="shared" si="23"/>
        <v>BL</v>
      </c>
      <c r="BB20" s="14" t="str">
        <f t="shared" si="44"/>
        <v>B</v>
      </c>
      <c r="BC20" s="14" t="str">
        <f t="shared" si="24"/>
        <v>F4W</v>
      </c>
      <c r="BD20" s="14" t="str">
        <f t="shared" si="47"/>
        <v>B</v>
      </c>
      <c r="BE20" s="14">
        <f t="shared" si="45"/>
        <v>1</v>
      </c>
      <c r="BF20" s="14">
        <f t="shared" si="46"/>
        <v>1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68" t="str">
        <f t="shared" si="6"/>
        <v>B3</v>
      </c>
      <c r="C21" s="24" t="str">
        <f t="shared" si="2"/>
        <v/>
      </c>
      <c r="D21" s="77" t="str">
        <f t="shared" si="7"/>
        <v>F2</v>
      </c>
      <c r="E21" s="114" t="str">
        <f t="shared" si="8"/>
        <v/>
      </c>
      <c r="F21" s="67" t="str">
        <f t="shared" si="25"/>
        <v>L</v>
      </c>
      <c r="H21" s="81" t="str">
        <f>IF('Strategy Dashboard'!AU21="","",'Strategy Dashboard'!AU21)</f>
        <v>B</v>
      </c>
      <c r="J21" s="68" t="str">
        <f t="shared" si="9"/>
        <v/>
      </c>
      <c r="K21" s="77" t="str">
        <f t="shared" si="10"/>
        <v/>
      </c>
      <c r="L21" s="114" t="str">
        <f t="shared" si="11"/>
        <v>L5</v>
      </c>
      <c r="M21" s="24" t="str">
        <f t="shared" si="26"/>
        <v>W</v>
      </c>
      <c r="N21" s="36">
        <f t="shared" si="27"/>
        <v>3</v>
      </c>
      <c r="O21" s="117">
        <f t="shared" si="12"/>
        <v>3</v>
      </c>
      <c r="P21" s="24">
        <f>IF(H21="","",IF(B21="NB",P20,IF(O21="",SUM($O$5:$O21)+N21,SUM($O$5:$O21))))</f>
        <v>3</v>
      </c>
      <c r="Q21" s="123" t="str">
        <f t="shared" si="0"/>
        <v/>
      </c>
      <c r="R21" s="121">
        <f t="shared" si="13"/>
        <v>3</v>
      </c>
      <c r="S21" s="79" t="str">
        <f t="shared" si="14"/>
        <v>W</v>
      </c>
      <c r="T21" s="14">
        <f t="shared" si="5"/>
        <v>9</v>
      </c>
      <c r="U21" s="14">
        <f t="shared" si="28"/>
        <v>6</v>
      </c>
      <c r="V21" s="14" t="str">
        <f t="shared" si="29"/>
        <v>C</v>
      </c>
      <c r="W21" s="14" t="str">
        <f t="shared" ref="W21:W84" si="51">IF(OR(F17&amp;F18&amp;F19="WLW",F18&amp;F19="WW"),"Y","N")</f>
        <v>N</v>
      </c>
      <c r="X21" s="14" t="str">
        <f t="shared" si="30"/>
        <v>N</v>
      </c>
      <c r="Y21" s="14">
        <f t="shared" si="31"/>
        <v>2</v>
      </c>
      <c r="Z21" s="79" t="str">
        <f t="shared" si="32"/>
        <v>N</v>
      </c>
      <c r="AA21" s="14" t="str">
        <f t="shared" si="33"/>
        <v>Y</v>
      </c>
      <c r="AB21" s="14" t="str">
        <f t="shared" si="34"/>
        <v>N</v>
      </c>
      <c r="AC21" s="14">
        <f t="shared" si="35"/>
        <v>2</v>
      </c>
      <c r="AD21" s="14">
        <f t="shared" si="36"/>
        <v>0</v>
      </c>
      <c r="AE21" s="14">
        <f t="shared" si="37"/>
        <v>0</v>
      </c>
      <c r="AF21" s="14">
        <f t="shared" si="38"/>
        <v>5</v>
      </c>
      <c r="AG21" s="152" t="str">
        <f t="shared" si="48"/>
        <v/>
      </c>
      <c r="AH21" s="152" t="str">
        <f t="shared" si="49"/>
        <v>L5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8"/>
        <v/>
      </c>
      <c r="AM21" s="71" t="str">
        <f t="shared" si="19"/>
        <v/>
      </c>
      <c r="AN21" s="71" t="str">
        <f t="shared" si="20"/>
        <v/>
      </c>
      <c r="AO21" s="71" t="str">
        <f t="shared" si="21"/>
        <v/>
      </c>
      <c r="AR21" s="14" t="str">
        <f t="shared" si="3"/>
        <v>PD</v>
      </c>
      <c r="AS21" s="14" t="str">
        <f t="shared" si="50"/>
        <v>FE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22"/>
        <v>10012</v>
      </c>
      <c r="AW21" s="14" t="str">
        <f t="shared" si="22"/>
        <v>01200</v>
      </c>
      <c r="AX21" s="14" t="str">
        <f t="shared" si="42"/>
        <v>010012</v>
      </c>
      <c r="AY21" s="14" t="str">
        <f t="shared" si="42"/>
        <v>401200</v>
      </c>
      <c r="AZ21" s="14" t="str">
        <f t="shared" si="43"/>
        <v>P</v>
      </c>
      <c r="BA21" s="14" t="str">
        <f t="shared" si="23"/>
        <v>BL</v>
      </c>
      <c r="BB21" s="14" t="str">
        <f t="shared" si="44"/>
        <v>F2</v>
      </c>
      <c r="BC21" s="14" t="str">
        <f t="shared" si="24"/>
        <v>BW</v>
      </c>
      <c r="BD21" s="14" t="str">
        <f t="shared" si="47"/>
        <v>L5</v>
      </c>
      <c r="BE21" s="14" t="str">
        <f t="shared" si="45"/>
        <v>2</v>
      </c>
      <c r="BF21" s="14" t="str">
        <f t="shared" si="46"/>
        <v>5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68" t="str">
        <f t="shared" si="6"/>
        <v>NB</v>
      </c>
      <c r="C22" s="24" t="str">
        <f t="shared" si="2"/>
        <v/>
      </c>
      <c r="D22" s="77" t="str">
        <f t="shared" si="7"/>
        <v/>
      </c>
      <c r="E22" s="114" t="str">
        <f t="shared" si="8"/>
        <v>B</v>
      </c>
      <c r="F22" s="67" t="str">
        <f t="shared" si="25"/>
        <v>W</v>
      </c>
      <c r="H22" s="81" t="str">
        <f>IF('Strategy Dashboard'!AU22="","",'Strategy Dashboard'!AU22)</f>
        <v>B</v>
      </c>
      <c r="J22" s="68" t="str">
        <f t="shared" si="9"/>
        <v/>
      </c>
      <c r="K22" s="77" t="str">
        <f t="shared" si="10"/>
        <v>B</v>
      </c>
      <c r="L22" s="114" t="str">
        <f t="shared" si="11"/>
        <v/>
      </c>
      <c r="M22" s="24" t="str">
        <f t="shared" si="26"/>
        <v>L</v>
      </c>
      <c r="N22" s="36">
        <f t="shared" si="27"/>
        <v>0</v>
      </c>
      <c r="O22" s="117" t="str">
        <f t="shared" si="12"/>
        <v/>
      </c>
      <c r="P22" s="24">
        <f>IF(H22="","",IF(B22="NB",P21,IF(O22="",SUM($O$5:$O22)+N22,SUM($O$5:$O22))))</f>
        <v>3</v>
      </c>
      <c r="Q22" s="123" t="str">
        <f t="shared" si="0"/>
        <v/>
      </c>
      <c r="R22" s="121">
        <f t="shared" si="13"/>
        <v>0</v>
      </c>
      <c r="S22" s="79" t="str">
        <f t="shared" si="14"/>
        <v/>
      </c>
      <c r="T22" s="14">
        <f t="shared" si="5"/>
        <v>9</v>
      </c>
      <c r="U22" s="14">
        <f t="shared" si="28"/>
        <v>0</v>
      </c>
      <c r="V22" s="14" t="str">
        <f t="shared" si="29"/>
        <v>S</v>
      </c>
      <c r="W22" s="14" t="str">
        <f t="shared" si="51"/>
        <v>N</v>
      </c>
      <c r="X22" s="14" t="str">
        <f t="shared" si="30"/>
        <v>Y</v>
      </c>
      <c r="Y22" s="14">
        <f t="shared" si="31"/>
        <v>1</v>
      </c>
      <c r="Z22" s="79" t="str">
        <f t="shared" si="32"/>
        <v>N</v>
      </c>
      <c r="AA22" s="14" t="str">
        <f t="shared" si="33"/>
        <v>N</v>
      </c>
      <c r="AB22" s="14" t="str">
        <f t="shared" si="34"/>
        <v>N</v>
      </c>
      <c r="AC22" s="14">
        <f t="shared" si="35"/>
        <v>0</v>
      </c>
      <c r="AD22" s="14">
        <f t="shared" si="36"/>
        <v>1</v>
      </c>
      <c r="AE22" s="14">
        <f t="shared" si="37"/>
        <v>1</v>
      </c>
      <c r="AF22" s="14">
        <f t="shared" si="38"/>
        <v>0</v>
      </c>
      <c r="AG22" s="152" t="str">
        <f t="shared" si="48"/>
        <v>B</v>
      </c>
      <c r="AH22" s="152" t="str">
        <f t="shared" si="49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1" t="str">
        <f t="shared" si="18"/>
        <v/>
      </c>
      <c r="AM22" s="71" t="str">
        <f t="shared" si="19"/>
        <v/>
      </c>
      <c r="AN22" s="71" t="str">
        <f t="shared" si="20"/>
        <v/>
      </c>
      <c r="AO22" s="71" t="str">
        <f t="shared" si="21"/>
        <v/>
      </c>
      <c r="AR22" s="14" t="str">
        <f t="shared" si="3"/>
        <v>PD</v>
      </c>
      <c r="AS22" s="14" t="str">
        <f t="shared" si="50"/>
        <v>FE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22"/>
        <v>00120</v>
      </c>
      <c r="AW22" s="14" t="str">
        <f t="shared" si="22"/>
        <v>12001</v>
      </c>
      <c r="AX22" s="14" t="str">
        <f t="shared" si="42"/>
        <v>100120</v>
      </c>
      <c r="AY22" s="14" t="str">
        <f t="shared" si="42"/>
        <v>012001</v>
      </c>
      <c r="AZ22" s="14" t="str">
        <f t="shared" si="43"/>
        <v>B</v>
      </c>
      <c r="BA22" s="14" t="str">
        <f t="shared" si="23"/>
        <v>F2L</v>
      </c>
      <c r="BB22" s="14" t="str">
        <f t="shared" si="44"/>
        <v>B</v>
      </c>
      <c r="BC22" s="14" t="str">
        <f t="shared" si="24"/>
        <v>L5W</v>
      </c>
      <c r="BD22" s="14" t="str">
        <f t="shared" si="47"/>
        <v>B</v>
      </c>
      <c r="BE22" s="14">
        <f t="shared" si="45"/>
        <v>1</v>
      </c>
      <c r="BF22" s="14">
        <f t="shared" si="46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68" t="str">
        <f t="shared" si="6"/>
        <v>P7</v>
      </c>
      <c r="C23" s="24" t="str">
        <f t="shared" si="2"/>
        <v>T-T</v>
      </c>
      <c r="D23" s="77" t="str">
        <f t="shared" si="7"/>
        <v>L5</v>
      </c>
      <c r="E23" s="114" t="str">
        <f t="shared" si="8"/>
        <v/>
      </c>
      <c r="F23" s="67" t="str">
        <f t="shared" si="25"/>
        <v>L</v>
      </c>
      <c r="H23" s="81" t="str">
        <f>IF('Strategy Dashboard'!AU23="","",'Strategy Dashboard'!AU23)</f>
        <v>B</v>
      </c>
      <c r="J23" s="68" t="str">
        <f t="shared" si="9"/>
        <v>T-T</v>
      </c>
      <c r="K23" s="77" t="str">
        <f t="shared" si="10"/>
        <v>F2</v>
      </c>
      <c r="L23" s="114" t="str">
        <f t="shared" si="11"/>
        <v/>
      </c>
      <c r="M23" s="24" t="str">
        <f t="shared" si="26"/>
        <v>L</v>
      </c>
      <c r="N23" s="36">
        <f t="shared" si="27"/>
        <v>-7</v>
      </c>
      <c r="O23" s="117" t="str">
        <f t="shared" si="12"/>
        <v/>
      </c>
      <c r="P23" s="24">
        <f>IF(H23="","",IF(B23="NB",P22,IF(O23="",SUM($O$5:$O23)+N23,SUM($O$5:$O23))))</f>
        <v>-4</v>
      </c>
      <c r="Q23" s="123" t="str">
        <f t="shared" si="0"/>
        <v/>
      </c>
      <c r="R23" s="121">
        <f t="shared" si="13"/>
        <v>-7</v>
      </c>
      <c r="S23" s="79" t="str">
        <f t="shared" si="14"/>
        <v>L</v>
      </c>
      <c r="T23" s="14">
        <f t="shared" si="5"/>
        <v>8</v>
      </c>
      <c r="U23" s="14">
        <f t="shared" si="28"/>
        <v>-1</v>
      </c>
      <c r="V23" s="14" t="str">
        <f t="shared" si="29"/>
        <v>C</v>
      </c>
      <c r="W23" s="14" t="str">
        <f t="shared" si="51"/>
        <v>N</v>
      </c>
      <c r="X23" s="14" t="str">
        <f t="shared" si="30"/>
        <v>Y</v>
      </c>
      <c r="Y23" s="14">
        <f t="shared" si="31"/>
        <v>2</v>
      </c>
      <c r="Z23" s="79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5</v>
      </c>
      <c r="AD23" s="14">
        <f t="shared" si="36"/>
        <v>0</v>
      </c>
      <c r="AE23" s="14">
        <f t="shared" si="37"/>
        <v>2</v>
      </c>
      <c r="AF23" s="14">
        <f t="shared" si="38"/>
        <v>0</v>
      </c>
      <c r="AG23" s="152" t="str">
        <f t="shared" si="48"/>
        <v>F2</v>
      </c>
      <c r="AH23" s="152" t="str">
        <f t="shared" si="49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Y</v>
      </c>
      <c r="AL23" s="71" t="str">
        <f t="shared" si="18"/>
        <v>L5</v>
      </c>
      <c r="AM23" s="71" t="str">
        <f t="shared" si="19"/>
        <v/>
      </c>
      <c r="AN23" s="71" t="str">
        <f t="shared" si="20"/>
        <v>F2</v>
      </c>
      <c r="AO23" s="71" t="str">
        <f t="shared" si="21"/>
        <v/>
      </c>
      <c r="AR23" s="14" t="str">
        <f t="shared" si="3"/>
        <v>T-T</v>
      </c>
      <c r="AS23" s="14" t="str">
        <f t="shared" si="50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22"/>
        <v>01200</v>
      </c>
      <c r="AW23" s="14" t="str">
        <f t="shared" si="22"/>
        <v>20012</v>
      </c>
      <c r="AX23" s="14" t="str">
        <f t="shared" si="42"/>
        <v>001200</v>
      </c>
      <c r="AY23" s="14" t="str">
        <f t="shared" si="42"/>
        <v>120012</v>
      </c>
      <c r="AZ23" s="14" t="str">
        <f t="shared" si="43"/>
        <v>B</v>
      </c>
      <c r="BA23" s="14" t="str">
        <f t="shared" si="23"/>
        <v>BW</v>
      </c>
      <c r="BB23" s="14" t="str">
        <f t="shared" si="44"/>
        <v>L5</v>
      </c>
      <c r="BC23" s="14" t="str">
        <f t="shared" si="24"/>
        <v>BL</v>
      </c>
      <c r="BD23" s="14" t="str">
        <f t="shared" si="47"/>
        <v>F2</v>
      </c>
      <c r="BE23" s="14" t="str">
        <f t="shared" si="45"/>
        <v>5</v>
      </c>
      <c r="BF23" s="14" t="str">
        <f t="shared" si="46"/>
        <v>2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P5</v>
      </c>
      <c r="C24" s="25" t="str">
        <f t="shared" si="2"/>
        <v/>
      </c>
      <c r="D24" s="78" t="str">
        <f t="shared" si="7"/>
        <v>F2</v>
      </c>
      <c r="E24" s="115" t="str">
        <f t="shared" si="8"/>
        <v/>
      </c>
      <c r="F24" s="70" t="str">
        <f t="shared" si="25"/>
        <v>W</v>
      </c>
      <c r="H24" s="82" t="str">
        <f>IF('Strategy Dashboard'!AU24="","",'Strategy Dashboard'!AU24)</f>
        <v>P</v>
      </c>
      <c r="J24" s="69" t="str">
        <f t="shared" si="9"/>
        <v/>
      </c>
      <c r="K24" s="78" t="str">
        <f t="shared" si="10"/>
        <v>F3</v>
      </c>
      <c r="L24" s="115" t="str">
        <f t="shared" si="11"/>
        <v/>
      </c>
      <c r="M24" s="25" t="str">
        <f t="shared" si="26"/>
        <v>W</v>
      </c>
      <c r="N24" s="36">
        <f t="shared" si="27"/>
        <v>-2</v>
      </c>
      <c r="O24" s="124" t="str">
        <f t="shared" si="12"/>
        <v/>
      </c>
      <c r="P24" s="25">
        <f>IF(H24="","",IF(B24="NB",P23,IF(O24="",SUM($O$5:$O24)+N24,SUM($O$5:$O24))))</f>
        <v>1</v>
      </c>
      <c r="Q24" s="125" t="str">
        <f t="shared" si="0"/>
        <v/>
      </c>
      <c r="R24" s="122">
        <f t="shared" si="13"/>
        <v>5</v>
      </c>
      <c r="S24" s="79" t="str">
        <f t="shared" si="14"/>
        <v>W</v>
      </c>
      <c r="T24" s="14">
        <f t="shared" si="5"/>
        <v>9</v>
      </c>
      <c r="U24" s="14">
        <f t="shared" si="28"/>
        <v>1</v>
      </c>
      <c r="V24" s="14" t="str">
        <f t="shared" si="29"/>
        <v>C</v>
      </c>
      <c r="W24" s="14" t="str">
        <f t="shared" si="51"/>
        <v>N</v>
      </c>
      <c r="X24" s="14" t="str">
        <f t="shared" si="30"/>
        <v>N</v>
      </c>
      <c r="Y24" s="14">
        <f t="shared" si="31"/>
        <v>3</v>
      </c>
      <c r="Z24" s="79" t="str">
        <f t="shared" si="32"/>
        <v>N</v>
      </c>
      <c r="AA24" s="14" t="str">
        <f t="shared" si="33"/>
        <v>N</v>
      </c>
      <c r="AB24" s="14" t="str">
        <f t="shared" si="34"/>
        <v>N</v>
      </c>
      <c r="AC24" s="14">
        <f t="shared" si="35"/>
        <v>2</v>
      </c>
      <c r="AD24" s="14">
        <f t="shared" si="36"/>
        <v>0</v>
      </c>
      <c r="AE24" s="14">
        <f t="shared" si="37"/>
        <v>3</v>
      </c>
      <c r="AF24" s="14">
        <f t="shared" si="38"/>
        <v>0</v>
      </c>
      <c r="AG24" s="152" t="str">
        <f t="shared" si="48"/>
        <v>F3</v>
      </c>
      <c r="AH24" s="152" t="str">
        <f t="shared" si="49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1" t="str">
        <f t="shared" si="18"/>
        <v>F2</v>
      </c>
      <c r="AM24" s="71" t="str">
        <f t="shared" si="19"/>
        <v/>
      </c>
      <c r="AN24" s="71" t="str">
        <f t="shared" si="20"/>
        <v>F3</v>
      </c>
      <c r="AO24" s="71" t="str">
        <f t="shared" si="21"/>
        <v/>
      </c>
      <c r="AR24" s="14" t="str">
        <f t="shared" si="3"/>
        <v>T-T</v>
      </c>
      <c r="AS24" s="14" t="str">
        <f t="shared" si="50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22"/>
        <v>12000</v>
      </c>
      <c r="AW24" s="14" t="str">
        <f t="shared" si="22"/>
        <v>00123</v>
      </c>
      <c r="AX24" s="14" t="str">
        <f t="shared" si="42"/>
        <v>012000</v>
      </c>
      <c r="AY24" s="14" t="str">
        <f t="shared" si="42"/>
        <v>200123</v>
      </c>
      <c r="AZ24" s="14" t="str">
        <f t="shared" si="43"/>
        <v>B</v>
      </c>
      <c r="BA24" s="14" t="str">
        <f t="shared" si="23"/>
        <v>L5L</v>
      </c>
      <c r="BB24" s="14" t="str">
        <f t="shared" si="44"/>
        <v>F2</v>
      </c>
      <c r="BC24" s="14" t="str">
        <f t="shared" si="24"/>
        <v>F2L</v>
      </c>
      <c r="BD24" s="14" t="str">
        <f t="shared" si="47"/>
        <v>F3</v>
      </c>
      <c r="BE24" s="14" t="str">
        <f t="shared" si="45"/>
        <v>2</v>
      </c>
      <c r="BF24" s="14" t="str">
        <f t="shared" si="46"/>
        <v>3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4" t="str">
        <f t="shared" si="6"/>
        <v>P3</v>
      </c>
      <c r="C25" s="36" t="str">
        <f t="shared" si="2"/>
        <v/>
      </c>
      <c r="D25" s="75" t="str">
        <f t="shared" si="7"/>
        <v>B</v>
      </c>
      <c r="E25" s="113" t="str">
        <f t="shared" si="8"/>
        <v/>
      </c>
      <c r="F25" s="76" t="str">
        <f t="shared" si="25"/>
        <v/>
      </c>
      <c r="H25" s="80" t="str">
        <f>IF('Strategy Dashboard'!AU25="","",'Strategy Dashboard'!AU25)</f>
        <v/>
      </c>
      <c r="J25" s="74" t="str">
        <f t="shared" si="9"/>
        <v/>
      </c>
      <c r="K25" s="75" t="str">
        <f t="shared" si="10"/>
        <v>F2</v>
      </c>
      <c r="L25" s="113" t="str">
        <f t="shared" si="11"/>
        <v/>
      </c>
      <c r="M25" s="36" t="str">
        <f t="shared" si="26"/>
        <v/>
      </c>
      <c r="N25" s="36" t="str">
        <f t="shared" si="27"/>
        <v/>
      </c>
      <c r="O25" s="129" t="str">
        <f t="shared" si="12"/>
        <v/>
      </c>
      <c r="P25" s="36" t="str">
        <f>IF(H25="","",IF(B25="NB",P24,IF(O25="",SUM($O$5:$O25)+N25,SUM($O$5:$O25))))</f>
        <v/>
      </c>
      <c r="Q25" s="130" t="str">
        <f t="shared" si="0"/>
        <v/>
      </c>
      <c r="R25" s="120" t="str">
        <f t="shared" si="13"/>
        <v/>
      </c>
      <c r="S25" s="79" t="str">
        <f t="shared" si="14"/>
        <v/>
      </c>
      <c r="T25" s="14" t="str">
        <f t="shared" si="5"/>
        <v/>
      </c>
      <c r="U25" s="14">
        <f t="shared" si="28"/>
        <v>0</v>
      </c>
      <c r="V25" s="14" t="str">
        <f t="shared" si="29"/>
        <v>C</v>
      </c>
      <c r="W25" s="14" t="str">
        <f t="shared" si="51"/>
        <v>N</v>
      </c>
      <c r="X25" s="14" t="str">
        <f t="shared" si="30"/>
        <v>N</v>
      </c>
      <c r="Y25" s="14">
        <f t="shared" si="31"/>
        <v>4</v>
      </c>
      <c r="Z25" s="79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1</v>
      </c>
      <c r="AD25" s="14">
        <f t="shared" si="36"/>
        <v>0</v>
      </c>
      <c r="AE25" s="14">
        <f t="shared" si="37"/>
        <v>2</v>
      </c>
      <c r="AF25" s="14">
        <f t="shared" si="38"/>
        <v>0</v>
      </c>
      <c r="AG25" s="152" t="str">
        <f t="shared" si="48"/>
        <v>F2</v>
      </c>
      <c r="AH25" s="152" t="str">
        <f t="shared" si="49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1" t="str">
        <f t="shared" si="18"/>
        <v>B</v>
      </c>
      <c r="AM25" s="71" t="str">
        <f t="shared" si="19"/>
        <v/>
      </c>
      <c r="AN25" s="71" t="str">
        <f t="shared" si="20"/>
        <v>F2</v>
      </c>
      <c r="AO25" s="71" t="str">
        <f t="shared" si="21"/>
        <v/>
      </c>
      <c r="AR25" s="14" t="str">
        <f t="shared" si="3"/>
        <v>T-T</v>
      </c>
      <c r="AS25" s="14" t="str">
        <f t="shared" si="50"/>
        <v>T-T</v>
      </c>
      <c r="AT25" s="14" t="str">
        <f>IF('Strategy Dashboard'!AU25="P",IF(AT24="",1,AT24+1),"")</f>
        <v/>
      </c>
      <c r="AU25" s="14" t="str">
        <f>IF('Strategy Dashboard'!AU25="B",IF(AU24="",1,AU24+1),"")</f>
        <v/>
      </c>
      <c r="AV25" s="14" t="str">
        <f t="shared" si="22"/>
        <v>20001</v>
      </c>
      <c r="AW25" s="14" t="str">
        <f t="shared" si="22"/>
        <v>01230</v>
      </c>
      <c r="AX25" s="14" t="str">
        <f t="shared" si="42"/>
        <v>120001</v>
      </c>
      <c r="AY25" s="14" t="str">
        <f t="shared" si="42"/>
        <v>001230</v>
      </c>
      <c r="AZ25" s="14" t="str">
        <f t="shared" si="43"/>
        <v>B</v>
      </c>
      <c r="BA25" s="14" t="str">
        <f t="shared" si="23"/>
        <v>F2W</v>
      </c>
      <c r="BB25" s="14" t="str">
        <f t="shared" si="44"/>
        <v>B</v>
      </c>
      <c r="BC25" s="14" t="str">
        <f t="shared" si="24"/>
        <v>F3W</v>
      </c>
      <c r="BD25" s="14" t="str">
        <f t="shared" si="47"/>
        <v>F2</v>
      </c>
      <c r="BE25" s="14">
        <f t="shared" si="45"/>
        <v>1</v>
      </c>
      <c r="BF25" s="14" t="str">
        <f t="shared" si="46"/>
        <v>2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68" t="str">
        <f t="shared" si="6"/>
        <v/>
      </c>
      <c r="C26" s="24" t="str">
        <f t="shared" si="2"/>
        <v/>
      </c>
      <c r="D26" s="77" t="str">
        <f t="shared" si="7"/>
        <v/>
      </c>
      <c r="E26" s="114" t="str">
        <f t="shared" si="8"/>
        <v/>
      </c>
      <c r="F26" s="67" t="str">
        <f t="shared" si="25"/>
        <v/>
      </c>
      <c r="H26" s="81" t="str">
        <f>IF('Strategy Dashboard'!AU26="","",'Strategy Dashboard'!AU26)</f>
        <v/>
      </c>
      <c r="J26" s="68" t="str">
        <f t="shared" si="9"/>
        <v/>
      </c>
      <c r="K26" s="77" t="str">
        <f t="shared" si="10"/>
        <v/>
      </c>
      <c r="L26" s="114" t="str">
        <f t="shared" si="11"/>
        <v/>
      </c>
      <c r="M26" s="24" t="str">
        <f t="shared" si="26"/>
        <v/>
      </c>
      <c r="N26" s="36" t="str">
        <f t="shared" si="27"/>
        <v/>
      </c>
      <c r="O26" s="117" t="str">
        <f t="shared" si="12"/>
        <v/>
      </c>
      <c r="P26" s="24" t="str">
        <f>IF(H26="","",IF(B26="NB",P25,IF(O26="",SUM($O$5:$O26)+N26,SUM($O$5:$O26))))</f>
        <v/>
      </c>
      <c r="Q26" s="123" t="str">
        <f t="shared" si="0"/>
        <v/>
      </c>
      <c r="R26" s="121" t="str">
        <f t="shared" si="13"/>
        <v/>
      </c>
      <c r="S26" s="79" t="str">
        <f t="shared" si="14"/>
        <v/>
      </c>
      <c r="T26" s="14" t="str">
        <f t="shared" si="5"/>
        <v/>
      </c>
      <c r="U26" s="14">
        <f t="shared" si="28"/>
        <v>0</v>
      </c>
      <c r="V26" s="14" t="str">
        <f t="shared" si="29"/>
        <v/>
      </c>
      <c r="W26" s="14" t="str">
        <f t="shared" si="51"/>
        <v>Y</v>
      </c>
      <c r="X26" s="14" t="str">
        <f t="shared" si="30"/>
        <v>N</v>
      </c>
      <c r="Y26" s="14" t="str">
        <f t="shared" si="31"/>
        <v/>
      </c>
      <c r="Z26" s="79" t="str">
        <f t="shared" si="32"/>
        <v/>
      </c>
      <c r="AA26" s="14" t="str">
        <f t="shared" si="33"/>
        <v/>
      </c>
      <c r="AB26" s="14" t="str">
        <f t="shared" si="34"/>
        <v/>
      </c>
      <c r="AC26" s="14" t="str">
        <f t="shared" si="35"/>
        <v/>
      </c>
      <c r="AD26" s="14" t="str">
        <f t="shared" si="36"/>
        <v/>
      </c>
      <c r="AE26" s="14" t="str">
        <f t="shared" si="37"/>
        <v/>
      </c>
      <c r="AF26" s="14" t="str">
        <f t="shared" si="38"/>
        <v/>
      </c>
      <c r="AG26" s="152" t="str">
        <f t="shared" si="48"/>
        <v/>
      </c>
      <c r="AH26" s="152" t="str">
        <f t="shared" si="49"/>
        <v/>
      </c>
      <c r="AI26" s="44" t="str">
        <f t="shared" si="39"/>
        <v/>
      </c>
      <c r="AJ26" s="44" t="str">
        <f t="shared" si="40"/>
        <v/>
      </c>
      <c r="AK26" s="44" t="str">
        <f t="shared" si="41"/>
        <v/>
      </c>
      <c r="AL26" s="71" t="str">
        <f t="shared" si="18"/>
        <v/>
      </c>
      <c r="AM26" s="71" t="str">
        <f t="shared" si="19"/>
        <v/>
      </c>
      <c r="AN26" s="71" t="str">
        <f t="shared" si="20"/>
        <v/>
      </c>
      <c r="AO26" s="71" t="str">
        <f t="shared" si="21"/>
        <v/>
      </c>
      <c r="AR26" s="14" t="str">
        <f t="shared" si="3"/>
        <v/>
      </c>
      <c r="AS26" s="14" t="str">
        <f t="shared" si="50"/>
        <v/>
      </c>
      <c r="AT26" s="14" t="str">
        <f>IF('Strategy Dashboard'!AU26="P",IF(AT25="",1,AT25+1),"")</f>
        <v/>
      </c>
      <c r="AU26" s="14" t="str">
        <f>IF('Strategy Dashboard'!AU26="B",IF(AU25="",1,AU25+1),"")</f>
        <v/>
      </c>
      <c r="AV26" s="14" t="str">
        <f t="shared" ref="AV26:AW45" si="52">IF(AT21="",0,AT21)&amp;IF(AT22="",0,AT22)&amp;IF(AT23="",0,AT23)&amp;IF(AT24="",0,AT24)&amp;IF(AT25="",0,AT25)</f>
        <v>00010</v>
      </c>
      <c r="AW26" s="14" t="str">
        <f t="shared" si="52"/>
        <v>12300</v>
      </c>
      <c r="AX26" s="14" t="str">
        <f t="shared" si="42"/>
        <v>200010</v>
      </c>
      <c r="AY26" s="14" t="str">
        <f t="shared" si="42"/>
        <v>012300</v>
      </c>
      <c r="AZ26" s="14" t="str">
        <f t="shared" si="43"/>
        <v>B</v>
      </c>
      <c r="BA26" s="14" t="str">
        <f t="shared" si="23"/>
        <v>B</v>
      </c>
      <c r="BB26" s="14" t="str">
        <f t="shared" si="44"/>
        <v/>
      </c>
      <c r="BC26" s="14" t="str">
        <f t="shared" si="24"/>
        <v>F2</v>
      </c>
      <c r="BD26" s="14" t="str">
        <f t="shared" si="47"/>
        <v/>
      </c>
      <c r="BE26" s="14">
        <f t="shared" si="45"/>
        <v>1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68" t="str">
        <f t="shared" si="6"/>
        <v/>
      </c>
      <c r="C27" s="24" t="str">
        <f t="shared" si="2"/>
        <v/>
      </c>
      <c r="D27" s="77" t="str">
        <f t="shared" si="7"/>
        <v/>
      </c>
      <c r="E27" s="114" t="str">
        <f t="shared" si="8"/>
        <v/>
      </c>
      <c r="F27" s="67" t="str">
        <f t="shared" si="25"/>
        <v/>
      </c>
      <c r="H27" s="81" t="str">
        <f>IF('Strategy Dashboard'!AU27="","",'Strategy Dashboard'!AU27)</f>
        <v/>
      </c>
      <c r="J27" s="68" t="str">
        <f t="shared" si="9"/>
        <v/>
      </c>
      <c r="K27" s="77" t="str">
        <f t="shared" si="10"/>
        <v/>
      </c>
      <c r="L27" s="114" t="str">
        <f t="shared" si="11"/>
        <v/>
      </c>
      <c r="M27" s="24" t="str">
        <f t="shared" si="26"/>
        <v/>
      </c>
      <c r="N27" s="36" t="str">
        <f t="shared" si="27"/>
        <v/>
      </c>
      <c r="O27" s="117" t="str">
        <f t="shared" si="12"/>
        <v/>
      </c>
      <c r="P27" s="24" t="str">
        <f>IF(H27="","",IF(B27="NB",P26,IF(O27="",SUM($O$5:$O27)+N27,SUM($O$5:$O27))))</f>
        <v/>
      </c>
      <c r="Q27" s="123" t="str">
        <f t="shared" si="0"/>
        <v/>
      </c>
      <c r="R27" s="121" t="str">
        <f t="shared" si="13"/>
        <v/>
      </c>
      <c r="S27" s="79" t="str">
        <f t="shared" si="14"/>
        <v/>
      </c>
      <c r="T27" s="14" t="str">
        <f t="shared" si="5"/>
        <v/>
      </c>
      <c r="U27" s="14">
        <f t="shared" si="28"/>
        <v>0</v>
      </c>
      <c r="V27" s="14" t="str">
        <f t="shared" si="29"/>
        <v/>
      </c>
      <c r="W27" s="14" t="str">
        <f t="shared" si="51"/>
        <v>N</v>
      </c>
      <c r="X27" s="14" t="str">
        <f t="shared" si="30"/>
        <v>N</v>
      </c>
      <c r="Y27" s="14" t="str">
        <f t="shared" si="31"/>
        <v/>
      </c>
      <c r="Z27" s="79" t="str">
        <f t="shared" si="32"/>
        <v/>
      </c>
      <c r="AA27" s="14" t="str">
        <f t="shared" si="33"/>
        <v/>
      </c>
      <c r="AB27" s="14" t="str">
        <f t="shared" si="34"/>
        <v/>
      </c>
      <c r="AC27" s="14" t="str">
        <f t="shared" si="35"/>
        <v/>
      </c>
      <c r="AD27" s="14" t="str">
        <f t="shared" si="36"/>
        <v/>
      </c>
      <c r="AE27" s="14" t="str">
        <f t="shared" si="37"/>
        <v/>
      </c>
      <c r="AF27" s="14" t="str">
        <f t="shared" si="38"/>
        <v/>
      </c>
      <c r="AG27" s="152" t="str">
        <f t="shared" si="48"/>
        <v/>
      </c>
      <c r="AH27" s="152" t="str">
        <f t="shared" si="49"/>
        <v/>
      </c>
      <c r="AI27" s="44" t="str">
        <f t="shared" si="39"/>
        <v/>
      </c>
      <c r="AJ27" s="44" t="str">
        <f t="shared" si="40"/>
        <v/>
      </c>
      <c r="AK27" s="44" t="str">
        <f t="shared" si="41"/>
        <v/>
      </c>
      <c r="AL27" s="71" t="str">
        <f t="shared" si="18"/>
        <v/>
      </c>
      <c r="AM27" s="71" t="str">
        <f t="shared" si="19"/>
        <v/>
      </c>
      <c r="AN27" s="71" t="str">
        <f t="shared" si="20"/>
        <v/>
      </c>
      <c r="AO27" s="71" t="str">
        <f t="shared" si="21"/>
        <v/>
      </c>
      <c r="AR27" s="14" t="str">
        <f t="shared" si="3"/>
        <v/>
      </c>
      <c r="AS27" s="14" t="str">
        <f t="shared" si="50"/>
        <v/>
      </c>
      <c r="AT27" s="14" t="str">
        <f>IF('Strategy Dashboard'!AU27="P",IF(AT26="",1,AT26+1),"")</f>
        <v/>
      </c>
      <c r="AU27" s="14" t="str">
        <f>IF('Strategy Dashboard'!AU27="B",IF(AU26="",1,AU26+1),"")</f>
        <v/>
      </c>
      <c r="AV27" s="14" t="str">
        <f t="shared" si="52"/>
        <v>00100</v>
      </c>
      <c r="AW27" s="14" t="str">
        <f t="shared" si="52"/>
        <v>23000</v>
      </c>
      <c r="AX27" s="14" t="str">
        <f t="shared" si="42"/>
        <v>000100</v>
      </c>
      <c r="AY27" s="14" t="str">
        <f t="shared" si="42"/>
        <v>123000</v>
      </c>
      <c r="AZ27" s="14" t="str">
        <f t="shared" si="43"/>
        <v>B</v>
      </c>
      <c r="BA27" s="14" t="str">
        <f t="shared" si="23"/>
        <v/>
      </c>
      <c r="BB27" s="14" t="str">
        <f t="shared" si="44"/>
        <v/>
      </c>
      <c r="BC27" s="14" t="str">
        <f t="shared" si="24"/>
        <v/>
      </c>
      <c r="BD27" s="14" t="str">
        <f t="shared" si="47"/>
        <v/>
      </c>
      <c r="BE27" s="14">
        <f t="shared" si="45"/>
        <v>1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68" t="str">
        <f t="shared" si="6"/>
        <v/>
      </c>
      <c r="C28" s="24" t="str">
        <f t="shared" si="2"/>
        <v/>
      </c>
      <c r="D28" s="77" t="str">
        <f t="shared" si="7"/>
        <v/>
      </c>
      <c r="E28" s="114" t="str">
        <f t="shared" si="8"/>
        <v/>
      </c>
      <c r="F28" s="67" t="str">
        <f t="shared" si="25"/>
        <v/>
      </c>
      <c r="H28" s="81" t="str">
        <f>IF('Strategy Dashboard'!AU28="","",'Strategy Dashboard'!AU28)</f>
        <v/>
      </c>
      <c r="J28" s="68" t="str">
        <f t="shared" si="9"/>
        <v/>
      </c>
      <c r="K28" s="77" t="str">
        <f t="shared" si="10"/>
        <v/>
      </c>
      <c r="L28" s="114" t="str">
        <f t="shared" si="11"/>
        <v/>
      </c>
      <c r="M28" s="24" t="str">
        <f t="shared" si="26"/>
        <v/>
      </c>
      <c r="N28" s="36" t="str">
        <f t="shared" si="27"/>
        <v/>
      </c>
      <c r="O28" s="117" t="str">
        <f t="shared" si="12"/>
        <v/>
      </c>
      <c r="P28" s="24" t="str">
        <f>IF(H28="","",IF(B28="NB",P27,IF(O28="",SUM($O$5:$O28)+N28,SUM($O$5:$O28))))</f>
        <v/>
      </c>
      <c r="Q28" s="123" t="str">
        <f t="shared" si="0"/>
        <v/>
      </c>
      <c r="R28" s="121" t="str">
        <f t="shared" si="13"/>
        <v/>
      </c>
      <c r="S28" s="79" t="str">
        <f t="shared" si="14"/>
        <v/>
      </c>
      <c r="T28" s="14" t="str">
        <f t="shared" si="5"/>
        <v/>
      </c>
      <c r="U28" s="14">
        <f t="shared" si="28"/>
        <v>0</v>
      </c>
      <c r="V28" s="14" t="str">
        <f t="shared" si="29"/>
        <v/>
      </c>
      <c r="W28" s="14" t="str">
        <f t="shared" si="51"/>
        <v>N</v>
      </c>
      <c r="X28" s="14" t="str">
        <f t="shared" si="30"/>
        <v>N</v>
      </c>
      <c r="Y28" s="14" t="str">
        <f t="shared" si="31"/>
        <v/>
      </c>
      <c r="Z28" s="79" t="str">
        <f t="shared" si="32"/>
        <v/>
      </c>
      <c r="AA28" s="14" t="str">
        <f t="shared" si="33"/>
        <v/>
      </c>
      <c r="AB28" s="14" t="str">
        <f t="shared" si="34"/>
        <v/>
      </c>
      <c r="AC28" s="14" t="str">
        <f t="shared" si="35"/>
        <v/>
      </c>
      <c r="AD28" s="14" t="str">
        <f t="shared" si="36"/>
        <v/>
      </c>
      <c r="AE28" s="14" t="str">
        <f t="shared" si="37"/>
        <v/>
      </c>
      <c r="AF28" s="14" t="str">
        <f t="shared" si="38"/>
        <v/>
      </c>
      <c r="AG28" s="152" t="str">
        <f t="shared" si="48"/>
        <v/>
      </c>
      <c r="AH28" s="152" t="str">
        <f t="shared" si="49"/>
        <v/>
      </c>
      <c r="AI28" s="44" t="str">
        <f t="shared" si="39"/>
        <v/>
      </c>
      <c r="AJ28" s="44" t="str">
        <f t="shared" si="40"/>
        <v/>
      </c>
      <c r="AK28" s="44" t="str">
        <f t="shared" si="41"/>
        <v/>
      </c>
      <c r="AL28" s="71" t="str">
        <f t="shared" si="18"/>
        <v/>
      </c>
      <c r="AM28" s="71" t="str">
        <f t="shared" si="19"/>
        <v/>
      </c>
      <c r="AN28" s="71" t="str">
        <f t="shared" si="20"/>
        <v/>
      </c>
      <c r="AO28" s="71" t="str">
        <f t="shared" si="21"/>
        <v/>
      </c>
      <c r="AR28" s="14" t="str">
        <f t="shared" si="3"/>
        <v/>
      </c>
      <c r="AS28" s="14" t="str">
        <f t="shared" si="50"/>
        <v/>
      </c>
      <c r="AT28" s="14" t="str">
        <f>IF('Strategy Dashboard'!AU28="P",IF(AT27="",1,AT27+1),"")</f>
        <v/>
      </c>
      <c r="AU28" s="14" t="str">
        <f>IF('Strategy Dashboard'!AU28="B",IF(AU27="",1,AU27+1),"")</f>
        <v/>
      </c>
      <c r="AV28" s="14" t="str">
        <f t="shared" si="52"/>
        <v>01000</v>
      </c>
      <c r="AW28" s="14" t="str">
        <f t="shared" si="52"/>
        <v>30000</v>
      </c>
      <c r="AX28" s="14" t="str">
        <f t="shared" si="42"/>
        <v>001000</v>
      </c>
      <c r="AY28" s="14" t="str">
        <f t="shared" si="42"/>
        <v>230000</v>
      </c>
      <c r="AZ28" s="14" t="str">
        <f t="shared" si="43"/>
        <v>B</v>
      </c>
      <c r="BA28" s="14" t="str">
        <f t="shared" si="23"/>
        <v/>
      </c>
      <c r="BB28" s="14" t="str">
        <f t="shared" si="44"/>
        <v/>
      </c>
      <c r="BC28" s="14" t="str">
        <f t="shared" si="24"/>
        <v/>
      </c>
      <c r="BD28" s="14" t="str">
        <f t="shared" si="47"/>
        <v/>
      </c>
      <c r="BE28" s="14">
        <f t="shared" si="45"/>
        <v>1</v>
      </c>
      <c r="BF28" s="14">
        <f t="shared" si="46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/>
      </c>
      <c r="C29" s="25" t="str">
        <f t="shared" si="2"/>
        <v/>
      </c>
      <c r="D29" s="78" t="str">
        <f t="shared" si="7"/>
        <v/>
      </c>
      <c r="E29" s="115" t="str">
        <f t="shared" si="8"/>
        <v/>
      </c>
      <c r="F29" s="70" t="str">
        <f t="shared" si="25"/>
        <v/>
      </c>
      <c r="H29" s="82" t="str">
        <f>IF('Strategy Dashboard'!AU29="","",'Strategy Dashboard'!AU29)</f>
        <v/>
      </c>
      <c r="J29" s="69" t="str">
        <f t="shared" si="9"/>
        <v/>
      </c>
      <c r="K29" s="78" t="str">
        <f t="shared" si="10"/>
        <v/>
      </c>
      <c r="L29" s="115" t="str">
        <f t="shared" si="11"/>
        <v/>
      </c>
      <c r="M29" s="25" t="str">
        <f t="shared" si="26"/>
        <v/>
      </c>
      <c r="N29" s="36" t="str">
        <f t="shared" si="27"/>
        <v/>
      </c>
      <c r="O29" s="124" t="str">
        <f t="shared" si="12"/>
        <v/>
      </c>
      <c r="P29" s="25" t="str">
        <f>IF(H29="","",IF(B29="NB",P28,IF(O29="",SUM($O$5:$O29)+N29,SUM($O$5:$O29))))</f>
        <v/>
      </c>
      <c r="Q29" s="125" t="str">
        <f t="shared" si="0"/>
        <v/>
      </c>
      <c r="R29" s="122" t="str">
        <f t="shared" si="13"/>
        <v/>
      </c>
      <c r="S29" s="79" t="str">
        <f t="shared" si="14"/>
        <v/>
      </c>
      <c r="T29" s="14" t="str">
        <f t="shared" si="5"/>
        <v/>
      </c>
      <c r="U29" s="14">
        <f t="shared" si="28"/>
        <v>0</v>
      </c>
      <c r="V29" s="14" t="str">
        <f t="shared" si="29"/>
        <v/>
      </c>
      <c r="W29" s="14" t="str">
        <f t="shared" si="51"/>
        <v>N</v>
      </c>
      <c r="X29" s="14" t="str">
        <f t="shared" si="30"/>
        <v>N</v>
      </c>
      <c r="Y29" s="14" t="str">
        <f t="shared" si="31"/>
        <v/>
      </c>
      <c r="Z29" s="79" t="str">
        <f t="shared" si="32"/>
        <v/>
      </c>
      <c r="AA29" s="14" t="str">
        <f t="shared" si="33"/>
        <v/>
      </c>
      <c r="AB29" s="14" t="str">
        <f t="shared" si="34"/>
        <v/>
      </c>
      <c r="AC29" s="14" t="str">
        <f t="shared" si="35"/>
        <v/>
      </c>
      <c r="AD29" s="14" t="str">
        <f t="shared" si="36"/>
        <v/>
      </c>
      <c r="AE29" s="14" t="str">
        <f t="shared" si="37"/>
        <v/>
      </c>
      <c r="AF29" s="14" t="str">
        <f t="shared" si="38"/>
        <v/>
      </c>
      <c r="AG29" s="152" t="str">
        <f t="shared" si="48"/>
        <v/>
      </c>
      <c r="AH29" s="152" t="str">
        <f t="shared" si="49"/>
        <v/>
      </c>
      <c r="AI29" s="44" t="str">
        <f t="shared" si="39"/>
        <v/>
      </c>
      <c r="AJ29" s="44" t="str">
        <f t="shared" si="40"/>
        <v/>
      </c>
      <c r="AK29" s="44" t="str">
        <f t="shared" si="41"/>
        <v/>
      </c>
      <c r="AL29" s="71" t="str">
        <f t="shared" si="18"/>
        <v/>
      </c>
      <c r="AM29" s="71" t="str">
        <f t="shared" si="19"/>
        <v/>
      </c>
      <c r="AN29" s="71" t="str">
        <f t="shared" si="20"/>
        <v/>
      </c>
      <c r="AO29" s="71" t="str">
        <f t="shared" si="21"/>
        <v/>
      </c>
      <c r="AR29" s="14" t="str">
        <f t="shared" si="3"/>
        <v/>
      </c>
      <c r="AS29" s="14" t="str">
        <f t="shared" si="50"/>
        <v/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2"/>
        <v>10000</v>
      </c>
      <c r="AW29" s="14" t="str">
        <f t="shared" si="52"/>
        <v>00000</v>
      </c>
      <c r="AX29" s="14" t="str">
        <f t="shared" si="42"/>
        <v>010000</v>
      </c>
      <c r="AY29" s="14" t="str">
        <f t="shared" si="42"/>
        <v>300000</v>
      </c>
      <c r="AZ29" s="14" t="str">
        <f t="shared" si="43"/>
        <v>B</v>
      </c>
      <c r="BA29" s="14" t="str">
        <f t="shared" si="23"/>
        <v/>
      </c>
      <c r="BB29" s="14" t="str">
        <f t="shared" si="44"/>
        <v/>
      </c>
      <c r="BC29" s="14" t="str">
        <f t="shared" si="24"/>
        <v/>
      </c>
      <c r="BD29" s="14" t="str">
        <f t="shared" si="47"/>
        <v/>
      </c>
      <c r="BE29" s="14">
        <f t="shared" si="45"/>
        <v>1</v>
      </c>
      <c r="BF29" s="14">
        <f t="shared" si="46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/>
      </c>
      <c r="C30" s="36" t="str">
        <f t="shared" si="2"/>
        <v/>
      </c>
      <c r="D30" s="75" t="str">
        <f t="shared" si="7"/>
        <v/>
      </c>
      <c r="E30" s="113" t="str">
        <f t="shared" si="8"/>
        <v/>
      </c>
      <c r="F30" s="76" t="str">
        <f t="shared" si="25"/>
        <v/>
      </c>
      <c r="H30" s="80" t="str">
        <f>IF('Strategy Dashboard'!AU30="","",'Strategy Dashboard'!AU30)</f>
        <v/>
      </c>
      <c r="J30" s="74" t="str">
        <f t="shared" si="9"/>
        <v/>
      </c>
      <c r="K30" s="75" t="str">
        <f t="shared" si="10"/>
        <v/>
      </c>
      <c r="L30" s="113" t="str">
        <f t="shared" si="11"/>
        <v/>
      </c>
      <c r="M30" s="36" t="str">
        <f t="shared" si="26"/>
        <v/>
      </c>
      <c r="N30" s="36" t="str">
        <f t="shared" si="27"/>
        <v/>
      </c>
      <c r="O30" s="129" t="str">
        <f t="shared" si="12"/>
        <v/>
      </c>
      <c r="P30" s="36" t="str">
        <f>IF(H30="","",IF(B30="NB",P29,IF(O30="",SUM($O$5:$O30)+N30,SUM($O$5:$O30))))</f>
        <v/>
      </c>
      <c r="Q30" s="130" t="str">
        <f t="shared" si="0"/>
        <v/>
      </c>
      <c r="R30" s="122" t="str">
        <f t="shared" si="13"/>
        <v/>
      </c>
      <c r="S30" s="79" t="str">
        <f t="shared" si="14"/>
        <v/>
      </c>
      <c r="T30" s="14" t="str">
        <f t="shared" si="5"/>
        <v/>
      </c>
      <c r="U30" s="14">
        <f t="shared" si="28"/>
        <v>0</v>
      </c>
      <c r="V30" s="14" t="str">
        <f t="shared" si="29"/>
        <v/>
      </c>
      <c r="W30" s="14" t="str">
        <f t="shared" si="51"/>
        <v>N</v>
      </c>
      <c r="X30" s="14" t="str">
        <f t="shared" si="30"/>
        <v>N</v>
      </c>
      <c r="Y30" s="14" t="str">
        <f t="shared" si="31"/>
        <v/>
      </c>
      <c r="Z30" s="79" t="str">
        <f t="shared" si="32"/>
        <v/>
      </c>
      <c r="AA30" s="14" t="str">
        <f t="shared" si="33"/>
        <v/>
      </c>
      <c r="AB30" s="14" t="str">
        <f t="shared" si="34"/>
        <v/>
      </c>
      <c r="AC30" s="14" t="str">
        <f t="shared" si="35"/>
        <v/>
      </c>
      <c r="AD30" s="14" t="str">
        <f t="shared" si="36"/>
        <v/>
      </c>
      <c r="AE30" s="14" t="str">
        <f t="shared" si="37"/>
        <v/>
      </c>
      <c r="AF30" s="14" t="str">
        <f t="shared" si="38"/>
        <v/>
      </c>
      <c r="AG30" s="152" t="str">
        <f t="shared" si="48"/>
        <v/>
      </c>
      <c r="AH30" s="152" t="str">
        <f t="shared" si="49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1" t="str">
        <f t="shared" si="18"/>
        <v/>
      </c>
      <c r="AM30" s="71" t="str">
        <f t="shared" si="19"/>
        <v/>
      </c>
      <c r="AN30" s="71" t="str">
        <f t="shared" si="20"/>
        <v/>
      </c>
      <c r="AO30" s="71" t="str">
        <f t="shared" si="21"/>
        <v/>
      </c>
      <c r="AR30" s="14" t="str">
        <f t="shared" si="3"/>
        <v/>
      </c>
      <c r="AS30" s="14" t="str">
        <f t="shared" si="50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2"/>
        <v>00000</v>
      </c>
      <c r="AW30" s="14" t="str">
        <f t="shared" si="52"/>
        <v>00000</v>
      </c>
      <c r="AX30" s="14" t="str">
        <f t="shared" si="42"/>
        <v>100000</v>
      </c>
      <c r="AY30" s="14" t="str">
        <f t="shared" si="42"/>
        <v>000000</v>
      </c>
      <c r="AZ30" s="14" t="str">
        <f t="shared" si="43"/>
        <v>B</v>
      </c>
      <c r="BA30" s="14" t="str">
        <f t="shared" si="23"/>
        <v/>
      </c>
      <c r="BB30" s="14" t="str">
        <f t="shared" si="44"/>
        <v/>
      </c>
      <c r="BC30" s="14" t="str">
        <f t="shared" si="24"/>
        <v/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/>
      </c>
      <c r="C31" s="24" t="str">
        <f t="shared" si="2"/>
        <v/>
      </c>
      <c r="D31" s="77" t="str">
        <f t="shared" si="7"/>
        <v/>
      </c>
      <c r="E31" s="114" t="str">
        <f t="shared" si="8"/>
        <v/>
      </c>
      <c r="F31" s="67" t="str">
        <f t="shared" si="25"/>
        <v/>
      </c>
      <c r="H31" s="81" t="str">
        <f>IF('Strategy Dashboard'!AU31="","",'Strategy Dashboard'!AU31)</f>
        <v/>
      </c>
      <c r="J31" s="68" t="str">
        <f t="shared" si="9"/>
        <v/>
      </c>
      <c r="K31" s="77" t="str">
        <f t="shared" si="10"/>
        <v/>
      </c>
      <c r="L31" s="114" t="str">
        <f t="shared" si="11"/>
        <v/>
      </c>
      <c r="M31" s="24" t="str">
        <f t="shared" si="26"/>
        <v/>
      </c>
      <c r="N31" s="36" t="str">
        <f t="shared" si="27"/>
        <v/>
      </c>
      <c r="O31" s="117" t="str">
        <f t="shared" si="12"/>
        <v/>
      </c>
      <c r="P31" s="24" t="str">
        <f>IF(H31="","",IF(B31="NB",P30,IF(O31="",SUM($O$5:$O31)+N31,SUM($O$5:$O31))))</f>
        <v/>
      </c>
      <c r="Q31" s="123" t="str">
        <f t="shared" si="0"/>
        <v/>
      </c>
      <c r="R31" s="122" t="str">
        <f t="shared" si="13"/>
        <v/>
      </c>
      <c r="S31" s="79" t="str">
        <f t="shared" si="14"/>
        <v/>
      </c>
      <c r="T31" s="14" t="str">
        <f t="shared" si="5"/>
        <v/>
      </c>
      <c r="U31" s="14">
        <f t="shared" si="28"/>
        <v>0</v>
      </c>
      <c r="V31" s="14" t="str">
        <f t="shared" si="29"/>
        <v/>
      </c>
      <c r="W31" s="14" t="str">
        <f t="shared" si="51"/>
        <v>N</v>
      </c>
      <c r="X31" s="14" t="str">
        <f t="shared" si="30"/>
        <v>N</v>
      </c>
      <c r="Y31" s="14" t="str">
        <f t="shared" si="31"/>
        <v/>
      </c>
      <c r="Z31" s="79" t="str">
        <f t="shared" si="32"/>
        <v/>
      </c>
      <c r="AA31" s="14" t="str">
        <f t="shared" si="33"/>
        <v/>
      </c>
      <c r="AB31" s="14" t="str">
        <f t="shared" si="34"/>
        <v/>
      </c>
      <c r="AC31" s="14" t="str">
        <f t="shared" si="35"/>
        <v/>
      </c>
      <c r="AD31" s="14" t="str">
        <f t="shared" si="36"/>
        <v/>
      </c>
      <c r="AE31" s="14" t="str">
        <f t="shared" si="37"/>
        <v/>
      </c>
      <c r="AF31" s="14" t="str">
        <f t="shared" si="38"/>
        <v/>
      </c>
      <c r="AG31" s="152" t="str">
        <f t="shared" si="48"/>
        <v/>
      </c>
      <c r="AH31" s="152" t="str">
        <f t="shared" si="49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1" t="str">
        <f t="shared" si="18"/>
        <v/>
      </c>
      <c r="AM31" s="71" t="str">
        <f t="shared" si="19"/>
        <v/>
      </c>
      <c r="AN31" s="71" t="str">
        <f t="shared" si="20"/>
        <v/>
      </c>
      <c r="AO31" s="71" t="str">
        <f t="shared" si="21"/>
        <v/>
      </c>
      <c r="AR31" s="14" t="str">
        <f t="shared" si="3"/>
        <v/>
      </c>
      <c r="AS31" s="14" t="str">
        <f t="shared" si="50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2"/>
        <v>00000</v>
      </c>
      <c r="AW31" s="14" t="str">
        <f t="shared" si="52"/>
        <v>00000</v>
      </c>
      <c r="AX31" s="14" t="str">
        <f t="shared" si="42"/>
        <v>000000</v>
      </c>
      <c r="AY31" s="14" t="str">
        <f t="shared" si="42"/>
        <v>000000</v>
      </c>
      <c r="AZ31" s="14" t="str">
        <f t="shared" si="43"/>
        <v>B</v>
      </c>
      <c r="BA31" s="14" t="str">
        <f t="shared" si="23"/>
        <v/>
      </c>
      <c r="BB31" s="14" t="str">
        <f t="shared" si="44"/>
        <v/>
      </c>
      <c r="BC31" s="14" t="str">
        <f t="shared" si="24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/>
      </c>
      <c r="C32" s="24" t="str">
        <f t="shared" si="2"/>
        <v/>
      </c>
      <c r="D32" s="77" t="str">
        <f t="shared" si="7"/>
        <v/>
      </c>
      <c r="E32" s="114" t="str">
        <f t="shared" si="8"/>
        <v/>
      </c>
      <c r="F32" s="67" t="str">
        <f t="shared" si="25"/>
        <v/>
      </c>
      <c r="H32" s="81" t="str">
        <f>IF('Strategy Dashboard'!AU32="","",'Strategy Dashboard'!AU32)</f>
        <v/>
      </c>
      <c r="J32" s="68" t="str">
        <f t="shared" si="9"/>
        <v/>
      </c>
      <c r="K32" s="77" t="str">
        <f t="shared" si="10"/>
        <v/>
      </c>
      <c r="L32" s="114" t="str">
        <f t="shared" si="11"/>
        <v/>
      </c>
      <c r="M32" s="24" t="str">
        <f t="shared" si="26"/>
        <v/>
      </c>
      <c r="N32" s="36" t="str">
        <f t="shared" si="27"/>
        <v/>
      </c>
      <c r="O32" s="117" t="str">
        <f t="shared" si="12"/>
        <v/>
      </c>
      <c r="P32" s="24" t="str">
        <f>IF(H32="","",IF(B32="NB",P31,IF(O32="",SUM($O$5:$O32)+N32,SUM($O$5:$O32))))</f>
        <v/>
      </c>
      <c r="Q32" s="123" t="str">
        <f t="shared" si="0"/>
        <v/>
      </c>
      <c r="R32" s="122" t="str">
        <f t="shared" si="13"/>
        <v/>
      </c>
      <c r="S32" s="79" t="str">
        <f t="shared" si="14"/>
        <v/>
      </c>
      <c r="T32" s="14" t="str">
        <f t="shared" si="5"/>
        <v/>
      </c>
      <c r="U32" s="14">
        <f t="shared" si="28"/>
        <v>0</v>
      </c>
      <c r="V32" s="14" t="str">
        <f t="shared" si="29"/>
        <v/>
      </c>
      <c r="W32" s="14" t="str">
        <f t="shared" si="51"/>
        <v>N</v>
      </c>
      <c r="X32" s="14" t="str">
        <f t="shared" si="30"/>
        <v>N</v>
      </c>
      <c r="Y32" s="14" t="str">
        <f t="shared" si="31"/>
        <v/>
      </c>
      <c r="Z32" s="79" t="str">
        <f t="shared" si="32"/>
        <v/>
      </c>
      <c r="AA32" s="14" t="str">
        <f t="shared" si="33"/>
        <v/>
      </c>
      <c r="AB32" s="14" t="str">
        <f t="shared" si="34"/>
        <v/>
      </c>
      <c r="AC32" s="14" t="str">
        <f t="shared" si="35"/>
        <v/>
      </c>
      <c r="AD32" s="14" t="str">
        <f t="shared" si="36"/>
        <v/>
      </c>
      <c r="AE32" s="14" t="str">
        <f t="shared" si="37"/>
        <v/>
      </c>
      <c r="AF32" s="14" t="str">
        <f t="shared" si="38"/>
        <v/>
      </c>
      <c r="AG32" s="152" t="str">
        <f t="shared" si="48"/>
        <v/>
      </c>
      <c r="AH32" s="152" t="str">
        <f t="shared" si="49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1" t="str">
        <f t="shared" si="18"/>
        <v/>
      </c>
      <c r="AM32" s="71" t="str">
        <f t="shared" si="19"/>
        <v/>
      </c>
      <c r="AN32" s="71" t="str">
        <f t="shared" si="20"/>
        <v/>
      </c>
      <c r="AO32" s="71" t="str">
        <f t="shared" si="21"/>
        <v/>
      </c>
      <c r="AR32" s="14" t="str">
        <f t="shared" si="3"/>
        <v/>
      </c>
      <c r="AS32" s="14" t="str">
        <f t="shared" si="50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2"/>
        <v>00000</v>
      </c>
      <c r="AW32" s="14" t="str">
        <f t="shared" si="52"/>
        <v>00000</v>
      </c>
      <c r="AX32" s="14" t="str">
        <f t="shared" si="42"/>
        <v>000000</v>
      </c>
      <c r="AY32" s="14" t="str">
        <f t="shared" si="42"/>
        <v>000000</v>
      </c>
      <c r="AZ32" s="14" t="str">
        <f t="shared" si="43"/>
        <v>B</v>
      </c>
      <c r="BA32" s="14" t="str">
        <f t="shared" si="23"/>
        <v/>
      </c>
      <c r="BB32" s="14" t="str">
        <f t="shared" si="44"/>
        <v/>
      </c>
      <c r="BC32" s="14" t="str">
        <f t="shared" si="24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68" t="str">
        <f t="shared" si="6"/>
        <v/>
      </c>
      <c r="C33" s="24" t="str">
        <f t="shared" si="2"/>
        <v/>
      </c>
      <c r="D33" s="77" t="str">
        <f t="shared" si="7"/>
        <v/>
      </c>
      <c r="E33" s="114" t="str">
        <f t="shared" si="8"/>
        <v/>
      </c>
      <c r="F33" s="67" t="str">
        <f t="shared" si="25"/>
        <v/>
      </c>
      <c r="H33" s="81" t="str">
        <f>IF('Strategy Dashboard'!AU33="","",'Strategy Dashboard'!AU33)</f>
        <v/>
      </c>
      <c r="J33" s="68" t="str">
        <f t="shared" si="9"/>
        <v/>
      </c>
      <c r="K33" s="77" t="str">
        <f t="shared" si="10"/>
        <v/>
      </c>
      <c r="L33" s="114" t="str">
        <f t="shared" si="11"/>
        <v/>
      </c>
      <c r="M33" s="24" t="str">
        <f t="shared" si="26"/>
        <v/>
      </c>
      <c r="N33" s="36" t="str">
        <f t="shared" si="27"/>
        <v/>
      </c>
      <c r="O33" s="117" t="str">
        <f t="shared" si="12"/>
        <v/>
      </c>
      <c r="P33" s="24" t="str">
        <f>IF(H33="","",IF(B33="NB",P32,IF(O33="",SUM($O$5:$O33)+N33,SUM($O$5:$O33))))</f>
        <v/>
      </c>
      <c r="Q33" s="123" t="str">
        <f t="shared" si="0"/>
        <v/>
      </c>
      <c r="R33" s="122" t="str">
        <f t="shared" si="13"/>
        <v/>
      </c>
      <c r="S33" s="79" t="str">
        <f t="shared" si="14"/>
        <v/>
      </c>
      <c r="T33" s="14" t="str">
        <f t="shared" si="5"/>
        <v/>
      </c>
      <c r="U33" s="14">
        <f t="shared" si="28"/>
        <v>0</v>
      </c>
      <c r="V33" s="14" t="str">
        <f t="shared" si="29"/>
        <v/>
      </c>
      <c r="W33" s="14" t="str">
        <f t="shared" si="51"/>
        <v>N</v>
      </c>
      <c r="X33" s="14" t="str">
        <f t="shared" si="30"/>
        <v>N</v>
      </c>
      <c r="Y33" s="14" t="str">
        <f t="shared" si="31"/>
        <v/>
      </c>
      <c r="Z33" s="79" t="str">
        <f t="shared" si="32"/>
        <v/>
      </c>
      <c r="AA33" s="14" t="str">
        <f t="shared" si="33"/>
        <v/>
      </c>
      <c r="AB33" s="14" t="str">
        <f t="shared" si="34"/>
        <v/>
      </c>
      <c r="AC33" s="14" t="str">
        <f t="shared" si="35"/>
        <v/>
      </c>
      <c r="AD33" s="14" t="str">
        <f t="shared" si="36"/>
        <v/>
      </c>
      <c r="AE33" s="14" t="str">
        <f t="shared" si="37"/>
        <v/>
      </c>
      <c r="AF33" s="14" t="str">
        <f t="shared" si="38"/>
        <v/>
      </c>
      <c r="AG33" s="152" t="str">
        <f t="shared" si="48"/>
        <v/>
      </c>
      <c r="AH33" s="152" t="str">
        <f t="shared" si="49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1" t="str">
        <f t="shared" si="18"/>
        <v/>
      </c>
      <c r="AM33" s="71" t="str">
        <f t="shared" si="19"/>
        <v/>
      </c>
      <c r="AN33" s="71" t="str">
        <f t="shared" si="20"/>
        <v/>
      </c>
      <c r="AO33" s="71" t="str">
        <f t="shared" si="21"/>
        <v/>
      </c>
      <c r="AR33" s="14" t="str">
        <f t="shared" si="3"/>
        <v/>
      </c>
      <c r="AS33" s="14" t="str">
        <f t="shared" si="50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2"/>
        <v>00000</v>
      </c>
      <c r="AW33" s="14" t="str">
        <f t="shared" si="52"/>
        <v>00000</v>
      </c>
      <c r="AX33" s="14" t="str">
        <f t="shared" si="42"/>
        <v>000000</v>
      </c>
      <c r="AY33" s="14" t="str">
        <f t="shared" si="42"/>
        <v>000000</v>
      </c>
      <c r="AZ33" s="14" t="str">
        <f t="shared" si="43"/>
        <v>B</v>
      </c>
      <c r="BA33" s="14" t="str">
        <f t="shared" si="23"/>
        <v/>
      </c>
      <c r="BB33" s="14" t="str">
        <f t="shared" si="44"/>
        <v/>
      </c>
      <c r="BC33" s="14" t="str">
        <f t="shared" si="24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/>
      </c>
      <c r="C34" s="25" t="str">
        <f t="shared" si="2"/>
        <v/>
      </c>
      <c r="D34" s="78" t="str">
        <f t="shared" si="7"/>
        <v/>
      </c>
      <c r="E34" s="115" t="str">
        <f t="shared" si="8"/>
        <v/>
      </c>
      <c r="F34" s="70" t="str">
        <f t="shared" si="25"/>
        <v/>
      </c>
      <c r="H34" s="82" t="str">
        <f>IF('Strategy Dashboard'!AU34="","",'Strategy Dashboard'!AU34)</f>
        <v/>
      </c>
      <c r="J34" s="69" t="str">
        <f t="shared" si="9"/>
        <v/>
      </c>
      <c r="K34" s="78" t="str">
        <f t="shared" si="10"/>
        <v/>
      </c>
      <c r="L34" s="115" t="str">
        <f t="shared" si="11"/>
        <v/>
      </c>
      <c r="M34" s="25" t="str">
        <f t="shared" si="26"/>
        <v/>
      </c>
      <c r="N34" s="36" t="str">
        <f t="shared" si="27"/>
        <v/>
      </c>
      <c r="O34" s="124" t="str">
        <f t="shared" si="12"/>
        <v/>
      </c>
      <c r="P34" s="25" t="str">
        <f>IF(H34="","",IF(B34="NB",P33,IF(O34="",SUM($O$5:$O34)+N34,SUM($O$5:$O34))))</f>
        <v/>
      </c>
      <c r="Q34" s="125" t="str">
        <f t="shared" si="0"/>
        <v/>
      </c>
      <c r="R34" s="122" t="str">
        <f t="shared" si="13"/>
        <v/>
      </c>
      <c r="S34" s="79" t="str">
        <f t="shared" si="14"/>
        <v/>
      </c>
      <c r="T34" s="14" t="str">
        <f t="shared" si="5"/>
        <v/>
      </c>
      <c r="U34" s="14">
        <f t="shared" si="28"/>
        <v>0</v>
      </c>
      <c r="V34" s="14" t="str">
        <f t="shared" si="29"/>
        <v/>
      </c>
      <c r="W34" s="14" t="str">
        <f t="shared" si="51"/>
        <v>N</v>
      </c>
      <c r="X34" s="14" t="str">
        <f t="shared" si="30"/>
        <v>N</v>
      </c>
      <c r="Y34" s="14" t="str">
        <f t="shared" si="31"/>
        <v/>
      </c>
      <c r="Z34" s="79" t="str">
        <f t="shared" si="32"/>
        <v/>
      </c>
      <c r="AA34" s="14" t="str">
        <f t="shared" si="33"/>
        <v/>
      </c>
      <c r="AB34" s="14" t="str">
        <f t="shared" si="34"/>
        <v/>
      </c>
      <c r="AC34" s="14" t="str">
        <f t="shared" si="35"/>
        <v/>
      </c>
      <c r="AD34" s="14" t="str">
        <f t="shared" si="36"/>
        <v/>
      </c>
      <c r="AE34" s="14" t="str">
        <f t="shared" si="37"/>
        <v/>
      </c>
      <c r="AF34" s="14" t="str">
        <f t="shared" si="38"/>
        <v/>
      </c>
      <c r="AG34" s="152" t="str">
        <f t="shared" si="48"/>
        <v/>
      </c>
      <c r="AH34" s="152" t="str">
        <f t="shared" si="49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1" t="str">
        <f t="shared" si="18"/>
        <v/>
      </c>
      <c r="AM34" s="71" t="str">
        <f t="shared" si="19"/>
        <v/>
      </c>
      <c r="AN34" s="71" t="str">
        <f t="shared" si="20"/>
        <v/>
      </c>
      <c r="AO34" s="71" t="str">
        <f t="shared" si="21"/>
        <v/>
      </c>
      <c r="AR34" s="14" t="str">
        <f t="shared" si="3"/>
        <v/>
      </c>
      <c r="AS34" s="14" t="str">
        <f t="shared" si="50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2"/>
        <v>00000</v>
      </c>
      <c r="AW34" s="14" t="str">
        <f t="shared" si="52"/>
        <v>00000</v>
      </c>
      <c r="AX34" s="14" t="str">
        <f t="shared" si="42"/>
        <v>000000</v>
      </c>
      <c r="AY34" s="14" t="str">
        <f t="shared" si="42"/>
        <v>000000</v>
      </c>
      <c r="AZ34" s="14" t="str">
        <f t="shared" si="43"/>
        <v>B</v>
      </c>
      <c r="BA34" s="14" t="str">
        <f t="shared" si="23"/>
        <v/>
      </c>
      <c r="BB34" s="14" t="str">
        <f t="shared" si="44"/>
        <v/>
      </c>
      <c r="BC34" s="14" t="str">
        <f t="shared" si="24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4" t="str">
        <f t="shared" si="6"/>
        <v/>
      </c>
      <c r="C35" s="36" t="str">
        <f t="shared" si="2"/>
        <v/>
      </c>
      <c r="D35" s="75" t="str">
        <f t="shared" si="7"/>
        <v/>
      </c>
      <c r="E35" s="113" t="str">
        <f t="shared" si="8"/>
        <v/>
      </c>
      <c r="F35" s="76" t="str">
        <f t="shared" si="25"/>
        <v/>
      </c>
      <c r="H35" s="80" t="str">
        <f>IF('Strategy Dashboard'!AU35="","",'Strategy Dashboard'!AU35)</f>
        <v/>
      </c>
      <c r="J35" s="74" t="str">
        <f t="shared" si="9"/>
        <v/>
      </c>
      <c r="K35" s="75" t="str">
        <f t="shared" si="10"/>
        <v/>
      </c>
      <c r="L35" s="113" t="str">
        <f t="shared" si="11"/>
        <v/>
      </c>
      <c r="M35" s="36" t="str">
        <f t="shared" si="26"/>
        <v/>
      </c>
      <c r="N35" s="36" t="str">
        <f t="shared" si="27"/>
        <v/>
      </c>
      <c r="O35" s="129" t="str">
        <f t="shared" si="12"/>
        <v/>
      </c>
      <c r="P35" s="36" t="str">
        <f>IF(H35="","",IF(B35="NB",P34,IF(O35="",SUM($O$5:$O35)+N35,SUM($O$5:$O35))))</f>
        <v/>
      </c>
      <c r="Q35" s="130" t="str">
        <f t="shared" si="0"/>
        <v/>
      </c>
      <c r="R35" s="122" t="str">
        <f t="shared" si="13"/>
        <v/>
      </c>
      <c r="S35" s="79" t="str">
        <f t="shared" si="14"/>
        <v/>
      </c>
      <c r="T35" s="14" t="str">
        <f t="shared" si="5"/>
        <v/>
      </c>
      <c r="U35" s="14">
        <f t="shared" si="28"/>
        <v>0</v>
      </c>
      <c r="V35" s="14" t="str">
        <f t="shared" si="29"/>
        <v/>
      </c>
      <c r="W35" s="14" t="str">
        <f t="shared" si="51"/>
        <v>N</v>
      </c>
      <c r="X35" s="14" t="str">
        <f t="shared" si="30"/>
        <v>N</v>
      </c>
      <c r="Y35" s="14" t="str">
        <f t="shared" si="31"/>
        <v/>
      </c>
      <c r="Z35" s="79" t="str">
        <f t="shared" si="32"/>
        <v/>
      </c>
      <c r="AA35" s="14" t="str">
        <f t="shared" si="33"/>
        <v/>
      </c>
      <c r="AB35" s="14" t="str">
        <f t="shared" si="34"/>
        <v/>
      </c>
      <c r="AC35" s="14" t="str">
        <f t="shared" si="35"/>
        <v/>
      </c>
      <c r="AD35" s="14" t="str">
        <f t="shared" si="36"/>
        <v/>
      </c>
      <c r="AE35" s="14" t="str">
        <f t="shared" si="37"/>
        <v/>
      </c>
      <c r="AF35" s="14" t="str">
        <f t="shared" si="38"/>
        <v/>
      </c>
      <c r="AG35" s="152" t="str">
        <f t="shared" si="48"/>
        <v/>
      </c>
      <c r="AH35" s="152" t="str">
        <f t="shared" si="49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1" t="str">
        <f t="shared" si="18"/>
        <v/>
      </c>
      <c r="AM35" s="71" t="str">
        <f t="shared" si="19"/>
        <v/>
      </c>
      <c r="AN35" s="71" t="str">
        <f t="shared" si="20"/>
        <v/>
      </c>
      <c r="AO35" s="71" t="str">
        <f t="shared" si="21"/>
        <v/>
      </c>
      <c r="AR35" s="14" t="str">
        <f t="shared" si="3"/>
        <v/>
      </c>
      <c r="AS35" s="14" t="str">
        <f t="shared" si="50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2"/>
        <v>00000</v>
      </c>
      <c r="AW35" s="14" t="str">
        <f t="shared" si="52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23"/>
        <v/>
      </c>
      <c r="BB35" s="14" t="str">
        <f t="shared" si="44"/>
        <v/>
      </c>
      <c r="BC35" s="14" t="str">
        <f t="shared" si="24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68" t="str">
        <f t="shared" si="6"/>
        <v/>
      </c>
      <c r="C36" s="24" t="str">
        <f t="shared" si="2"/>
        <v/>
      </c>
      <c r="D36" s="77" t="str">
        <f t="shared" si="7"/>
        <v/>
      </c>
      <c r="E36" s="114" t="str">
        <f t="shared" si="8"/>
        <v/>
      </c>
      <c r="F36" s="67" t="str">
        <f t="shared" si="25"/>
        <v/>
      </c>
      <c r="H36" s="81" t="str">
        <f>IF('Strategy Dashboard'!AU36="","",'Strategy Dashboard'!AU36)</f>
        <v/>
      </c>
      <c r="J36" s="68" t="str">
        <f t="shared" si="9"/>
        <v/>
      </c>
      <c r="K36" s="77" t="str">
        <f t="shared" si="10"/>
        <v/>
      </c>
      <c r="L36" s="114" t="str">
        <f t="shared" si="11"/>
        <v/>
      </c>
      <c r="M36" s="24" t="str">
        <f t="shared" si="26"/>
        <v/>
      </c>
      <c r="N36" s="36" t="str">
        <f t="shared" si="27"/>
        <v/>
      </c>
      <c r="O36" s="117" t="str">
        <f t="shared" si="12"/>
        <v/>
      </c>
      <c r="P36" s="24" t="str">
        <f>IF(H36="","",IF(B36="NB",P35,IF(O36="",SUM($O$5:$O36)+N36,SUM($O$5:$O36))))</f>
        <v/>
      </c>
      <c r="Q36" s="123" t="str">
        <f t="shared" si="0"/>
        <v/>
      </c>
      <c r="R36" s="122" t="str">
        <f t="shared" si="13"/>
        <v/>
      </c>
      <c r="S36" s="79" t="str">
        <f t="shared" si="14"/>
        <v/>
      </c>
      <c r="T36" s="14" t="str">
        <f t="shared" si="5"/>
        <v/>
      </c>
      <c r="U36" s="14">
        <f t="shared" si="28"/>
        <v>0</v>
      </c>
      <c r="V36" s="14" t="str">
        <f t="shared" si="29"/>
        <v/>
      </c>
      <c r="W36" s="14" t="str">
        <f t="shared" si="51"/>
        <v>N</v>
      </c>
      <c r="X36" s="14" t="str">
        <f t="shared" si="30"/>
        <v>N</v>
      </c>
      <c r="Y36" s="14" t="str">
        <f t="shared" si="31"/>
        <v/>
      </c>
      <c r="Z36" s="79" t="str">
        <f t="shared" si="32"/>
        <v/>
      </c>
      <c r="AA36" s="14" t="str">
        <f t="shared" si="33"/>
        <v/>
      </c>
      <c r="AB36" s="14" t="str">
        <f t="shared" si="34"/>
        <v/>
      </c>
      <c r="AC36" s="14" t="str">
        <f t="shared" si="35"/>
        <v/>
      </c>
      <c r="AD36" s="14" t="str">
        <f t="shared" si="36"/>
        <v/>
      </c>
      <c r="AE36" s="14" t="str">
        <f t="shared" si="37"/>
        <v/>
      </c>
      <c r="AF36" s="14" t="str">
        <f t="shared" si="38"/>
        <v/>
      </c>
      <c r="AG36" s="152" t="str">
        <f t="shared" si="48"/>
        <v/>
      </c>
      <c r="AH36" s="152" t="str">
        <f t="shared" si="49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1" t="str">
        <f t="shared" si="18"/>
        <v/>
      </c>
      <c r="AM36" s="71" t="str">
        <f t="shared" si="19"/>
        <v/>
      </c>
      <c r="AN36" s="71" t="str">
        <f t="shared" si="20"/>
        <v/>
      </c>
      <c r="AO36" s="71" t="str">
        <f t="shared" si="21"/>
        <v/>
      </c>
      <c r="AR36" s="14" t="str">
        <f t="shared" si="3"/>
        <v/>
      </c>
      <c r="AS36" s="14" t="str">
        <f t="shared" si="50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2"/>
        <v>00000</v>
      </c>
      <c r="AW36" s="14" t="str">
        <f t="shared" si="52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23"/>
        <v/>
      </c>
      <c r="BB36" s="14" t="str">
        <f t="shared" si="44"/>
        <v/>
      </c>
      <c r="BC36" s="14" t="str">
        <f t="shared" si="24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68" t="str">
        <f t="shared" si="6"/>
        <v/>
      </c>
      <c r="C37" s="24" t="str">
        <f t="shared" si="2"/>
        <v/>
      </c>
      <c r="D37" s="77" t="str">
        <f t="shared" si="7"/>
        <v/>
      </c>
      <c r="E37" s="114" t="str">
        <f t="shared" si="8"/>
        <v/>
      </c>
      <c r="F37" s="67" t="str">
        <f t="shared" si="25"/>
        <v/>
      </c>
      <c r="H37" s="81" t="str">
        <f>IF('Strategy Dashboard'!AU37="","",'Strategy Dashboard'!AU37)</f>
        <v/>
      </c>
      <c r="J37" s="68" t="str">
        <f t="shared" si="9"/>
        <v/>
      </c>
      <c r="K37" s="77" t="str">
        <f t="shared" si="10"/>
        <v/>
      </c>
      <c r="L37" s="114" t="str">
        <f t="shared" si="11"/>
        <v/>
      </c>
      <c r="M37" s="24" t="str">
        <f t="shared" si="26"/>
        <v/>
      </c>
      <c r="N37" s="36" t="str">
        <f t="shared" si="27"/>
        <v/>
      </c>
      <c r="O37" s="117" t="str">
        <f t="shared" si="12"/>
        <v/>
      </c>
      <c r="P37" s="24" t="str">
        <f>IF(H37="","",IF(B37="NB",P36,IF(O37="",SUM($O$5:$O37)+N37,SUM($O$5:$O37))))</f>
        <v/>
      </c>
      <c r="Q37" s="123" t="str">
        <f t="shared" si="0"/>
        <v/>
      </c>
      <c r="R37" s="122" t="str">
        <f t="shared" si="13"/>
        <v/>
      </c>
      <c r="S37" s="79" t="str">
        <f t="shared" si="14"/>
        <v/>
      </c>
      <c r="T37" s="14" t="str">
        <f t="shared" si="5"/>
        <v/>
      </c>
      <c r="U37" s="14">
        <f t="shared" si="28"/>
        <v>0</v>
      </c>
      <c r="V37" s="14" t="str">
        <f t="shared" si="29"/>
        <v/>
      </c>
      <c r="W37" s="14" t="str">
        <f t="shared" si="51"/>
        <v>N</v>
      </c>
      <c r="X37" s="14" t="str">
        <f t="shared" si="30"/>
        <v>N</v>
      </c>
      <c r="Y37" s="14" t="str">
        <f t="shared" si="31"/>
        <v/>
      </c>
      <c r="Z37" s="79" t="str">
        <f t="shared" si="32"/>
        <v/>
      </c>
      <c r="AA37" s="14" t="str">
        <f t="shared" si="33"/>
        <v/>
      </c>
      <c r="AB37" s="14" t="str">
        <f t="shared" si="34"/>
        <v/>
      </c>
      <c r="AC37" s="14" t="str">
        <f t="shared" si="35"/>
        <v/>
      </c>
      <c r="AD37" s="14" t="str">
        <f t="shared" si="36"/>
        <v/>
      </c>
      <c r="AE37" s="14" t="str">
        <f t="shared" si="37"/>
        <v/>
      </c>
      <c r="AF37" s="14" t="str">
        <f t="shared" si="38"/>
        <v/>
      </c>
      <c r="AG37" s="152" t="str">
        <f t="shared" si="48"/>
        <v/>
      </c>
      <c r="AH37" s="152" t="str">
        <f t="shared" si="49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1" t="str">
        <f t="shared" si="18"/>
        <v/>
      </c>
      <c r="AM37" s="71" t="str">
        <f t="shared" si="19"/>
        <v/>
      </c>
      <c r="AN37" s="71" t="str">
        <f t="shared" si="20"/>
        <v/>
      </c>
      <c r="AO37" s="71" t="str">
        <f t="shared" si="21"/>
        <v/>
      </c>
      <c r="AR37" s="14" t="str">
        <f t="shared" si="3"/>
        <v/>
      </c>
      <c r="AS37" s="14" t="str">
        <f t="shared" si="50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2"/>
        <v>00000</v>
      </c>
      <c r="AW37" s="14" t="str">
        <f t="shared" si="52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23"/>
        <v/>
      </c>
      <c r="BB37" s="14" t="str">
        <f t="shared" si="44"/>
        <v/>
      </c>
      <c r="BC37" s="14" t="str">
        <f t="shared" si="24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68" t="str">
        <f t="shared" si="6"/>
        <v/>
      </c>
      <c r="C38" s="24" t="str">
        <f t="shared" si="2"/>
        <v/>
      </c>
      <c r="D38" s="77" t="str">
        <f t="shared" si="7"/>
        <v/>
      </c>
      <c r="E38" s="114" t="str">
        <f t="shared" si="8"/>
        <v/>
      </c>
      <c r="F38" s="67" t="str">
        <f t="shared" si="25"/>
        <v/>
      </c>
      <c r="H38" s="81" t="str">
        <f>IF('Strategy Dashboard'!AU38="","",'Strategy Dashboard'!AU38)</f>
        <v/>
      </c>
      <c r="J38" s="68" t="str">
        <f t="shared" si="9"/>
        <v/>
      </c>
      <c r="K38" s="77" t="str">
        <f t="shared" si="10"/>
        <v/>
      </c>
      <c r="L38" s="114" t="str">
        <f t="shared" si="11"/>
        <v/>
      </c>
      <c r="M38" s="24" t="str">
        <f t="shared" si="26"/>
        <v/>
      </c>
      <c r="N38" s="36" t="str">
        <f t="shared" si="27"/>
        <v/>
      </c>
      <c r="O38" s="117" t="str">
        <f t="shared" si="12"/>
        <v/>
      </c>
      <c r="P38" s="24" t="str">
        <f>IF(H38="","",IF(B38="NB",P37,IF(O38="",SUM($O$5:$O38)+N38,SUM($O$5:$O38))))</f>
        <v/>
      </c>
      <c r="Q38" s="123" t="str">
        <f t="shared" si="0"/>
        <v/>
      </c>
      <c r="R38" s="122" t="str">
        <f t="shared" si="13"/>
        <v/>
      </c>
      <c r="S38" s="79" t="str">
        <f t="shared" si="14"/>
        <v/>
      </c>
      <c r="T38" s="14" t="str">
        <f t="shared" si="5"/>
        <v/>
      </c>
      <c r="U38" s="14">
        <f t="shared" si="28"/>
        <v>0</v>
      </c>
      <c r="V38" s="14" t="str">
        <f t="shared" si="29"/>
        <v/>
      </c>
      <c r="W38" s="14" t="str">
        <f t="shared" si="51"/>
        <v>N</v>
      </c>
      <c r="X38" s="14" t="str">
        <f t="shared" si="30"/>
        <v>N</v>
      </c>
      <c r="Y38" s="14" t="str">
        <f t="shared" si="31"/>
        <v/>
      </c>
      <c r="Z38" s="79" t="str">
        <f t="shared" si="32"/>
        <v/>
      </c>
      <c r="AA38" s="14" t="str">
        <f t="shared" si="33"/>
        <v/>
      </c>
      <c r="AB38" s="14" t="str">
        <f t="shared" si="34"/>
        <v/>
      </c>
      <c r="AC38" s="14" t="str">
        <f t="shared" si="35"/>
        <v/>
      </c>
      <c r="AD38" s="14" t="str">
        <f t="shared" si="36"/>
        <v/>
      </c>
      <c r="AE38" s="14" t="str">
        <f t="shared" si="37"/>
        <v/>
      </c>
      <c r="AF38" s="14" t="str">
        <f t="shared" si="38"/>
        <v/>
      </c>
      <c r="AG38" s="152" t="str">
        <f t="shared" si="48"/>
        <v/>
      </c>
      <c r="AH38" s="152" t="str">
        <f t="shared" si="49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1" t="str">
        <f t="shared" si="18"/>
        <v/>
      </c>
      <c r="AM38" s="71" t="str">
        <f t="shared" si="19"/>
        <v/>
      </c>
      <c r="AN38" s="71" t="str">
        <f t="shared" si="20"/>
        <v/>
      </c>
      <c r="AO38" s="71" t="str">
        <f t="shared" si="21"/>
        <v/>
      </c>
      <c r="AR38" s="14" t="str">
        <f t="shared" si="3"/>
        <v/>
      </c>
      <c r="AS38" s="14" t="str">
        <f t="shared" si="50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2"/>
        <v>00000</v>
      </c>
      <c r="AW38" s="14" t="str">
        <f t="shared" si="52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23"/>
        <v/>
      </c>
      <c r="BB38" s="14" t="str">
        <f t="shared" si="44"/>
        <v/>
      </c>
      <c r="BC38" s="14" t="str">
        <f t="shared" si="24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69" t="str">
        <f t="shared" si="6"/>
        <v/>
      </c>
      <c r="C39" s="25" t="str">
        <f t="shared" si="2"/>
        <v/>
      </c>
      <c r="D39" s="78" t="str">
        <f t="shared" si="7"/>
        <v/>
      </c>
      <c r="E39" s="115" t="str">
        <f t="shared" si="8"/>
        <v/>
      </c>
      <c r="F39" s="70" t="str">
        <f t="shared" si="25"/>
        <v/>
      </c>
      <c r="H39" s="82" t="str">
        <f>IF('Strategy Dashboard'!AU39="","",'Strategy Dashboard'!AU39)</f>
        <v/>
      </c>
      <c r="J39" s="69" t="str">
        <f t="shared" si="9"/>
        <v/>
      </c>
      <c r="K39" s="78" t="str">
        <f t="shared" si="10"/>
        <v/>
      </c>
      <c r="L39" s="115" t="str">
        <f t="shared" si="11"/>
        <v/>
      </c>
      <c r="M39" s="25" t="str">
        <f t="shared" si="26"/>
        <v/>
      </c>
      <c r="N39" s="36" t="str">
        <f t="shared" si="27"/>
        <v/>
      </c>
      <c r="O39" s="124" t="str">
        <f t="shared" si="12"/>
        <v/>
      </c>
      <c r="P39" s="25" t="str">
        <f>IF(H39="","",IF(B39="NB",P38,IF(O39="",SUM($O$5:$O39)+N39,SUM($O$5:$O39))))</f>
        <v/>
      </c>
      <c r="Q39" s="125" t="str">
        <f t="shared" si="0"/>
        <v/>
      </c>
      <c r="R39" s="122" t="str">
        <f t="shared" si="13"/>
        <v/>
      </c>
      <c r="S39" s="79" t="str">
        <f t="shared" si="14"/>
        <v/>
      </c>
      <c r="T39" s="14" t="str">
        <f t="shared" si="5"/>
        <v/>
      </c>
      <c r="U39" s="14">
        <f t="shared" si="28"/>
        <v>0</v>
      </c>
      <c r="V39" s="14" t="str">
        <f t="shared" si="29"/>
        <v/>
      </c>
      <c r="W39" s="14" t="str">
        <f t="shared" si="51"/>
        <v>N</v>
      </c>
      <c r="X39" s="14" t="str">
        <f t="shared" si="30"/>
        <v>N</v>
      </c>
      <c r="Y39" s="14" t="str">
        <f t="shared" si="31"/>
        <v/>
      </c>
      <c r="Z39" s="79" t="str">
        <f t="shared" si="32"/>
        <v/>
      </c>
      <c r="AA39" s="14" t="str">
        <f t="shared" si="33"/>
        <v/>
      </c>
      <c r="AB39" s="14" t="str">
        <f t="shared" si="34"/>
        <v/>
      </c>
      <c r="AC39" s="14" t="str">
        <f t="shared" si="35"/>
        <v/>
      </c>
      <c r="AD39" s="14" t="str">
        <f t="shared" si="36"/>
        <v/>
      </c>
      <c r="AE39" s="14" t="str">
        <f t="shared" si="37"/>
        <v/>
      </c>
      <c r="AF39" s="14" t="str">
        <f t="shared" si="38"/>
        <v/>
      </c>
      <c r="AG39" s="152" t="str">
        <f t="shared" si="48"/>
        <v/>
      </c>
      <c r="AH39" s="152" t="str">
        <f t="shared" si="49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1" t="str">
        <f t="shared" si="18"/>
        <v/>
      </c>
      <c r="AM39" s="71" t="str">
        <f t="shared" si="19"/>
        <v/>
      </c>
      <c r="AN39" s="71" t="str">
        <f t="shared" si="20"/>
        <v/>
      </c>
      <c r="AO39" s="71" t="str">
        <f t="shared" si="21"/>
        <v/>
      </c>
      <c r="AR39" s="14" t="str">
        <f t="shared" si="3"/>
        <v/>
      </c>
      <c r="AS39" s="14" t="str">
        <f t="shared" si="50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2"/>
        <v>00000</v>
      </c>
      <c r="AW39" s="14" t="str">
        <f t="shared" si="52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23"/>
        <v/>
      </c>
      <c r="BB39" s="14" t="str">
        <f t="shared" si="44"/>
        <v/>
      </c>
      <c r="BC39" s="14" t="str">
        <f t="shared" si="24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/>
      </c>
      <c r="C40" s="36" t="str">
        <f t="shared" si="2"/>
        <v/>
      </c>
      <c r="D40" s="75" t="str">
        <f t="shared" si="7"/>
        <v/>
      </c>
      <c r="E40" s="113" t="str">
        <f t="shared" si="8"/>
        <v/>
      </c>
      <c r="F40" s="76" t="str">
        <f t="shared" si="25"/>
        <v/>
      </c>
      <c r="H40" s="80" t="str">
        <f>IF('Strategy Dashboard'!AU40="","",'Strategy Dashboard'!AU40)</f>
        <v/>
      </c>
      <c r="J40" s="74" t="str">
        <f t="shared" si="9"/>
        <v/>
      </c>
      <c r="K40" s="75" t="str">
        <f t="shared" si="10"/>
        <v/>
      </c>
      <c r="L40" s="113" t="str">
        <f t="shared" si="11"/>
        <v/>
      </c>
      <c r="M40" s="36" t="str">
        <f t="shared" si="26"/>
        <v/>
      </c>
      <c r="N40" s="36" t="str">
        <f t="shared" si="27"/>
        <v/>
      </c>
      <c r="O40" s="129" t="str">
        <f t="shared" si="12"/>
        <v/>
      </c>
      <c r="P40" s="36" t="str">
        <f>IF(H40="","",IF(B40="NB",P39,IF(O40="",SUM($O$5:$O40)+N40,SUM($O$5:$O40))))</f>
        <v/>
      </c>
      <c r="Q40" s="130" t="str">
        <f t="shared" si="0"/>
        <v/>
      </c>
      <c r="R40" s="122" t="str">
        <f t="shared" si="13"/>
        <v/>
      </c>
      <c r="S40" s="79" t="str">
        <f t="shared" si="14"/>
        <v/>
      </c>
      <c r="T40" s="14" t="str">
        <f t="shared" si="5"/>
        <v/>
      </c>
      <c r="U40" s="14">
        <f t="shared" si="28"/>
        <v>0</v>
      </c>
      <c r="V40" s="14" t="str">
        <f t="shared" si="29"/>
        <v/>
      </c>
      <c r="W40" s="14" t="str">
        <f t="shared" si="51"/>
        <v>N</v>
      </c>
      <c r="X40" s="14" t="str">
        <f t="shared" si="30"/>
        <v>N</v>
      </c>
      <c r="Y40" s="14" t="str">
        <f t="shared" si="31"/>
        <v/>
      </c>
      <c r="Z40" s="79" t="str">
        <f t="shared" si="32"/>
        <v/>
      </c>
      <c r="AA40" s="14" t="str">
        <f t="shared" si="33"/>
        <v/>
      </c>
      <c r="AB40" s="14" t="str">
        <f t="shared" si="34"/>
        <v/>
      </c>
      <c r="AC40" s="14" t="str">
        <f t="shared" si="35"/>
        <v/>
      </c>
      <c r="AD40" s="14" t="str">
        <f t="shared" si="36"/>
        <v/>
      </c>
      <c r="AE40" s="14" t="str">
        <f t="shared" si="37"/>
        <v/>
      </c>
      <c r="AF40" s="14" t="str">
        <f t="shared" si="38"/>
        <v/>
      </c>
      <c r="AG40" s="152" t="str">
        <f t="shared" si="48"/>
        <v/>
      </c>
      <c r="AH40" s="152" t="str">
        <f t="shared" si="49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1" t="str">
        <f t="shared" si="18"/>
        <v/>
      </c>
      <c r="AM40" s="71" t="str">
        <f t="shared" si="19"/>
        <v/>
      </c>
      <c r="AN40" s="71" t="str">
        <f t="shared" si="20"/>
        <v/>
      </c>
      <c r="AO40" s="71" t="str">
        <f t="shared" si="21"/>
        <v/>
      </c>
      <c r="AR40" s="14" t="str">
        <f t="shared" si="3"/>
        <v/>
      </c>
      <c r="AS40" s="14" t="str">
        <f t="shared" si="50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2"/>
        <v>00000</v>
      </c>
      <c r="AW40" s="14" t="str">
        <f t="shared" si="52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23"/>
        <v/>
      </c>
      <c r="BB40" s="14" t="str">
        <f t="shared" si="44"/>
        <v/>
      </c>
      <c r="BC40" s="14" t="str">
        <f t="shared" si="24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68" t="str">
        <f t="shared" si="6"/>
        <v/>
      </c>
      <c r="C41" s="24" t="str">
        <f t="shared" si="2"/>
        <v/>
      </c>
      <c r="D41" s="77" t="str">
        <f t="shared" si="7"/>
        <v/>
      </c>
      <c r="E41" s="114" t="str">
        <f t="shared" si="8"/>
        <v/>
      </c>
      <c r="F41" s="67" t="str">
        <f t="shared" si="25"/>
        <v/>
      </c>
      <c r="H41" s="81" t="str">
        <f>IF('Strategy Dashboard'!AU41="","",'Strategy Dashboard'!AU41)</f>
        <v/>
      </c>
      <c r="J41" s="68" t="str">
        <f t="shared" si="9"/>
        <v/>
      </c>
      <c r="K41" s="77" t="str">
        <f t="shared" si="10"/>
        <v/>
      </c>
      <c r="L41" s="114" t="str">
        <f t="shared" si="11"/>
        <v/>
      </c>
      <c r="M41" s="24" t="str">
        <f t="shared" si="26"/>
        <v/>
      </c>
      <c r="N41" s="36" t="str">
        <f t="shared" si="27"/>
        <v/>
      </c>
      <c r="O41" s="117" t="str">
        <f t="shared" si="12"/>
        <v/>
      </c>
      <c r="P41" s="24" t="str">
        <f>IF(H41="","",IF(B41="NB",P40,IF(O41="",SUM($O$5:$O41)+N41,SUM($O$5:$O41))))</f>
        <v/>
      </c>
      <c r="Q41" s="123" t="str">
        <f t="shared" si="0"/>
        <v/>
      </c>
      <c r="R41" s="122" t="str">
        <f t="shared" si="13"/>
        <v/>
      </c>
      <c r="S41" s="79" t="str">
        <f t="shared" si="14"/>
        <v/>
      </c>
      <c r="T41" s="14" t="str">
        <f t="shared" si="5"/>
        <v/>
      </c>
      <c r="U41" s="14">
        <f t="shared" si="28"/>
        <v>0</v>
      </c>
      <c r="V41" s="14" t="str">
        <f t="shared" si="29"/>
        <v/>
      </c>
      <c r="W41" s="14" t="str">
        <f t="shared" si="51"/>
        <v>N</v>
      </c>
      <c r="X41" s="14" t="str">
        <f t="shared" si="30"/>
        <v>N</v>
      </c>
      <c r="Y41" s="14" t="str">
        <f t="shared" si="31"/>
        <v/>
      </c>
      <c r="Z41" s="79" t="str">
        <f t="shared" si="32"/>
        <v/>
      </c>
      <c r="AA41" s="14" t="str">
        <f t="shared" si="33"/>
        <v/>
      </c>
      <c r="AB41" s="14" t="str">
        <f t="shared" si="34"/>
        <v/>
      </c>
      <c r="AC41" s="14" t="str">
        <f t="shared" si="35"/>
        <v/>
      </c>
      <c r="AD41" s="14" t="str">
        <f t="shared" si="36"/>
        <v/>
      </c>
      <c r="AE41" s="14" t="str">
        <f t="shared" si="37"/>
        <v/>
      </c>
      <c r="AF41" s="14" t="str">
        <f t="shared" si="38"/>
        <v/>
      </c>
      <c r="AG41" s="152" t="str">
        <f t="shared" si="48"/>
        <v/>
      </c>
      <c r="AH41" s="152" t="str">
        <f t="shared" si="49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1" t="str">
        <f t="shared" si="18"/>
        <v/>
      </c>
      <c r="AM41" s="71" t="str">
        <f t="shared" si="19"/>
        <v/>
      </c>
      <c r="AN41" s="71" t="str">
        <f t="shared" si="20"/>
        <v/>
      </c>
      <c r="AO41" s="71" t="str">
        <f t="shared" si="21"/>
        <v/>
      </c>
      <c r="AR41" s="14" t="str">
        <f t="shared" si="3"/>
        <v/>
      </c>
      <c r="AS41" s="14" t="str">
        <f t="shared" si="50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2"/>
        <v>00000</v>
      </c>
      <c r="AW41" s="14" t="str">
        <f t="shared" si="52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23"/>
        <v/>
      </c>
      <c r="BB41" s="14" t="str">
        <f t="shared" si="44"/>
        <v/>
      </c>
      <c r="BC41" s="14" t="str">
        <f t="shared" si="24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/>
      </c>
      <c r="C42" s="24" t="str">
        <f t="shared" si="2"/>
        <v/>
      </c>
      <c r="D42" s="77" t="str">
        <f t="shared" si="7"/>
        <v/>
      </c>
      <c r="E42" s="114" t="str">
        <f t="shared" si="8"/>
        <v/>
      </c>
      <c r="F42" s="67" t="str">
        <f t="shared" si="25"/>
        <v/>
      </c>
      <c r="H42" s="81" t="str">
        <f>IF('Strategy Dashboard'!AU42="","",'Strategy Dashboard'!AU42)</f>
        <v/>
      </c>
      <c r="J42" s="68" t="str">
        <f t="shared" si="9"/>
        <v/>
      </c>
      <c r="K42" s="77" t="str">
        <f t="shared" si="10"/>
        <v/>
      </c>
      <c r="L42" s="114" t="str">
        <f t="shared" si="11"/>
        <v/>
      </c>
      <c r="M42" s="24" t="str">
        <f t="shared" si="26"/>
        <v/>
      </c>
      <c r="N42" s="36" t="str">
        <f t="shared" si="27"/>
        <v/>
      </c>
      <c r="O42" s="117" t="str">
        <f t="shared" si="12"/>
        <v/>
      </c>
      <c r="P42" s="24" t="str">
        <f>IF(H42="","",IF(B42="NB",P41,IF(O42="",SUM($O$5:$O42)+N42,SUM($O$5:$O42))))</f>
        <v/>
      </c>
      <c r="Q42" s="123" t="str">
        <f t="shared" si="0"/>
        <v/>
      </c>
      <c r="R42" s="122" t="str">
        <f t="shared" si="13"/>
        <v/>
      </c>
      <c r="S42" s="79" t="str">
        <f t="shared" si="14"/>
        <v/>
      </c>
      <c r="T42" s="14" t="str">
        <f t="shared" si="5"/>
        <v/>
      </c>
      <c r="U42" s="14">
        <f t="shared" si="28"/>
        <v>0</v>
      </c>
      <c r="V42" s="14" t="str">
        <f t="shared" si="29"/>
        <v/>
      </c>
      <c r="W42" s="14" t="str">
        <f t="shared" si="51"/>
        <v>N</v>
      </c>
      <c r="X42" s="14" t="str">
        <f t="shared" si="30"/>
        <v>N</v>
      </c>
      <c r="Y42" s="14" t="str">
        <f t="shared" si="31"/>
        <v/>
      </c>
      <c r="Z42" s="79" t="str">
        <f t="shared" si="32"/>
        <v/>
      </c>
      <c r="AA42" s="14" t="str">
        <f t="shared" si="33"/>
        <v/>
      </c>
      <c r="AB42" s="14" t="str">
        <f t="shared" si="34"/>
        <v/>
      </c>
      <c r="AC42" s="14" t="str">
        <f t="shared" si="35"/>
        <v/>
      </c>
      <c r="AD42" s="14" t="str">
        <f t="shared" si="36"/>
        <v/>
      </c>
      <c r="AE42" s="14" t="str">
        <f t="shared" si="37"/>
        <v/>
      </c>
      <c r="AF42" s="14" t="str">
        <f t="shared" si="38"/>
        <v/>
      </c>
      <c r="AG42" s="152" t="str">
        <f t="shared" si="48"/>
        <v/>
      </c>
      <c r="AH42" s="152" t="str">
        <f t="shared" si="49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1" t="str">
        <f t="shared" si="18"/>
        <v/>
      </c>
      <c r="AM42" s="71" t="str">
        <f t="shared" si="19"/>
        <v/>
      </c>
      <c r="AN42" s="71" t="str">
        <f t="shared" si="20"/>
        <v/>
      </c>
      <c r="AO42" s="71" t="str">
        <f t="shared" si="21"/>
        <v/>
      </c>
      <c r="AR42" s="14" t="str">
        <f t="shared" si="3"/>
        <v/>
      </c>
      <c r="AS42" s="14" t="str">
        <f t="shared" si="50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2"/>
        <v>00000</v>
      </c>
      <c r="AW42" s="14" t="str">
        <f t="shared" si="52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23"/>
        <v/>
      </c>
      <c r="BB42" s="14" t="str">
        <f t="shared" si="44"/>
        <v/>
      </c>
      <c r="BC42" s="14" t="str">
        <f t="shared" si="24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77" t="str">
        <f t="shared" si="7"/>
        <v/>
      </c>
      <c r="E43" s="114" t="str">
        <f t="shared" si="8"/>
        <v/>
      </c>
      <c r="F43" s="67" t="str">
        <f t="shared" si="25"/>
        <v/>
      </c>
      <c r="H43" s="81" t="str">
        <f>IF('Strategy Dashboard'!AU43="","",'Strategy Dashboard'!AU43)</f>
        <v/>
      </c>
      <c r="J43" s="68" t="str">
        <f t="shared" si="9"/>
        <v/>
      </c>
      <c r="K43" s="77" t="str">
        <f t="shared" si="10"/>
        <v/>
      </c>
      <c r="L43" s="114" t="str">
        <f t="shared" si="11"/>
        <v/>
      </c>
      <c r="M43" s="24" t="str">
        <f t="shared" si="26"/>
        <v/>
      </c>
      <c r="N43" s="36" t="str">
        <f t="shared" si="27"/>
        <v/>
      </c>
      <c r="O43" s="117" t="str">
        <f t="shared" si="12"/>
        <v/>
      </c>
      <c r="P43" s="24" t="str">
        <f>IF(H43="","",IF(B43="NB",P42,IF(O43="",SUM($O$5:$O43)+N43,SUM($O$5:$O43))))</f>
        <v/>
      </c>
      <c r="Q43" s="123" t="str">
        <f t="shared" si="0"/>
        <v/>
      </c>
      <c r="R43" s="122" t="str">
        <f t="shared" si="13"/>
        <v/>
      </c>
      <c r="S43" s="79" t="str">
        <f t="shared" si="14"/>
        <v/>
      </c>
      <c r="T43" s="14" t="str">
        <f t="shared" si="5"/>
        <v/>
      </c>
      <c r="U43" s="14">
        <f t="shared" si="28"/>
        <v>0</v>
      </c>
      <c r="V43" s="14" t="str">
        <f t="shared" si="29"/>
        <v/>
      </c>
      <c r="W43" s="14" t="str">
        <f t="shared" si="51"/>
        <v>N</v>
      </c>
      <c r="X43" s="14" t="str">
        <f t="shared" si="30"/>
        <v>N</v>
      </c>
      <c r="Y43" s="14" t="str">
        <f t="shared" si="31"/>
        <v/>
      </c>
      <c r="Z43" s="79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52" t="str">
        <f t="shared" si="48"/>
        <v/>
      </c>
      <c r="AH43" s="152" t="str">
        <f t="shared" si="49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1" t="str">
        <f t="shared" si="18"/>
        <v/>
      </c>
      <c r="AM43" s="71" t="str">
        <f t="shared" si="19"/>
        <v/>
      </c>
      <c r="AN43" s="71" t="str">
        <f t="shared" si="20"/>
        <v/>
      </c>
      <c r="AO43" s="71" t="str">
        <f t="shared" si="21"/>
        <v/>
      </c>
      <c r="AR43" s="14" t="str">
        <f t="shared" si="3"/>
        <v/>
      </c>
      <c r="AS43" s="14" t="str">
        <f t="shared" si="50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2"/>
        <v>00000</v>
      </c>
      <c r="AW43" s="14" t="str">
        <f t="shared" si="52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23"/>
        <v/>
      </c>
      <c r="BB43" s="14" t="str">
        <f t="shared" si="44"/>
        <v/>
      </c>
      <c r="BC43" s="14" t="str">
        <f t="shared" si="24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78" t="str">
        <f t="shared" si="7"/>
        <v/>
      </c>
      <c r="E44" s="115" t="str">
        <f t="shared" si="8"/>
        <v/>
      </c>
      <c r="F44" s="70" t="str">
        <f t="shared" si="25"/>
        <v/>
      </c>
      <c r="H44" s="82" t="str">
        <f>IF('Strategy Dashboard'!AU44="","",'Strategy Dashboard'!AU44)</f>
        <v/>
      </c>
      <c r="J44" s="69" t="str">
        <f t="shared" si="9"/>
        <v/>
      </c>
      <c r="K44" s="78" t="str">
        <f t="shared" si="10"/>
        <v/>
      </c>
      <c r="L44" s="115" t="str">
        <f t="shared" si="11"/>
        <v/>
      </c>
      <c r="M44" s="25" t="str">
        <f t="shared" si="26"/>
        <v/>
      </c>
      <c r="N44" s="36" t="str">
        <f t="shared" si="27"/>
        <v/>
      </c>
      <c r="O44" s="124" t="str">
        <f t="shared" si="12"/>
        <v/>
      </c>
      <c r="P44" s="25" t="str">
        <f>IF(H44="","",IF(B44="NB",P43,IF(O44="",SUM($O$5:$O44)+N44,SUM($O$5:$O44))))</f>
        <v/>
      </c>
      <c r="Q44" s="125" t="str">
        <f t="shared" si="0"/>
        <v/>
      </c>
      <c r="R44" s="122" t="str">
        <f t="shared" si="13"/>
        <v/>
      </c>
      <c r="S44" s="79" t="str">
        <f t="shared" si="14"/>
        <v/>
      </c>
      <c r="T44" s="14" t="str">
        <f t="shared" si="5"/>
        <v/>
      </c>
      <c r="U44" s="14">
        <f t="shared" si="28"/>
        <v>0</v>
      </c>
      <c r="V44" s="14" t="str">
        <f t="shared" si="29"/>
        <v/>
      </c>
      <c r="W44" s="14" t="str">
        <f t="shared" si="51"/>
        <v>N</v>
      </c>
      <c r="X44" s="14" t="str">
        <f t="shared" si="30"/>
        <v>N</v>
      </c>
      <c r="Y44" s="14" t="str">
        <f t="shared" si="31"/>
        <v/>
      </c>
      <c r="Z44" s="79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52" t="str">
        <f t="shared" si="48"/>
        <v/>
      </c>
      <c r="AH44" s="152" t="str">
        <f t="shared" si="49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1" t="str">
        <f t="shared" si="18"/>
        <v/>
      </c>
      <c r="AM44" s="71" t="str">
        <f t="shared" si="19"/>
        <v/>
      </c>
      <c r="AN44" s="71" t="str">
        <f t="shared" si="20"/>
        <v/>
      </c>
      <c r="AO44" s="71" t="str">
        <f t="shared" si="21"/>
        <v/>
      </c>
      <c r="AR44" s="14" t="str">
        <f t="shared" si="3"/>
        <v/>
      </c>
      <c r="AS44" s="14" t="str">
        <f t="shared" si="50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2"/>
        <v>00000</v>
      </c>
      <c r="AW44" s="14" t="str">
        <f t="shared" si="52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23"/>
        <v/>
      </c>
      <c r="BB44" s="14" t="str">
        <f t="shared" si="44"/>
        <v/>
      </c>
      <c r="BC44" s="14" t="str">
        <f t="shared" si="24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7"/>
        <v/>
      </c>
      <c r="E45" s="113" t="str">
        <f t="shared" si="8"/>
        <v/>
      </c>
      <c r="F45" s="76" t="str">
        <f t="shared" si="25"/>
        <v/>
      </c>
      <c r="H45" s="80" t="str">
        <f>IF('Strategy Dashboard'!AU45="","",'Strategy Dashboard'!AU45)</f>
        <v/>
      </c>
      <c r="J45" s="74" t="str">
        <f t="shared" si="9"/>
        <v/>
      </c>
      <c r="K45" s="75" t="str">
        <f t="shared" si="10"/>
        <v/>
      </c>
      <c r="L45" s="113" t="str">
        <f t="shared" si="11"/>
        <v/>
      </c>
      <c r="M45" s="36" t="str">
        <f t="shared" si="26"/>
        <v/>
      </c>
      <c r="N45" s="36" t="str">
        <f t="shared" si="27"/>
        <v/>
      </c>
      <c r="O45" s="129" t="str">
        <f t="shared" si="12"/>
        <v/>
      </c>
      <c r="P45" s="36" t="str">
        <f>IF(H45="","",IF(B45="NB",P44,IF(O45="",SUM($O$5:$O45)+N45,SUM($O$5:$O45))))</f>
        <v/>
      </c>
      <c r="Q45" s="130" t="str">
        <f t="shared" si="0"/>
        <v/>
      </c>
      <c r="R45" s="122" t="str">
        <f t="shared" si="13"/>
        <v/>
      </c>
      <c r="S45" s="79" t="str">
        <f t="shared" si="14"/>
        <v/>
      </c>
      <c r="T45" s="14" t="str">
        <f t="shared" si="5"/>
        <v/>
      </c>
      <c r="U45" s="14">
        <f t="shared" si="28"/>
        <v>0</v>
      </c>
      <c r="V45" s="14" t="str">
        <f t="shared" si="29"/>
        <v/>
      </c>
      <c r="W45" s="14" t="str">
        <f t="shared" si="51"/>
        <v>N</v>
      </c>
      <c r="X45" s="14" t="str">
        <f t="shared" si="30"/>
        <v>N</v>
      </c>
      <c r="Y45" s="14" t="str">
        <f t="shared" si="31"/>
        <v/>
      </c>
      <c r="Z45" s="79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52" t="str">
        <f t="shared" si="48"/>
        <v/>
      </c>
      <c r="AH45" s="152" t="str">
        <f t="shared" si="49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8"/>
        <v/>
      </c>
      <c r="AM45" s="71" t="str">
        <f t="shared" si="19"/>
        <v/>
      </c>
      <c r="AN45" s="71" t="str">
        <f t="shared" si="20"/>
        <v/>
      </c>
      <c r="AO45" s="71" t="str">
        <f t="shared" si="21"/>
        <v/>
      </c>
      <c r="AR45" s="14" t="str">
        <f t="shared" si="3"/>
        <v/>
      </c>
      <c r="AS45" s="14" t="str">
        <f t="shared" si="50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2"/>
        <v>00000</v>
      </c>
      <c r="AW45" s="14" t="str">
        <f t="shared" si="52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23"/>
        <v/>
      </c>
      <c r="BB45" s="14" t="str">
        <f t="shared" si="44"/>
        <v/>
      </c>
      <c r="BC45" s="14" t="str">
        <f t="shared" si="24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7" t="str">
        <f t="shared" si="7"/>
        <v/>
      </c>
      <c r="E46" s="114" t="str">
        <f t="shared" si="8"/>
        <v/>
      </c>
      <c r="F46" s="67" t="str">
        <f t="shared" si="25"/>
        <v/>
      </c>
      <c r="H46" s="81" t="str">
        <f>IF('Strategy Dashboard'!AU46="","",'Strategy Dashboard'!AU46)</f>
        <v/>
      </c>
      <c r="J46" s="68" t="str">
        <f t="shared" si="9"/>
        <v/>
      </c>
      <c r="K46" s="77" t="str">
        <f t="shared" si="10"/>
        <v/>
      </c>
      <c r="L46" s="114" t="str">
        <f t="shared" si="11"/>
        <v/>
      </c>
      <c r="M46" s="24" t="str">
        <f t="shared" si="26"/>
        <v/>
      </c>
      <c r="N46" s="36" t="str">
        <f t="shared" si="27"/>
        <v/>
      </c>
      <c r="O46" s="117" t="str">
        <f t="shared" si="12"/>
        <v/>
      </c>
      <c r="P46" s="24" t="str">
        <f>IF(H46="","",IF(B46="NB",P45,IF(O46="",SUM($O$5:$O46)+N46,SUM($O$5:$O46))))</f>
        <v/>
      </c>
      <c r="Q46" s="123" t="str">
        <f t="shared" si="0"/>
        <v/>
      </c>
      <c r="R46" s="122" t="str">
        <f t="shared" si="13"/>
        <v/>
      </c>
      <c r="S46" s="79" t="str">
        <f t="shared" si="14"/>
        <v/>
      </c>
      <c r="T46" s="14" t="str">
        <f t="shared" si="5"/>
        <v/>
      </c>
      <c r="U46" s="14">
        <f t="shared" si="28"/>
        <v>0</v>
      </c>
      <c r="V46" s="14" t="str">
        <f t="shared" si="29"/>
        <v/>
      </c>
      <c r="W46" s="14" t="str">
        <f t="shared" si="51"/>
        <v>N</v>
      </c>
      <c r="X46" s="14" t="str">
        <f t="shared" si="30"/>
        <v>N</v>
      </c>
      <c r="Y46" s="14" t="str">
        <f>IF(H45="","",IF(V46="S",1,Y45+1))</f>
        <v/>
      </c>
      <c r="Z46" s="79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52" t="str">
        <f t="shared" si="48"/>
        <v/>
      </c>
      <c r="AH46" s="152" t="str">
        <f t="shared" si="49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8"/>
        <v/>
      </c>
      <c r="AM46" s="71" t="str">
        <f t="shared" si="19"/>
        <v/>
      </c>
      <c r="AN46" s="71" t="str">
        <f t="shared" si="20"/>
        <v/>
      </c>
      <c r="AO46" s="71" t="str">
        <f t="shared" si="21"/>
        <v/>
      </c>
      <c r="AR46" s="14" t="str">
        <f t="shared" si="3"/>
        <v/>
      </c>
      <c r="AS46" s="14" t="str">
        <f t="shared" si="50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3">IF(AT41="",0,AT41)&amp;IF(AT42="",0,AT42)&amp;IF(AT43="",0,AT43)&amp;IF(AT44="",0,AT44)&amp;IF(AT45="",0,AT45)</f>
        <v>00000</v>
      </c>
      <c r="AW46" s="14" t="str">
        <f t="shared" si="53"/>
        <v>00000</v>
      </c>
      <c r="AX46" s="14" t="str">
        <f t="shared" ref="AX46:AY61" si="54">IF(AT40="",0,AT40)&amp;IF(AT41="",0,AT41)&amp;IF(AT42="",0,AT42)&amp;IF(AT43="",0,AT43)&amp;IF(AT44="",0,AT44)&amp;IF(AT45="",0,AT45)</f>
        <v>000000</v>
      </c>
      <c r="AY46" s="14" t="str">
        <f t="shared" si="54"/>
        <v>000000</v>
      </c>
      <c r="AZ46" s="14" t="str">
        <f t="shared" si="43"/>
        <v>B</v>
      </c>
      <c r="BA46" s="14" t="str">
        <f t="shared" si="23"/>
        <v/>
      </c>
      <c r="BB46" s="14" t="str">
        <f t="shared" si="44"/>
        <v/>
      </c>
      <c r="BC46" s="14" t="str">
        <f t="shared" si="24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7" t="str">
        <f t="shared" si="7"/>
        <v/>
      </c>
      <c r="E47" s="114" t="str">
        <f t="shared" si="8"/>
        <v/>
      </c>
      <c r="F47" s="67" t="str">
        <f t="shared" si="25"/>
        <v/>
      </c>
      <c r="H47" s="81" t="str">
        <f>IF('Strategy Dashboard'!AU47="","",'Strategy Dashboard'!AU47)</f>
        <v/>
      </c>
      <c r="J47" s="68" t="str">
        <f t="shared" si="9"/>
        <v/>
      </c>
      <c r="K47" s="77" t="str">
        <f t="shared" si="10"/>
        <v/>
      </c>
      <c r="L47" s="114" t="str">
        <f t="shared" si="11"/>
        <v/>
      </c>
      <c r="M47" s="24" t="str">
        <f t="shared" si="26"/>
        <v/>
      </c>
      <c r="N47" s="36" t="str">
        <f t="shared" si="27"/>
        <v/>
      </c>
      <c r="O47" s="117" t="str">
        <f t="shared" si="12"/>
        <v/>
      </c>
      <c r="P47" s="24" t="str">
        <f>IF(H47="","",IF(B47="NB",P46,IF(O47="",SUM($O$5:$O47)+N47,SUM($O$5:$O47))))</f>
        <v/>
      </c>
      <c r="Q47" s="123" t="str">
        <f t="shared" si="0"/>
        <v/>
      </c>
      <c r="R47" s="122" t="str">
        <f t="shared" si="13"/>
        <v/>
      </c>
      <c r="S47" s="79" t="str">
        <f t="shared" si="14"/>
        <v/>
      </c>
      <c r="T47" s="14" t="str">
        <f t="shared" si="5"/>
        <v/>
      </c>
      <c r="U47" s="14">
        <f t="shared" si="28"/>
        <v>0</v>
      </c>
      <c r="V47" s="14" t="str">
        <f t="shared" si="29"/>
        <v/>
      </c>
      <c r="W47" s="14" t="str">
        <f t="shared" si="51"/>
        <v>N</v>
      </c>
      <c r="X47" s="14" t="str">
        <f t="shared" si="30"/>
        <v>N</v>
      </c>
      <c r="Y47" s="14" t="str">
        <f t="shared" ref="Y47:Y109" si="55">IF(H46="","",IF(V47="S",1,Y46+1))</f>
        <v/>
      </c>
      <c r="Z47" s="79" t="str">
        <f t="shared" si="32"/>
        <v/>
      </c>
      <c r="AA47" s="14" t="str">
        <f t="shared" si="33"/>
        <v/>
      </c>
      <c r="AB47" s="14" t="str">
        <f t="shared" ref="AB47:AB109" si="56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52" t="str">
        <f t="shared" si="48"/>
        <v/>
      </c>
      <c r="AH47" s="152" t="str">
        <f t="shared" si="49"/>
        <v/>
      </c>
      <c r="AI47" s="44" t="str">
        <f t="shared" ref="AI47:AI109" si="57">IF(H46="","",IF(AV47="10101","Y",IF(AW47="10101","Y","N")))</f>
        <v/>
      </c>
      <c r="AJ47" s="44" t="str">
        <f t="shared" ref="AJ47:AJ109" si="58">IF(H46="","",IF(AV47="12345","Y",IF(AW47="12345","Y","N")))</f>
        <v/>
      </c>
      <c r="AK47" s="44" t="str">
        <f t="shared" ref="AK47:AK109" si="59">IF(H46="","",IF(AX47="120012","Y",IF(AY47="120012","Y","N")))</f>
        <v/>
      </c>
      <c r="AL47" s="71" t="str">
        <f t="shared" si="18"/>
        <v/>
      </c>
      <c r="AM47" s="71" t="str">
        <f t="shared" si="19"/>
        <v/>
      </c>
      <c r="AN47" s="71" t="str">
        <f t="shared" si="20"/>
        <v/>
      </c>
      <c r="AO47" s="71" t="str">
        <f t="shared" si="21"/>
        <v/>
      </c>
      <c r="AR47" s="14" t="str">
        <f t="shared" si="3"/>
        <v/>
      </c>
      <c r="AS47" s="14" t="str">
        <f t="shared" si="50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3"/>
        <v>00000</v>
      </c>
      <c r="AW47" s="14" t="str">
        <f t="shared" si="53"/>
        <v>00000</v>
      </c>
      <c r="AX47" s="14" t="str">
        <f t="shared" si="54"/>
        <v>000000</v>
      </c>
      <c r="AY47" s="14" t="str">
        <f t="shared" si="54"/>
        <v>000000</v>
      </c>
      <c r="AZ47" s="14" t="str">
        <f t="shared" si="43"/>
        <v>B</v>
      </c>
      <c r="BA47" s="14" t="str">
        <f t="shared" si="23"/>
        <v/>
      </c>
      <c r="BB47" s="14" t="str">
        <f t="shared" si="44"/>
        <v/>
      </c>
      <c r="BC47" s="14" t="str">
        <f t="shared" si="24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7" t="str">
        <f t="shared" si="7"/>
        <v/>
      </c>
      <c r="E48" s="114" t="str">
        <f t="shared" si="8"/>
        <v/>
      </c>
      <c r="F48" s="67" t="str">
        <f t="shared" si="25"/>
        <v/>
      </c>
      <c r="H48" s="81" t="str">
        <f>IF('Strategy Dashboard'!AU48="","",'Strategy Dashboard'!AU48)</f>
        <v/>
      </c>
      <c r="J48" s="68" t="str">
        <f t="shared" si="9"/>
        <v/>
      </c>
      <c r="K48" s="77" t="str">
        <f t="shared" si="10"/>
        <v/>
      </c>
      <c r="L48" s="114" t="str">
        <f t="shared" si="11"/>
        <v/>
      </c>
      <c r="M48" s="24" t="str">
        <f t="shared" si="26"/>
        <v/>
      </c>
      <c r="N48" s="36" t="str">
        <f t="shared" si="27"/>
        <v/>
      </c>
      <c r="O48" s="117" t="str">
        <f t="shared" si="12"/>
        <v/>
      </c>
      <c r="P48" s="24" t="str">
        <f>IF(H48="","",IF(B48="NB",P47,IF(O48="",SUM($O$5:$O48)+N48,SUM($O$5:$O48))))</f>
        <v/>
      </c>
      <c r="Q48" s="123" t="str">
        <f t="shared" si="0"/>
        <v/>
      </c>
      <c r="R48" s="122" t="str">
        <f t="shared" si="13"/>
        <v/>
      </c>
      <c r="S48" s="79" t="str">
        <f t="shared" si="14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51"/>
        <v>N</v>
      </c>
      <c r="X48" s="14" t="str">
        <f t="shared" si="30"/>
        <v>N</v>
      </c>
      <c r="Y48" s="14" t="str">
        <f t="shared" si="55"/>
        <v/>
      </c>
      <c r="Z48" s="79" t="str">
        <f t="shared" si="32"/>
        <v/>
      </c>
      <c r="AA48" s="14" t="str">
        <f t="shared" si="33"/>
        <v/>
      </c>
      <c r="AB48" s="14" t="str">
        <f t="shared" si="56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2" t="str">
        <f t="shared" si="48"/>
        <v/>
      </c>
      <c r="AH48" s="152" t="str">
        <f t="shared" si="49"/>
        <v/>
      </c>
      <c r="AI48" s="44" t="str">
        <f t="shared" si="57"/>
        <v/>
      </c>
      <c r="AJ48" s="44" t="str">
        <f t="shared" si="58"/>
        <v/>
      </c>
      <c r="AK48" s="44" t="str">
        <f t="shared" si="59"/>
        <v/>
      </c>
      <c r="AL48" s="71" t="str">
        <f t="shared" si="18"/>
        <v/>
      </c>
      <c r="AM48" s="71" t="str">
        <f t="shared" si="19"/>
        <v/>
      </c>
      <c r="AN48" s="71" t="str">
        <f t="shared" si="20"/>
        <v/>
      </c>
      <c r="AO48" s="71" t="str">
        <f t="shared" si="21"/>
        <v/>
      </c>
      <c r="AR48" s="14" t="str">
        <f t="shared" si="3"/>
        <v/>
      </c>
      <c r="AS48" s="14" t="str">
        <f t="shared" si="50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3"/>
        <v>00000</v>
      </c>
      <c r="AW48" s="14" t="str">
        <f t="shared" si="53"/>
        <v>00000</v>
      </c>
      <c r="AX48" s="14" t="str">
        <f t="shared" si="54"/>
        <v>000000</v>
      </c>
      <c r="AY48" s="14" t="str">
        <f t="shared" si="54"/>
        <v>000000</v>
      </c>
      <c r="AZ48" s="14" t="str">
        <f t="shared" si="43"/>
        <v>B</v>
      </c>
      <c r="BA48" s="14" t="str">
        <f t="shared" si="23"/>
        <v/>
      </c>
      <c r="BB48" s="14" t="str">
        <f t="shared" si="44"/>
        <v/>
      </c>
      <c r="BC48" s="14" t="str">
        <f t="shared" si="24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8" t="str">
        <f t="shared" si="7"/>
        <v/>
      </c>
      <c r="E49" s="115" t="str">
        <f t="shared" si="8"/>
        <v/>
      </c>
      <c r="F49" s="70" t="str">
        <f t="shared" si="25"/>
        <v/>
      </c>
      <c r="H49" s="82" t="str">
        <f>IF('Strategy Dashboard'!AU49="","",'Strategy Dashboard'!AU49)</f>
        <v/>
      </c>
      <c r="J49" s="69" t="str">
        <f t="shared" si="9"/>
        <v/>
      </c>
      <c r="K49" s="78" t="str">
        <f t="shared" si="10"/>
        <v/>
      </c>
      <c r="L49" s="115" t="str">
        <f t="shared" si="11"/>
        <v/>
      </c>
      <c r="M49" s="25" t="str">
        <f t="shared" si="26"/>
        <v/>
      </c>
      <c r="N49" s="36" t="str">
        <f t="shared" si="27"/>
        <v/>
      </c>
      <c r="O49" s="124" t="str">
        <f t="shared" si="12"/>
        <v/>
      </c>
      <c r="P49" s="25" t="str">
        <f>IF(H49="","",IF(B49="NB",P48,IF(O49="",SUM($O$5:$O49)+N49,SUM($O$5:$O49))))</f>
        <v/>
      </c>
      <c r="Q49" s="125" t="str">
        <f t="shared" si="0"/>
        <v/>
      </c>
      <c r="R49" s="122" t="str">
        <f t="shared" si="13"/>
        <v/>
      </c>
      <c r="S49" s="79" t="str">
        <f t="shared" si="14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51"/>
        <v>N</v>
      </c>
      <c r="X49" s="14" t="str">
        <f t="shared" si="30"/>
        <v>N</v>
      </c>
      <c r="Y49" s="14" t="str">
        <f t="shared" si="55"/>
        <v/>
      </c>
      <c r="Z49" s="79" t="str">
        <f t="shared" si="32"/>
        <v/>
      </c>
      <c r="AA49" s="14" t="str">
        <f t="shared" si="33"/>
        <v/>
      </c>
      <c r="AB49" s="14" t="str">
        <f t="shared" si="56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2" t="str">
        <f t="shared" si="48"/>
        <v/>
      </c>
      <c r="AH49" s="152" t="str">
        <f t="shared" si="49"/>
        <v/>
      </c>
      <c r="AI49" s="44" t="str">
        <f t="shared" si="57"/>
        <v/>
      </c>
      <c r="AJ49" s="44" t="str">
        <f t="shared" si="58"/>
        <v/>
      </c>
      <c r="AK49" s="44" t="str">
        <f t="shared" si="59"/>
        <v/>
      </c>
      <c r="AL49" s="71" t="str">
        <f t="shared" si="18"/>
        <v/>
      </c>
      <c r="AM49" s="71" t="str">
        <f t="shared" si="19"/>
        <v/>
      </c>
      <c r="AN49" s="71" t="str">
        <f t="shared" si="20"/>
        <v/>
      </c>
      <c r="AO49" s="71" t="str">
        <f t="shared" si="21"/>
        <v/>
      </c>
      <c r="AR49" s="14" t="str">
        <f t="shared" si="3"/>
        <v/>
      </c>
      <c r="AS49" s="14" t="str">
        <f t="shared" si="50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3"/>
        <v>00000</v>
      </c>
      <c r="AW49" s="14" t="str">
        <f t="shared" si="53"/>
        <v>00000</v>
      </c>
      <c r="AX49" s="14" t="str">
        <f t="shared" si="54"/>
        <v>000000</v>
      </c>
      <c r="AY49" s="14" t="str">
        <f t="shared" si="54"/>
        <v>000000</v>
      </c>
      <c r="AZ49" s="14" t="str">
        <f t="shared" si="43"/>
        <v>B</v>
      </c>
      <c r="BA49" s="14" t="str">
        <f t="shared" si="23"/>
        <v/>
      </c>
      <c r="BB49" s="14" t="str">
        <f t="shared" si="44"/>
        <v/>
      </c>
      <c r="BC49" s="14" t="str">
        <f t="shared" si="24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7"/>
        <v/>
      </c>
      <c r="E50" s="113" t="str">
        <f t="shared" si="8"/>
        <v/>
      </c>
      <c r="F50" s="76" t="str">
        <f t="shared" si="25"/>
        <v/>
      </c>
      <c r="H50" s="80" t="str">
        <f>IF('Strategy Dashboard'!AU50="","",'Strategy Dashboard'!AU50)</f>
        <v/>
      </c>
      <c r="J50" s="74" t="str">
        <f t="shared" si="9"/>
        <v/>
      </c>
      <c r="K50" s="75" t="str">
        <f t="shared" si="10"/>
        <v/>
      </c>
      <c r="L50" s="113" t="str">
        <f t="shared" si="11"/>
        <v/>
      </c>
      <c r="M50" s="36" t="str">
        <f t="shared" si="26"/>
        <v/>
      </c>
      <c r="N50" s="36" t="str">
        <f t="shared" si="27"/>
        <v/>
      </c>
      <c r="O50" s="129" t="str">
        <f t="shared" si="12"/>
        <v/>
      </c>
      <c r="P50" s="36" t="str">
        <f>IF(H50="","",IF(B50="NB",P49,IF(O50="",SUM($O$5:$O50)+N50,SUM($O$5:$O50))))</f>
        <v/>
      </c>
      <c r="Q50" s="130" t="str">
        <f t="shared" si="0"/>
        <v/>
      </c>
      <c r="R50" s="122" t="str">
        <f t="shared" si="13"/>
        <v/>
      </c>
      <c r="S50" s="79" t="str">
        <f t="shared" si="14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51"/>
        <v>N</v>
      </c>
      <c r="X50" s="14" t="str">
        <f t="shared" si="30"/>
        <v>N</v>
      </c>
      <c r="Y50" s="14" t="str">
        <f t="shared" si="55"/>
        <v/>
      </c>
      <c r="Z50" s="79" t="str">
        <f t="shared" si="32"/>
        <v/>
      </c>
      <c r="AA50" s="14" t="str">
        <f t="shared" si="33"/>
        <v/>
      </c>
      <c r="AB50" s="14" t="str">
        <f t="shared" si="56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2" t="str">
        <f t="shared" si="48"/>
        <v/>
      </c>
      <c r="AH50" s="152" t="str">
        <f t="shared" si="49"/>
        <v/>
      </c>
      <c r="AI50" s="44" t="str">
        <f t="shared" si="57"/>
        <v/>
      </c>
      <c r="AJ50" s="44" t="str">
        <f t="shared" si="58"/>
        <v/>
      </c>
      <c r="AK50" s="44" t="str">
        <f t="shared" si="59"/>
        <v/>
      </c>
      <c r="AL50" s="71" t="str">
        <f t="shared" si="18"/>
        <v/>
      </c>
      <c r="AM50" s="71" t="str">
        <f t="shared" si="19"/>
        <v/>
      </c>
      <c r="AN50" s="71" t="str">
        <f t="shared" si="20"/>
        <v/>
      </c>
      <c r="AO50" s="71" t="str">
        <f t="shared" si="21"/>
        <v/>
      </c>
      <c r="AR50" s="14" t="str">
        <f t="shared" si="3"/>
        <v/>
      </c>
      <c r="AS50" s="14" t="str">
        <f t="shared" si="50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3"/>
        <v>00000</v>
      </c>
      <c r="AW50" s="14" t="str">
        <f t="shared" si="53"/>
        <v>00000</v>
      </c>
      <c r="AX50" s="14" t="str">
        <f t="shared" si="54"/>
        <v>000000</v>
      </c>
      <c r="AY50" s="14" t="str">
        <f t="shared" si="54"/>
        <v>000000</v>
      </c>
      <c r="AZ50" s="14" t="str">
        <f t="shared" si="43"/>
        <v>B</v>
      </c>
      <c r="BA50" s="14" t="str">
        <f t="shared" si="23"/>
        <v/>
      </c>
      <c r="BB50" s="14" t="str">
        <f t="shared" si="44"/>
        <v/>
      </c>
      <c r="BC50" s="14" t="str">
        <f t="shared" si="24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7" t="str">
        <f t="shared" si="7"/>
        <v/>
      </c>
      <c r="E51" s="114" t="str">
        <f t="shared" si="8"/>
        <v/>
      </c>
      <c r="F51" s="67" t="str">
        <f t="shared" si="25"/>
        <v/>
      </c>
      <c r="H51" s="81" t="str">
        <f>IF('Strategy Dashboard'!AU51="","",'Strategy Dashboard'!AU51)</f>
        <v/>
      </c>
      <c r="J51" s="68" t="str">
        <f t="shared" si="9"/>
        <v/>
      </c>
      <c r="K51" s="77" t="str">
        <f t="shared" si="10"/>
        <v/>
      </c>
      <c r="L51" s="114" t="str">
        <f t="shared" si="11"/>
        <v/>
      </c>
      <c r="M51" s="24" t="str">
        <f t="shared" si="26"/>
        <v/>
      </c>
      <c r="N51" s="36" t="str">
        <f t="shared" si="27"/>
        <v/>
      </c>
      <c r="O51" s="117" t="str">
        <f t="shared" si="12"/>
        <v/>
      </c>
      <c r="P51" s="24" t="str">
        <f>IF(H51="","",IF(B51="NB",P50,IF(O51="",SUM($O$5:$O51)+N51,SUM($O$5:$O51))))</f>
        <v/>
      </c>
      <c r="Q51" s="123" t="str">
        <f t="shared" si="0"/>
        <v/>
      </c>
      <c r="R51" s="122" t="str">
        <f t="shared" si="13"/>
        <v/>
      </c>
      <c r="S51" s="79" t="str">
        <f t="shared" si="14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51"/>
        <v>N</v>
      </c>
      <c r="X51" s="14" t="str">
        <f t="shared" si="30"/>
        <v>N</v>
      </c>
      <c r="Y51" s="14" t="str">
        <f t="shared" si="55"/>
        <v/>
      </c>
      <c r="Z51" s="79" t="str">
        <f t="shared" si="32"/>
        <v/>
      </c>
      <c r="AA51" s="14" t="str">
        <f t="shared" si="33"/>
        <v/>
      </c>
      <c r="AB51" s="14" t="str">
        <f t="shared" si="56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2" t="str">
        <f t="shared" si="48"/>
        <v/>
      </c>
      <c r="AH51" s="152" t="str">
        <f t="shared" si="49"/>
        <v/>
      </c>
      <c r="AI51" s="44" t="str">
        <f t="shared" si="57"/>
        <v/>
      </c>
      <c r="AJ51" s="44" t="str">
        <f t="shared" si="58"/>
        <v/>
      </c>
      <c r="AK51" s="44" t="str">
        <f t="shared" si="59"/>
        <v/>
      </c>
      <c r="AL51" s="71" t="str">
        <f t="shared" si="18"/>
        <v/>
      </c>
      <c r="AM51" s="71" t="str">
        <f t="shared" si="19"/>
        <v/>
      </c>
      <c r="AN51" s="71" t="str">
        <f t="shared" si="20"/>
        <v/>
      </c>
      <c r="AO51" s="71" t="str">
        <f t="shared" si="21"/>
        <v/>
      </c>
      <c r="AR51" s="14" t="str">
        <f t="shared" si="3"/>
        <v/>
      </c>
      <c r="AS51" s="14" t="str">
        <f t="shared" si="50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3"/>
        <v>00000</v>
      </c>
      <c r="AW51" s="14" t="str">
        <f t="shared" si="53"/>
        <v>00000</v>
      </c>
      <c r="AX51" s="14" t="str">
        <f t="shared" si="54"/>
        <v>000000</v>
      </c>
      <c r="AY51" s="14" t="str">
        <f t="shared" si="54"/>
        <v>000000</v>
      </c>
      <c r="AZ51" s="14" t="str">
        <f t="shared" si="43"/>
        <v>B</v>
      </c>
      <c r="BA51" s="14" t="str">
        <f t="shared" si="23"/>
        <v/>
      </c>
      <c r="BB51" s="14" t="str">
        <f t="shared" si="44"/>
        <v/>
      </c>
      <c r="BC51" s="14" t="str">
        <f t="shared" si="24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7" t="str">
        <f t="shared" si="7"/>
        <v/>
      </c>
      <c r="E52" s="114" t="str">
        <f t="shared" si="8"/>
        <v/>
      </c>
      <c r="F52" s="67" t="str">
        <f t="shared" si="25"/>
        <v/>
      </c>
      <c r="H52" s="81" t="str">
        <f>IF('Strategy Dashboard'!AU52="","",'Strategy Dashboard'!AU52)</f>
        <v/>
      </c>
      <c r="J52" s="68" t="str">
        <f t="shared" si="9"/>
        <v/>
      </c>
      <c r="K52" s="77" t="str">
        <f t="shared" si="10"/>
        <v/>
      </c>
      <c r="L52" s="114" t="str">
        <f t="shared" si="11"/>
        <v/>
      </c>
      <c r="M52" s="24" t="str">
        <f t="shared" si="26"/>
        <v/>
      </c>
      <c r="N52" s="36" t="str">
        <f t="shared" si="27"/>
        <v/>
      </c>
      <c r="O52" s="117" t="str">
        <f t="shared" si="12"/>
        <v/>
      </c>
      <c r="P52" s="24" t="str">
        <f>IF(H52="","",IF(B52="NB",P51,IF(O52="",SUM($O$5:$O52)+N52,SUM($O$5:$O52))))</f>
        <v/>
      </c>
      <c r="Q52" s="123" t="str">
        <f t="shared" si="0"/>
        <v/>
      </c>
      <c r="R52" s="122" t="str">
        <f t="shared" si="13"/>
        <v/>
      </c>
      <c r="S52" s="79" t="str">
        <f t="shared" si="14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51"/>
        <v>N</v>
      </c>
      <c r="X52" s="14" t="str">
        <f t="shared" si="30"/>
        <v>N</v>
      </c>
      <c r="Y52" s="14" t="str">
        <f t="shared" si="55"/>
        <v/>
      </c>
      <c r="Z52" s="79" t="str">
        <f t="shared" si="32"/>
        <v/>
      </c>
      <c r="AA52" s="14" t="str">
        <f t="shared" si="33"/>
        <v/>
      </c>
      <c r="AB52" s="14" t="str">
        <f t="shared" si="56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2" t="str">
        <f t="shared" si="48"/>
        <v/>
      </c>
      <c r="AH52" s="152" t="str">
        <f t="shared" si="49"/>
        <v/>
      </c>
      <c r="AI52" s="44" t="str">
        <f t="shared" si="57"/>
        <v/>
      </c>
      <c r="AJ52" s="44" t="str">
        <f t="shared" si="58"/>
        <v/>
      </c>
      <c r="AK52" s="44" t="str">
        <f t="shared" si="59"/>
        <v/>
      </c>
      <c r="AL52" s="71" t="str">
        <f t="shared" si="18"/>
        <v/>
      </c>
      <c r="AM52" s="71" t="str">
        <f t="shared" si="19"/>
        <v/>
      </c>
      <c r="AN52" s="71" t="str">
        <f t="shared" si="20"/>
        <v/>
      </c>
      <c r="AO52" s="71" t="str">
        <f t="shared" si="21"/>
        <v/>
      </c>
      <c r="AR52" s="14" t="str">
        <f t="shared" si="3"/>
        <v/>
      </c>
      <c r="AS52" s="14" t="str">
        <f t="shared" si="50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3"/>
        <v>00000</v>
      </c>
      <c r="AW52" s="14" t="str">
        <f t="shared" si="53"/>
        <v>00000</v>
      </c>
      <c r="AX52" s="14" t="str">
        <f t="shared" si="54"/>
        <v>000000</v>
      </c>
      <c r="AY52" s="14" t="str">
        <f t="shared" si="54"/>
        <v>000000</v>
      </c>
      <c r="AZ52" s="14" t="str">
        <f t="shared" si="43"/>
        <v>B</v>
      </c>
      <c r="BA52" s="14" t="str">
        <f t="shared" si="23"/>
        <v/>
      </c>
      <c r="BB52" s="14" t="str">
        <f t="shared" si="44"/>
        <v/>
      </c>
      <c r="BC52" s="14" t="str">
        <f t="shared" si="24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7" t="str">
        <f t="shared" si="7"/>
        <v/>
      </c>
      <c r="E53" s="114" t="str">
        <f t="shared" si="8"/>
        <v/>
      </c>
      <c r="F53" s="67" t="str">
        <f t="shared" si="25"/>
        <v/>
      </c>
      <c r="H53" s="81" t="str">
        <f>IF('Strategy Dashboard'!AU53="","",'Strategy Dashboard'!AU53)</f>
        <v/>
      </c>
      <c r="J53" s="68" t="str">
        <f t="shared" si="9"/>
        <v/>
      </c>
      <c r="K53" s="77" t="str">
        <f t="shared" si="10"/>
        <v/>
      </c>
      <c r="L53" s="114" t="str">
        <f t="shared" si="11"/>
        <v/>
      </c>
      <c r="M53" s="24" t="str">
        <f t="shared" si="26"/>
        <v/>
      </c>
      <c r="N53" s="36" t="str">
        <f t="shared" si="27"/>
        <v/>
      </c>
      <c r="O53" s="117" t="str">
        <f t="shared" si="12"/>
        <v/>
      </c>
      <c r="P53" s="24" t="str">
        <f>IF(H53="","",IF(B53="NB",P52,IF(O53="",SUM($O$5:$O53)+N53,SUM($O$5:$O53))))</f>
        <v/>
      </c>
      <c r="Q53" s="123" t="str">
        <f t="shared" si="0"/>
        <v/>
      </c>
      <c r="R53" s="122" t="str">
        <f t="shared" si="13"/>
        <v/>
      </c>
      <c r="S53" s="79" t="str">
        <f t="shared" si="14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51"/>
        <v>N</v>
      </c>
      <c r="X53" s="14" t="str">
        <f t="shared" si="30"/>
        <v>N</v>
      </c>
      <c r="Y53" s="14" t="str">
        <f t="shared" si="55"/>
        <v/>
      </c>
      <c r="Z53" s="79" t="str">
        <f t="shared" si="32"/>
        <v/>
      </c>
      <c r="AA53" s="14" t="str">
        <f t="shared" si="33"/>
        <v/>
      </c>
      <c r="AB53" s="14" t="str">
        <f t="shared" si="56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2" t="str">
        <f t="shared" si="48"/>
        <v/>
      </c>
      <c r="AH53" s="152" t="str">
        <f t="shared" si="49"/>
        <v/>
      </c>
      <c r="AI53" s="44" t="str">
        <f t="shared" si="57"/>
        <v/>
      </c>
      <c r="AJ53" s="44" t="str">
        <f t="shared" si="58"/>
        <v/>
      </c>
      <c r="AK53" s="44" t="str">
        <f t="shared" si="59"/>
        <v/>
      </c>
      <c r="AL53" s="71" t="str">
        <f t="shared" si="18"/>
        <v/>
      </c>
      <c r="AM53" s="71" t="str">
        <f t="shared" si="19"/>
        <v/>
      </c>
      <c r="AN53" s="71" t="str">
        <f t="shared" si="20"/>
        <v/>
      </c>
      <c r="AO53" s="71" t="str">
        <f t="shared" si="21"/>
        <v/>
      </c>
      <c r="AR53" s="14" t="str">
        <f t="shared" si="3"/>
        <v/>
      </c>
      <c r="AS53" s="14" t="str">
        <f t="shared" si="50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3"/>
        <v>00000</v>
      </c>
      <c r="AW53" s="14" t="str">
        <f t="shared" si="53"/>
        <v>00000</v>
      </c>
      <c r="AX53" s="14" t="str">
        <f t="shared" si="54"/>
        <v>000000</v>
      </c>
      <c r="AY53" s="14" t="str">
        <f t="shared" si="54"/>
        <v>000000</v>
      </c>
      <c r="AZ53" s="14" t="str">
        <f t="shared" si="43"/>
        <v>B</v>
      </c>
      <c r="BA53" s="14" t="str">
        <f t="shared" si="23"/>
        <v/>
      </c>
      <c r="BB53" s="14" t="str">
        <f t="shared" si="44"/>
        <v/>
      </c>
      <c r="BC53" s="14" t="str">
        <f t="shared" si="24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8" t="str">
        <f t="shared" si="7"/>
        <v/>
      </c>
      <c r="E54" s="115" t="str">
        <f t="shared" si="8"/>
        <v/>
      </c>
      <c r="F54" s="70" t="str">
        <f t="shared" si="25"/>
        <v/>
      </c>
      <c r="H54" s="82" t="str">
        <f>IF('Strategy Dashboard'!AU54="","",'Strategy Dashboard'!AU54)</f>
        <v/>
      </c>
      <c r="J54" s="69" t="str">
        <f t="shared" si="9"/>
        <v/>
      </c>
      <c r="K54" s="78" t="str">
        <f t="shared" si="10"/>
        <v/>
      </c>
      <c r="L54" s="115" t="str">
        <f t="shared" si="11"/>
        <v/>
      </c>
      <c r="M54" s="25" t="str">
        <f t="shared" si="26"/>
        <v/>
      </c>
      <c r="N54" s="36" t="str">
        <f t="shared" si="27"/>
        <v/>
      </c>
      <c r="O54" s="124" t="str">
        <f t="shared" si="12"/>
        <v/>
      </c>
      <c r="P54" s="25" t="str">
        <f>IF(H54="","",IF(B54="NB",P53,IF(O54="",SUM($O$5:$O54)+N54,SUM($O$5:$O54))))</f>
        <v/>
      </c>
      <c r="Q54" s="125" t="str">
        <f t="shared" si="0"/>
        <v/>
      </c>
      <c r="R54" s="122" t="str">
        <f t="shared" si="13"/>
        <v/>
      </c>
      <c r="S54" s="79" t="str">
        <f t="shared" si="14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51"/>
        <v>N</v>
      </c>
      <c r="X54" s="14" t="str">
        <f t="shared" si="30"/>
        <v>N</v>
      </c>
      <c r="Y54" s="14" t="str">
        <f t="shared" si="55"/>
        <v/>
      </c>
      <c r="Z54" s="79" t="str">
        <f t="shared" si="32"/>
        <v/>
      </c>
      <c r="AA54" s="14" t="str">
        <f t="shared" si="33"/>
        <v/>
      </c>
      <c r="AB54" s="14" t="str">
        <f t="shared" si="56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2" t="str">
        <f t="shared" si="48"/>
        <v/>
      </c>
      <c r="AH54" s="152" t="str">
        <f t="shared" si="49"/>
        <v/>
      </c>
      <c r="AI54" s="44" t="str">
        <f t="shared" si="57"/>
        <v/>
      </c>
      <c r="AJ54" s="44" t="str">
        <f t="shared" si="58"/>
        <v/>
      </c>
      <c r="AK54" s="44" t="str">
        <f t="shared" si="59"/>
        <v/>
      </c>
      <c r="AL54" s="71" t="str">
        <f t="shared" si="18"/>
        <v/>
      </c>
      <c r="AM54" s="71" t="str">
        <f t="shared" si="19"/>
        <v/>
      </c>
      <c r="AN54" s="71" t="str">
        <f t="shared" si="20"/>
        <v/>
      </c>
      <c r="AO54" s="71" t="str">
        <f t="shared" si="21"/>
        <v/>
      </c>
      <c r="AR54" s="14" t="str">
        <f t="shared" si="3"/>
        <v/>
      </c>
      <c r="AS54" s="14" t="str">
        <f t="shared" si="50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3"/>
        <v>00000</v>
      </c>
      <c r="AW54" s="14" t="str">
        <f t="shared" si="53"/>
        <v>00000</v>
      </c>
      <c r="AX54" s="14" t="str">
        <f t="shared" si="54"/>
        <v>000000</v>
      </c>
      <c r="AY54" s="14" t="str">
        <f t="shared" si="54"/>
        <v>000000</v>
      </c>
      <c r="AZ54" s="14" t="str">
        <f t="shared" si="43"/>
        <v>B</v>
      </c>
      <c r="BA54" s="14" t="str">
        <f t="shared" si="23"/>
        <v/>
      </c>
      <c r="BB54" s="14" t="str">
        <f t="shared" si="44"/>
        <v/>
      </c>
      <c r="BC54" s="14" t="str">
        <f t="shared" si="24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7"/>
        <v/>
      </c>
      <c r="E55" s="113" t="str">
        <f t="shared" si="8"/>
        <v/>
      </c>
      <c r="F55" s="76" t="str">
        <f t="shared" si="25"/>
        <v/>
      </c>
      <c r="H55" s="80" t="str">
        <f>IF('Strategy Dashboard'!AU55="","",'Strategy Dashboard'!AU55)</f>
        <v/>
      </c>
      <c r="J55" s="74" t="str">
        <f t="shared" si="9"/>
        <v/>
      </c>
      <c r="K55" s="75" t="str">
        <f t="shared" si="10"/>
        <v/>
      </c>
      <c r="L55" s="113" t="str">
        <f t="shared" si="11"/>
        <v/>
      </c>
      <c r="M55" s="36" t="str">
        <f t="shared" si="26"/>
        <v/>
      </c>
      <c r="N55" s="36" t="str">
        <f t="shared" si="27"/>
        <v/>
      </c>
      <c r="O55" s="129" t="str">
        <f t="shared" si="12"/>
        <v/>
      </c>
      <c r="P55" s="36" t="str">
        <f>IF(H55="","",IF(B55="NB",P54,IF(O55="",SUM($O$5:$O55)+N55,SUM($O$5:$O55))))</f>
        <v/>
      </c>
      <c r="Q55" s="130" t="str">
        <f t="shared" si="0"/>
        <v/>
      </c>
      <c r="R55" s="122" t="str">
        <f t="shared" si="13"/>
        <v/>
      </c>
      <c r="S55" s="79" t="str">
        <f t="shared" si="14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51"/>
        <v>N</v>
      </c>
      <c r="X55" s="14" t="str">
        <f t="shared" si="30"/>
        <v>N</v>
      </c>
      <c r="Y55" s="14" t="str">
        <f t="shared" si="55"/>
        <v/>
      </c>
      <c r="Z55" s="79" t="str">
        <f t="shared" si="32"/>
        <v/>
      </c>
      <c r="AA55" s="14" t="str">
        <f t="shared" si="33"/>
        <v/>
      </c>
      <c r="AB55" s="14" t="str">
        <f t="shared" si="56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2" t="str">
        <f t="shared" si="48"/>
        <v/>
      </c>
      <c r="AH55" s="152" t="str">
        <f t="shared" si="49"/>
        <v/>
      </c>
      <c r="AI55" s="44" t="str">
        <f t="shared" si="57"/>
        <v/>
      </c>
      <c r="AJ55" s="44" t="str">
        <f t="shared" si="58"/>
        <v/>
      </c>
      <c r="AK55" s="44" t="str">
        <f t="shared" si="59"/>
        <v/>
      </c>
      <c r="AL55" s="71" t="str">
        <f t="shared" si="18"/>
        <v/>
      </c>
      <c r="AM55" s="71" t="str">
        <f t="shared" si="19"/>
        <v/>
      </c>
      <c r="AN55" s="71" t="str">
        <f t="shared" si="20"/>
        <v/>
      </c>
      <c r="AO55" s="71" t="str">
        <f t="shared" si="21"/>
        <v/>
      </c>
      <c r="AR55" s="14" t="str">
        <f t="shared" si="3"/>
        <v/>
      </c>
      <c r="AS55" s="14" t="str">
        <f t="shared" si="50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3"/>
        <v>00000</v>
      </c>
      <c r="AW55" s="14" t="str">
        <f t="shared" si="53"/>
        <v>00000</v>
      </c>
      <c r="AX55" s="14" t="str">
        <f t="shared" si="54"/>
        <v>000000</v>
      </c>
      <c r="AY55" s="14" t="str">
        <f t="shared" si="54"/>
        <v>000000</v>
      </c>
      <c r="AZ55" s="14" t="str">
        <f t="shared" si="43"/>
        <v>B</v>
      </c>
      <c r="BA55" s="14" t="str">
        <f t="shared" si="23"/>
        <v/>
      </c>
      <c r="BB55" s="14" t="str">
        <f t="shared" si="44"/>
        <v/>
      </c>
      <c r="BC55" s="14" t="str">
        <f t="shared" si="24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7" t="str">
        <f t="shared" si="7"/>
        <v/>
      </c>
      <c r="E56" s="114" t="str">
        <f t="shared" si="8"/>
        <v/>
      </c>
      <c r="F56" s="67" t="str">
        <f t="shared" si="25"/>
        <v/>
      </c>
      <c r="H56" s="81" t="str">
        <f>IF('Strategy Dashboard'!AU56="","",'Strategy Dashboard'!AU56)</f>
        <v/>
      </c>
      <c r="J56" s="68" t="str">
        <f t="shared" si="9"/>
        <v/>
      </c>
      <c r="K56" s="77" t="str">
        <f t="shared" si="10"/>
        <v/>
      </c>
      <c r="L56" s="114" t="str">
        <f t="shared" si="11"/>
        <v/>
      </c>
      <c r="M56" s="24" t="str">
        <f t="shared" si="26"/>
        <v/>
      </c>
      <c r="N56" s="36" t="str">
        <f t="shared" si="27"/>
        <v/>
      </c>
      <c r="O56" s="117" t="str">
        <f t="shared" si="12"/>
        <v/>
      </c>
      <c r="P56" s="24" t="str">
        <f>IF(H56="","",IF(B56="NB",P55,IF(O56="",SUM($O$5:$O56)+N56,SUM($O$5:$O56))))</f>
        <v/>
      </c>
      <c r="Q56" s="123" t="str">
        <f t="shared" si="0"/>
        <v/>
      </c>
      <c r="R56" s="122" t="str">
        <f t="shared" si="13"/>
        <v/>
      </c>
      <c r="S56" s="79" t="str">
        <f t="shared" si="14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51"/>
        <v>N</v>
      </c>
      <c r="X56" s="14" t="str">
        <f t="shared" si="30"/>
        <v>N</v>
      </c>
      <c r="Y56" s="14" t="str">
        <f t="shared" si="55"/>
        <v/>
      </c>
      <c r="Z56" s="79" t="str">
        <f t="shared" si="32"/>
        <v/>
      </c>
      <c r="AA56" s="14" t="str">
        <f t="shared" si="33"/>
        <v/>
      </c>
      <c r="AB56" s="14" t="str">
        <f t="shared" si="56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2" t="str">
        <f t="shared" si="48"/>
        <v/>
      </c>
      <c r="AH56" s="152" t="str">
        <f t="shared" si="49"/>
        <v/>
      </c>
      <c r="AI56" s="44" t="str">
        <f t="shared" si="57"/>
        <v/>
      </c>
      <c r="AJ56" s="44" t="str">
        <f t="shared" si="58"/>
        <v/>
      </c>
      <c r="AK56" s="44" t="str">
        <f t="shared" si="59"/>
        <v/>
      </c>
      <c r="AL56" s="71" t="str">
        <f t="shared" si="18"/>
        <v/>
      </c>
      <c r="AM56" s="71" t="str">
        <f t="shared" si="19"/>
        <v/>
      </c>
      <c r="AN56" s="71" t="str">
        <f t="shared" si="20"/>
        <v/>
      </c>
      <c r="AO56" s="71" t="str">
        <f t="shared" si="21"/>
        <v/>
      </c>
      <c r="AR56" s="14" t="str">
        <f t="shared" si="3"/>
        <v/>
      </c>
      <c r="AS56" s="14" t="str">
        <f t="shared" si="50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3"/>
        <v>00000</v>
      </c>
      <c r="AW56" s="14" t="str">
        <f t="shared" si="53"/>
        <v>00000</v>
      </c>
      <c r="AX56" s="14" t="str">
        <f t="shared" si="54"/>
        <v>000000</v>
      </c>
      <c r="AY56" s="14" t="str">
        <f t="shared" si="54"/>
        <v>000000</v>
      </c>
      <c r="AZ56" s="14" t="str">
        <f t="shared" si="43"/>
        <v>B</v>
      </c>
      <c r="BA56" s="14" t="str">
        <f t="shared" si="23"/>
        <v/>
      </c>
      <c r="BB56" s="14" t="str">
        <f t="shared" si="44"/>
        <v/>
      </c>
      <c r="BC56" s="14" t="str">
        <f t="shared" si="24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7" t="str">
        <f t="shared" si="7"/>
        <v/>
      </c>
      <c r="E57" s="114" t="str">
        <f t="shared" si="8"/>
        <v/>
      </c>
      <c r="F57" s="67" t="str">
        <f t="shared" si="25"/>
        <v/>
      </c>
      <c r="H57" s="81" t="str">
        <f>IF('Strategy Dashboard'!AU57="","",'Strategy Dashboard'!AU57)</f>
        <v/>
      </c>
      <c r="J57" s="68" t="str">
        <f t="shared" si="9"/>
        <v/>
      </c>
      <c r="K57" s="77" t="str">
        <f t="shared" si="10"/>
        <v/>
      </c>
      <c r="L57" s="114" t="str">
        <f t="shared" si="11"/>
        <v/>
      </c>
      <c r="M57" s="24" t="str">
        <f t="shared" si="26"/>
        <v/>
      </c>
      <c r="N57" s="36" t="str">
        <f t="shared" si="27"/>
        <v/>
      </c>
      <c r="O57" s="117" t="str">
        <f t="shared" si="12"/>
        <v/>
      </c>
      <c r="P57" s="24" t="str">
        <f>IF(H57="","",IF(B57="NB",P56,IF(O57="",SUM($O$5:$O57)+N57,SUM($O$5:$O57))))</f>
        <v/>
      </c>
      <c r="Q57" s="123" t="str">
        <f t="shared" si="0"/>
        <v/>
      </c>
      <c r="R57" s="122" t="str">
        <f t="shared" si="13"/>
        <v/>
      </c>
      <c r="S57" s="79" t="str">
        <f t="shared" si="14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51"/>
        <v>N</v>
      </c>
      <c r="X57" s="14" t="str">
        <f t="shared" si="30"/>
        <v>N</v>
      </c>
      <c r="Y57" s="14" t="str">
        <f t="shared" si="55"/>
        <v/>
      </c>
      <c r="Z57" s="79" t="str">
        <f t="shared" si="32"/>
        <v/>
      </c>
      <c r="AA57" s="14" t="str">
        <f t="shared" si="33"/>
        <v/>
      </c>
      <c r="AB57" s="14" t="str">
        <f t="shared" si="56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2" t="str">
        <f t="shared" si="48"/>
        <v/>
      </c>
      <c r="AH57" s="152" t="str">
        <f t="shared" si="49"/>
        <v/>
      </c>
      <c r="AI57" s="44" t="str">
        <f t="shared" si="57"/>
        <v/>
      </c>
      <c r="AJ57" s="44" t="str">
        <f t="shared" si="58"/>
        <v/>
      </c>
      <c r="AK57" s="44" t="str">
        <f t="shared" si="59"/>
        <v/>
      </c>
      <c r="AL57" s="71" t="str">
        <f t="shared" si="18"/>
        <v/>
      </c>
      <c r="AM57" s="71" t="str">
        <f t="shared" si="19"/>
        <v/>
      </c>
      <c r="AN57" s="71" t="str">
        <f t="shared" si="20"/>
        <v/>
      </c>
      <c r="AO57" s="71" t="str">
        <f t="shared" si="21"/>
        <v/>
      </c>
      <c r="AR57" s="14" t="str">
        <f t="shared" si="3"/>
        <v/>
      </c>
      <c r="AS57" s="14" t="str">
        <f t="shared" si="50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3"/>
        <v>00000</v>
      </c>
      <c r="AW57" s="14" t="str">
        <f t="shared" si="53"/>
        <v>00000</v>
      </c>
      <c r="AX57" s="14" t="str">
        <f t="shared" si="54"/>
        <v>000000</v>
      </c>
      <c r="AY57" s="14" t="str">
        <f t="shared" si="54"/>
        <v>000000</v>
      </c>
      <c r="AZ57" s="14" t="str">
        <f t="shared" si="43"/>
        <v>B</v>
      </c>
      <c r="BA57" s="14" t="str">
        <f t="shared" si="23"/>
        <v/>
      </c>
      <c r="BB57" s="14" t="str">
        <f t="shared" si="44"/>
        <v/>
      </c>
      <c r="BC57" s="14" t="str">
        <f t="shared" si="24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7" t="str">
        <f t="shared" si="7"/>
        <v/>
      </c>
      <c r="E58" s="114" t="str">
        <f t="shared" si="8"/>
        <v/>
      </c>
      <c r="F58" s="67" t="str">
        <f t="shared" si="25"/>
        <v/>
      </c>
      <c r="H58" s="81" t="str">
        <f>IF('Strategy Dashboard'!AU58="","",'Strategy Dashboard'!AU58)</f>
        <v/>
      </c>
      <c r="J58" s="68" t="str">
        <f t="shared" si="9"/>
        <v/>
      </c>
      <c r="K58" s="77" t="str">
        <f t="shared" si="10"/>
        <v/>
      </c>
      <c r="L58" s="114" t="str">
        <f t="shared" si="11"/>
        <v/>
      </c>
      <c r="M58" s="24" t="str">
        <f t="shared" si="26"/>
        <v/>
      </c>
      <c r="N58" s="36" t="str">
        <f t="shared" si="27"/>
        <v/>
      </c>
      <c r="O58" s="117" t="str">
        <f t="shared" si="12"/>
        <v/>
      </c>
      <c r="P58" s="24" t="str">
        <f>IF(H58="","",IF(B58="NB",P57,IF(O58="",SUM($O$5:$O58)+N58,SUM($O$5:$O58))))</f>
        <v/>
      </c>
      <c r="Q58" s="123" t="str">
        <f t="shared" si="0"/>
        <v/>
      </c>
      <c r="R58" s="122" t="str">
        <f t="shared" si="13"/>
        <v/>
      </c>
      <c r="S58" s="79" t="str">
        <f t="shared" si="14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51"/>
        <v>N</v>
      </c>
      <c r="X58" s="14" t="str">
        <f t="shared" si="30"/>
        <v>N</v>
      </c>
      <c r="Y58" s="14" t="str">
        <f t="shared" si="55"/>
        <v/>
      </c>
      <c r="Z58" s="79" t="str">
        <f t="shared" si="32"/>
        <v/>
      </c>
      <c r="AA58" s="14" t="str">
        <f t="shared" si="33"/>
        <v/>
      </c>
      <c r="AB58" s="14" t="str">
        <f t="shared" si="56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2" t="str">
        <f t="shared" si="48"/>
        <v/>
      </c>
      <c r="AH58" s="152" t="str">
        <f t="shared" si="49"/>
        <v/>
      </c>
      <c r="AI58" s="44" t="str">
        <f t="shared" si="57"/>
        <v/>
      </c>
      <c r="AJ58" s="44" t="str">
        <f t="shared" si="58"/>
        <v/>
      </c>
      <c r="AK58" s="44" t="str">
        <f t="shared" si="59"/>
        <v/>
      </c>
      <c r="AL58" s="71" t="str">
        <f t="shared" si="18"/>
        <v/>
      </c>
      <c r="AM58" s="71" t="str">
        <f t="shared" si="19"/>
        <v/>
      </c>
      <c r="AN58" s="71" t="str">
        <f t="shared" si="20"/>
        <v/>
      </c>
      <c r="AO58" s="71" t="str">
        <f t="shared" si="21"/>
        <v/>
      </c>
      <c r="AR58" s="14" t="str">
        <f t="shared" si="3"/>
        <v/>
      </c>
      <c r="AS58" s="14" t="str">
        <f t="shared" si="50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3"/>
        <v>00000</v>
      </c>
      <c r="AW58" s="14" t="str">
        <f t="shared" si="53"/>
        <v>00000</v>
      </c>
      <c r="AX58" s="14" t="str">
        <f t="shared" si="54"/>
        <v>000000</v>
      </c>
      <c r="AY58" s="14" t="str">
        <f t="shared" si="54"/>
        <v>000000</v>
      </c>
      <c r="AZ58" s="14" t="str">
        <f t="shared" si="43"/>
        <v>B</v>
      </c>
      <c r="BA58" s="14" t="str">
        <f t="shared" si="23"/>
        <v/>
      </c>
      <c r="BB58" s="14" t="str">
        <f t="shared" si="44"/>
        <v/>
      </c>
      <c r="BC58" s="14" t="str">
        <f t="shared" si="24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8" t="str">
        <f t="shared" si="7"/>
        <v/>
      </c>
      <c r="E59" s="115" t="str">
        <f t="shared" si="8"/>
        <v/>
      </c>
      <c r="F59" s="70" t="str">
        <f t="shared" si="25"/>
        <v/>
      </c>
      <c r="H59" s="82" t="str">
        <f>IF('Strategy Dashboard'!AU59="","",'Strategy Dashboard'!AU59)</f>
        <v/>
      </c>
      <c r="J59" s="69" t="str">
        <f t="shared" si="9"/>
        <v/>
      </c>
      <c r="K59" s="78" t="str">
        <f t="shared" si="10"/>
        <v/>
      </c>
      <c r="L59" s="115" t="str">
        <f t="shared" si="11"/>
        <v/>
      </c>
      <c r="M59" s="25" t="str">
        <f t="shared" si="26"/>
        <v/>
      </c>
      <c r="N59" s="36" t="str">
        <f t="shared" si="27"/>
        <v/>
      </c>
      <c r="O59" s="124" t="str">
        <f t="shared" si="12"/>
        <v/>
      </c>
      <c r="P59" s="25" t="str">
        <f>IF(H59="","",IF(B59="NB",P58,IF(O59="",SUM($O$5:$O59)+N59,SUM($O$5:$O59))))</f>
        <v/>
      </c>
      <c r="Q59" s="125" t="str">
        <f t="shared" si="0"/>
        <v/>
      </c>
      <c r="R59" s="122" t="str">
        <f t="shared" si="13"/>
        <v/>
      </c>
      <c r="S59" s="79" t="str">
        <f t="shared" si="14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51"/>
        <v>N</v>
      </c>
      <c r="X59" s="14" t="str">
        <f t="shared" si="30"/>
        <v>N</v>
      </c>
      <c r="Y59" s="14" t="str">
        <f t="shared" si="55"/>
        <v/>
      </c>
      <c r="Z59" s="79" t="str">
        <f t="shared" si="32"/>
        <v/>
      </c>
      <c r="AA59" s="14" t="str">
        <f t="shared" si="33"/>
        <v/>
      </c>
      <c r="AB59" s="14" t="str">
        <f t="shared" si="56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2" t="str">
        <f t="shared" si="48"/>
        <v/>
      </c>
      <c r="AH59" s="152" t="str">
        <f t="shared" si="49"/>
        <v/>
      </c>
      <c r="AI59" s="44" t="str">
        <f t="shared" si="57"/>
        <v/>
      </c>
      <c r="AJ59" s="44" t="str">
        <f t="shared" si="58"/>
        <v/>
      </c>
      <c r="AK59" s="44" t="str">
        <f t="shared" si="59"/>
        <v/>
      </c>
      <c r="AL59" s="71" t="str">
        <f t="shared" si="18"/>
        <v/>
      </c>
      <c r="AM59" s="71" t="str">
        <f t="shared" si="19"/>
        <v/>
      </c>
      <c r="AN59" s="71" t="str">
        <f t="shared" si="20"/>
        <v/>
      </c>
      <c r="AO59" s="71" t="str">
        <f t="shared" si="21"/>
        <v/>
      </c>
      <c r="AR59" s="14" t="str">
        <f t="shared" si="3"/>
        <v/>
      </c>
      <c r="AS59" s="14" t="str">
        <f t="shared" si="50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3"/>
        <v>00000</v>
      </c>
      <c r="AW59" s="14" t="str">
        <f t="shared" si="53"/>
        <v>00000</v>
      </c>
      <c r="AX59" s="14" t="str">
        <f t="shared" si="54"/>
        <v>000000</v>
      </c>
      <c r="AY59" s="14" t="str">
        <f t="shared" si="54"/>
        <v>000000</v>
      </c>
      <c r="AZ59" s="14" t="str">
        <f t="shared" si="43"/>
        <v>B</v>
      </c>
      <c r="BA59" s="14" t="str">
        <f t="shared" si="23"/>
        <v/>
      </c>
      <c r="BB59" s="14" t="str">
        <f t="shared" si="44"/>
        <v/>
      </c>
      <c r="BC59" s="14" t="str">
        <f t="shared" si="24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7"/>
        <v/>
      </c>
      <c r="E60" s="113" t="str">
        <f t="shared" si="8"/>
        <v/>
      </c>
      <c r="F60" s="76" t="str">
        <f t="shared" si="25"/>
        <v/>
      </c>
      <c r="H60" s="80" t="str">
        <f>IF('Strategy Dashboard'!AU60="","",'Strategy Dashboard'!AU60)</f>
        <v/>
      </c>
      <c r="J60" s="74" t="str">
        <f t="shared" si="9"/>
        <v/>
      </c>
      <c r="K60" s="75" t="str">
        <f t="shared" si="10"/>
        <v/>
      </c>
      <c r="L60" s="113" t="str">
        <f t="shared" si="11"/>
        <v/>
      </c>
      <c r="M60" s="36" t="str">
        <f t="shared" si="26"/>
        <v/>
      </c>
      <c r="N60" s="36" t="str">
        <f t="shared" si="27"/>
        <v/>
      </c>
      <c r="O60" s="129" t="str">
        <f t="shared" si="12"/>
        <v/>
      </c>
      <c r="P60" s="36" t="str">
        <f>IF(H60="","",IF(B60="NB",P59,IF(O60="",SUM($O$5:$O60)+N60,SUM($O$5:$O60))))</f>
        <v/>
      </c>
      <c r="Q60" s="130" t="str">
        <f t="shared" si="0"/>
        <v/>
      </c>
      <c r="R60" s="122" t="str">
        <f t="shared" si="13"/>
        <v/>
      </c>
      <c r="S60" s="79" t="str">
        <f t="shared" si="14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51"/>
        <v>N</v>
      </c>
      <c r="X60" s="14" t="str">
        <f t="shared" si="30"/>
        <v>N</v>
      </c>
      <c r="Y60" s="14" t="str">
        <f t="shared" si="55"/>
        <v/>
      </c>
      <c r="Z60" s="79" t="str">
        <f t="shared" si="32"/>
        <v/>
      </c>
      <c r="AA60" s="14" t="str">
        <f t="shared" si="33"/>
        <v/>
      </c>
      <c r="AB60" s="14" t="str">
        <f t="shared" si="56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2" t="str">
        <f t="shared" si="48"/>
        <v/>
      </c>
      <c r="AH60" s="152" t="str">
        <f t="shared" si="49"/>
        <v/>
      </c>
      <c r="AI60" s="44" t="str">
        <f t="shared" si="57"/>
        <v/>
      </c>
      <c r="AJ60" s="44" t="str">
        <f t="shared" si="58"/>
        <v/>
      </c>
      <c r="AK60" s="44" t="str">
        <f t="shared" si="59"/>
        <v/>
      </c>
      <c r="AL60" s="71" t="str">
        <f t="shared" si="18"/>
        <v/>
      </c>
      <c r="AM60" s="71" t="str">
        <f t="shared" si="19"/>
        <v/>
      </c>
      <c r="AN60" s="71" t="str">
        <f t="shared" si="20"/>
        <v/>
      </c>
      <c r="AO60" s="71" t="str">
        <f t="shared" si="21"/>
        <v/>
      </c>
      <c r="AR60" s="14" t="str">
        <f t="shared" si="3"/>
        <v/>
      </c>
      <c r="AS60" s="14" t="str">
        <f t="shared" si="50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3"/>
        <v>00000</v>
      </c>
      <c r="AW60" s="14" t="str">
        <f t="shared" si="53"/>
        <v>00000</v>
      </c>
      <c r="AX60" s="14" t="str">
        <f t="shared" si="54"/>
        <v>000000</v>
      </c>
      <c r="AY60" s="14" t="str">
        <f t="shared" si="54"/>
        <v>000000</v>
      </c>
      <c r="AZ60" s="14" t="str">
        <f t="shared" si="43"/>
        <v>B</v>
      </c>
      <c r="BA60" s="14" t="str">
        <f t="shared" si="23"/>
        <v/>
      </c>
      <c r="BB60" s="14" t="str">
        <f t="shared" si="44"/>
        <v/>
      </c>
      <c r="BC60" s="14" t="str">
        <f t="shared" si="24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7" t="str">
        <f t="shared" si="7"/>
        <v/>
      </c>
      <c r="E61" s="114" t="str">
        <f t="shared" si="8"/>
        <v/>
      </c>
      <c r="F61" s="67" t="str">
        <f t="shared" si="25"/>
        <v/>
      </c>
      <c r="H61" s="81" t="str">
        <f>IF('Strategy Dashboard'!AU61="","",'Strategy Dashboard'!AU61)</f>
        <v/>
      </c>
      <c r="J61" s="68" t="str">
        <f t="shared" si="9"/>
        <v/>
      </c>
      <c r="K61" s="77" t="str">
        <f t="shared" si="10"/>
        <v/>
      </c>
      <c r="L61" s="114" t="str">
        <f t="shared" si="11"/>
        <v/>
      </c>
      <c r="M61" s="24" t="str">
        <f t="shared" si="26"/>
        <v/>
      </c>
      <c r="N61" s="36" t="str">
        <f t="shared" si="27"/>
        <v/>
      </c>
      <c r="O61" s="117" t="str">
        <f t="shared" si="12"/>
        <v/>
      </c>
      <c r="P61" s="24" t="str">
        <f>IF(H61="","",IF(B61="NB",P60,IF(O61="",SUM($O$5:$O61)+N61,SUM($O$5:$O61))))</f>
        <v/>
      </c>
      <c r="Q61" s="123" t="str">
        <f t="shared" si="0"/>
        <v/>
      </c>
      <c r="R61" s="122" t="str">
        <f t="shared" si="13"/>
        <v/>
      </c>
      <c r="S61" s="79" t="str">
        <f t="shared" si="14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51"/>
        <v>N</v>
      </c>
      <c r="X61" s="14" t="str">
        <f t="shared" si="30"/>
        <v>N</v>
      </c>
      <c r="Y61" s="14" t="str">
        <f t="shared" si="55"/>
        <v/>
      </c>
      <c r="Z61" s="79" t="str">
        <f t="shared" si="32"/>
        <v/>
      </c>
      <c r="AA61" s="14" t="str">
        <f t="shared" si="33"/>
        <v/>
      </c>
      <c r="AB61" s="14" t="str">
        <f t="shared" si="56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2" t="str">
        <f t="shared" si="48"/>
        <v/>
      </c>
      <c r="AH61" s="152" t="str">
        <f t="shared" si="49"/>
        <v/>
      </c>
      <c r="AI61" s="44" t="str">
        <f t="shared" si="57"/>
        <v/>
      </c>
      <c r="AJ61" s="44" t="str">
        <f t="shared" si="58"/>
        <v/>
      </c>
      <c r="AK61" s="44" t="str">
        <f t="shared" si="59"/>
        <v/>
      </c>
      <c r="AL61" s="71" t="str">
        <f t="shared" si="18"/>
        <v/>
      </c>
      <c r="AM61" s="71" t="str">
        <f t="shared" si="19"/>
        <v/>
      </c>
      <c r="AN61" s="71" t="str">
        <f t="shared" si="20"/>
        <v/>
      </c>
      <c r="AO61" s="71" t="str">
        <f t="shared" si="21"/>
        <v/>
      </c>
      <c r="AR61" s="14" t="str">
        <f t="shared" si="3"/>
        <v/>
      </c>
      <c r="AS61" s="14" t="str">
        <f t="shared" si="50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3"/>
        <v>00000</v>
      </c>
      <c r="AW61" s="14" t="str">
        <f t="shared" si="53"/>
        <v>00000</v>
      </c>
      <c r="AX61" s="14" t="str">
        <f t="shared" si="54"/>
        <v>000000</v>
      </c>
      <c r="AY61" s="14" t="str">
        <f t="shared" si="54"/>
        <v>000000</v>
      </c>
      <c r="AZ61" s="14" t="str">
        <f t="shared" si="43"/>
        <v>B</v>
      </c>
      <c r="BA61" s="14" t="str">
        <f t="shared" si="23"/>
        <v/>
      </c>
      <c r="BB61" s="14" t="str">
        <f t="shared" si="44"/>
        <v/>
      </c>
      <c r="BC61" s="14" t="str">
        <f t="shared" si="24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7" t="str">
        <f t="shared" si="7"/>
        <v/>
      </c>
      <c r="E62" s="114" t="str">
        <f t="shared" si="8"/>
        <v/>
      </c>
      <c r="F62" s="67" t="str">
        <f t="shared" si="25"/>
        <v/>
      </c>
      <c r="H62" s="81" t="str">
        <f>IF('Strategy Dashboard'!AU62="","",'Strategy Dashboard'!AU62)</f>
        <v/>
      </c>
      <c r="J62" s="68" t="str">
        <f t="shared" si="9"/>
        <v/>
      </c>
      <c r="K62" s="77" t="str">
        <f t="shared" si="10"/>
        <v/>
      </c>
      <c r="L62" s="114" t="str">
        <f t="shared" si="11"/>
        <v/>
      </c>
      <c r="M62" s="24" t="str">
        <f t="shared" si="26"/>
        <v/>
      </c>
      <c r="N62" s="36" t="str">
        <f t="shared" si="27"/>
        <v/>
      </c>
      <c r="O62" s="117" t="str">
        <f t="shared" si="12"/>
        <v/>
      </c>
      <c r="P62" s="24" t="str">
        <f>IF(H62="","",IF(B62="NB",P61,IF(O62="",SUM($O$5:$O62)+N62,SUM($O$5:$O62))))</f>
        <v/>
      </c>
      <c r="Q62" s="123" t="str">
        <f t="shared" si="0"/>
        <v/>
      </c>
      <c r="R62" s="122" t="str">
        <f t="shared" si="13"/>
        <v/>
      </c>
      <c r="S62" s="79" t="str">
        <f t="shared" si="14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51"/>
        <v>N</v>
      </c>
      <c r="X62" s="14" t="str">
        <f t="shared" si="30"/>
        <v>N</v>
      </c>
      <c r="Y62" s="14" t="str">
        <f t="shared" si="55"/>
        <v/>
      </c>
      <c r="Z62" s="79" t="str">
        <f t="shared" si="32"/>
        <v/>
      </c>
      <c r="AA62" s="14" t="str">
        <f t="shared" si="33"/>
        <v/>
      </c>
      <c r="AB62" s="14" t="str">
        <f t="shared" si="56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2" t="str">
        <f t="shared" si="48"/>
        <v/>
      </c>
      <c r="AH62" s="152" t="str">
        <f t="shared" si="49"/>
        <v/>
      </c>
      <c r="AI62" s="44" t="str">
        <f t="shared" si="57"/>
        <v/>
      </c>
      <c r="AJ62" s="44" t="str">
        <f t="shared" si="58"/>
        <v/>
      </c>
      <c r="AK62" s="44" t="str">
        <f t="shared" si="59"/>
        <v/>
      </c>
      <c r="AL62" s="71" t="str">
        <f t="shared" si="18"/>
        <v/>
      </c>
      <c r="AM62" s="71" t="str">
        <f t="shared" si="19"/>
        <v/>
      </c>
      <c r="AN62" s="71" t="str">
        <f t="shared" si="20"/>
        <v/>
      </c>
      <c r="AO62" s="71" t="str">
        <f t="shared" si="21"/>
        <v/>
      </c>
      <c r="AR62" s="14" t="str">
        <f t="shared" si="3"/>
        <v/>
      </c>
      <c r="AS62" s="14" t="str">
        <f t="shared" si="50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0">IF(AT57="",0,AT57)&amp;IF(AT58="",0,AT58)&amp;IF(AT59="",0,AT59)&amp;IF(AT60="",0,AT60)&amp;IF(AT61="",0,AT61)</f>
        <v>00000</v>
      </c>
      <c r="AW62" s="14" t="str">
        <f t="shared" si="60"/>
        <v>00000</v>
      </c>
      <c r="AX62" s="14" t="str">
        <f t="shared" ref="AX62:AY109" si="61">IF(AT56="",0,AT56)&amp;IF(AT57="",0,AT57)&amp;IF(AT58="",0,AT58)&amp;IF(AT59="",0,AT59)&amp;IF(AT60="",0,AT60)&amp;IF(AT61="",0,AT61)</f>
        <v>000000</v>
      </c>
      <c r="AY62" s="14" t="str">
        <f t="shared" si="61"/>
        <v>000000</v>
      </c>
      <c r="AZ62" s="14" t="str">
        <f t="shared" si="43"/>
        <v>B</v>
      </c>
      <c r="BA62" s="14" t="str">
        <f t="shared" si="23"/>
        <v/>
      </c>
      <c r="BB62" s="14" t="str">
        <f t="shared" si="44"/>
        <v/>
      </c>
      <c r="BC62" s="14" t="str">
        <f t="shared" si="24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7" t="str">
        <f t="shared" si="7"/>
        <v/>
      </c>
      <c r="E63" s="114" t="str">
        <f t="shared" si="8"/>
        <v/>
      </c>
      <c r="F63" s="67" t="str">
        <f t="shared" si="25"/>
        <v/>
      </c>
      <c r="H63" s="81" t="str">
        <f>IF('Strategy Dashboard'!AU63="","",'Strategy Dashboard'!AU63)</f>
        <v/>
      </c>
      <c r="J63" s="68" t="str">
        <f t="shared" si="9"/>
        <v/>
      </c>
      <c r="K63" s="77" t="str">
        <f t="shared" si="10"/>
        <v/>
      </c>
      <c r="L63" s="114" t="str">
        <f t="shared" si="11"/>
        <v/>
      </c>
      <c r="M63" s="24" t="str">
        <f t="shared" si="26"/>
        <v/>
      </c>
      <c r="N63" s="36" t="str">
        <f t="shared" si="27"/>
        <v/>
      </c>
      <c r="O63" s="117" t="str">
        <f t="shared" si="12"/>
        <v/>
      </c>
      <c r="P63" s="24" t="str">
        <f>IF(H63="","",IF(B63="NB",P62,IF(O63="",SUM($O$5:$O63)+N63,SUM($O$5:$O63))))</f>
        <v/>
      </c>
      <c r="Q63" s="123" t="str">
        <f t="shared" si="0"/>
        <v/>
      </c>
      <c r="R63" s="122" t="str">
        <f t="shared" si="13"/>
        <v/>
      </c>
      <c r="S63" s="79" t="str">
        <f t="shared" si="14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51"/>
        <v>N</v>
      </c>
      <c r="X63" s="14" t="str">
        <f t="shared" si="30"/>
        <v>N</v>
      </c>
      <c r="Y63" s="14" t="str">
        <f t="shared" si="55"/>
        <v/>
      </c>
      <c r="Z63" s="79" t="str">
        <f t="shared" si="32"/>
        <v/>
      </c>
      <c r="AA63" s="14" t="str">
        <f t="shared" si="33"/>
        <v/>
      </c>
      <c r="AB63" s="14" t="str">
        <f t="shared" si="56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2" t="str">
        <f t="shared" si="48"/>
        <v/>
      </c>
      <c r="AH63" s="152" t="str">
        <f t="shared" si="49"/>
        <v/>
      </c>
      <c r="AI63" s="44" t="str">
        <f t="shared" si="57"/>
        <v/>
      </c>
      <c r="AJ63" s="44" t="str">
        <f t="shared" si="58"/>
        <v/>
      </c>
      <c r="AK63" s="44" t="str">
        <f t="shared" si="59"/>
        <v/>
      </c>
      <c r="AL63" s="71" t="str">
        <f t="shared" si="18"/>
        <v/>
      </c>
      <c r="AM63" s="71" t="str">
        <f t="shared" si="19"/>
        <v/>
      </c>
      <c r="AN63" s="71" t="str">
        <f t="shared" si="20"/>
        <v/>
      </c>
      <c r="AO63" s="71" t="str">
        <f t="shared" si="21"/>
        <v/>
      </c>
      <c r="AR63" s="14" t="str">
        <f t="shared" si="3"/>
        <v/>
      </c>
      <c r="AS63" s="14" t="str">
        <f t="shared" si="50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0"/>
        <v>00000</v>
      </c>
      <c r="AW63" s="14" t="str">
        <f t="shared" si="60"/>
        <v>00000</v>
      </c>
      <c r="AX63" s="14" t="str">
        <f t="shared" si="61"/>
        <v>000000</v>
      </c>
      <c r="AY63" s="14" t="str">
        <f t="shared" si="61"/>
        <v>000000</v>
      </c>
      <c r="AZ63" s="14" t="str">
        <f t="shared" si="43"/>
        <v>B</v>
      </c>
      <c r="BA63" s="14" t="str">
        <f t="shared" si="23"/>
        <v/>
      </c>
      <c r="BB63" s="14" t="str">
        <f t="shared" si="44"/>
        <v/>
      </c>
      <c r="BC63" s="14" t="str">
        <f t="shared" si="24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8" t="str">
        <f t="shared" si="7"/>
        <v/>
      </c>
      <c r="E64" s="115" t="str">
        <f t="shared" si="8"/>
        <v/>
      </c>
      <c r="F64" s="70" t="str">
        <f t="shared" si="25"/>
        <v/>
      </c>
      <c r="H64" s="82" t="str">
        <f>IF('Strategy Dashboard'!AU64="","",'Strategy Dashboard'!AU64)</f>
        <v/>
      </c>
      <c r="J64" s="69" t="str">
        <f t="shared" si="9"/>
        <v/>
      </c>
      <c r="K64" s="78" t="str">
        <f t="shared" si="10"/>
        <v/>
      </c>
      <c r="L64" s="115" t="str">
        <f t="shared" si="11"/>
        <v/>
      </c>
      <c r="M64" s="25" t="str">
        <f t="shared" si="26"/>
        <v/>
      </c>
      <c r="N64" s="36" t="str">
        <f t="shared" si="27"/>
        <v/>
      </c>
      <c r="O64" s="124" t="str">
        <f t="shared" si="12"/>
        <v/>
      </c>
      <c r="P64" s="25" t="str">
        <f>IF(H64="","",IF(B64="NB",P63,IF(O64="",SUM($O$5:$O64)+N64,SUM($O$5:$O64))))</f>
        <v/>
      </c>
      <c r="Q64" s="125" t="str">
        <f t="shared" si="0"/>
        <v/>
      </c>
      <c r="R64" s="122" t="str">
        <f t="shared" si="13"/>
        <v/>
      </c>
      <c r="S64" s="79" t="str">
        <f t="shared" si="14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51"/>
        <v>N</v>
      </c>
      <c r="X64" s="14" t="str">
        <f t="shared" si="30"/>
        <v>N</v>
      </c>
      <c r="Y64" s="14" t="str">
        <f t="shared" si="55"/>
        <v/>
      </c>
      <c r="Z64" s="79" t="str">
        <f t="shared" si="32"/>
        <v/>
      </c>
      <c r="AA64" s="14" t="str">
        <f t="shared" si="33"/>
        <v/>
      </c>
      <c r="AB64" s="14" t="str">
        <f t="shared" si="56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2" t="str">
        <f t="shared" si="48"/>
        <v/>
      </c>
      <c r="AH64" s="152" t="str">
        <f t="shared" si="49"/>
        <v/>
      </c>
      <c r="AI64" s="44" t="str">
        <f t="shared" si="57"/>
        <v/>
      </c>
      <c r="AJ64" s="44" t="str">
        <f t="shared" si="58"/>
        <v/>
      </c>
      <c r="AK64" s="44" t="str">
        <f t="shared" si="59"/>
        <v/>
      </c>
      <c r="AL64" s="71" t="str">
        <f t="shared" si="18"/>
        <v/>
      </c>
      <c r="AM64" s="71" t="str">
        <f t="shared" si="19"/>
        <v/>
      </c>
      <c r="AN64" s="71" t="str">
        <f t="shared" si="20"/>
        <v/>
      </c>
      <c r="AO64" s="71" t="str">
        <f t="shared" si="21"/>
        <v/>
      </c>
      <c r="AR64" s="14" t="str">
        <f t="shared" si="3"/>
        <v/>
      </c>
      <c r="AS64" s="14" t="str">
        <f t="shared" si="50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0"/>
        <v>00000</v>
      </c>
      <c r="AW64" s="14" t="str">
        <f t="shared" si="60"/>
        <v>00000</v>
      </c>
      <c r="AX64" s="14" t="str">
        <f t="shared" si="61"/>
        <v>000000</v>
      </c>
      <c r="AY64" s="14" t="str">
        <f t="shared" si="61"/>
        <v>000000</v>
      </c>
      <c r="AZ64" s="14" t="str">
        <f t="shared" si="43"/>
        <v>B</v>
      </c>
      <c r="BA64" s="14" t="str">
        <f t="shared" si="23"/>
        <v/>
      </c>
      <c r="BB64" s="14" t="str">
        <f t="shared" si="44"/>
        <v/>
      </c>
      <c r="BC64" s="14" t="str">
        <f t="shared" si="24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7"/>
        <v/>
      </c>
      <c r="E65" s="113" t="str">
        <f t="shared" si="8"/>
        <v/>
      </c>
      <c r="F65" s="76" t="str">
        <f t="shared" si="25"/>
        <v/>
      </c>
      <c r="H65" s="80" t="str">
        <f>IF('Strategy Dashboard'!AU65="","",'Strategy Dashboard'!AU65)</f>
        <v/>
      </c>
      <c r="J65" s="74" t="str">
        <f t="shared" si="9"/>
        <v/>
      </c>
      <c r="K65" s="75" t="str">
        <f t="shared" si="10"/>
        <v/>
      </c>
      <c r="L65" s="113" t="str">
        <f t="shared" si="11"/>
        <v/>
      </c>
      <c r="M65" s="36" t="str">
        <f t="shared" si="26"/>
        <v/>
      </c>
      <c r="N65" s="36" t="str">
        <f t="shared" si="27"/>
        <v/>
      </c>
      <c r="O65" s="129" t="str">
        <f t="shared" si="12"/>
        <v/>
      </c>
      <c r="P65" s="36" t="str">
        <f>IF(H65="","",IF(B65="NB",P64,IF(O65="",SUM($O$5:$O65)+N65,SUM($O$5:$O65))))</f>
        <v/>
      </c>
      <c r="Q65" s="130" t="str">
        <f t="shared" si="0"/>
        <v/>
      </c>
      <c r="R65" s="122" t="str">
        <f t="shared" si="13"/>
        <v/>
      </c>
      <c r="S65" s="79" t="str">
        <f t="shared" si="14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51"/>
        <v>N</v>
      </c>
      <c r="X65" s="14" t="str">
        <f t="shared" si="30"/>
        <v>N</v>
      </c>
      <c r="Y65" s="14" t="str">
        <f t="shared" si="55"/>
        <v/>
      </c>
      <c r="Z65" s="79" t="str">
        <f t="shared" si="32"/>
        <v/>
      </c>
      <c r="AA65" s="14" t="str">
        <f t="shared" si="33"/>
        <v/>
      </c>
      <c r="AB65" s="14" t="str">
        <f t="shared" si="56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2" t="str">
        <f t="shared" si="48"/>
        <v/>
      </c>
      <c r="AH65" s="152" t="str">
        <f t="shared" si="49"/>
        <v/>
      </c>
      <c r="AI65" s="44" t="str">
        <f t="shared" si="57"/>
        <v/>
      </c>
      <c r="AJ65" s="44" t="str">
        <f t="shared" si="58"/>
        <v/>
      </c>
      <c r="AK65" s="44" t="str">
        <f t="shared" si="59"/>
        <v/>
      </c>
      <c r="AL65" s="71" t="str">
        <f t="shared" si="18"/>
        <v/>
      </c>
      <c r="AM65" s="71" t="str">
        <f t="shared" si="19"/>
        <v/>
      </c>
      <c r="AN65" s="71" t="str">
        <f t="shared" si="20"/>
        <v/>
      </c>
      <c r="AO65" s="71" t="str">
        <f t="shared" si="21"/>
        <v/>
      </c>
      <c r="AR65" s="14" t="str">
        <f t="shared" si="3"/>
        <v/>
      </c>
      <c r="AS65" s="14" t="str">
        <f t="shared" si="50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0"/>
        <v>00000</v>
      </c>
      <c r="AW65" s="14" t="str">
        <f t="shared" si="60"/>
        <v>00000</v>
      </c>
      <c r="AX65" s="14" t="str">
        <f t="shared" si="61"/>
        <v>000000</v>
      </c>
      <c r="AY65" s="14" t="str">
        <f t="shared" si="61"/>
        <v>000000</v>
      </c>
      <c r="AZ65" s="14" t="str">
        <f t="shared" si="43"/>
        <v>B</v>
      </c>
      <c r="BA65" s="14" t="str">
        <f t="shared" si="23"/>
        <v/>
      </c>
      <c r="BB65" s="14" t="str">
        <f t="shared" si="44"/>
        <v/>
      </c>
      <c r="BC65" s="14" t="str">
        <f t="shared" si="24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7" t="str">
        <f t="shared" si="7"/>
        <v/>
      </c>
      <c r="E66" s="114" t="str">
        <f t="shared" si="8"/>
        <v/>
      </c>
      <c r="F66" s="67" t="str">
        <f t="shared" si="25"/>
        <v/>
      </c>
      <c r="H66" s="81" t="str">
        <f>IF('Strategy Dashboard'!AU66="","",'Strategy Dashboard'!AU66)</f>
        <v/>
      </c>
      <c r="J66" s="68" t="str">
        <f t="shared" si="9"/>
        <v/>
      </c>
      <c r="K66" s="77" t="str">
        <f t="shared" si="10"/>
        <v/>
      </c>
      <c r="L66" s="114" t="str">
        <f t="shared" si="11"/>
        <v/>
      </c>
      <c r="M66" s="24" t="str">
        <f t="shared" si="26"/>
        <v/>
      </c>
      <c r="N66" s="36" t="str">
        <f t="shared" si="27"/>
        <v/>
      </c>
      <c r="O66" s="117" t="str">
        <f t="shared" si="12"/>
        <v/>
      </c>
      <c r="P66" s="24" t="str">
        <f>IF(H66="","",IF(B66="NB",P65,IF(O66="",SUM($O$5:$O66)+N66,SUM($O$5:$O66))))</f>
        <v/>
      </c>
      <c r="Q66" s="123" t="str">
        <f t="shared" si="0"/>
        <v/>
      </c>
      <c r="R66" s="122" t="str">
        <f t="shared" si="13"/>
        <v/>
      </c>
      <c r="S66" s="79" t="str">
        <f t="shared" si="14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51"/>
        <v>N</v>
      </c>
      <c r="X66" s="14" t="str">
        <f t="shared" si="30"/>
        <v>N</v>
      </c>
      <c r="Y66" s="14" t="str">
        <f t="shared" si="55"/>
        <v/>
      </c>
      <c r="Z66" s="79" t="str">
        <f t="shared" si="32"/>
        <v/>
      </c>
      <c r="AA66" s="14" t="str">
        <f t="shared" si="33"/>
        <v/>
      </c>
      <c r="AB66" s="14" t="str">
        <f t="shared" si="56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2" t="str">
        <f t="shared" si="48"/>
        <v/>
      </c>
      <c r="AH66" s="152" t="str">
        <f t="shared" si="49"/>
        <v/>
      </c>
      <c r="AI66" s="44" t="str">
        <f t="shared" si="57"/>
        <v/>
      </c>
      <c r="AJ66" s="44" t="str">
        <f t="shared" si="58"/>
        <v/>
      </c>
      <c r="AK66" s="44" t="str">
        <f t="shared" si="59"/>
        <v/>
      </c>
      <c r="AL66" s="71" t="str">
        <f t="shared" si="18"/>
        <v/>
      </c>
      <c r="AM66" s="71" t="str">
        <f t="shared" si="19"/>
        <v/>
      </c>
      <c r="AN66" s="71" t="str">
        <f t="shared" si="20"/>
        <v/>
      </c>
      <c r="AO66" s="71" t="str">
        <f t="shared" si="21"/>
        <v/>
      </c>
      <c r="AR66" s="14" t="str">
        <f t="shared" si="3"/>
        <v/>
      </c>
      <c r="AS66" s="14" t="str">
        <f t="shared" si="50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0"/>
        <v>00000</v>
      </c>
      <c r="AW66" s="14" t="str">
        <f t="shared" si="60"/>
        <v>00000</v>
      </c>
      <c r="AX66" s="14" t="str">
        <f t="shared" si="61"/>
        <v>000000</v>
      </c>
      <c r="AY66" s="14" t="str">
        <f t="shared" si="61"/>
        <v>000000</v>
      </c>
      <c r="AZ66" s="14" t="str">
        <f t="shared" si="43"/>
        <v>B</v>
      </c>
      <c r="BA66" s="14" t="str">
        <f t="shared" si="23"/>
        <v/>
      </c>
      <c r="BB66" s="14" t="str">
        <f t="shared" si="44"/>
        <v/>
      </c>
      <c r="BC66" s="14" t="str">
        <f t="shared" si="24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7" t="str">
        <f t="shared" si="7"/>
        <v/>
      </c>
      <c r="E67" s="114" t="str">
        <f t="shared" si="8"/>
        <v/>
      </c>
      <c r="F67" s="67" t="str">
        <f t="shared" si="25"/>
        <v/>
      </c>
      <c r="H67" s="81" t="str">
        <f>IF('Strategy Dashboard'!AU67="","",'Strategy Dashboard'!AU67)</f>
        <v/>
      </c>
      <c r="J67" s="68" t="str">
        <f t="shared" si="9"/>
        <v/>
      </c>
      <c r="K67" s="77" t="str">
        <f t="shared" si="10"/>
        <v/>
      </c>
      <c r="L67" s="114" t="str">
        <f t="shared" si="11"/>
        <v/>
      </c>
      <c r="M67" s="24" t="str">
        <f t="shared" si="26"/>
        <v/>
      </c>
      <c r="N67" s="36" t="str">
        <f t="shared" si="27"/>
        <v/>
      </c>
      <c r="O67" s="117" t="str">
        <f t="shared" si="12"/>
        <v/>
      </c>
      <c r="P67" s="24" t="str">
        <f>IF(H67="","",IF(B67="NB",P66,IF(O67="",SUM($O$5:$O67)+N67,SUM($O$5:$O67))))</f>
        <v/>
      </c>
      <c r="Q67" s="123" t="str">
        <f t="shared" si="0"/>
        <v/>
      </c>
      <c r="R67" s="122" t="str">
        <f t="shared" si="13"/>
        <v/>
      </c>
      <c r="S67" s="79" t="str">
        <f t="shared" si="14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51"/>
        <v>N</v>
      </c>
      <c r="X67" s="14" t="str">
        <f t="shared" si="30"/>
        <v>N</v>
      </c>
      <c r="Y67" s="14" t="str">
        <f t="shared" si="55"/>
        <v/>
      </c>
      <c r="Z67" s="79" t="str">
        <f t="shared" si="32"/>
        <v/>
      </c>
      <c r="AA67" s="14" t="str">
        <f t="shared" si="33"/>
        <v/>
      </c>
      <c r="AB67" s="14" t="str">
        <f t="shared" si="56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2" t="str">
        <f t="shared" si="48"/>
        <v/>
      </c>
      <c r="AH67" s="152" t="str">
        <f t="shared" si="49"/>
        <v/>
      </c>
      <c r="AI67" s="44" t="str">
        <f t="shared" si="57"/>
        <v/>
      </c>
      <c r="AJ67" s="44" t="str">
        <f t="shared" si="58"/>
        <v/>
      </c>
      <c r="AK67" s="44" t="str">
        <f t="shared" si="59"/>
        <v/>
      </c>
      <c r="AL67" s="71" t="str">
        <f t="shared" si="18"/>
        <v/>
      </c>
      <c r="AM67" s="71" t="str">
        <f t="shared" si="19"/>
        <v/>
      </c>
      <c r="AN67" s="71" t="str">
        <f t="shared" si="20"/>
        <v/>
      </c>
      <c r="AO67" s="71" t="str">
        <f t="shared" si="21"/>
        <v/>
      </c>
      <c r="AR67" s="14" t="str">
        <f t="shared" si="3"/>
        <v/>
      </c>
      <c r="AS67" s="14" t="str">
        <f t="shared" si="50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0"/>
        <v>00000</v>
      </c>
      <c r="AW67" s="14" t="str">
        <f t="shared" si="60"/>
        <v>00000</v>
      </c>
      <c r="AX67" s="14" t="str">
        <f t="shared" si="61"/>
        <v>000000</v>
      </c>
      <c r="AY67" s="14" t="str">
        <f t="shared" si="61"/>
        <v>000000</v>
      </c>
      <c r="AZ67" s="14" t="str">
        <f t="shared" si="43"/>
        <v>B</v>
      </c>
      <c r="BA67" s="14" t="str">
        <f t="shared" si="23"/>
        <v/>
      </c>
      <c r="BB67" s="14" t="str">
        <f t="shared" si="44"/>
        <v/>
      </c>
      <c r="BC67" s="14" t="str">
        <f t="shared" si="24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7" t="str">
        <f t="shared" si="7"/>
        <v/>
      </c>
      <c r="E68" s="114" t="str">
        <f t="shared" si="8"/>
        <v/>
      </c>
      <c r="F68" s="67" t="str">
        <f t="shared" si="25"/>
        <v/>
      </c>
      <c r="H68" s="81" t="str">
        <f>IF('Strategy Dashboard'!AU68="","",'Strategy Dashboard'!AU68)</f>
        <v/>
      </c>
      <c r="J68" s="68" t="str">
        <f t="shared" si="9"/>
        <v/>
      </c>
      <c r="K68" s="77" t="str">
        <f t="shared" si="10"/>
        <v/>
      </c>
      <c r="L68" s="114" t="str">
        <f t="shared" si="11"/>
        <v/>
      </c>
      <c r="M68" s="24" t="str">
        <f t="shared" si="26"/>
        <v/>
      </c>
      <c r="N68" s="36" t="str">
        <f t="shared" si="27"/>
        <v/>
      </c>
      <c r="O68" s="117" t="str">
        <f t="shared" si="12"/>
        <v/>
      </c>
      <c r="P68" s="24" t="str">
        <f>IF(H68="","",IF(B68="NB",P67,IF(O68="",SUM($O$5:$O68)+N68,SUM($O$5:$O68))))</f>
        <v/>
      </c>
      <c r="Q68" s="123" t="str">
        <f t="shared" si="0"/>
        <v/>
      </c>
      <c r="R68" s="122" t="str">
        <f t="shared" si="13"/>
        <v/>
      </c>
      <c r="S68" s="79" t="str">
        <f t="shared" si="14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51"/>
        <v>N</v>
      </c>
      <c r="X68" s="14" t="str">
        <f t="shared" si="30"/>
        <v>N</v>
      </c>
      <c r="Y68" s="14" t="str">
        <f t="shared" si="55"/>
        <v/>
      </c>
      <c r="Z68" s="79" t="str">
        <f t="shared" si="32"/>
        <v/>
      </c>
      <c r="AA68" s="14" t="str">
        <f t="shared" si="33"/>
        <v/>
      </c>
      <c r="AB68" s="14" t="str">
        <f t="shared" si="56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2" t="str">
        <f t="shared" si="48"/>
        <v/>
      </c>
      <c r="AH68" s="152" t="str">
        <f t="shared" si="49"/>
        <v/>
      </c>
      <c r="AI68" s="44" t="str">
        <f t="shared" si="57"/>
        <v/>
      </c>
      <c r="AJ68" s="44" t="str">
        <f t="shared" si="58"/>
        <v/>
      </c>
      <c r="AK68" s="44" t="str">
        <f t="shared" si="59"/>
        <v/>
      </c>
      <c r="AL68" s="71" t="str">
        <f t="shared" si="18"/>
        <v/>
      </c>
      <c r="AM68" s="71" t="str">
        <f t="shared" si="19"/>
        <v/>
      </c>
      <c r="AN68" s="71" t="str">
        <f t="shared" si="20"/>
        <v/>
      </c>
      <c r="AO68" s="71" t="str">
        <f t="shared" si="21"/>
        <v/>
      </c>
      <c r="AR68" s="14" t="str">
        <f t="shared" si="3"/>
        <v/>
      </c>
      <c r="AS68" s="14" t="str">
        <f t="shared" si="50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0"/>
        <v>00000</v>
      </c>
      <c r="AW68" s="14" t="str">
        <f t="shared" si="60"/>
        <v>00000</v>
      </c>
      <c r="AX68" s="14" t="str">
        <f t="shared" si="61"/>
        <v>000000</v>
      </c>
      <c r="AY68" s="14" t="str">
        <f t="shared" si="61"/>
        <v>000000</v>
      </c>
      <c r="AZ68" s="14" t="str">
        <f t="shared" si="43"/>
        <v>B</v>
      </c>
      <c r="BA68" s="14" t="str">
        <f t="shared" si="23"/>
        <v/>
      </c>
      <c r="BB68" s="14" t="str">
        <f t="shared" si="44"/>
        <v/>
      </c>
      <c r="BC68" s="14" t="str">
        <f t="shared" si="24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8" t="str">
        <f t="shared" si="7"/>
        <v/>
      </c>
      <c r="E69" s="115" t="str">
        <f t="shared" si="8"/>
        <v/>
      </c>
      <c r="F69" s="70" t="str">
        <f t="shared" si="25"/>
        <v/>
      </c>
      <c r="H69" s="82" t="str">
        <f>IF('Strategy Dashboard'!AU69="","",'Strategy Dashboard'!AU69)</f>
        <v/>
      </c>
      <c r="J69" s="69" t="str">
        <f t="shared" si="9"/>
        <v/>
      </c>
      <c r="K69" s="78" t="str">
        <f t="shared" si="10"/>
        <v/>
      </c>
      <c r="L69" s="115" t="str">
        <f t="shared" si="11"/>
        <v/>
      </c>
      <c r="M69" s="25" t="str">
        <f t="shared" si="26"/>
        <v/>
      </c>
      <c r="N69" s="36" t="str">
        <f t="shared" si="27"/>
        <v/>
      </c>
      <c r="O69" s="124" t="str">
        <f t="shared" si="12"/>
        <v/>
      </c>
      <c r="P69" s="25" t="str">
        <f>IF(H69="","",IF(B69="NB",P68,IF(O69="",SUM($O$5:$O69)+N69,SUM($O$5:$O69))))</f>
        <v/>
      </c>
      <c r="Q69" s="125" t="str">
        <f t="shared" ref="Q69:Q109" si="62">IF(AB69="R","Rabbit","")</f>
        <v/>
      </c>
      <c r="R69" s="122" t="str">
        <f t="shared" si="13"/>
        <v/>
      </c>
      <c r="S69" s="79" t="str">
        <f t="shared" si="14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51"/>
        <v>N</v>
      </c>
      <c r="X69" s="14" t="str">
        <f t="shared" si="30"/>
        <v>N</v>
      </c>
      <c r="Y69" s="14" t="str">
        <f t="shared" si="55"/>
        <v/>
      </c>
      <c r="Z69" s="79" t="str">
        <f t="shared" si="32"/>
        <v/>
      </c>
      <c r="AA69" s="14" t="str">
        <f t="shared" si="33"/>
        <v/>
      </c>
      <c r="AB69" s="14" t="str">
        <f t="shared" si="56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2" t="str">
        <f t="shared" si="48"/>
        <v/>
      </c>
      <c r="AH69" s="152" t="str">
        <f t="shared" si="49"/>
        <v/>
      </c>
      <c r="AI69" s="44" t="str">
        <f t="shared" si="57"/>
        <v/>
      </c>
      <c r="AJ69" s="44" t="str">
        <f t="shared" si="58"/>
        <v/>
      </c>
      <c r="AK69" s="44" t="str">
        <f t="shared" si="59"/>
        <v/>
      </c>
      <c r="AL69" s="71" t="str">
        <f t="shared" si="18"/>
        <v/>
      </c>
      <c r="AM69" s="71" t="str">
        <f t="shared" si="19"/>
        <v/>
      </c>
      <c r="AN69" s="71" t="str">
        <f t="shared" si="20"/>
        <v/>
      </c>
      <c r="AO69" s="71" t="str">
        <f t="shared" si="21"/>
        <v/>
      </c>
      <c r="AR69" s="14" t="str">
        <f t="shared" si="3"/>
        <v/>
      </c>
      <c r="AS69" s="14" t="str">
        <f t="shared" si="50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0"/>
        <v>00000</v>
      </c>
      <c r="AW69" s="14" t="str">
        <f t="shared" si="60"/>
        <v>00000</v>
      </c>
      <c r="AX69" s="14" t="str">
        <f t="shared" si="61"/>
        <v>000000</v>
      </c>
      <c r="AY69" s="14" t="str">
        <f t="shared" si="61"/>
        <v>000000</v>
      </c>
      <c r="AZ69" s="14" t="str">
        <f t="shared" si="43"/>
        <v>B</v>
      </c>
      <c r="BA69" s="14" t="str">
        <f t="shared" si="23"/>
        <v/>
      </c>
      <c r="BB69" s="14" t="str">
        <f t="shared" si="44"/>
        <v/>
      </c>
      <c r="BC69" s="14" t="str">
        <f t="shared" si="24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3">IF(H69="","",IF(AR69=AR70,"",AR70))</f>
        <v/>
      </c>
      <c r="D70" s="75" t="str">
        <f t="shared" si="7"/>
        <v/>
      </c>
      <c r="E70" s="113" t="str">
        <f t="shared" si="8"/>
        <v/>
      </c>
      <c r="F70" s="76" t="str">
        <f t="shared" si="25"/>
        <v/>
      </c>
      <c r="H70" s="80" t="str">
        <f>IF('Strategy Dashboard'!AU70="","",'Strategy Dashboard'!AU70)</f>
        <v/>
      </c>
      <c r="J70" s="74" t="str">
        <f t="shared" ref="J70:J109" si="64">IF(AS69=AS70,"",AS70)</f>
        <v/>
      </c>
      <c r="K70" s="75" t="str">
        <f t="shared" si="10"/>
        <v/>
      </c>
      <c r="L70" s="113" t="str">
        <f t="shared" si="11"/>
        <v/>
      </c>
      <c r="M70" s="36" t="str">
        <f t="shared" si="26"/>
        <v/>
      </c>
      <c r="N70" s="36" t="str">
        <f t="shared" si="27"/>
        <v/>
      </c>
      <c r="O70" s="129" t="str">
        <f t="shared" si="12"/>
        <v/>
      </c>
      <c r="P70" s="36" t="str">
        <f>IF(H70="","",IF(B70="NB",P69,IF(O70="",SUM($O$5:$O70)+N70,SUM($O$5:$O70))))</f>
        <v/>
      </c>
      <c r="Q70" s="130" t="str">
        <f t="shared" si="62"/>
        <v/>
      </c>
      <c r="R70" s="122" t="str">
        <f t="shared" si="13"/>
        <v/>
      </c>
      <c r="S70" s="79" t="str">
        <f t="shared" si="14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51"/>
        <v>N</v>
      </c>
      <c r="X70" s="14" t="str">
        <f t="shared" si="30"/>
        <v>N</v>
      </c>
      <c r="Y70" s="14" t="str">
        <f t="shared" si="55"/>
        <v/>
      </c>
      <c r="Z70" s="79" t="str">
        <f t="shared" si="32"/>
        <v/>
      </c>
      <c r="AA70" s="14" t="str">
        <f t="shared" si="33"/>
        <v/>
      </c>
      <c r="AB70" s="14" t="str">
        <f t="shared" si="56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2" t="str">
        <f t="shared" si="48"/>
        <v/>
      </c>
      <c r="AH70" s="152" t="str">
        <f t="shared" si="49"/>
        <v/>
      </c>
      <c r="AI70" s="44" t="str">
        <f t="shared" si="57"/>
        <v/>
      </c>
      <c r="AJ70" s="44" t="str">
        <f t="shared" si="58"/>
        <v/>
      </c>
      <c r="AK70" s="44" t="str">
        <f t="shared" si="59"/>
        <v/>
      </c>
      <c r="AL70" s="71" t="str">
        <f t="shared" si="18"/>
        <v/>
      </c>
      <c r="AM70" s="71" t="str">
        <f t="shared" si="19"/>
        <v/>
      </c>
      <c r="AN70" s="71" t="str">
        <f t="shared" si="20"/>
        <v/>
      </c>
      <c r="AO70" s="71" t="str">
        <f t="shared" si="21"/>
        <v/>
      </c>
      <c r="AR70" s="14" t="str">
        <f t="shared" ref="AR70:AR109" si="65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0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0"/>
        <v>00000</v>
      </c>
      <c r="AW70" s="14" t="str">
        <f t="shared" si="60"/>
        <v>00000</v>
      </c>
      <c r="AX70" s="14" t="str">
        <f t="shared" si="61"/>
        <v>000000</v>
      </c>
      <c r="AY70" s="14" t="str">
        <f t="shared" si="61"/>
        <v>000000</v>
      </c>
      <c r="AZ70" s="14" t="str">
        <f t="shared" si="43"/>
        <v>B</v>
      </c>
      <c r="BA70" s="14" t="str">
        <f t="shared" si="23"/>
        <v/>
      </c>
      <c r="BB70" s="14" t="str">
        <f t="shared" si="44"/>
        <v/>
      </c>
      <c r="BC70" s="14" t="str">
        <f t="shared" si="24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3"/>
        <v/>
      </c>
      <c r="D71" s="77" t="str">
        <f t="shared" si="7"/>
        <v/>
      </c>
      <c r="E71" s="114" t="str">
        <f t="shared" si="8"/>
        <v/>
      </c>
      <c r="F71" s="67" t="str">
        <f t="shared" si="25"/>
        <v/>
      </c>
      <c r="H71" s="81" t="str">
        <f>IF('Strategy Dashboard'!AU71="","",'Strategy Dashboard'!AU71)</f>
        <v/>
      </c>
      <c r="J71" s="68" t="str">
        <f t="shared" si="64"/>
        <v/>
      </c>
      <c r="K71" s="77" t="str">
        <f t="shared" si="10"/>
        <v/>
      </c>
      <c r="L71" s="114" t="str">
        <f t="shared" si="11"/>
        <v/>
      </c>
      <c r="M71" s="24" t="str">
        <f t="shared" si="26"/>
        <v/>
      </c>
      <c r="N71" s="36" t="str">
        <f t="shared" si="27"/>
        <v/>
      </c>
      <c r="O71" s="117" t="str">
        <f t="shared" si="12"/>
        <v/>
      </c>
      <c r="P71" s="24" t="str">
        <f>IF(H71="","",IF(B71="NB",P70,IF(O71="",SUM($O$5:$O71)+N71,SUM($O$5:$O71))))</f>
        <v/>
      </c>
      <c r="Q71" s="123" t="str">
        <f t="shared" si="62"/>
        <v/>
      </c>
      <c r="R71" s="122" t="str">
        <f t="shared" si="13"/>
        <v/>
      </c>
      <c r="S71" s="79" t="str">
        <f t="shared" si="14"/>
        <v/>
      </c>
      <c r="T71" s="14" t="str">
        <f t="shared" ref="T71:T109" si="66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51"/>
        <v>N</v>
      </c>
      <c r="X71" s="14" t="str">
        <f t="shared" si="30"/>
        <v>N</v>
      </c>
      <c r="Y71" s="14" t="str">
        <f t="shared" si="55"/>
        <v/>
      </c>
      <c r="Z71" s="79" t="str">
        <f t="shared" si="32"/>
        <v/>
      </c>
      <c r="AA71" s="14" t="str">
        <f t="shared" si="33"/>
        <v/>
      </c>
      <c r="AB71" s="14" t="str">
        <f t="shared" si="56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2" t="str">
        <f t="shared" si="48"/>
        <v/>
      </c>
      <c r="AH71" s="152" t="str">
        <f t="shared" si="49"/>
        <v/>
      </c>
      <c r="AI71" s="44" t="str">
        <f t="shared" si="57"/>
        <v/>
      </c>
      <c r="AJ71" s="44" t="str">
        <f t="shared" si="58"/>
        <v/>
      </c>
      <c r="AK71" s="44" t="str">
        <f t="shared" si="59"/>
        <v/>
      </c>
      <c r="AL71" s="71" t="str">
        <f t="shared" si="18"/>
        <v/>
      </c>
      <c r="AM71" s="71" t="str">
        <f t="shared" si="19"/>
        <v/>
      </c>
      <c r="AN71" s="71" t="str">
        <f t="shared" si="20"/>
        <v/>
      </c>
      <c r="AO71" s="71" t="str">
        <f t="shared" si="21"/>
        <v/>
      </c>
      <c r="AR71" s="14" t="str">
        <f t="shared" si="65"/>
        <v/>
      </c>
      <c r="AS71" s="14" t="str">
        <f t="shared" si="50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0"/>
        <v>00000</v>
      </c>
      <c r="AW71" s="14" t="str">
        <f t="shared" si="60"/>
        <v>00000</v>
      </c>
      <c r="AX71" s="14" t="str">
        <f t="shared" si="61"/>
        <v>000000</v>
      </c>
      <c r="AY71" s="14" t="str">
        <f t="shared" si="61"/>
        <v>000000</v>
      </c>
      <c r="AZ71" s="14" t="str">
        <f t="shared" si="43"/>
        <v>B</v>
      </c>
      <c r="BA71" s="14" t="str">
        <f t="shared" si="23"/>
        <v/>
      </c>
      <c r="BB71" s="14" t="str">
        <f t="shared" si="44"/>
        <v/>
      </c>
      <c r="BC71" s="14" t="str">
        <f t="shared" si="24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3"/>
        <v/>
      </c>
      <c r="D72" s="77" t="str">
        <f t="shared" si="7"/>
        <v/>
      </c>
      <c r="E72" s="114" t="str">
        <f t="shared" si="8"/>
        <v/>
      </c>
      <c r="F72" s="67" t="str">
        <f t="shared" si="25"/>
        <v/>
      </c>
      <c r="H72" s="81" t="str">
        <f>IF('Strategy Dashboard'!AU72="","",'Strategy Dashboard'!AU72)</f>
        <v/>
      </c>
      <c r="J72" s="68" t="str">
        <f t="shared" si="64"/>
        <v/>
      </c>
      <c r="K72" s="77" t="str">
        <f t="shared" si="10"/>
        <v/>
      </c>
      <c r="L72" s="114" t="str">
        <f t="shared" si="11"/>
        <v/>
      </c>
      <c r="M72" s="24" t="str">
        <f t="shared" si="26"/>
        <v/>
      </c>
      <c r="N72" s="36" t="str">
        <f t="shared" si="27"/>
        <v/>
      </c>
      <c r="O72" s="117" t="str">
        <f t="shared" si="12"/>
        <v/>
      </c>
      <c r="P72" s="24" t="str">
        <f>IF(H72="","",IF(B72="NB",P71,IF(O72="",SUM($O$5:$O72)+N72,SUM($O$5:$O72))))</f>
        <v/>
      </c>
      <c r="Q72" s="123" t="str">
        <f t="shared" si="62"/>
        <v/>
      </c>
      <c r="R72" s="122" t="str">
        <f t="shared" si="13"/>
        <v/>
      </c>
      <c r="S72" s="79" t="str">
        <f t="shared" si="14"/>
        <v/>
      </c>
      <c r="T72" s="14" t="str">
        <f t="shared" si="66"/>
        <v/>
      </c>
      <c r="U72" s="14">
        <f t="shared" si="28"/>
        <v>0</v>
      </c>
      <c r="V72" s="14" t="str">
        <f t="shared" si="29"/>
        <v/>
      </c>
      <c r="W72" s="14" t="str">
        <f t="shared" si="51"/>
        <v>N</v>
      </c>
      <c r="X72" s="14" t="str">
        <f t="shared" si="30"/>
        <v>N</v>
      </c>
      <c r="Y72" s="14" t="str">
        <f t="shared" si="55"/>
        <v/>
      </c>
      <c r="Z72" s="79" t="str">
        <f t="shared" si="32"/>
        <v/>
      </c>
      <c r="AA72" s="14" t="str">
        <f t="shared" si="33"/>
        <v/>
      </c>
      <c r="AB72" s="14" t="str">
        <f t="shared" si="56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2" t="str">
        <f t="shared" si="48"/>
        <v/>
      </c>
      <c r="AH72" s="152" t="str">
        <f t="shared" si="49"/>
        <v/>
      </c>
      <c r="AI72" s="44" t="str">
        <f t="shared" si="57"/>
        <v/>
      </c>
      <c r="AJ72" s="44" t="str">
        <f t="shared" si="58"/>
        <v/>
      </c>
      <c r="AK72" s="44" t="str">
        <f t="shared" si="59"/>
        <v/>
      </c>
      <c r="AL72" s="71" t="str">
        <f t="shared" si="18"/>
        <v/>
      </c>
      <c r="AM72" s="71" t="str">
        <f t="shared" si="19"/>
        <v/>
      </c>
      <c r="AN72" s="71" t="str">
        <f t="shared" si="20"/>
        <v/>
      </c>
      <c r="AO72" s="71" t="str">
        <f t="shared" si="21"/>
        <v/>
      </c>
      <c r="AR72" s="14" t="str">
        <f t="shared" si="65"/>
        <v/>
      </c>
      <c r="AS72" s="14" t="str">
        <f t="shared" si="50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0"/>
        <v>00000</v>
      </c>
      <c r="AW72" s="14" t="str">
        <f t="shared" si="60"/>
        <v>00000</v>
      </c>
      <c r="AX72" s="14" t="str">
        <f t="shared" si="61"/>
        <v>000000</v>
      </c>
      <c r="AY72" s="14" t="str">
        <f t="shared" si="61"/>
        <v>000000</v>
      </c>
      <c r="AZ72" s="14" t="str">
        <f t="shared" si="43"/>
        <v>B</v>
      </c>
      <c r="BA72" s="14" t="str">
        <f t="shared" si="23"/>
        <v/>
      </c>
      <c r="BB72" s="14" t="str">
        <f t="shared" si="44"/>
        <v/>
      </c>
      <c r="BC72" s="14" t="str">
        <f t="shared" si="24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3"/>
        <v/>
      </c>
      <c r="D73" s="77" t="str">
        <f t="shared" si="7"/>
        <v/>
      </c>
      <c r="E73" s="114" t="str">
        <f t="shared" si="8"/>
        <v/>
      </c>
      <c r="F73" s="67" t="str">
        <f t="shared" si="25"/>
        <v/>
      </c>
      <c r="H73" s="81" t="str">
        <f>IF('Strategy Dashboard'!AU73="","",'Strategy Dashboard'!AU73)</f>
        <v/>
      </c>
      <c r="J73" s="68" t="str">
        <f t="shared" si="64"/>
        <v/>
      </c>
      <c r="K73" s="77" t="str">
        <f t="shared" si="10"/>
        <v/>
      </c>
      <c r="L73" s="114" t="str">
        <f t="shared" si="11"/>
        <v/>
      </c>
      <c r="M73" s="24" t="str">
        <f t="shared" si="26"/>
        <v/>
      </c>
      <c r="N73" s="36" t="str">
        <f t="shared" si="27"/>
        <v/>
      </c>
      <c r="O73" s="117" t="str">
        <f t="shared" si="12"/>
        <v/>
      </c>
      <c r="P73" s="24" t="str">
        <f>IF(H73="","",IF(B73="NB",P72,IF(O73="",SUM($O$5:$O73)+N73,SUM($O$5:$O73))))</f>
        <v/>
      </c>
      <c r="Q73" s="123" t="str">
        <f t="shared" si="62"/>
        <v/>
      </c>
      <c r="R73" s="122" t="str">
        <f t="shared" si="13"/>
        <v/>
      </c>
      <c r="S73" s="79" t="str">
        <f t="shared" si="14"/>
        <v/>
      </c>
      <c r="T73" s="14" t="str">
        <f t="shared" si="66"/>
        <v/>
      </c>
      <c r="U73" s="14">
        <f t="shared" si="28"/>
        <v>0</v>
      </c>
      <c r="V73" s="14" t="str">
        <f t="shared" si="29"/>
        <v/>
      </c>
      <c r="W73" s="14" t="str">
        <f t="shared" si="51"/>
        <v>N</v>
      </c>
      <c r="X73" s="14" t="str">
        <f t="shared" si="30"/>
        <v>N</v>
      </c>
      <c r="Y73" s="14" t="str">
        <f t="shared" si="55"/>
        <v/>
      </c>
      <c r="Z73" s="79" t="str">
        <f t="shared" si="32"/>
        <v/>
      </c>
      <c r="AA73" s="14" t="str">
        <f t="shared" si="33"/>
        <v/>
      </c>
      <c r="AB73" s="14" t="str">
        <f t="shared" si="56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2" t="str">
        <f t="shared" si="48"/>
        <v/>
      </c>
      <c r="AH73" s="152" t="str">
        <f t="shared" si="49"/>
        <v/>
      </c>
      <c r="AI73" s="44" t="str">
        <f t="shared" si="57"/>
        <v/>
      </c>
      <c r="AJ73" s="44" t="str">
        <f t="shared" si="58"/>
        <v/>
      </c>
      <c r="AK73" s="44" t="str">
        <f t="shared" si="59"/>
        <v/>
      </c>
      <c r="AL73" s="71" t="str">
        <f t="shared" si="18"/>
        <v/>
      </c>
      <c r="AM73" s="71" t="str">
        <f t="shared" si="19"/>
        <v/>
      </c>
      <c r="AN73" s="71" t="str">
        <f t="shared" si="20"/>
        <v/>
      </c>
      <c r="AO73" s="71" t="str">
        <f t="shared" si="21"/>
        <v/>
      </c>
      <c r="AR73" s="14" t="str">
        <f t="shared" si="65"/>
        <v/>
      </c>
      <c r="AS73" s="14" t="str">
        <f t="shared" si="50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0"/>
        <v>00000</v>
      </c>
      <c r="AW73" s="14" t="str">
        <f t="shared" si="60"/>
        <v>00000</v>
      </c>
      <c r="AX73" s="14" t="str">
        <f t="shared" si="61"/>
        <v>000000</v>
      </c>
      <c r="AY73" s="14" t="str">
        <f t="shared" si="61"/>
        <v>000000</v>
      </c>
      <c r="AZ73" s="14" t="str">
        <f t="shared" si="43"/>
        <v>B</v>
      </c>
      <c r="BA73" s="14" t="str">
        <f t="shared" si="23"/>
        <v/>
      </c>
      <c r="BB73" s="14" t="str">
        <f t="shared" si="44"/>
        <v/>
      </c>
      <c r="BC73" s="14" t="str">
        <f t="shared" si="24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69" t="str">
        <f t="shared" ref="B74:B109" si="67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3"/>
        <v/>
      </c>
      <c r="D74" s="78" t="str">
        <f t="shared" ref="D74:D109" si="68">IF(H73="","",IF(AR74="PD",IF(AZ74="P",BB74,""),AL74))</f>
        <v/>
      </c>
      <c r="E74" s="115" t="str">
        <f t="shared" ref="E74:E109" si="69">IF(H73="","",IF(AR74="PD",IF(AZ74="B",BB74,""),AM74))</f>
        <v/>
      </c>
      <c r="F74" s="70" t="str">
        <f t="shared" si="25"/>
        <v/>
      </c>
      <c r="H74" s="82" t="str">
        <f>IF('Strategy Dashboard'!AU74="","",'Strategy Dashboard'!AU74)</f>
        <v/>
      </c>
      <c r="J74" s="69" t="str">
        <f t="shared" si="64"/>
        <v/>
      </c>
      <c r="K74" s="78" t="str">
        <f t="shared" ref="K74:K109" si="70">IF(H73="","",IF(AND(D74=AG74,LEFT(AG74)="L",REPLACE(AG74,1,1,"")&gt;=5),"L"&amp;(REPLACE(AG74,1,1,"")-3),AG74))</f>
        <v/>
      </c>
      <c r="L74" s="115" t="str">
        <f t="shared" ref="L74:L109" si="71">IF(H73="","",IF(AND(E74=AH74,LEFT(AH74)="L",REPLACE(AH74,1,1,"")&gt;=5),"L"&amp;(REPLACE(AH74,1,1,"")-3),AH74))</f>
        <v/>
      </c>
      <c r="M74" s="25" t="str">
        <f t="shared" si="26"/>
        <v/>
      </c>
      <c r="N74" s="36" t="str">
        <f t="shared" si="27"/>
        <v/>
      </c>
      <c r="O74" s="124" t="str">
        <f t="shared" ref="O74:O109" si="72">IF(H73="","",IF(V74="S","",IF(N74&gt;0,N74,IF(AB74="R",N74,""))))</f>
        <v/>
      </c>
      <c r="P74" s="25" t="str">
        <f>IF(H74="","",IF(B74="NB",P73,IF(O74="",SUM($O$5:$O74)+N74,SUM($O$5:$O74))))</f>
        <v/>
      </c>
      <c r="Q74" s="125" t="str">
        <f t="shared" si="62"/>
        <v/>
      </c>
      <c r="R74" s="122" t="str">
        <f t="shared" ref="R74:R109" si="73">IF(H74="","",IF(M74="W",0+BF74,0-BF74)+IF(F74="W",0+BE74,0-BE74))</f>
        <v/>
      </c>
      <c r="S74" s="79" t="str">
        <f t="shared" ref="S74:S109" si="74">IF(H74="","",IF(R74&gt;0,"W",IF(R74&lt;0,"L","")))</f>
        <v/>
      </c>
      <c r="T74" s="14" t="str">
        <f t="shared" si="66"/>
        <v/>
      </c>
      <c r="U74" s="14">
        <f t="shared" si="28"/>
        <v>0</v>
      </c>
      <c r="V74" s="14" t="str">
        <f t="shared" si="29"/>
        <v/>
      </c>
      <c r="W74" s="14" t="str">
        <f t="shared" si="51"/>
        <v>N</v>
      </c>
      <c r="X74" s="14" t="str">
        <f t="shared" si="30"/>
        <v>N</v>
      </c>
      <c r="Y74" s="14" t="str">
        <f t="shared" si="55"/>
        <v/>
      </c>
      <c r="Z74" s="79" t="str">
        <f t="shared" si="32"/>
        <v/>
      </c>
      <c r="AA74" s="14" t="str">
        <f t="shared" si="33"/>
        <v/>
      </c>
      <c r="AB74" s="14" t="str">
        <f t="shared" si="56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2" t="str">
        <f t="shared" si="48"/>
        <v/>
      </c>
      <c r="AH74" s="152" t="str">
        <f t="shared" si="49"/>
        <v/>
      </c>
      <c r="AI74" s="44" t="str">
        <f t="shared" si="57"/>
        <v/>
      </c>
      <c r="AJ74" s="44" t="str">
        <f t="shared" si="58"/>
        <v/>
      </c>
      <c r="AK74" s="44" t="str">
        <f t="shared" si="59"/>
        <v/>
      </c>
      <c r="AL74" s="71" t="str">
        <f t="shared" ref="AL74:AL109" si="75">IF(AR74="T-T",IF(H72="B",BB74,""),IF(AR74="T-C",IF(H73="B",BB74,""),IF(AR74="T-B",IF(H73="P",BB74,""),"")))</f>
        <v/>
      </c>
      <c r="AM74" s="71" t="str">
        <f t="shared" ref="AM74:AM109" si="76">IF(AR74="T-T",IF(H72="P",BB74,""),IF(AR74="T-C",IF(H73="P",BB74,""),IF(AR74="T-B",IF(H73="B",BB74,""),"")))</f>
        <v/>
      </c>
      <c r="AN74" s="71" t="str">
        <f t="shared" ref="AN74:AN109" si="77">IF(AR74="T-T",IF(H72="B",BD74,""),IF(AR74="T-C",IF(H73="B",BD74,""),IF(AR74="T-B",IF(H73="P",BD74,""),"")))</f>
        <v/>
      </c>
      <c r="AO74" s="71" t="str">
        <f t="shared" ref="AO74:AO109" si="78">IF(AR74="T-T",IF(H72="P",BD74,""),IF(AR74="T-C",IF(H73="P",BD74,""),IF(AR74="T-B",IF(H73="B",BD74,""),"")))</f>
        <v/>
      </c>
      <c r="AR74" s="14" t="str">
        <f t="shared" si="65"/>
        <v/>
      </c>
      <c r="AS74" s="14" t="str">
        <f t="shared" si="50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0"/>
        <v>00000</v>
      </c>
      <c r="AW74" s="14" t="str">
        <f t="shared" si="60"/>
        <v>00000</v>
      </c>
      <c r="AX74" s="14" t="str">
        <f t="shared" si="61"/>
        <v>000000</v>
      </c>
      <c r="AY74" s="14" t="str">
        <f t="shared" si="61"/>
        <v>000000</v>
      </c>
      <c r="AZ74" s="14" t="str">
        <f t="shared" si="43"/>
        <v>B</v>
      </c>
      <c r="BA74" s="14" t="str">
        <f t="shared" ref="BA74:BA109" si="79">IF(D73="",E73,D73)&amp;F73</f>
        <v/>
      </c>
      <c r="BB74" s="14" t="str">
        <f t="shared" si="44"/>
        <v/>
      </c>
      <c r="BC74" s="14" t="str">
        <f t="shared" ref="BC74:BC109" si="80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4" t="str">
        <f t="shared" si="67"/>
        <v/>
      </c>
      <c r="C75" s="36" t="str">
        <f t="shared" si="63"/>
        <v/>
      </c>
      <c r="D75" s="75" t="str">
        <f t="shared" si="68"/>
        <v/>
      </c>
      <c r="E75" s="113" t="str">
        <f t="shared" si="69"/>
        <v/>
      </c>
      <c r="F75" s="76" t="str">
        <f t="shared" ref="F75:F109" si="81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4"/>
        <v/>
      </c>
      <c r="K75" s="75" t="str">
        <f t="shared" si="70"/>
        <v/>
      </c>
      <c r="L75" s="113" t="str">
        <f t="shared" si="71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29" t="str">
        <f t="shared" si="72"/>
        <v/>
      </c>
      <c r="P75" s="36" t="str">
        <f>IF(H75="","",IF(B75="NB",P74,IF(O75="",SUM($O$5:$O75)+N75,SUM($O$5:$O75))))</f>
        <v/>
      </c>
      <c r="Q75" s="130" t="str">
        <f t="shared" si="62"/>
        <v/>
      </c>
      <c r="R75" s="122" t="str">
        <f t="shared" si="73"/>
        <v/>
      </c>
      <c r="S75" s="79" t="str">
        <f t="shared" si="74"/>
        <v/>
      </c>
      <c r="T75" s="14" t="str">
        <f t="shared" si="66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51"/>
        <v>N</v>
      </c>
      <c r="X75" s="14" t="str">
        <f t="shared" ref="X75:X116" si="86">IF(OR(M71&amp;M72&amp;M73="WLW",M72&amp;M73="WW"),"Y","N")</f>
        <v>N</v>
      </c>
      <c r="Y75" s="14" t="str">
        <f t="shared" si="55"/>
        <v/>
      </c>
      <c r="Z75" s="79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6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2" t="str">
        <f t="shared" ref="AG75:AG109" si="93">IF(H74="","",IF(AS75="FE",IF(AZ75="B",BD75,""),AN75))</f>
        <v/>
      </c>
      <c r="AH75" s="152" t="str">
        <f t="shared" ref="AH75:AH109" si="94">IF(H74="","",IF(AS75="FE",IF(AZ75="P",BD75,""),AO75))</f>
        <v/>
      </c>
      <c r="AI75" s="44" t="str">
        <f t="shared" si="57"/>
        <v/>
      </c>
      <c r="AJ75" s="44" t="str">
        <f t="shared" si="58"/>
        <v/>
      </c>
      <c r="AK75" s="44" t="str">
        <f t="shared" si="59"/>
        <v/>
      </c>
      <c r="AL75" s="71" t="str">
        <f t="shared" si="75"/>
        <v/>
      </c>
      <c r="AM75" s="71" t="str">
        <f t="shared" si="76"/>
        <v/>
      </c>
      <c r="AN75" s="71" t="str">
        <f t="shared" si="77"/>
        <v/>
      </c>
      <c r="AO75" s="71" t="str">
        <f t="shared" si="78"/>
        <v/>
      </c>
      <c r="AR75" s="14" t="str">
        <f t="shared" si="65"/>
        <v/>
      </c>
      <c r="AS75" s="14" t="str">
        <f t="shared" si="50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0"/>
        <v>00000</v>
      </c>
      <c r="AW75" s="14" t="str">
        <f t="shared" si="60"/>
        <v>00000</v>
      </c>
      <c r="AX75" s="14" t="str">
        <f t="shared" si="61"/>
        <v>000000</v>
      </c>
      <c r="AY75" s="14" t="str">
        <f t="shared" si="61"/>
        <v>000000</v>
      </c>
      <c r="AZ75" s="14" t="str">
        <f t="shared" ref="AZ75:AZ109" si="95">IF(COUNTBLANK(AT70:AT74)&gt;2,"B","P")</f>
        <v>B</v>
      </c>
      <c r="BA75" s="14" t="str">
        <f t="shared" si="79"/>
        <v/>
      </c>
      <c r="BB75" s="14" t="str">
        <f t="shared" ref="BB75:BB109" si="96">IF(OR(V75="S",AND(Z74="Y",W75="N")),"B",IFERROR(VLOOKUP(BA75,BM:BN,2,FALSE),""))</f>
        <v/>
      </c>
      <c r="BC75" s="14" t="str">
        <f t="shared" si="80"/>
        <v/>
      </c>
      <c r="BD75" s="14" t="str">
        <f t="shared" si="47"/>
        <v/>
      </c>
      <c r="BE75" s="14">
        <f t="shared" ref="BE75:BE109" si="97">IF(REPLACE(BB75, 1, 1, "")="",1,REPLACE(BB75, 1, 1, ""))</f>
        <v>1</v>
      </c>
      <c r="BF75" s="14">
        <f t="shared" ref="BF75:BF109" si="98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68" t="str">
        <f t="shared" si="67"/>
        <v/>
      </c>
      <c r="C76" s="24" t="str">
        <f t="shared" si="63"/>
        <v/>
      </c>
      <c r="D76" s="77" t="str">
        <f t="shared" si="68"/>
        <v/>
      </c>
      <c r="E76" s="114" t="str">
        <f t="shared" si="69"/>
        <v/>
      </c>
      <c r="F76" s="67" t="str">
        <f t="shared" si="81"/>
        <v/>
      </c>
      <c r="H76" s="81" t="str">
        <f>IF('Strategy Dashboard'!AU76="","",'Strategy Dashboard'!AU76)</f>
        <v/>
      </c>
      <c r="J76" s="68" t="str">
        <f t="shared" si="64"/>
        <v/>
      </c>
      <c r="K76" s="77" t="str">
        <f t="shared" si="70"/>
        <v/>
      </c>
      <c r="L76" s="114" t="str">
        <f t="shared" si="71"/>
        <v/>
      </c>
      <c r="M76" s="24" t="str">
        <f t="shared" si="82"/>
        <v/>
      </c>
      <c r="N76" s="36" t="str">
        <f t="shared" si="83"/>
        <v/>
      </c>
      <c r="O76" s="117" t="str">
        <f t="shared" si="72"/>
        <v/>
      </c>
      <c r="P76" s="24" t="str">
        <f>IF(H76="","",IF(B76="NB",P75,IF(O76="",SUM($O$5:$O76)+N76,SUM($O$5:$O76))))</f>
        <v/>
      </c>
      <c r="Q76" s="123" t="str">
        <f t="shared" si="62"/>
        <v/>
      </c>
      <c r="R76" s="122" t="str">
        <f t="shared" si="73"/>
        <v/>
      </c>
      <c r="S76" s="79" t="str">
        <f t="shared" si="74"/>
        <v/>
      </c>
      <c r="T76" s="14" t="str">
        <f t="shared" si="66"/>
        <v/>
      </c>
      <c r="U76" s="14">
        <f t="shared" si="84"/>
        <v>0</v>
      </c>
      <c r="V76" s="14" t="str">
        <f t="shared" si="85"/>
        <v/>
      </c>
      <c r="W76" s="14" t="str">
        <f t="shared" si="51"/>
        <v>N</v>
      </c>
      <c r="X76" s="14" t="str">
        <f t="shared" si="86"/>
        <v>N</v>
      </c>
      <c r="Y76" s="14" t="str">
        <f t="shared" si="55"/>
        <v/>
      </c>
      <c r="Z76" s="79" t="str">
        <f t="shared" si="87"/>
        <v/>
      </c>
      <c r="AA76" s="14" t="str">
        <f t="shared" si="88"/>
        <v/>
      </c>
      <c r="AB76" s="14" t="str">
        <f t="shared" si="56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2" t="str">
        <f t="shared" si="93"/>
        <v/>
      </c>
      <c r="AH76" s="152" t="str">
        <f t="shared" si="94"/>
        <v/>
      </c>
      <c r="AI76" s="44" t="str">
        <f t="shared" si="57"/>
        <v/>
      </c>
      <c r="AJ76" s="44" t="str">
        <f t="shared" si="58"/>
        <v/>
      </c>
      <c r="AK76" s="44" t="str">
        <f t="shared" si="59"/>
        <v/>
      </c>
      <c r="AL76" s="71" t="str">
        <f t="shared" si="75"/>
        <v/>
      </c>
      <c r="AM76" s="71" t="str">
        <f t="shared" si="76"/>
        <v/>
      </c>
      <c r="AN76" s="71" t="str">
        <f t="shared" si="77"/>
        <v/>
      </c>
      <c r="AO76" s="71" t="str">
        <f t="shared" si="78"/>
        <v/>
      </c>
      <c r="AR76" s="14" t="str">
        <f t="shared" si="65"/>
        <v/>
      </c>
      <c r="AS76" s="14" t="str">
        <f t="shared" si="50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0"/>
        <v>00000</v>
      </c>
      <c r="AW76" s="14" t="str">
        <f t="shared" si="60"/>
        <v>00000</v>
      </c>
      <c r="AX76" s="14" t="str">
        <f t="shared" si="61"/>
        <v>000000</v>
      </c>
      <c r="AY76" s="14" t="str">
        <f t="shared" si="61"/>
        <v>000000</v>
      </c>
      <c r="AZ76" s="14" t="str">
        <f t="shared" si="95"/>
        <v>B</v>
      </c>
      <c r="BA76" s="14" t="str">
        <f t="shared" si="79"/>
        <v/>
      </c>
      <c r="BB76" s="14" t="str">
        <f t="shared" si="96"/>
        <v/>
      </c>
      <c r="BC76" s="14" t="str">
        <f t="shared" si="80"/>
        <v/>
      </c>
      <c r="BD76" s="14" t="str">
        <f t="shared" ref="BD76:BD109" si="99">IF(OR(V76="S",AND(AA75="Y",X76="N")),"B",IFERROR(VLOOKUP(BC76,$BM$3:$BN$100,2,FALSE),""))</f>
        <v/>
      </c>
      <c r="BE76" s="14">
        <f t="shared" si="97"/>
        <v>1</v>
      </c>
      <c r="BF76" s="14">
        <f t="shared" si="98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68" t="str">
        <f t="shared" si="67"/>
        <v/>
      </c>
      <c r="C77" s="24" t="str">
        <f t="shared" si="63"/>
        <v/>
      </c>
      <c r="D77" s="77" t="str">
        <f t="shared" si="68"/>
        <v/>
      </c>
      <c r="E77" s="114" t="str">
        <f t="shared" si="69"/>
        <v/>
      </c>
      <c r="F77" s="67" t="str">
        <f t="shared" si="81"/>
        <v/>
      </c>
      <c r="H77" s="81" t="str">
        <f>IF('Strategy Dashboard'!AU77="","",'Strategy Dashboard'!AU77)</f>
        <v/>
      </c>
      <c r="J77" s="68" t="str">
        <f t="shared" si="64"/>
        <v/>
      </c>
      <c r="K77" s="77" t="str">
        <f t="shared" si="70"/>
        <v/>
      </c>
      <c r="L77" s="114" t="str">
        <f t="shared" si="71"/>
        <v/>
      </c>
      <c r="M77" s="24" t="str">
        <f t="shared" si="82"/>
        <v/>
      </c>
      <c r="N77" s="36" t="str">
        <f t="shared" si="83"/>
        <v/>
      </c>
      <c r="O77" s="117" t="str">
        <f t="shared" si="72"/>
        <v/>
      </c>
      <c r="P77" s="24" t="str">
        <f>IF(H77="","",IF(B77="NB",P76,IF(O77="",SUM($O$5:$O77)+N77,SUM($O$5:$O77))))</f>
        <v/>
      </c>
      <c r="Q77" s="123" t="str">
        <f t="shared" si="62"/>
        <v/>
      </c>
      <c r="R77" s="122" t="str">
        <f t="shared" si="73"/>
        <v/>
      </c>
      <c r="S77" s="79" t="str">
        <f t="shared" si="74"/>
        <v/>
      </c>
      <c r="T77" s="14" t="str">
        <f t="shared" si="66"/>
        <v/>
      </c>
      <c r="U77" s="14">
        <f t="shared" si="84"/>
        <v>0</v>
      </c>
      <c r="V77" s="14" t="str">
        <f t="shared" si="85"/>
        <v/>
      </c>
      <c r="W77" s="14" t="str">
        <f t="shared" si="51"/>
        <v>N</v>
      </c>
      <c r="X77" s="14" t="str">
        <f t="shared" si="86"/>
        <v>N</v>
      </c>
      <c r="Y77" s="14" t="str">
        <f t="shared" si="55"/>
        <v/>
      </c>
      <c r="Z77" s="79" t="str">
        <f t="shared" si="87"/>
        <v/>
      </c>
      <c r="AA77" s="14" t="str">
        <f t="shared" si="88"/>
        <v/>
      </c>
      <c r="AB77" s="14" t="str">
        <f t="shared" si="56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2" t="str">
        <f t="shared" si="93"/>
        <v/>
      </c>
      <c r="AH77" s="152" t="str">
        <f t="shared" si="94"/>
        <v/>
      </c>
      <c r="AI77" s="44" t="str">
        <f t="shared" si="57"/>
        <v/>
      </c>
      <c r="AJ77" s="44" t="str">
        <f t="shared" si="58"/>
        <v/>
      </c>
      <c r="AK77" s="44" t="str">
        <f t="shared" si="59"/>
        <v/>
      </c>
      <c r="AL77" s="71" t="str">
        <f t="shared" si="75"/>
        <v/>
      </c>
      <c r="AM77" s="71" t="str">
        <f t="shared" si="76"/>
        <v/>
      </c>
      <c r="AN77" s="71" t="str">
        <f t="shared" si="77"/>
        <v/>
      </c>
      <c r="AO77" s="71" t="str">
        <f t="shared" si="78"/>
        <v/>
      </c>
      <c r="AR77" s="14" t="str">
        <f t="shared" si="65"/>
        <v/>
      </c>
      <c r="AS77" s="14" t="str">
        <f t="shared" si="50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0"/>
        <v>00000</v>
      </c>
      <c r="AW77" s="14" t="str">
        <f t="shared" si="60"/>
        <v>00000</v>
      </c>
      <c r="AX77" s="14" t="str">
        <f t="shared" si="61"/>
        <v>000000</v>
      </c>
      <c r="AY77" s="14" t="str">
        <f t="shared" si="61"/>
        <v>000000</v>
      </c>
      <c r="AZ77" s="14" t="str">
        <f t="shared" si="95"/>
        <v>B</v>
      </c>
      <c r="BA77" s="14" t="str">
        <f t="shared" si="79"/>
        <v/>
      </c>
      <c r="BB77" s="14" t="str">
        <f t="shared" si="96"/>
        <v/>
      </c>
      <c r="BC77" s="14" t="str">
        <f t="shared" si="80"/>
        <v/>
      </c>
      <c r="BD77" s="14" t="str">
        <f t="shared" si="99"/>
        <v/>
      </c>
      <c r="BE77" s="14">
        <f t="shared" si="97"/>
        <v>1</v>
      </c>
      <c r="BF77" s="14">
        <f t="shared" si="98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68" t="str">
        <f t="shared" si="67"/>
        <v/>
      </c>
      <c r="C78" s="24" t="str">
        <f t="shared" si="63"/>
        <v/>
      </c>
      <c r="D78" s="77" t="str">
        <f t="shared" si="68"/>
        <v/>
      </c>
      <c r="E78" s="114" t="str">
        <f t="shared" si="69"/>
        <v/>
      </c>
      <c r="F78" s="67" t="str">
        <f t="shared" si="81"/>
        <v/>
      </c>
      <c r="H78" s="81" t="str">
        <f>IF('Strategy Dashboard'!AU78="","",'Strategy Dashboard'!AU78)</f>
        <v/>
      </c>
      <c r="J78" s="68" t="str">
        <f t="shared" si="64"/>
        <v/>
      </c>
      <c r="K78" s="77" t="str">
        <f t="shared" si="70"/>
        <v/>
      </c>
      <c r="L78" s="114" t="str">
        <f t="shared" si="71"/>
        <v/>
      </c>
      <c r="M78" s="24" t="str">
        <f t="shared" si="82"/>
        <v/>
      </c>
      <c r="N78" s="36" t="str">
        <f t="shared" si="83"/>
        <v/>
      </c>
      <c r="O78" s="117" t="str">
        <f t="shared" si="72"/>
        <v/>
      </c>
      <c r="P78" s="24" t="str">
        <f>IF(H78="","",IF(B78="NB",P77,IF(O78="",SUM($O$5:$O78)+N78,SUM($O$5:$O78))))</f>
        <v/>
      </c>
      <c r="Q78" s="123" t="str">
        <f t="shared" si="62"/>
        <v/>
      </c>
      <c r="R78" s="122" t="str">
        <f t="shared" si="73"/>
        <v/>
      </c>
      <c r="S78" s="79" t="str">
        <f t="shared" si="74"/>
        <v/>
      </c>
      <c r="T78" s="14" t="str">
        <f t="shared" si="66"/>
        <v/>
      </c>
      <c r="U78" s="14">
        <f t="shared" si="84"/>
        <v>0</v>
      </c>
      <c r="V78" s="14" t="str">
        <f t="shared" si="85"/>
        <v/>
      </c>
      <c r="W78" s="14" t="str">
        <f t="shared" si="51"/>
        <v>N</v>
      </c>
      <c r="X78" s="14" t="str">
        <f t="shared" si="86"/>
        <v>N</v>
      </c>
      <c r="Y78" s="14" t="str">
        <f t="shared" si="55"/>
        <v/>
      </c>
      <c r="Z78" s="79" t="str">
        <f t="shared" si="87"/>
        <v/>
      </c>
      <c r="AA78" s="14" t="str">
        <f t="shared" si="88"/>
        <v/>
      </c>
      <c r="AB78" s="14" t="str">
        <f t="shared" si="56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2" t="str">
        <f t="shared" si="93"/>
        <v/>
      </c>
      <c r="AH78" s="152" t="str">
        <f t="shared" si="94"/>
        <v/>
      </c>
      <c r="AI78" s="44" t="str">
        <f t="shared" si="57"/>
        <v/>
      </c>
      <c r="AJ78" s="44" t="str">
        <f t="shared" si="58"/>
        <v/>
      </c>
      <c r="AK78" s="44" t="str">
        <f t="shared" si="59"/>
        <v/>
      </c>
      <c r="AL78" s="71" t="str">
        <f t="shared" si="75"/>
        <v/>
      </c>
      <c r="AM78" s="71" t="str">
        <f t="shared" si="76"/>
        <v/>
      </c>
      <c r="AN78" s="71" t="str">
        <f t="shared" si="77"/>
        <v/>
      </c>
      <c r="AO78" s="71" t="str">
        <f t="shared" si="78"/>
        <v/>
      </c>
      <c r="AR78" s="14" t="str">
        <f t="shared" si="65"/>
        <v/>
      </c>
      <c r="AS78" s="14" t="str">
        <f t="shared" si="50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0"/>
        <v>00000</v>
      </c>
      <c r="AW78" s="14" t="str">
        <f t="shared" si="60"/>
        <v>00000</v>
      </c>
      <c r="AX78" s="14" t="str">
        <f t="shared" si="61"/>
        <v>000000</v>
      </c>
      <c r="AY78" s="14" t="str">
        <f t="shared" si="61"/>
        <v>000000</v>
      </c>
      <c r="AZ78" s="14" t="str">
        <f t="shared" si="95"/>
        <v>B</v>
      </c>
      <c r="BA78" s="14" t="str">
        <f t="shared" si="79"/>
        <v/>
      </c>
      <c r="BB78" s="14" t="str">
        <f t="shared" si="96"/>
        <v/>
      </c>
      <c r="BC78" s="14" t="str">
        <f t="shared" si="80"/>
        <v/>
      </c>
      <c r="BD78" s="14" t="str">
        <f t="shared" si="99"/>
        <v/>
      </c>
      <c r="BE78" s="14">
        <f t="shared" si="97"/>
        <v>1</v>
      </c>
      <c r="BF78" s="14">
        <f t="shared" si="98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69" t="str">
        <f t="shared" si="67"/>
        <v/>
      </c>
      <c r="C79" s="25" t="str">
        <f t="shared" si="63"/>
        <v/>
      </c>
      <c r="D79" s="78" t="str">
        <f t="shared" si="68"/>
        <v/>
      </c>
      <c r="E79" s="115" t="str">
        <f t="shared" si="69"/>
        <v/>
      </c>
      <c r="F79" s="70" t="str">
        <f t="shared" si="81"/>
        <v/>
      </c>
      <c r="H79" s="82" t="str">
        <f>IF('Strategy Dashboard'!AU79="","",'Strategy Dashboard'!AU79)</f>
        <v/>
      </c>
      <c r="J79" s="69" t="str">
        <f t="shared" si="64"/>
        <v/>
      </c>
      <c r="K79" s="78" t="str">
        <f t="shared" si="70"/>
        <v/>
      </c>
      <c r="L79" s="115" t="str">
        <f t="shared" si="71"/>
        <v/>
      </c>
      <c r="M79" s="25" t="str">
        <f t="shared" si="82"/>
        <v/>
      </c>
      <c r="N79" s="36" t="str">
        <f t="shared" si="83"/>
        <v/>
      </c>
      <c r="O79" s="124" t="str">
        <f t="shared" si="72"/>
        <v/>
      </c>
      <c r="P79" s="25" t="str">
        <f>IF(H79="","",IF(B79="NB",P78,IF(O79="",SUM($O$5:$O79)+N79,SUM($O$5:$O79))))</f>
        <v/>
      </c>
      <c r="Q79" s="125" t="str">
        <f t="shared" si="62"/>
        <v/>
      </c>
      <c r="R79" s="122" t="str">
        <f t="shared" si="73"/>
        <v/>
      </c>
      <c r="S79" s="79" t="str">
        <f t="shared" si="74"/>
        <v/>
      </c>
      <c r="T79" s="14" t="str">
        <f t="shared" si="66"/>
        <v/>
      </c>
      <c r="U79" s="14">
        <f t="shared" si="84"/>
        <v>0</v>
      </c>
      <c r="V79" s="14" t="str">
        <f t="shared" si="85"/>
        <v/>
      </c>
      <c r="W79" s="14" t="str">
        <f t="shared" si="51"/>
        <v>N</v>
      </c>
      <c r="X79" s="14" t="str">
        <f t="shared" si="86"/>
        <v>N</v>
      </c>
      <c r="Y79" s="14" t="str">
        <f t="shared" si="55"/>
        <v/>
      </c>
      <c r="Z79" s="79" t="str">
        <f t="shared" si="87"/>
        <v/>
      </c>
      <c r="AA79" s="14" t="str">
        <f t="shared" si="88"/>
        <v/>
      </c>
      <c r="AB79" s="14" t="str">
        <f t="shared" si="56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2" t="str">
        <f t="shared" si="93"/>
        <v/>
      </c>
      <c r="AH79" s="152" t="str">
        <f t="shared" si="94"/>
        <v/>
      </c>
      <c r="AI79" s="44" t="str">
        <f t="shared" si="57"/>
        <v/>
      </c>
      <c r="AJ79" s="44" t="str">
        <f t="shared" si="58"/>
        <v/>
      </c>
      <c r="AK79" s="44" t="str">
        <f t="shared" si="59"/>
        <v/>
      </c>
      <c r="AL79" s="71" t="str">
        <f t="shared" si="75"/>
        <v/>
      </c>
      <c r="AM79" s="71" t="str">
        <f t="shared" si="76"/>
        <v/>
      </c>
      <c r="AN79" s="71" t="str">
        <f t="shared" si="77"/>
        <v/>
      </c>
      <c r="AO79" s="71" t="str">
        <f t="shared" si="78"/>
        <v/>
      </c>
      <c r="AR79" s="14" t="str">
        <f t="shared" si="65"/>
        <v/>
      </c>
      <c r="AS79" s="14" t="str">
        <f t="shared" ref="AS79:AS109" si="100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0"/>
        <v>00000</v>
      </c>
      <c r="AW79" s="14" t="str">
        <f t="shared" si="60"/>
        <v>00000</v>
      </c>
      <c r="AX79" s="14" t="str">
        <f t="shared" si="61"/>
        <v>000000</v>
      </c>
      <c r="AY79" s="14" t="str">
        <f t="shared" si="61"/>
        <v>000000</v>
      </c>
      <c r="AZ79" s="14" t="str">
        <f t="shared" si="95"/>
        <v>B</v>
      </c>
      <c r="BA79" s="14" t="str">
        <f t="shared" si="79"/>
        <v/>
      </c>
      <c r="BB79" s="14" t="str">
        <f t="shared" si="96"/>
        <v/>
      </c>
      <c r="BC79" s="14" t="str">
        <f t="shared" si="80"/>
        <v/>
      </c>
      <c r="BD79" s="14" t="str">
        <f t="shared" si="99"/>
        <v/>
      </c>
      <c r="BE79" s="14">
        <f t="shared" si="97"/>
        <v>1</v>
      </c>
      <c r="BF79" s="14">
        <f t="shared" si="98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4" t="str">
        <f t="shared" si="67"/>
        <v/>
      </c>
      <c r="C80" s="36" t="str">
        <f t="shared" si="63"/>
        <v/>
      </c>
      <c r="D80" s="75" t="str">
        <f t="shared" si="68"/>
        <v/>
      </c>
      <c r="E80" s="113" t="str">
        <f t="shared" si="69"/>
        <v/>
      </c>
      <c r="F80" s="76" t="str">
        <f t="shared" si="81"/>
        <v/>
      </c>
      <c r="H80" s="80" t="str">
        <f>IF('Strategy Dashboard'!AU80="","",'Strategy Dashboard'!AU80)</f>
        <v/>
      </c>
      <c r="J80" s="74" t="str">
        <f t="shared" si="64"/>
        <v/>
      </c>
      <c r="K80" s="75" t="str">
        <f t="shared" si="70"/>
        <v/>
      </c>
      <c r="L80" s="113" t="str">
        <f t="shared" si="71"/>
        <v/>
      </c>
      <c r="M80" s="36" t="str">
        <f t="shared" si="82"/>
        <v/>
      </c>
      <c r="N80" s="36" t="str">
        <f t="shared" si="83"/>
        <v/>
      </c>
      <c r="O80" s="129" t="str">
        <f t="shared" si="72"/>
        <v/>
      </c>
      <c r="P80" s="36" t="str">
        <f>IF(H80="","",IF(B80="NB",P79,IF(O80="",SUM($O$5:$O80)+N80,SUM($O$5:$O80))))</f>
        <v/>
      </c>
      <c r="Q80" s="130" t="str">
        <f t="shared" si="62"/>
        <v/>
      </c>
      <c r="R80" s="122" t="str">
        <f t="shared" si="73"/>
        <v/>
      </c>
      <c r="S80" s="79" t="str">
        <f t="shared" si="74"/>
        <v/>
      </c>
      <c r="T80" s="14" t="str">
        <f t="shared" si="66"/>
        <v/>
      </c>
      <c r="U80" s="14">
        <f t="shared" si="84"/>
        <v>0</v>
      </c>
      <c r="V80" s="14" t="str">
        <f t="shared" si="85"/>
        <v/>
      </c>
      <c r="W80" s="14" t="str">
        <f t="shared" si="51"/>
        <v>N</v>
      </c>
      <c r="X80" s="14" t="str">
        <f t="shared" si="86"/>
        <v>N</v>
      </c>
      <c r="Y80" s="14" t="str">
        <f t="shared" si="55"/>
        <v/>
      </c>
      <c r="Z80" s="79" t="str">
        <f t="shared" si="87"/>
        <v/>
      </c>
      <c r="AA80" s="14" t="str">
        <f t="shared" si="88"/>
        <v/>
      </c>
      <c r="AB80" s="14" t="str">
        <f t="shared" si="56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2" t="str">
        <f t="shared" si="93"/>
        <v/>
      </c>
      <c r="AH80" s="152" t="str">
        <f t="shared" si="94"/>
        <v/>
      </c>
      <c r="AI80" s="44" t="str">
        <f t="shared" si="57"/>
        <v/>
      </c>
      <c r="AJ80" s="44" t="str">
        <f t="shared" si="58"/>
        <v/>
      </c>
      <c r="AK80" s="44" t="str">
        <f t="shared" si="59"/>
        <v/>
      </c>
      <c r="AL80" s="71" t="str">
        <f t="shared" si="75"/>
        <v/>
      </c>
      <c r="AM80" s="71" t="str">
        <f t="shared" si="76"/>
        <v/>
      </c>
      <c r="AN80" s="71" t="str">
        <f t="shared" si="77"/>
        <v/>
      </c>
      <c r="AO80" s="71" t="str">
        <f t="shared" si="78"/>
        <v/>
      </c>
      <c r="AR80" s="14" t="str">
        <f t="shared" si="65"/>
        <v/>
      </c>
      <c r="AS80" s="14" t="str">
        <f t="shared" si="100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0"/>
        <v>00000</v>
      </c>
      <c r="AW80" s="14" t="str">
        <f t="shared" si="60"/>
        <v>00000</v>
      </c>
      <c r="AX80" s="14" t="str">
        <f t="shared" si="61"/>
        <v>000000</v>
      </c>
      <c r="AY80" s="14" t="str">
        <f t="shared" si="61"/>
        <v>000000</v>
      </c>
      <c r="AZ80" s="14" t="str">
        <f t="shared" si="95"/>
        <v>B</v>
      </c>
      <c r="BA80" s="14" t="str">
        <f t="shared" si="79"/>
        <v/>
      </c>
      <c r="BB80" s="14" t="str">
        <f t="shared" si="96"/>
        <v/>
      </c>
      <c r="BC80" s="14" t="str">
        <f t="shared" si="80"/>
        <v/>
      </c>
      <c r="BD80" s="14" t="str">
        <f t="shared" si="99"/>
        <v/>
      </c>
      <c r="BE80" s="14">
        <f t="shared" si="97"/>
        <v>1</v>
      </c>
      <c r="BF80" s="14">
        <f t="shared" si="98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68" t="str">
        <f t="shared" si="67"/>
        <v/>
      </c>
      <c r="C81" s="24" t="str">
        <f t="shared" si="63"/>
        <v/>
      </c>
      <c r="D81" s="77" t="str">
        <f t="shared" si="68"/>
        <v/>
      </c>
      <c r="E81" s="114" t="str">
        <f t="shared" si="69"/>
        <v/>
      </c>
      <c r="F81" s="67" t="str">
        <f t="shared" si="81"/>
        <v/>
      </c>
      <c r="H81" s="81" t="str">
        <f>IF('Strategy Dashboard'!AU81="","",'Strategy Dashboard'!AU81)</f>
        <v/>
      </c>
      <c r="J81" s="68" t="str">
        <f t="shared" si="64"/>
        <v/>
      </c>
      <c r="K81" s="77" t="str">
        <f t="shared" si="70"/>
        <v/>
      </c>
      <c r="L81" s="114" t="str">
        <f t="shared" si="71"/>
        <v/>
      </c>
      <c r="M81" s="24" t="str">
        <f t="shared" si="82"/>
        <v/>
      </c>
      <c r="N81" s="36" t="str">
        <f t="shared" si="83"/>
        <v/>
      </c>
      <c r="O81" s="117" t="str">
        <f t="shared" si="72"/>
        <v/>
      </c>
      <c r="P81" s="24" t="str">
        <f>IF(H81="","",IF(B81="NB",P80,IF(O81="",SUM($O$5:$O81)+N81,SUM($O$5:$O81))))</f>
        <v/>
      </c>
      <c r="Q81" s="123" t="str">
        <f t="shared" si="62"/>
        <v/>
      </c>
      <c r="R81" s="122" t="str">
        <f t="shared" si="73"/>
        <v/>
      </c>
      <c r="S81" s="79" t="str">
        <f t="shared" si="74"/>
        <v/>
      </c>
      <c r="T81" s="14" t="str">
        <f t="shared" si="66"/>
        <v/>
      </c>
      <c r="U81" s="14">
        <f t="shared" si="84"/>
        <v>0</v>
      </c>
      <c r="V81" s="14" t="str">
        <f t="shared" si="85"/>
        <v/>
      </c>
      <c r="W81" s="14" t="str">
        <f t="shared" si="51"/>
        <v>N</v>
      </c>
      <c r="X81" s="14" t="str">
        <f t="shared" si="86"/>
        <v>N</v>
      </c>
      <c r="Y81" s="14" t="str">
        <f t="shared" si="55"/>
        <v/>
      </c>
      <c r="Z81" s="79" t="str">
        <f t="shared" si="87"/>
        <v/>
      </c>
      <c r="AA81" s="14" t="str">
        <f t="shared" si="88"/>
        <v/>
      </c>
      <c r="AB81" s="14" t="str">
        <f t="shared" si="56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2" t="str">
        <f t="shared" si="93"/>
        <v/>
      </c>
      <c r="AH81" s="152" t="str">
        <f t="shared" si="94"/>
        <v/>
      </c>
      <c r="AI81" s="44" t="str">
        <f t="shared" si="57"/>
        <v/>
      </c>
      <c r="AJ81" s="44" t="str">
        <f t="shared" si="58"/>
        <v/>
      </c>
      <c r="AK81" s="44" t="str">
        <f t="shared" si="59"/>
        <v/>
      </c>
      <c r="AL81" s="71" t="str">
        <f t="shared" si="75"/>
        <v/>
      </c>
      <c r="AM81" s="71" t="str">
        <f t="shared" si="76"/>
        <v/>
      </c>
      <c r="AN81" s="71" t="str">
        <f t="shared" si="77"/>
        <v/>
      </c>
      <c r="AO81" s="71" t="str">
        <f t="shared" si="78"/>
        <v/>
      </c>
      <c r="AR81" s="14" t="str">
        <f t="shared" si="65"/>
        <v/>
      </c>
      <c r="AS81" s="14" t="str">
        <f t="shared" si="100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0"/>
        <v>00000</v>
      </c>
      <c r="AW81" s="14" t="str">
        <f t="shared" si="60"/>
        <v>00000</v>
      </c>
      <c r="AX81" s="14" t="str">
        <f t="shared" si="61"/>
        <v>000000</v>
      </c>
      <c r="AY81" s="14" t="str">
        <f t="shared" si="61"/>
        <v>000000</v>
      </c>
      <c r="AZ81" s="14" t="str">
        <f t="shared" si="95"/>
        <v>B</v>
      </c>
      <c r="BA81" s="14" t="str">
        <f t="shared" si="79"/>
        <v/>
      </c>
      <c r="BB81" s="14" t="str">
        <f t="shared" si="96"/>
        <v/>
      </c>
      <c r="BC81" s="14" t="str">
        <f t="shared" si="80"/>
        <v/>
      </c>
      <c r="BD81" s="14" t="str">
        <f t="shared" si="99"/>
        <v/>
      </c>
      <c r="BE81" s="14">
        <f t="shared" si="97"/>
        <v>1</v>
      </c>
      <c r="BF81" s="14">
        <f t="shared" si="98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68" t="str">
        <f t="shared" si="67"/>
        <v/>
      </c>
      <c r="C82" s="24" t="str">
        <f t="shared" si="63"/>
        <v/>
      </c>
      <c r="D82" s="77" t="str">
        <f t="shared" si="68"/>
        <v/>
      </c>
      <c r="E82" s="114" t="str">
        <f t="shared" si="69"/>
        <v/>
      </c>
      <c r="F82" s="67" t="str">
        <f t="shared" si="81"/>
        <v/>
      </c>
      <c r="H82" s="81" t="str">
        <f>IF('Strategy Dashboard'!AU82="","",'Strategy Dashboard'!AU82)</f>
        <v/>
      </c>
      <c r="J82" s="68" t="str">
        <f t="shared" si="64"/>
        <v/>
      </c>
      <c r="K82" s="77" t="str">
        <f t="shared" si="70"/>
        <v/>
      </c>
      <c r="L82" s="114" t="str">
        <f t="shared" si="71"/>
        <v/>
      </c>
      <c r="M82" s="24" t="str">
        <f t="shared" si="82"/>
        <v/>
      </c>
      <c r="N82" s="36" t="str">
        <f t="shared" si="83"/>
        <v/>
      </c>
      <c r="O82" s="117" t="str">
        <f t="shared" si="72"/>
        <v/>
      </c>
      <c r="P82" s="24" t="str">
        <f>IF(H82="","",IF(B82="NB",P81,IF(O82="",SUM($O$5:$O82)+N82,SUM($O$5:$O82))))</f>
        <v/>
      </c>
      <c r="Q82" s="123" t="str">
        <f t="shared" si="62"/>
        <v/>
      </c>
      <c r="R82" s="122" t="str">
        <f t="shared" si="73"/>
        <v/>
      </c>
      <c r="S82" s="79" t="str">
        <f t="shared" si="74"/>
        <v/>
      </c>
      <c r="T82" s="14" t="str">
        <f t="shared" si="66"/>
        <v/>
      </c>
      <c r="U82" s="14">
        <f t="shared" si="84"/>
        <v>0</v>
      </c>
      <c r="V82" s="14" t="str">
        <f t="shared" si="85"/>
        <v/>
      </c>
      <c r="W82" s="14" t="str">
        <f t="shared" si="51"/>
        <v>N</v>
      </c>
      <c r="X82" s="14" t="str">
        <f t="shared" si="86"/>
        <v>N</v>
      </c>
      <c r="Y82" s="14" t="str">
        <f t="shared" si="55"/>
        <v/>
      </c>
      <c r="Z82" s="79" t="str">
        <f t="shared" si="87"/>
        <v/>
      </c>
      <c r="AA82" s="14" t="str">
        <f t="shared" si="88"/>
        <v/>
      </c>
      <c r="AB82" s="14" t="str">
        <f t="shared" si="56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2" t="str">
        <f t="shared" si="93"/>
        <v/>
      </c>
      <c r="AH82" s="152" t="str">
        <f t="shared" si="94"/>
        <v/>
      </c>
      <c r="AI82" s="44" t="str">
        <f t="shared" si="57"/>
        <v/>
      </c>
      <c r="AJ82" s="44" t="str">
        <f t="shared" si="58"/>
        <v/>
      </c>
      <c r="AK82" s="44" t="str">
        <f t="shared" si="59"/>
        <v/>
      </c>
      <c r="AL82" s="71" t="str">
        <f t="shared" si="75"/>
        <v/>
      </c>
      <c r="AM82" s="71" t="str">
        <f t="shared" si="76"/>
        <v/>
      </c>
      <c r="AN82" s="71" t="str">
        <f t="shared" si="77"/>
        <v/>
      </c>
      <c r="AO82" s="71" t="str">
        <f t="shared" si="78"/>
        <v/>
      </c>
      <c r="AR82" s="14" t="str">
        <f t="shared" si="65"/>
        <v/>
      </c>
      <c r="AS82" s="14" t="str">
        <f t="shared" si="100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0"/>
        <v>00000</v>
      </c>
      <c r="AW82" s="14" t="str">
        <f t="shared" si="60"/>
        <v>00000</v>
      </c>
      <c r="AX82" s="14" t="str">
        <f t="shared" si="61"/>
        <v>000000</v>
      </c>
      <c r="AY82" s="14" t="str">
        <f t="shared" si="61"/>
        <v>000000</v>
      </c>
      <c r="AZ82" s="14" t="str">
        <f t="shared" si="95"/>
        <v>B</v>
      </c>
      <c r="BA82" s="14" t="str">
        <f t="shared" si="79"/>
        <v/>
      </c>
      <c r="BB82" s="14" t="str">
        <f t="shared" si="96"/>
        <v/>
      </c>
      <c r="BC82" s="14" t="str">
        <f t="shared" si="80"/>
        <v/>
      </c>
      <c r="BD82" s="14" t="str">
        <f t="shared" si="99"/>
        <v/>
      </c>
      <c r="BE82" s="14">
        <f t="shared" si="97"/>
        <v>1</v>
      </c>
      <c r="BF82" s="14">
        <f t="shared" si="98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68" t="str">
        <f t="shared" si="67"/>
        <v/>
      </c>
      <c r="C83" s="24" t="str">
        <f t="shared" si="63"/>
        <v/>
      </c>
      <c r="D83" s="77" t="str">
        <f t="shared" si="68"/>
        <v/>
      </c>
      <c r="E83" s="114" t="str">
        <f t="shared" si="69"/>
        <v/>
      </c>
      <c r="F83" s="67" t="str">
        <f t="shared" si="81"/>
        <v/>
      </c>
      <c r="H83" s="81" t="str">
        <f>IF('Strategy Dashboard'!AU83="","",'Strategy Dashboard'!AU83)</f>
        <v/>
      </c>
      <c r="J83" s="68" t="str">
        <f t="shared" si="64"/>
        <v/>
      </c>
      <c r="K83" s="77" t="str">
        <f t="shared" si="70"/>
        <v/>
      </c>
      <c r="L83" s="114" t="str">
        <f t="shared" si="71"/>
        <v/>
      </c>
      <c r="M83" s="24" t="str">
        <f t="shared" si="82"/>
        <v/>
      </c>
      <c r="N83" s="36" t="str">
        <f t="shared" si="83"/>
        <v/>
      </c>
      <c r="O83" s="117" t="str">
        <f t="shared" si="72"/>
        <v/>
      </c>
      <c r="P83" s="24" t="str">
        <f>IF(H83="","",IF(B83="NB",P82,IF(O83="",SUM($O$5:$O83)+N83,SUM($O$5:$O83))))</f>
        <v/>
      </c>
      <c r="Q83" s="123" t="str">
        <f t="shared" si="62"/>
        <v/>
      </c>
      <c r="R83" s="122" t="str">
        <f t="shared" si="73"/>
        <v/>
      </c>
      <c r="S83" s="79" t="str">
        <f t="shared" si="74"/>
        <v/>
      </c>
      <c r="T83" s="14" t="str">
        <f t="shared" si="66"/>
        <v/>
      </c>
      <c r="U83" s="14">
        <f t="shared" si="84"/>
        <v>0</v>
      </c>
      <c r="V83" s="14" t="str">
        <f t="shared" si="85"/>
        <v/>
      </c>
      <c r="W83" s="14" t="str">
        <f t="shared" si="51"/>
        <v>N</v>
      </c>
      <c r="X83" s="14" t="str">
        <f t="shared" si="86"/>
        <v>N</v>
      </c>
      <c r="Y83" s="14" t="str">
        <f t="shared" si="55"/>
        <v/>
      </c>
      <c r="Z83" s="79" t="str">
        <f t="shared" si="87"/>
        <v/>
      </c>
      <c r="AA83" s="14" t="str">
        <f t="shared" si="88"/>
        <v/>
      </c>
      <c r="AB83" s="14" t="str">
        <f t="shared" si="56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2" t="str">
        <f t="shared" si="93"/>
        <v/>
      </c>
      <c r="AH83" s="152" t="str">
        <f t="shared" si="94"/>
        <v/>
      </c>
      <c r="AI83" s="44" t="str">
        <f t="shared" si="57"/>
        <v/>
      </c>
      <c r="AJ83" s="44" t="str">
        <f t="shared" si="58"/>
        <v/>
      </c>
      <c r="AK83" s="44" t="str">
        <f t="shared" si="59"/>
        <v/>
      </c>
      <c r="AL83" s="71" t="str">
        <f t="shared" si="75"/>
        <v/>
      </c>
      <c r="AM83" s="71" t="str">
        <f t="shared" si="76"/>
        <v/>
      </c>
      <c r="AN83" s="71" t="str">
        <f t="shared" si="77"/>
        <v/>
      </c>
      <c r="AO83" s="71" t="str">
        <f t="shared" si="78"/>
        <v/>
      </c>
      <c r="AR83" s="14" t="str">
        <f t="shared" si="65"/>
        <v/>
      </c>
      <c r="AS83" s="14" t="str">
        <f t="shared" si="100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0"/>
        <v>00000</v>
      </c>
      <c r="AW83" s="14" t="str">
        <f t="shared" si="60"/>
        <v>00000</v>
      </c>
      <c r="AX83" s="14" t="str">
        <f t="shared" si="61"/>
        <v>000000</v>
      </c>
      <c r="AY83" s="14" t="str">
        <f t="shared" si="61"/>
        <v>000000</v>
      </c>
      <c r="AZ83" s="14" t="str">
        <f t="shared" si="95"/>
        <v>B</v>
      </c>
      <c r="BA83" s="14" t="str">
        <f t="shared" si="79"/>
        <v/>
      </c>
      <c r="BB83" s="14" t="str">
        <f t="shared" si="96"/>
        <v/>
      </c>
      <c r="BC83" s="14" t="str">
        <f t="shared" si="80"/>
        <v/>
      </c>
      <c r="BD83" s="14" t="str">
        <f t="shared" si="99"/>
        <v/>
      </c>
      <c r="BE83" s="14">
        <f t="shared" si="97"/>
        <v>1</v>
      </c>
      <c r="BF83" s="14">
        <f t="shared" si="98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69" t="str">
        <f t="shared" si="67"/>
        <v/>
      </c>
      <c r="C84" s="25" t="str">
        <f t="shared" si="63"/>
        <v/>
      </c>
      <c r="D84" s="78" t="str">
        <f t="shared" si="68"/>
        <v/>
      </c>
      <c r="E84" s="115" t="str">
        <f t="shared" si="69"/>
        <v/>
      </c>
      <c r="F84" s="70" t="str">
        <f t="shared" si="81"/>
        <v/>
      </c>
      <c r="H84" s="82" t="str">
        <f>IF('Strategy Dashboard'!AU84="","",'Strategy Dashboard'!AU84)</f>
        <v/>
      </c>
      <c r="J84" s="69" t="str">
        <f t="shared" si="64"/>
        <v/>
      </c>
      <c r="K84" s="78" t="str">
        <f t="shared" si="70"/>
        <v/>
      </c>
      <c r="L84" s="115" t="str">
        <f t="shared" si="71"/>
        <v/>
      </c>
      <c r="M84" s="25" t="str">
        <f t="shared" si="82"/>
        <v/>
      </c>
      <c r="N84" s="36" t="str">
        <f t="shared" si="83"/>
        <v/>
      </c>
      <c r="O84" s="124" t="str">
        <f t="shared" si="72"/>
        <v/>
      </c>
      <c r="P84" s="25" t="str">
        <f>IF(H84="","",IF(B84="NB",P83,IF(O84="",SUM($O$5:$O84)+N84,SUM($O$5:$O84))))</f>
        <v/>
      </c>
      <c r="Q84" s="125" t="str">
        <f t="shared" si="62"/>
        <v/>
      </c>
      <c r="R84" s="122" t="str">
        <f t="shared" si="73"/>
        <v/>
      </c>
      <c r="S84" s="79" t="str">
        <f t="shared" si="74"/>
        <v/>
      </c>
      <c r="T84" s="14" t="str">
        <f t="shared" si="66"/>
        <v/>
      </c>
      <c r="U84" s="14">
        <f t="shared" si="84"/>
        <v>0</v>
      </c>
      <c r="V84" s="14" t="str">
        <f t="shared" si="85"/>
        <v/>
      </c>
      <c r="W84" s="14" t="str">
        <f t="shared" si="51"/>
        <v>N</v>
      </c>
      <c r="X84" s="14" t="str">
        <f t="shared" si="86"/>
        <v>N</v>
      </c>
      <c r="Y84" s="14" t="str">
        <f t="shared" si="55"/>
        <v/>
      </c>
      <c r="Z84" s="79" t="str">
        <f t="shared" si="87"/>
        <v/>
      </c>
      <c r="AA84" s="14" t="str">
        <f t="shared" si="88"/>
        <v/>
      </c>
      <c r="AB84" s="14" t="str">
        <f t="shared" si="56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2" t="str">
        <f t="shared" si="93"/>
        <v/>
      </c>
      <c r="AH84" s="152" t="str">
        <f t="shared" si="94"/>
        <v/>
      </c>
      <c r="AI84" s="44" t="str">
        <f t="shared" si="57"/>
        <v/>
      </c>
      <c r="AJ84" s="44" t="str">
        <f t="shared" si="58"/>
        <v/>
      </c>
      <c r="AK84" s="44" t="str">
        <f t="shared" si="59"/>
        <v/>
      </c>
      <c r="AL84" s="71" t="str">
        <f t="shared" si="75"/>
        <v/>
      </c>
      <c r="AM84" s="71" t="str">
        <f t="shared" si="76"/>
        <v/>
      </c>
      <c r="AN84" s="71" t="str">
        <f t="shared" si="77"/>
        <v/>
      </c>
      <c r="AO84" s="71" t="str">
        <f t="shared" si="78"/>
        <v/>
      </c>
      <c r="AR84" s="14" t="str">
        <f t="shared" si="65"/>
        <v/>
      </c>
      <c r="AS84" s="14" t="str">
        <f t="shared" si="100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0"/>
        <v>00000</v>
      </c>
      <c r="AW84" s="14" t="str">
        <f t="shared" si="60"/>
        <v>00000</v>
      </c>
      <c r="AX84" s="14" t="str">
        <f t="shared" si="61"/>
        <v>000000</v>
      </c>
      <c r="AY84" s="14" t="str">
        <f t="shared" si="61"/>
        <v>000000</v>
      </c>
      <c r="AZ84" s="14" t="str">
        <f t="shared" si="95"/>
        <v>B</v>
      </c>
      <c r="BA84" s="14" t="str">
        <f t="shared" si="79"/>
        <v/>
      </c>
      <c r="BB84" s="14" t="str">
        <f t="shared" si="96"/>
        <v/>
      </c>
      <c r="BC84" s="14" t="str">
        <f t="shared" si="80"/>
        <v/>
      </c>
      <c r="BD84" s="14" t="str">
        <f t="shared" si="99"/>
        <v/>
      </c>
      <c r="BE84" s="14">
        <f t="shared" si="97"/>
        <v>1</v>
      </c>
      <c r="BF84" s="14">
        <f t="shared" si="98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4" t="str">
        <f t="shared" si="67"/>
        <v/>
      </c>
      <c r="C85" s="36" t="str">
        <f t="shared" si="63"/>
        <v/>
      </c>
      <c r="D85" s="75" t="str">
        <f t="shared" si="68"/>
        <v/>
      </c>
      <c r="E85" s="113" t="str">
        <f t="shared" si="69"/>
        <v/>
      </c>
      <c r="F85" s="76" t="str">
        <f t="shared" si="81"/>
        <v/>
      </c>
      <c r="H85" s="80" t="str">
        <f>IF('Strategy Dashboard'!AU85="","",'Strategy Dashboard'!AU85)</f>
        <v/>
      </c>
      <c r="J85" s="74" t="str">
        <f t="shared" si="64"/>
        <v/>
      </c>
      <c r="K85" s="75" t="str">
        <f t="shared" si="70"/>
        <v/>
      </c>
      <c r="L85" s="113" t="str">
        <f t="shared" si="71"/>
        <v/>
      </c>
      <c r="M85" s="36" t="str">
        <f t="shared" si="82"/>
        <v/>
      </c>
      <c r="N85" s="36" t="str">
        <f t="shared" si="83"/>
        <v/>
      </c>
      <c r="O85" s="129" t="str">
        <f t="shared" si="72"/>
        <v/>
      </c>
      <c r="P85" s="36" t="str">
        <f>IF(H85="","",IF(B85="NB",P84,IF(O85="",SUM($O$5:$O85)+N85,SUM($O$5:$O85))))</f>
        <v/>
      </c>
      <c r="Q85" s="130" t="str">
        <f t="shared" si="62"/>
        <v/>
      </c>
      <c r="R85" s="122" t="str">
        <f t="shared" si="73"/>
        <v/>
      </c>
      <c r="S85" s="79" t="str">
        <f t="shared" si="74"/>
        <v/>
      </c>
      <c r="T85" s="14" t="str">
        <f t="shared" si="66"/>
        <v/>
      </c>
      <c r="U85" s="14">
        <f t="shared" si="84"/>
        <v>0</v>
      </c>
      <c r="V85" s="14" t="str">
        <f t="shared" si="85"/>
        <v/>
      </c>
      <c r="W85" s="14" t="str">
        <f t="shared" ref="W85:W116" si="101">IF(OR(F81&amp;F82&amp;F83="WLW",F82&amp;F83="WW"),"Y","N")</f>
        <v>N</v>
      </c>
      <c r="X85" s="14" t="str">
        <f t="shared" si="86"/>
        <v>N</v>
      </c>
      <c r="Y85" s="14" t="str">
        <f t="shared" si="55"/>
        <v/>
      </c>
      <c r="Z85" s="79" t="str">
        <f t="shared" si="87"/>
        <v/>
      </c>
      <c r="AA85" s="14" t="str">
        <f t="shared" si="88"/>
        <v/>
      </c>
      <c r="AB85" s="14" t="str">
        <f t="shared" si="56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2" t="str">
        <f t="shared" si="93"/>
        <v/>
      </c>
      <c r="AH85" s="152" t="str">
        <f t="shared" si="94"/>
        <v/>
      </c>
      <c r="AI85" s="44" t="str">
        <f t="shared" si="57"/>
        <v/>
      </c>
      <c r="AJ85" s="44" t="str">
        <f t="shared" si="58"/>
        <v/>
      </c>
      <c r="AK85" s="44" t="str">
        <f t="shared" si="59"/>
        <v/>
      </c>
      <c r="AL85" s="71" t="str">
        <f t="shared" si="75"/>
        <v/>
      </c>
      <c r="AM85" s="71" t="str">
        <f t="shared" si="76"/>
        <v/>
      </c>
      <c r="AN85" s="71" t="str">
        <f t="shared" si="77"/>
        <v/>
      </c>
      <c r="AO85" s="71" t="str">
        <f t="shared" si="78"/>
        <v/>
      </c>
      <c r="AR85" s="14" t="str">
        <f t="shared" si="65"/>
        <v/>
      </c>
      <c r="AS85" s="14" t="str">
        <f t="shared" si="100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0"/>
        <v>00000</v>
      </c>
      <c r="AW85" s="14" t="str">
        <f t="shared" si="60"/>
        <v>00000</v>
      </c>
      <c r="AX85" s="14" t="str">
        <f t="shared" si="61"/>
        <v>000000</v>
      </c>
      <c r="AY85" s="14" t="str">
        <f t="shared" si="61"/>
        <v>000000</v>
      </c>
      <c r="AZ85" s="14" t="str">
        <f t="shared" si="95"/>
        <v>B</v>
      </c>
      <c r="BA85" s="14" t="str">
        <f t="shared" si="79"/>
        <v/>
      </c>
      <c r="BB85" s="14" t="str">
        <f t="shared" si="96"/>
        <v/>
      </c>
      <c r="BC85" s="14" t="str">
        <f t="shared" si="80"/>
        <v/>
      </c>
      <c r="BD85" s="14" t="str">
        <f t="shared" si="99"/>
        <v/>
      </c>
      <c r="BE85" s="14">
        <f t="shared" si="97"/>
        <v>1</v>
      </c>
      <c r="BF85" s="14">
        <f t="shared" si="98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68" t="str">
        <f t="shared" si="67"/>
        <v/>
      </c>
      <c r="C86" s="24" t="str">
        <f t="shared" si="63"/>
        <v/>
      </c>
      <c r="D86" s="77" t="str">
        <f t="shared" si="68"/>
        <v/>
      </c>
      <c r="E86" s="114" t="str">
        <f t="shared" si="69"/>
        <v/>
      </c>
      <c r="F86" s="67" t="str">
        <f t="shared" si="81"/>
        <v/>
      </c>
      <c r="H86" s="81" t="str">
        <f>IF('Strategy Dashboard'!AU86="","",'Strategy Dashboard'!AU86)</f>
        <v/>
      </c>
      <c r="J86" s="68" t="str">
        <f t="shared" si="64"/>
        <v/>
      </c>
      <c r="K86" s="77" t="str">
        <f t="shared" si="70"/>
        <v/>
      </c>
      <c r="L86" s="114" t="str">
        <f t="shared" si="71"/>
        <v/>
      </c>
      <c r="M86" s="24" t="str">
        <f t="shared" si="82"/>
        <v/>
      </c>
      <c r="N86" s="36" t="str">
        <f t="shared" si="83"/>
        <v/>
      </c>
      <c r="O86" s="117" t="str">
        <f t="shared" si="72"/>
        <v/>
      </c>
      <c r="P86" s="24" t="str">
        <f>IF(H86="","",IF(B86="NB",P85,IF(O86="",SUM($O$5:$O86)+N86,SUM($O$5:$O86))))</f>
        <v/>
      </c>
      <c r="Q86" s="123" t="str">
        <f t="shared" si="62"/>
        <v/>
      </c>
      <c r="R86" s="122" t="str">
        <f t="shared" si="73"/>
        <v/>
      </c>
      <c r="S86" s="79" t="str">
        <f t="shared" si="74"/>
        <v/>
      </c>
      <c r="T86" s="14" t="str">
        <f t="shared" si="66"/>
        <v/>
      </c>
      <c r="U86" s="14">
        <f t="shared" si="84"/>
        <v>0</v>
      </c>
      <c r="V86" s="14" t="str">
        <f t="shared" si="85"/>
        <v/>
      </c>
      <c r="W86" s="14" t="str">
        <f t="shared" si="101"/>
        <v>N</v>
      </c>
      <c r="X86" s="14" t="str">
        <f t="shared" si="86"/>
        <v>N</v>
      </c>
      <c r="Y86" s="14" t="str">
        <f t="shared" si="55"/>
        <v/>
      </c>
      <c r="Z86" s="79" t="str">
        <f t="shared" si="87"/>
        <v/>
      </c>
      <c r="AA86" s="14" t="str">
        <f t="shared" si="88"/>
        <v/>
      </c>
      <c r="AB86" s="14" t="str">
        <f t="shared" si="56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2" t="str">
        <f t="shared" si="93"/>
        <v/>
      </c>
      <c r="AH86" s="152" t="str">
        <f t="shared" si="94"/>
        <v/>
      </c>
      <c r="AI86" s="44" t="str">
        <f t="shared" si="57"/>
        <v/>
      </c>
      <c r="AJ86" s="44" t="str">
        <f t="shared" si="58"/>
        <v/>
      </c>
      <c r="AK86" s="44" t="str">
        <f t="shared" si="59"/>
        <v/>
      </c>
      <c r="AL86" s="71" t="str">
        <f t="shared" si="75"/>
        <v/>
      </c>
      <c r="AM86" s="71" t="str">
        <f t="shared" si="76"/>
        <v/>
      </c>
      <c r="AN86" s="71" t="str">
        <f t="shared" si="77"/>
        <v/>
      </c>
      <c r="AO86" s="71" t="str">
        <f t="shared" si="78"/>
        <v/>
      </c>
      <c r="AR86" s="14" t="str">
        <f t="shared" si="65"/>
        <v/>
      </c>
      <c r="AS86" s="14" t="str">
        <f t="shared" si="100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0"/>
        <v>00000</v>
      </c>
      <c r="AW86" s="14" t="str">
        <f t="shared" si="60"/>
        <v>00000</v>
      </c>
      <c r="AX86" s="14" t="str">
        <f t="shared" si="61"/>
        <v>000000</v>
      </c>
      <c r="AY86" s="14" t="str">
        <f t="shared" si="61"/>
        <v>000000</v>
      </c>
      <c r="AZ86" s="14" t="str">
        <f t="shared" si="95"/>
        <v>B</v>
      </c>
      <c r="BA86" s="14" t="str">
        <f t="shared" si="79"/>
        <v/>
      </c>
      <c r="BB86" s="14" t="str">
        <f t="shared" si="96"/>
        <v/>
      </c>
      <c r="BC86" s="14" t="str">
        <f t="shared" si="80"/>
        <v/>
      </c>
      <c r="BD86" s="14" t="str">
        <f t="shared" si="99"/>
        <v/>
      </c>
      <c r="BE86" s="14">
        <f t="shared" si="97"/>
        <v>1</v>
      </c>
      <c r="BF86" s="14">
        <f t="shared" si="98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68" t="str">
        <f t="shared" si="67"/>
        <v/>
      </c>
      <c r="C87" s="24" t="str">
        <f t="shared" si="63"/>
        <v/>
      </c>
      <c r="D87" s="77" t="str">
        <f t="shared" si="68"/>
        <v/>
      </c>
      <c r="E87" s="114" t="str">
        <f t="shared" si="69"/>
        <v/>
      </c>
      <c r="F87" s="67" t="str">
        <f t="shared" si="81"/>
        <v/>
      </c>
      <c r="H87" s="81" t="str">
        <f>IF('Strategy Dashboard'!AU87="","",'Strategy Dashboard'!AU87)</f>
        <v/>
      </c>
      <c r="J87" s="68" t="str">
        <f t="shared" si="64"/>
        <v/>
      </c>
      <c r="K87" s="77" t="str">
        <f t="shared" si="70"/>
        <v/>
      </c>
      <c r="L87" s="114" t="str">
        <f t="shared" si="71"/>
        <v/>
      </c>
      <c r="M87" s="24" t="str">
        <f t="shared" si="82"/>
        <v/>
      </c>
      <c r="N87" s="36" t="str">
        <f t="shared" si="83"/>
        <v/>
      </c>
      <c r="O87" s="117" t="str">
        <f t="shared" si="72"/>
        <v/>
      </c>
      <c r="P87" s="24" t="str">
        <f>IF(H87="","",IF(B87="NB",P86,IF(O87="",SUM($O$5:$O87)+N87,SUM($O$5:$O87))))</f>
        <v/>
      </c>
      <c r="Q87" s="123" t="str">
        <f t="shared" si="62"/>
        <v/>
      </c>
      <c r="R87" s="122" t="str">
        <f t="shared" si="73"/>
        <v/>
      </c>
      <c r="S87" s="79" t="str">
        <f t="shared" si="74"/>
        <v/>
      </c>
      <c r="T87" s="14" t="str">
        <f t="shared" si="66"/>
        <v/>
      </c>
      <c r="U87" s="14">
        <f t="shared" si="84"/>
        <v>0</v>
      </c>
      <c r="V87" s="14" t="str">
        <f t="shared" si="85"/>
        <v/>
      </c>
      <c r="W87" s="14" t="str">
        <f t="shared" si="101"/>
        <v>N</v>
      </c>
      <c r="X87" s="14" t="str">
        <f t="shared" si="86"/>
        <v>N</v>
      </c>
      <c r="Y87" s="14" t="str">
        <f t="shared" si="55"/>
        <v/>
      </c>
      <c r="Z87" s="79" t="str">
        <f t="shared" si="87"/>
        <v/>
      </c>
      <c r="AA87" s="14" t="str">
        <f t="shared" si="88"/>
        <v/>
      </c>
      <c r="AB87" s="14" t="str">
        <f t="shared" si="56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2" t="str">
        <f t="shared" si="93"/>
        <v/>
      </c>
      <c r="AH87" s="152" t="str">
        <f t="shared" si="94"/>
        <v/>
      </c>
      <c r="AI87" s="44" t="str">
        <f t="shared" si="57"/>
        <v/>
      </c>
      <c r="AJ87" s="44" t="str">
        <f t="shared" si="58"/>
        <v/>
      </c>
      <c r="AK87" s="44" t="str">
        <f t="shared" si="59"/>
        <v/>
      </c>
      <c r="AL87" s="71" t="str">
        <f t="shared" si="75"/>
        <v/>
      </c>
      <c r="AM87" s="71" t="str">
        <f t="shared" si="76"/>
        <v/>
      </c>
      <c r="AN87" s="71" t="str">
        <f t="shared" si="77"/>
        <v/>
      </c>
      <c r="AO87" s="71" t="str">
        <f t="shared" si="78"/>
        <v/>
      </c>
      <c r="AR87" s="14" t="str">
        <f t="shared" si="65"/>
        <v/>
      </c>
      <c r="AS87" s="14" t="str">
        <f t="shared" si="100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0"/>
        <v>00000</v>
      </c>
      <c r="AW87" s="14" t="str">
        <f t="shared" si="60"/>
        <v>00000</v>
      </c>
      <c r="AX87" s="14" t="str">
        <f t="shared" si="61"/>
        <v>000000</v>
      </c>
      <c r="AY87" s="14" t="str">
        <f t="shared" si="61"/>
        <v>000000</v>
      </c>
      <c r="AZ87" s="14" t="str">
        <f t="shared" si="95"/>
        <v>B</v>
      </c>
      <c r="BA87" s="14" t="str">
        <f t="shared" si="79"/>
        <v/>
      </c>
      <c r="BB87" s="14" t="str">
        <f t="shared" si="96"/>
        <v/>
      </c>
      <c r="BC87" s="14" t="str">
        <f t="shared" si="80"/>
        <v/>
      </c>
      <c r="BD87" s="14" t="str">
        <f t="shared" si="99"/>
        <v/>
      </c>
      <c r="BE87" s="14">
        <f t="shared" si="97"/>
        <v>1</v>
      </c>
      <c r="BF87" s="14">
        <f t="shared" si="98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68" t="str">
        <f t="shared" si="67"/>
        <v/>
      </c>
      <c r="C88" s="24" t="str">
        <f t="shared" si="63"/>
        <v/>
      </c>
      <c r="D88" s="77" t="str">
        <f t="shared" si="68"/>
        <v/>
      </c>
      <c r="E88" s="114" t="str">
        <f t="shared" si="69"/>
        <v/>
      </c>
      <c r="F88" s="67" t="str">
        <f t="shared" si="81"/>
        <v/>
      </c>
      <c r="H88" s="81" t="str">
        <f>IF('Strategy Dashboard'!AU88="","",'Strategy Dashboard'!AU88)</f>
        <v/>
      </c>
      <c r="J88" s="68" t="str">
        <f t="shared" si="64"/>
        <v/>
      </c>
      <c r="K88" s="77" t="str">
        <f t="shared" si="70"/>
        <v/>
      </c>
      <c r="L88" s="114" t="str">
        <f t="shared" si="71"/>
        <v/>
      </c>
      <c r="M88" s="24" t="str">
        <f t="shared" si="82"/>
        <v/>
      </c>
      <c r="N88" s="36" t="str">
        <f t="shared" si="83"/>
        <v/>
      </c>
      <c r="O88" s="117" t="str">
        <f t="shared" si="72"/>
        <v/>
      </c>
      <c r="P88" s="24" t="str">
        <f>IF(H88="","",IF(B88="NB",P87,IF(O88="",SUM($O$5:$O88)+N88,SUM($O$5:$O88))))</f>
        <v/>
      </c>
      <c r="Q88" s="123" t="str">
        <f t="shared" si="62"/>
        <v/>
      </c>
      <c r="R88" s="122" t="str">
        <f t="shared" si="73"/>
        <v/>
      </c>
      <c r="S88" s="79" t="str">
        <f t="shared" si="74"/>
        <v/>
      </c>
      <c r="T88" s="14" t="str">
        <f t="shared" si="66"/>
        <v/>
      </c>
      <c r="U88" s="14">
        <f t="shared" si="84"/>
        <v>0</v>
      </c>
      <c r="V88" s="14" t="str">
        <f t="shared" si="85"/>
        <v/>
      </c>
      <c r="W88" s="14" t="str">
        <f t="shared" si="101"/>
        <v>N</v>
      </c>
      <c r="X88" s="14" t="str">
        <f t="shared" si="86"/>
        <v>N</v>
      </c>
      <c r="Y88" s="14" t="str">
        <f t="shared" si="55"/>
        <v/>
      </c>
      <c r="Z88" s="79" t="str">
        <f t="shared" si="87"/>
        <v/>
      </c>
      <c r="AA88" s="14" t="str">
        <f t="shared" si="88"/>
        <v/>
      </c>
      <c r="AB88" s="14" t="str">
        <f t="shared" si="56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2" t="str">
        <f t="shared" si="93"/>
        <v/>
      </c>
      <c r="AH88" s="152" t="str">
        <f t="shared" si="94"/>
        <v/>
      </c>
      <c r="AI88" s="44" t="str">
        <f t="shared" si="57"/>
        <v/>
      </c>
      <c r="AJ88" s="44" t="str">
        <f t="shared" si="58"/>
        <v/>
      </c>
      <c r="AK88" s="44" t="str">
        <f t="shared" si="59"/>
        <v/>
      </c>
      <c r="AL88" s="71" t="str">
        <f t="shared" si="75"/>
        <v/>
      </c>
      <c r="AM88" s="71" t="str">
        <f t="shared" si="76"/>
        <v/>
      </c>
      <c r="AN88" s="71" t="str">
        <f t="shared" si="77"/>
        <v/>
      </c>
      <c r="AO88" s="71" t="str">
        <f t="shared" si="78"/>
        <v/>
      </c>
      <c r="AR88" s="14" t="str">
        <f t="shared" si="65"/>
        <v/>
      </c>
      <c r="AS88" s="14" t="str">
        <f t="shared" si="100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0"/>
        <v>00000</v>
      </c>
      <c r="AW88" s="14" t="str">
        <f t="shared" si="60"/>
        <v>00000</v>
      </c>
      <c r="AX88" s="14" t="str">
        <f t="shared" si="61"/>
        <v>000000</v>
      </c>
      <c r="AY88" s="14" t="str">
        <f t="shared" si="61"/>
        <v>000000</v>
      </c>
      <c r="AZ88" s="14" t="str">
        <f t="shared" si="95"/>
        <v>B</v>
      </c>
      <c r="BA88" s="14" t="str">
        <f t="shared" si="79"/>
        <v/>
      </c>
      <c r="BB88" s="14" t="str">
        <f t="shared" si="96"/>
        <v/>
      </c>
      <c r="BC88" s="14" t="str">
        <f t="shared" si="80"/>
        <v/>
      </c>
      <c r="BD88" s="14" t="str">
        <f t="shared" si="99"/>
        <v/>
      </c>
      <c r="BE88" s="14">
        <f t="shared" si="97"/>
        <v>1</v>
      </c>
      <c r="BF88" s="14">
        <f t="shared" si="98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69" t="str">
        <f t="shared" si="67"/>
        <v/>
      </c>
      <c r="C89" s="25" t="str">
        <f t="shared" si="63"/>
        <v/>
      </c>
      <c r="D89" s="78" t="str">
        <f t="shared" si="68"/>
        <v/>
      </c>
      <c r="E89" s="115" t="str">
        <f t="shared" si="69"/>
        <v/>
      </c>
      <c r="F89" s="70" t="str">
        <f t="shared" si="81"/>
        <v/>
      </c>
      <c r="H89" s="82" t="str">
        <f>IF('Strategy Dashboard'!AU89="","",'Strategy Dashboard'!AU89)</f>
        <v/>
      </c>
      <c r="J89" s="69" t="str">
        <f t="shared" si="64"/>
        <v/>
      </c>
      <c r="K89" s="78" t="str">
        <f t="shared" si="70"/>
        <v/>
      </c>
      <c r="L89" s="115" t="str">
        <f t="shared" si="71"/>
        <v/>
      </c>
      <c r="M89" s="25" t="str">
        <f t="shared" si="82"/>
        <v/>
      </c>
      <c r="N89" s="36" t="str">
        <f t="shared" si="83"/>
        <v/>
      </c>
      <c r="O89" s="124" t="str">
        <f t="shared" si="72"/>
        <v/>
      </c>
      <c r="P89" s="25" t="str">
        <f>IF(H89="","",IF(B89="NB",P88,IF(O89="",SUM($O$5:$O89)+N89,SUM($O$5:$O89))))</f>
        <v/>
      </c>
      <c r="Q89" s="125" t="str">
        <f t="shared" si="62"/>
        <v/>
      </c>
      <c r="R89" s="122" t="str">
        <f t="shared" si="73"/>
        <v/>
      </c>
      <c r="S89" s="79" t="str">
        <f t="shared" si="74"/>
        <v/>
      </c>
      <c r="T89" s="14" t="str">
        <f t="shared" si="66"/>
        <v/>
      </c>
      <c r="U89" s="14">
        <f t="shared" si="84"/>
        <v>0</v>
      </c>
      <c r="V89" s="14" t="str">
        <f t="shared" si="85"/>
        <v/>
      </c>
      <c r="W89" s="14" t="str">
        <f t="shared" si="101"/>
        <v>N</v>
      </c>
      <c r="X89" s="14" t="str">
        <f t="shared" si="86"/>
        <v>N</v>
      </c>
      <c r="Y89" s="14" t="str">
        <f t="shared" si="55"/>
        <v/>
      </c>
      <c r="Z89" s="79" t="str">
        <f t="shared" si="87"/>
        <v/>
      </c>
      <c r="AA89" s="14" t="str">
        <f t="shared" si="88"/>
        <v/>
      </c>
      <c r="AB89" s="14" t="str">
        <f t="shared" si="56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2" t="str">
        <f t="shared" si="93"/>
        <v/>
      </c>
      <c r="AH89" s="152" t="str">
        <f t="shared" si="94"/>
        <v/>
      </c>
      <c r="AI89" s="44" t="str">
        <f t="shared" si="57"/>
        <v/>
      </c>
      <c r="AJ89" s="44" t="str">
        <f t="shared" si="58"/>
        <v/>
      </c>
      <c r="AK89" s="44" t="str">
        <f t="shared" si="59"/>
        <v/>
      </c>
      <c r="AL89" s="71" t="str">
        <f t="shared" si="75"/>
        <v/>
      </c>
      <c r="AM89" s="71" t="str">
        <f t="shared" si="76"/>
        <v/>
      </c>
      <c r="AN89" s="71" t="str">
        <f t="shared" si="77"/>
        <v/>
      </c>
      <c r="AO89" s="71" t="str">
        <f t="shared" si="78"/>
        <v/>
      </c>
      <c r="AR89" s="14" t="str">
        <f t="shared" si="65"/>
        <v/>
      </c>
      <c r="AS89" s="14" t="str">
        <f t="shared" si="100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0"/>
        <v>00000</v>
      </c>
      <c r="AW89" s="14" t="str">
        <f t="shared" si="60"/>
        <v>00000</v>
      </c>
      <c r="AX89" s="14" t="str">
        <f t="shared" si="61"/>
        <v>000000</v>
      </c>
      <c r="AY89" s="14" t="str">
        <f t="shared" si="61"/>
        <v>000000</v>
      </c>
      <c r="AZ89" s="14" t="str">
        <f t="shared" si="95"/>
        <v>B</v>
      </c>
      <c r="BA89" s="14" t="str">
        <f t="shared" si="79"/>
        <v/>
      </c>
      <c r="BB89" s="14" t="str">
        <f t="shared" si="96"/>
        <v/>
      </c>
      <c r="BC89" s="14" t="str">
        <f t="shared" si="80"/>
        <v/>
      </c>
      <c r="BD89" s="14" t="str">
        <f t="shared" si="99"/>
        <v/>
      </c>
      <c r="BE89" s="14">
        <f t="shared" si="97"/>
        <v>1</v>
      </c>
      <c r="BF89" s="14">
        <f t="shared" si="98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4" t="str">
        <f t="shared" si="67"/>
        <v/>
      </c>
      <c r="C90" s="36" t="str">
        <f t="shared" si="63"/>
        <v/>
      </c>
      <c r="D90" s="75" t="str">
        <f t="shared" si="68"/>
        <v/>
      </c>
      <c r="E90" s="113" t="str">
        <f t="shared" si="69"/>
        <v/>
      </c>
      <c r="F90" s="76" t="str">
        <f t="shared" si="81"/>
        <v/>
      </c>
      <c r="H90" s="80" t="str">
        <f>IF('Strategy Dashboard'!AU90="","",'Strategy Dashboard'!AU90)</f>
        <v/>
      </c>
      <c r="J90" s="74" t="str">
        <f t="shared" si="64"/>
        <v/>
      </c>
      <c r="K90" s="75" t="str">
        <f t="shared" si="70"/>
        <v/>
      </c>
      <c r="L90" s="113" t="str">
        <f t="shared" si="71"/>
        <v/>
      </c>
      <c r="M90" s="36" t="str">
        <f t="shared" si="82"/>
        <v/>
      </c>
      <c r="N90" s="36" t="str">
        <f t="shared" si="83"/>
        <v/>
      </c>
      <c r="O90" s="129" t="str">
        <f t="shared" si="72"/>
        <v/>
      </c>
      <c r="P90" s="36" t="str">
        <f>IF(H90="","",IF(B90="NB",P89,IF(O90="",SUM($O$5:$O90)+N90,SUM($O$5:$O90))))</f>
        <v/>
      </c>
      <c r="Q90" s="130" t="str">
        <f t="shared" si="62"/>
        <v/>
      </c>
      <c r="R90" s="122" t="str">
        <f t="shared" si="73"/>
        <v/>
      </c>
      <c r="S90" s="79" t="str">
        <f t="shared" si="74"/>
        <v/>
      </c>
      <c r="T90" s="14" t="str">
        <f t="shared" si="66"/>
        <v/>
      </c>
      <c r="U90" s="14">
        <f t="shared" si="84"/>
        <v>0</v>
      </c>
      <c r="V90" s="14" t="str">
        <f t="shared" si="85"/>
        <v/>
      </c>
      <c r="W90" s="14" t="str">
        <f t="shared" si="101"/>
        <v>N</v>
      </c>
      <c r="X90" s="14" t="str">
        <f t="shared" si="86"/>
        <v>N</v>
      </c>
      <c r="Y90" s="14" t="str">
        <f t="shared" si="55"/>
        <v/>
      </c>
      <c r="Z90" s="79" t="str">
        <f t="shared" si="87"/>
        <v/>
      </c>
      <c r="AA90" s="14" t="str">
        <f t="shared" si="88"/>
        <v/>
      </c>
      <c r="AB90" s="14" t="str">
        <f t="shared" si="56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2" t="str">
        <f t="shared" si="93"/>
        <v/>
      </c>
      <c r="AH90" s="152" t="str">
        <f t="shared" si="94"/>
        <v/>
      </c>
      <c r="AI90" s="44" t="str">
        <f t="shared" si="57"/>
        <v/>
      </c>
      <c r="AJ90" s="44" t="str">
        <f t="shared" si="58"/>
        <v/>
      </c>
      <c r="AK90" s="44" t="str">
        <f t="shared" si="59"/>
        <v/>
      </c>
      <c r="AL90" s="71" t="str">
        <f t="shared" si="75"/>
        <v/>
      </c>
      <c r="AM90" s="71" t="str">
        <f t="shared" si="76"/>
        <v/>
      </c>
      <c r="AN90" s="71" t="str">
        <f t="shared" si="77"/>
        <v/>
      </c>
      <c r="AO90" s="71" t="str">
        <f t="shared" si="78"/>
        <v/>
      </c>
      <c r="AR90" s="14" t="str">
        <f t="shared" si="65"/>
        <v/>
      </c>
      <c r="AS90" s="14" t="str">
        <f t="shared" si="100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0"/>
        <v>00000</v>
      </c>
      <c r="AW90" s="14" t="str">
        <f t="shared" si="60"/>
        <v>00000</v>
      </c>
      <c r="AX90" s="14" t="str">
        <f t="shared" si="61"/>
        <v>000000</v>
      </c>
      <c r="AY90" s="14" t="str">
        <f t="shared" si="61"/>
        <v>000000</v>
      </c>
      <c r="AZ90" s="14" t="str">
        <f t="shared" si="95"/>
        <v>B</v>
      </c>
      <c r="BA90" s="14" t="str">
        <f t="shared" si="79"/>
        <v/>
      </c>
      <c r="BB90" s="14" t="str">
        <f t="shared" si="96"/>
        <v/>
      </c>
      <c r="BC90" s="14" t="str">
        <f t="shared" si="80"/>
        <v/>
      </c>
      <c r="BD90" s="14" t="str">
        <f t="shared" si="99"/>
        <v/>
      </c>
      <c r="BE90" s="14">
        <f t="shared" si="97"/>
        <v>1</v>
      </c>
      <c r="BF90" s="14">
        <f t="shared" si="98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68" t="str">
        <f t="shared" si="67"/>
        <v/>
      </c>
      <c r="C91" s="24" t="str">
        <f t="shared" si="63"/>
        <v/>
      </c>
      <c r="D91" s="77" t="str">
        <f t="shared" si="68"/>
        <v/>
      </c>
      <c r="E91" s="114" t="str">
        <f t="shared" si="69"/>
        <v/>
      </c>
      <c r="F91" s="67" t="str">
        <f t="shared" si="81"/>
        <v/>
      </c>
      <c r="H91" s="81" t="str">
        <f>IF('Strategy Dashboard'!AU91="","",'Strategy Dashboard'!AU91)</f>
        <v/>
      </c>
      <c r="J91" s="68" t="str">
        <f t="shared" si="64"/>
        <v/>
      </c>
      <c r="K91" s="77" t="str">
        <f t="shared" si="70"/>
        <v/>
      </c>
      <c r="L91" s="114" t="str">
        <f t="shared" si="71"/>
        <v/>
      </c>
      <c r="M91" s="24" t="str">
        <f t="shared" si="82"/>
        <v/>
      </c>
      <c r="N91" s="36" t="str">
        <f t="shared" si="83"/>
        <v/>
      </c>
      <c r="O91" s="117" t="str">
        <f t="shared" si="72"/>
        <v/>
      </c>
      <c r="P91" s="24" t="str">
        <f>IF(H91="","",IF(B91="NB",P90,IF(O91="",SUM($O$5:$O91)+N91,SUM($O$5:$O91))))</f>
        <v/>
      </c>
      <c r="Q91" s="123" t="str">
        <f t="shared" si="62"/>
        <v/>
      </c>
      <c r="R91" s="122" t="str">
        <f t="shared" si="73"/>
        <v/>
      </c>
      <c r="S91" s="79" t="str">
        <f t="shared" si="74"/>
        <v/>
      </c>
      <c r="T91" s="14" t="str">
        <f t="shared" si="66"/>
        <v/>
      </c>
      <c r="U91" s="14">
        <f t="shared" si="84"/>
        <v>0</v>
      </c>
      <c r="V91" s="14" t="str">
        <f t="shared" si="85"/>
        <v/>
      </c>
      <c r="W91" s="14" t="str">
        <f t="shared" si="101"/>
        <v>N</v>
      </c>
      <c r="X91" s="14" t="str">
        <f t="shared" si="86"/>
        <v>N</v>
      </c>
      <c r="Y91" s="14" t="str">
        <f t="shared" si="55"/>
        <v/>
      </c>
      <c r="Z91" s="79" t="str">
        <f t="shared" si="87"/>
        <v/>
      </c>
      <c r="AA91" s="14" t="str">
        <f t="shared" si="88"/>
        <v/>
      </c>
      <c r="AB91" s="14" t="str">
        <f t="shared" si="56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2" t="str">
        <f t="shared" si="93"/>
        <v/>
      </c>
      <c r="AH91" s="152" t="str">
        <f t="shared" si="94"/>
        <v/>
      </c>
      <c r="AI91" s="44" t="str">
        <f t="shared" si="57"/>
        <v/>
      </c>
      <c r="AJ91" s="44" t="str">
        <f t="shared" si="58"/>
        <v/>
      </c>
      <c r="AK91" s="44" t="str">
        <f t="shared" si="59"/>
        <v/>
      </c>
      <c r="AL91" s="71" t="str">
        <f t="shared" si="75"/>
        <v/>
      </c>
      <c r="AM91" s="71" t="str">
        <f t="shared" si="76"/>
        <v/>
      </c>
      <c r="AN91" s="71" t="str">
        <f t="shared" si="77"/>
        <v/>
      </c>
      <c r="AO91" s="71" t="str">
        <f t="shared" si="78"/>
        <v/>
      </c>
      <c r="AR91" s="14" t="str">
        <f t="shared" si="65"/>
        <v/>
      </c>
      <c r="AS91" s="14" t="str">
        <f t="shared" si="100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0"/>
        <v>00000</v>
      </c>
      <c r="AW91" s="14" t="str">
        <f t="shared" si="60"/>
        <v>00000</v>
      </c>
      <c r="AX91" s="14" t="str">
        <f t="shared" si="61"/>
        <v>000000</v>
      </c>
      <c r="AY91" s="14" t="str">
        <f t="shared" si="61"/>
        <v>000000</v>
      </c>
      <c r="AZ91" s="14" t="str">
        <f t="shared" si="95"/>
        <v>B</v>
      </c>
      <c r="BA91" s="14" t="str">
        <f t="shared" si="79"/>
        <v/>
      </c>
      <c r="BB91" s="14" t="str">
        <f t="shared" si="96"/>
        <v/>
      </c>
      <c r="BC91" s="14" t="str">
        <f t="shared" si="80"/>
        <v/>
      </c>
      <c r="BD91" s="14" t="str">
        <f t="shared" si="99"/>
        <v/>
      </c>
      <c r="BE91" s="14">
        <f t="shared" si="97"/>
        <v>1</v>
      </c>
      <c r="BF91" s="14">
        <f t="shared" si="98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68" t="str">
        <f t="shared" si="67"/>
        <v/>
      </c>
      <c r="C92" s="24" t="str">
        <f t="shared" si="63"/>
        <v/>
      </c>
      <c r="D92" s="77" t="str">
        <f t="shared" si="68"/>
        <v/>
      </c>
      <c r="E92" s="114" t="str">
        <f t="shared" si="69"/>
        <v/>
      </c>
      <c r="F92" s="67" t="str">
        <f t="shared" si="81"/>
        <v/>
      </c>
      <c r="H92" s="81" t="str">
        <f>IF('Strategy Dashboard'!AU92="","",'Strategy Dashboard'!AU92)</f>
        <v/>
      </c>
      <c r="J92" s="68" t="str">
        <f t="shared" si="64"/>
        <v/>
      </c>
      <c r="K92" s="77" t="str">
        <f t="shared" si="70"/>
        <v/>
      </c>
      <c r="L92" s="114" t="str">
        <f t="shared" si="71"/>
        <v/>
      </c>
      <c r="M92" s="24" t="str">
        <f t="shared" si="82"/>
        <v/>
      </c>
      <c r="N92" s="36" t="str">
        <f t="shared" si="83"/>
        <v/>
      </c>
      <c r="O92" s="117" t="str">
        <f t="shared" si="72"/>
        <v/>
      </c>
      <c r="P92" s="24" t="str">
        <f>IF(H92="","",IF(B92="NB",P91,IF(O92="",SUM($O$5:$O92)+N92,SUM($O$5:$O92))))</f>
        <v/>
      </c>
      <c r="Q92" s="123" t="str">
        <f t="shared" si="62"/>
        <v/>
      </c>
      <c r="R92" s="122" t="str">
        <f t="shared" si="73"/>
        <v/>
      </c>
      <c r="S92" s="79" t="str">
        <f t="shared" si="74"/>
        <v/>
      </c>
      <c r="T92" s="14" t="str">
        <f t="shared" si="66"/>
        <v/>
      </c>
      <c r="U92" s="14">
        <f t="shared" si="84"/>
        <v>0</v>
      </c>
      <c r="V92" s="14" t="str">
        <f t="shared" si="85"/>
        <v/>
      </c>
      <c r="W92" s="14" t="str">
        <f t="shared" si="101"/>
        <v>N</v>
      </c>
      <c r="X92" s="14" t="str">
        <f t="shared" si="86"/>
        <v>N</v>
      </c>
      <c r="Y92" s="14" t="str">
        <f t="shared" si="55"/>
        <v/>
      </c>
      <c r="Z92" s="79" t="str">
        <f t="shared" si="87"/>
        <v/>
      </c>
      <c r="AA92" s="14" t="str">
        <f t="shared" si="88"/>
        <v/>
      </c>
      <c r="AB92" s="14" t="str">
        <f t="shared" si="56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2" t="str">
        <f t="shared" si="93"/>
        <v/>
      </c>
      <c r="AH92" s="152" t="str">
        <f t="shared" si="94"/>
        <v/>
      </c>
      <c r="AI92" s="44" t="str">
        <f t="shared" si="57"/>
        <v/>
      </c>
      <c r="AJ92" s="44" t="str">
        <f t="shared" si="58"/>
        <v/>
      </c>
      <c r="AK92" s="44" t="str">
        <f t="shared" si="59"/>
        <v/>
      </c>
      <c r="AL92" s="71" t="str">
        <f t="shared" si="75"/>
        <v/>
      </c>
      <c r="AM92" s="71" t="str">
        <f t="shared" si="76"/>
        <v/>
      </c>
      <c r="AN92" s="71" t="str">
        <f t="shared" si="77"/>
        <v/>
      </c>
      <c r="AO92" s="71" t="str">
        <f t="shared" si="78"/>
        <v/>
      </c>
      <c r="AR92" s="14" t="str">
        <f t="shared" si="65"/>
        <v/>
      </c>
      <c r="AS92" s="14" t="str">
        <f t="shared" si="100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0"/>
        <v>00000</v>
      </c>
      <c r="AW92" s="14" t="str">
        <f t="shared" si="60"/>
        <v>00000</v>
      </c>
      <c r="AX92" s="14" t="str">
        <f t="shared" si="61"/>
        <v>000000</v>
      </c>
      <c r="AY92" s="14" t="str">
        <f t="shared" si="61"/>
        <v>000000</v>
      </c>
      <c r="AZ92" s="14" t="str">
        <f t="shared" si="95"/>
        <v>B</v>
      </c>
      <c r="BA92" s="14" t="str">
        <f t="shared" si="79"/>
        <v/>
      </c>
      <c r="BB92" s="14" t="str">
        <f t="shared" si="96"/>
        <v/>
      </c>
      <c r="BC92" s="14" t="str">
        <f t="shared" si="80"/>
        <v/>
      </c>
      <c r="BD92" s="14" t="str">
        <f t="shared" si="99"/>
        <v/>
      </c>
      <c r="BE92" s="14">
        <f t="shared" si="97"/>
        <v>1</v>
      </c>
      <c r="BF92" s="14">
        <f t="shared" si="98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68" t="str">
        <f t="shared" si="67"/>
        <v/>
      </c>
      <c r="C93" s="24" t="str">
        <f t="shared" si="63"/>
        <v/>
      </c>
      <c r="D93" s="77" t="str">
        <f t="shared" si="68"/>
        <v/>
      </c>
      <c r="E93" s="114" t="str">
        <f t="shared" si="69"/>
        <v/>
      </c>
      <c r="F93" s="67" t="str">
        <f t="shared" si="81"/>
        <v/>
      </c>
      <c r="H93" s="81" t="str">
        <f>IF('Strategy Dashboard'!AU93="","",'Strategy Dashboard'!AU93)</f>
        <v/>
      </c>
      <c r="J93" s="68" t="str">
        <f t="shared" si="64"/>
        <v/>
      </c>
      <c r="K93" s="77" t="str">
        <f t="shared" si="70"/>
        <v/>
      </c>
      <c r="L93" s="114" t="str">
        <f t="shared" si="71"/>
        <v/>
      </c>
      <c r="M93" s="24" t="str">
        <f t="shared" si="82"/>
        <v/>
      </c>
      <c r="N93" s="36" t="str">
        <f t="shared" si="83"/>
        <v/>
      </c>
      <c r="O93" s="117" t="str">
        <f t="shared" si="72"/>
        <v/>
      </c>
      <c r="P93" s="24" t="str">
        <f>IF(H93="","",IF(B93="NB",P92,IF(O93="",SUM($O$5:$O93)+N93,SUM($O$5:$O93))))</f>
        <v/>
      </c>
      <c r="Q93" s="123" t="str">
        <f t="shared" si="62"/>
        <v/>
      </c>
      <c r="R93" s="122" t="str">
        <f t="shared" si="73"/>
        <v/>
      </c>
      <c r="S93" s="79" t="str">
        <f t="shared" si="74"/>
        <v/>
      </c>
      <c r="T93" s="14" t="str">
        <f t="shared" si="66"/>
        <v/>
      </c>
      <c r="U93" s="14">
        <f t="shared" si="84"/>
        <v>0</v>
      </c>
      <c r="V93" s="14" t="str">
        <f t="shared" si="85"/>
        <v/>
      </c>
      <c r="W93" s="14" t="str">
        <f t="shared" si="101"/>
        <v>N</v>
      </c>
      <c r="X93" s="14" t="str">
        <f t="shared" si="86"/>
        <v>N</v>
      </c>
      <c r="Y93" s="14" t="str">
        <f t="shared" si="55"/>
        <v/>
      </c>
      <c r="Z93" s="79" t="str">
        <f t="shared" si="87"/>
        <v/>
      </c>
      <c r="AA93" s="14" t="str">
        <f t="shared" si="88"/>
        <v/>
      </c>
      <c r="AB93" s="14" t="str">
        <f t="shared" si="56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2" t="str">
        <f t="shared" si="93"/>
        <v/>
      </c>
      <c r="AH93" s="152" t="str">
        <f t="shared" si="94"/>
        <v/>
      </c>
      <c r="AI93" s="44" t="str">
        <f t="shared" si="57"/>
        <v/>
      </c>
      <c r="AJ93" s="44" t="str">
        <f t="shared" si="58"/>
        <v/>
      </c>
      <c r="AK93" s="44" t="str">
        <f t="shared" si="59"/>
        <v/>
      </c>
      <c r="AL93" s="71" t="str">
        <f t="shared" si="75"/>
        <v/>
      </c>
      <c r="AM93" s="71" t="str">
        <f t="shared" si="76"/>
        <v/>
      </c>
      <c r="AN93" s="71" t="str">
        <f t="shared" si="77"/>
        <v/>
      </c>
      <c r="AO93" s="71" t="str">
        <f t="shared" si="78"/>
        <v/>
      </c>
      <c r="AR93" s="14" t="str">
        <f t="shared" si="65"/>
        <v/>
      </c>
      <c r="AS93" s="14" t="str">
        <f t="shared" si="100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0"/>
        <v>00000</v>
      </c>
      <c r="AW93" s="14" t="str">
        <f t="shared" si="60"/>
        <v>00000</v>
      </c>
      <c r="AX93" s="14" t="str">
        <f t="shared" si="61"/>
        <v>000000</v>
      </c>
      <c r="AY93" s="14" t="str">
        <f t="shared" si="61"/>
        <v>000000</v>
      </c>
      <c r="AZ93" s="14" t="str">
        <f t="shared" si="95"/>
        <v>B</v>
      </c>
      <c r="BA93" s="14" t="str">
        <f t="shared" si="79"/>
        <v/>
      </c>
      <c r="BB93" s="14" t="str">
        <f t="shared" si="96"/>
        <v/>
      </c>
      <c r="BC93" s="14" t="str">
        <f t="shared" si="80"/>
        <v/>
      </c>
      <c r="BD93" s="14" t="str">
        <f t="shared" si="99"/>
        <v/>
      </c>
      <c r="BE93" s="14">
        <f t="shared" si="97"/>
        <v>1</v>
      </c>
      <c r="BF93" s="14">
        <f t="shared" si="98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69" t="str">
        <f t="shared" si="67"/>
        <v/>
      </c>
      <c r="C94" s="25" t="str">
        <f t="shared" si="63"/>
        <v/>
      </c>
      <c r="D94" s="78" t="str">
        <f t="shared" si="68"/>
        <v/>
      </c>
      <c r="E94" s="115" t="str">
        <f t="shared" si="69"/>
        <v/>
      </c>
      <c r="F94" s="70" t="str">
        <f t="shared" si="81"/>
        <v/>
      </c>
      <c r="H94" s="82" t="str">
        <f>IF('Strategy Dashboard'!AU94="","",'Strategy Dashboard'!AU94)</f>
        <v/>
      </c>
      <c r="J94" s="69" t="str">
        <f t="shared" si="64"/>
        <v/>
      </c>
      <c r="K94" s="78" t="str">
        <f t="shared" si="70"/>
        <v/>
      </c>
      <c r="L94" s="115" t="str">
        <f t="shared" si="71"/>
        <v/>
      </c>
      <c r="M94" s="25" t="str">
        <f t="shared" si="82"/>
        <v/>
      </c>
      <c r="N94" s="36" t="str">
        <f t="shared" si="83"/>
        <v/>
      </c>
      <c r="O94" s="124" t="str">
        <f t="shared" si="72"/>
        <v/>
      </c>
      <c r="P94" s="25" t="str">
        <f>IF(H94="","",IF(B94="NB",P93,IF(O94="",SUM($O$5:$O94)+N94,SUM($O$5:$O94))))</f>
        <v/>
      </c>
      <c r="Q94" s="125" t="str">
        <f t="shared" si="62"/>
        <v/>
      </c>
      <c r="R94" s="122" t="str">
        <f t="shared" si="73"/>
        <v/>
      </c>
      <c r="S94" s="79" t="str">
        <f t="shared" si="74"/>
        <v/>
      </c>
      <c r="T94" s="14" t="str">
        <f t="shared" si="66"/>
        <v/>
      </c>
      <c r="U94" s="14">
        <f t="shared" si="84"/>
        <v>0</v>
      </c>
      <c r="V94" s="14" t="str">
        <f t="shared" si="85"/>
        <v/>
      </c>
      <c r="W94" s="14" t="str">
        <f t="shared" si="101"/>
        <v>N</v>
      </c>
      <c r="X94" s="14" t="str">
        <f t="shared" si="86"/>
        <v>N</v>
      </c>
      <c r="Y94" s="14" t="str">
        <f t="shared" si="55"/>
        <v/>
      </c>
      <c r="Z94" s="79" t="str">
        <f t="shared" si="87"/>
        <v/>
      </c>
      <c r="AA94" s="14" t="str">
        <f t="shared" si="88"/>
        <v/>
      </c>
      <c r="AB94" s="14" t="str">
        <f t="shared" si="56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2" t="str">
        <f t="shared" si="93"/>
        <v/>
      </c>
      <c r="AH94" s="152" t="str">
        <f t="shared" si="94"/>
        <v/>
      </c>
      <c r="AI94" s="44" t="str">
        <f t="shared" si="57"/>
        <v/>
      </c>
      <c r="AJ94" s="44" t="str">
        <f t="shared" si="58"/>
        <v/>
      </c>
      <c r="AK94" s="44" t="str">
        <f t="shared" si="59"/>
        <v/>
      </c>
      <c r="AL94" s="71" t="str">
        <f t="shared" si="75"/>
        <v/>
      </c>
      <c r="AM94" s="71" t="str">
        <f t="shared" si="76"/>
        <v/>
      </c>
      <c r="AN94" s="71" t="str">
        <f t="shared" si="77"/>
        <v/>
      </c>
      <c r="AO94" s="71" t="str">
        <f t="shared" si="78"/>
        <v/>
      </c>
      <c r="AR94" s="14" t="str">
        <f t="shared" si="65"/>
        <v/>
      </c>
      <c r="AS94" s="14" t="str">
        <f t="shared" si="100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0"/>
        <v>00000</v>
      </c>
      <c r="AW94" s="14" t="str">
        <f t="shared" si="60"/>
        <v>00000</v>
      </c>
      <c r="AX94" s="14" t="str">
        <f t="shared" si="61"/>
        <v>000000</v>
      </c>
      <c r="AY94" s="14" t="str">
        <f t="shared" si="61"/>
        <v>000000</v>
      </c>
      <c r="AZ94" s="14" t="str">
        <f t="shared" si="95"/>
        <v>B</v>
      </c>
      <c r="BA94" s="14" t="str">
        <f t="shared" si="79"/>
        <v/>
      </c>
      <c r="BB94" s="14" t="str">
        <f t="shared" si="96"/>
        <v/>
      </c>
      <c r="BC94" s="14" t="str">
        <f t="shared" si="80"/>
        <v/>
      </c>
      <c r="BD94" s="14" t="str">
        <f t="shared" si="99"/>
        <v/>
      </c>
      <c r="BE94" s="14">
        <f t="shared" si="97"/>
        <v>1</v>
      </c>
      <c r="BF94" s="14">
        <f t="shared" si="98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4" t="str">
        <f t="shared" si="67"/>
        <v/>
      </c>
      <c r="C95" s="36" t="str">
        <f t="shared" si="63"/>
        <v/>
      </c>
      <c r="D95" s="75" t="str">
        <f t="shared" si="68"/>
        <v/>
      </c>
      <c r="E95" s="113" t="str">
        <f t="shared" si="69"/>
        <v/>
      </c>
      <c r="F95" s="76" t="str">
        <f t="shared" si="81"/>
        <v/>
      </c>
      <c r="H95" s="80" t="str">
        <f>IF('Strategy Dashboard'!AU95="","",'Strategy Dashboard'!AU95)</f>
        <v/>
      </c>
      <c r="J95" s="74" t="str">
        <f t="shared" si="64"/>
        <v/>
      </c>
      <c r="K95" s="75" t="str">
        <f t="shared" si="70"/>
        <v/>
      </c>
      <c r="L95" s="113" t="str">
        <f t="shared" si="71"/>
        <v/>
      </c>
      <c r="M95" s="36" t="str">
        <f t="shared" si="82"/>
        <v/>
      </c>
      <c r="N95" s="36" t="str">
        <f t="shared" si="83"/>
        <v/>
      </c>
      <c r="O95" s="129" t="str">
        <f t="shared" si="72"/>
        <v/>
      </c>
      <c r="P95" s="36" t="str">
        <f>IF(H95="","",IF(B95="NB",P94,IF(O95="",SUM($O$5:$O95)+N95,SUM($O$5:$O95))))</f>
        <v/>
      </c>
      <c r="Q95" s="130" t="str">
        <f t="shared" si="62"/>
        <v/>
      </c>
      <c r="R95" s="122" t="str">
        <f t="shared" si="73"/>
        <v/>
      </c>
      <c r="S95" s="79" t="str">
        <f t="shared" si="74"/>
        <v/>
      </c>
      <c r="T95" s="14" t="str">
        <f t="shared" si="66"/>
        <v/>
      </c>
      <c r="U95" s="14">
        <f t="shared" si="84"/>
        <v>0</v>
      </c>
      <c r="V95" s="14" t="str">
        <f t="shared" si="85"/>
        <v/>
      </c>
      <c r="W95" s="14" t="str">
        <f t="shared" si="101"/>
        <v>N</v>
      </c>
      <c r="X95" s="14" t="str">
        <f t="shared" si="86"/>
        <v>N</v>
      </c>
      <c r="Y95" s="14" t="str">
        <f t="shared" si="55"/>
        <v/>
      </c>
      <c r="Z95" s="79" t="str">
        <f t="shared" si="87"/>
        <v/>
      </c>
      <c r="AA95" s="14" t="str">
        <f t="shared" si="88"/>
        <v/>
      </c>
      <c r="AB95" s="14" t="str">
        <f t="shared" si="56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2" t="str">
        <f t="shared" si="93"/>
        <v/>
      </c>
      <c r="AH95" s="152" t="str">
        <f t="shared" si="94"/>
        <v/>
      </c>
      <c r="AI95" s="44" t="str">
        <f t="shared" si="57"/>
        <v/>
      </c>
      <c r="AJ95" s="44" t="str">
        <f t="shared" si="58"/>
        <v/>
      </c>
      <c r="AK95" s="44" t="str">
        <f t="shared" si="59"/>
        <v/>
      </c>
      <c r="AL95" s="71" t="str">
        <f t="shared" si="75"/>
        <v/>
      </c>
      <c r="AM95" s="71" t="str">
        <f t="shared" si="76"/>
        <v/>
      </c>
      <c r="AN95" s="71" t="str">
        <f t="shared" si="77"/>
        <v/>
      </c>
      <c r="AO95" s="71" t="str">
        <f t="shared" si="78"/>
        <v/>
      </c>
      <c r="AR95" s="14" t="str">
        <f t="shared" si="65"/>
        <v/>
      </c>
      <c r="AS95" s="14" t="str">
        <f t="shared" si="100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0"/>
        <v>00000</v>
      </c>
      <c r="AW95" s="14" t="str">
        <f t="shared" si="60"/>
        <v>00000</v>
      </c>
      <c r="AX95" s="14" t="str">
        <f t="shared" si="61"/>
        <v>000000</v>
      </c>
      <c r="AY95" s="14" t="str">
        <f t="shared" si="61"/>
        <v>000000</v>
      </c>
      <c r="AZ95" s="14" t="str">
        <f t="shared" si="95"/>
        <v>B</v>
      </c>
      <c r="BA95" s="14" t="str">
        <f t="shared" si="79"/>
        <v/>
      </c>
      <c r="BB95" s="14" t="str">
        <f t="shared" si="96"/>
        <v/>
      </c>
      <c r="BC95" s="14" t="str">
        <f t="shared" si="80"/>
        <v/>
      </c>
      <c r="BD95" s="14" t="str">
        <f t="shared" si="99"/>
        <v/>
      </c>
      <c r="BE95" s="14">
        <f t="shared" si="97"/>
        <v>1</v>
      </c>
      <c r="BF95" s="14">
        <f t="shared" si="98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68" t="str">
        <f t="shared" si="67"/>
        <v/>
      </c>
      <c r="C96" s="24" t="str">
        <f t="shared" si="63"/>
        <v/>
      </c>
      <c r="D96" s="77" t="str">
        <f t="shared" si="68"/>
        <v/>
      </c>
      <c r="E96" s="114" t="str">
        <f t="shared" si="69"/>
        <v/>
      </c>
      <c r="F96" s="67" t="str">
        <f t="shared" si="81"/>
        <v/>
      </c>
      <c r="H96" s="81" t="str">
        <f>IF('Strategy Dashboard'!AU96="","",'Strategy Dashboard'!AU96)</f>
        <v/>
      </c>
      <c r="J96" s="68" t="str">
        <f t="shared" si="64"/>
        <v/>
      </c>
      <c r="K96" s="77" t="str">
        <f t="shared" si="70"/>
        <v/>
      </c>
      <c r="L96" s="114" t="str">
        <f t="shared" si="71"/>
        <v/>
      </c>
      <c r="M96" s="24" t="str">
        <f t="shared" si="82"/>
        <v/>
      </c>
      <c r="N96" s="36" t="str">
        <f t="shared" si="83"/>
        <v/>
      </c>
      <c r="O96" s="117" t="str">
        <f t="shared" si="72"/>
        <v/>
      </c>
      <c r="P96" s="24" t="str">
        <f>IF(H96="","",IF(B96="NB",P95,IF(O96="",SUM($O$5:$O96)+N96,SUM($O$5:$O96))))</f>
        <v/>
      </c>
      <c r="Q96" s="123" t="str">
        <f t="shared" si="62"/>
        <v/>
      </c>
      <c r="R96" s="122" t="str">
        <f t="shared" si="73"/>
        <v/>
      </c>
      <c r="S96" s="79" t="str">
        <f t="shared" si="74"/>
        <v/>
      </c>
      <c r="T96" s="14" t="str">
        <f t="shared" si="66"/>
        <v/>
      </c>
      <c r="U96" s="14">
        <f t="shared" si="84"/>
        <v>0</v>
      </c>
      <c r="V96" s="14" t="str">
        <f t="shared" si="85"/>
        <v/>
      </c>
      <c r="W96" s="14" t="str">
        <f t="shared" si="101"/>
        <v>N</v>
      </c>
      <c r="X96" s="14" t="str">
        <f t="shared" si="86"/>
        <v>N</v>
      </c>
      <c r="Y96" s="14" t="str">
        <f t="shared" si="55"/>
        <v/>
      </c>
      <c r="Z96" s="79" t="str">
        <f t="shared" si="87"/>
        <v/>
      </c>
      <c r="AA96" s="14" t="str">
        <f t="shared" si="88"/>
        <v/>
      </c>
      <c r="AB96" s="14" t="str">
        <f t="shared" si="56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2" t="str">
        <f t="shared" si="93"/>
        <v/>
      </c>
      <c r="AH96" s="152" t="str">
        <f t="shared" si="94"/>
        <v/>
      </c>
      <c r="AI96" s="44" t="str">
        <f t="shared" si="57"/>
        <v/>
      </c>
      <c r="AJ96" s="44" t="str">
        <f t="shared" si="58"/>
        <v/>
      </c>
      <c r="AK96" s="44" t="str">
        <f t="shared" si="59"/>
        <v/>
      </c>
      <c r="AL96" s="71" t="str">
        <f t="shared" si="75"/>
        <v/>
      </c>
      <c r="AM96" s="71" t="str">
        <f t="shared" si="76"/>
        <v/>
      </c>
      <c r="AN96" s="71" t="str">
        <f t="shared" si="77"/>
        <v/>
      </c>
      <c r="AO96" s="71" t="str">
        <f t="shared" si="78"/>
        <v/>
      </c>
      <c r="AR96" s="14" t="str">
        <f t="shared" si="65"/>
        <v/>
      </c>
      <c r="AS96" s="14" t="str">
        <f t="shared" si="100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0"/>
        <v>00000</v>
      </c>
      <c r="AW96" s="14" t="str">
        <f t="shared" si="60"/>
        <v>00000</v>
      </c>
      <c r="AX96" s="14" t="str">
        <f t="shared" si="61"/>
        <v>000000</v>
      </c>
      <c r="AY96" s="14" t="str">
        <f t="shared" si="61"/>
        <v>000000</v>
      </c>
      <c r="AZ96" s="14" t="str">
        <f t="shared" si="95"/>
        <v>B</v>
      </c>
      <c r="BA96" s="14" t="str">
        <f t="shared" si="79"/>
        <v/>
      </c>
      <c r="BB96" s="14" t="str">
        <f t="shared" si="96"/>
        <v/>
      </c>
      <c r="BC96" s="14" t="str">
        <f t="shared" si="80"/>
        <v/>
      </c>
      <c r="BD96" s="14" t="str">
        <f t="shared" si="99"/>
        <v/>
      </c>
      <c r="BE96" s="14">
        <f t="shared" si="97"/>
        <v>1</v>
      </c>
      <c r="BF96" s="14">
        <f t="shared" si="98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68" t="str">
        <f t="shared" si="67"/>
        <v/>
      </c>
      <c r="C97" s="24" t="str">
        <f t="shared" si="63"/>
        <v/>
      </c>
      <c r="D97" s="77" t="str">
        <f t="shared" si="68"/>
        <v/>
      </c>
      <c r="E97" s="114" t="str">
        <f t="shared" si="69"/>
        <v/>
      </c>
      <c r="F97" s="67" t="str">
        <f t="shared" si="81"/>
        <v/>
      </c>
      <c r="H97" s="81" t="str">
        <f>IF('Strategy Dashboard'!AU97="","",'Strategy Dashboard'!AU97)</f>
        <v/>
      </c>
      <c r="J97" s="68" t="str">
        <f t="shared" si="64"/>
        <v/>
      </c>
      <c r="K97" s="77" t="str">
        <f t="shared" si="70"/>
        <v/>
      </c>
      <c r="L97" s="114" t="str">
        <f t="shared" si="71"/>
        <v/>
      </c>
      <c r="M97" s="24" t="str">
        <f t="shared" si="82"/>
        <v/>
      </c>
      <c r="N97" s="36" t="str">
        <f t="shared" si="83"/>
        <v/>
      </c>
      <c r="O97" s="117" t="str">
        <f t="shared" si="72"/>
        <v/>
      </c>
      <c r="P97" s="24" t="str">
        <f>IF(H97="","",IF(B97="NB",P96,IF(O97="",SUM($O$5:$O97)+N97,SUM($O$5:$O97))))</f>
        <v/>
      </c>
      <c r="Q97" s="123" t="str">
        <f t="shared" si="62"/>
        <v/>
      </c>
      <c r="R97" s="122" t="str">
        <f t="shared" si="73"/>
        <v/>
      </c>
      <c r="S97" s="79" t="str">
        <f t="shared" si="74"/>
        <v/>
      </c>
      <c r="T97" s="14" t="str">
        <f t="shared" si="66"/>
        <v/>
      </c>
      <c r="U97" s="14">
        <f t="shared" si="84"/>
        <v>0</v>
      </c>
      <c r="V97" s="14" t="str">
        <f t="shared" si="85"/>
        <v/>
      </c>
      <c r="W97" s="14" t="str">
        <f t="shared" si="101"/>
        <v>N</v>
      </c>
      <c r="X97" s="14" t="str">
        <f t="shared" si="86"/>
        <v>N</v>
      </c>
      <c r="Y97" s="14" t="str">
        <f t="shared" si="55"/>
        <v/>
      </c>
      <c r="Z97" s="79" t="str">
        <f t="shared" si="87"/>
        <v/>
      </c>
      <c r="AA97" s="14" t="str">
        <f t="shared" si="88"/>
        <v/>
      </c>
      <c r="AB97" s="14" t="str">
        <f t="shared" si="56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2" t="str">
        <f t="shared" si="93"/>
        <v/>
      </c>
      <c r="AH97" s="152" t="str">
        <f t="shared" si="94"/>
        <v/>
      </c>
      <c r="AI97" s="44" t="str">
        <f t="shared" si="57"/>
        <v/>
      </c>
      <c r="AJ97" s="44" t="str">
        <f t="shared" si="58"/>
        <v/>
      </c>
      <c r="AK97" s="44" t="str">
        <f t="shared" si="59"/>
        <v/>
      </c>
      <c r="AL97" s="71" t="str">
        <f t="shared" si="75"/>
        <v/>
      </c>
      <c r="AM97" s="71" t="str">
        <f t="shared" si="76"/>
        <v/>
      </c>
      <c r="AN97" s="71" t="str">
        <f t="shared" si="77"/>
        <v/>
      </c>
      <c r="AO97" s="71" t="str">
        <f t="shared" si="78"/>
        <v/>
      </c>
      <c r="AR97" s="14" t="str">
        <f t="shared" si="65"/>
        <v/>
      </c>
      <c r="AS97" s="14" t="str">
        <f t="shared" si="100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0"/>
        <v>00000</v>
      </c>
      <c r="AW97" s="14" t="str">
        <f t="shared" si="60"/>
        <v>00000</v>
      </c>
      <c r="AX97" s="14" t="str">
        <f t="shared" si="61"/>
        <v>000000</v>
      </c>
      <c r="AY97" s="14" t="str">
        <f t="shared" si="61"/>
        <v>000000</v>
      </c>
      <c r="AZ97" s="14" t="str">
        <f t="shared" si="95"/>
        <v>B</v>
      </c>
      <c r="BA97" s="14" t="str">
        <f t="shared" si="79"/>
        <v/>
      </c>
      <c r="BB97" s="14" t="str">
        <f t="shared" si="96"/>
        <v/>
      </c>
      <c r="BC97" s="14" t="str">
        <f t="shared" si="80"/>
        <v/>
      </c>
      <c r="BD97" s="14" t="str">
        <f t="shared" si="99"/>
        <v/>
      </c>
      <c r="BE97" s="14">
        <f t="shared" si="97"/>
        <v>1</v>
      </c>
      <c r="BF97" s="14">
        <f t="shared" si="98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68" t="str">
        <f t="shared" si="67"/>
        <v/>
      </c>
      <c r="C98" s="24" t="str">
        <f t="shared" si="63"/>
        <v/>
      </c>
      <c r="D98" s="77" t="str">
        <f t="shared" si="68"/>
        <v/>
      </c>
      <c r="E98" s="114" t="str">
        <f t="shared" si="69"/>
        <v/>
      </c>
      <c r="F98" s="67" t="str">
        <f t="shared" si="81"/>
        <v/>
      </c>
      <c r="H98" s="81" t="str">
        <f>IF('Strategy Dashboard'!AU98="","",'Strategy Dashboard'!AU98)</f>
        <v/>
      </c>
      <c r="J98" s="68" t="str">
        <f t="shared" si="64"/>
        <v/>
      </c>
      <c r="K98" s="77" t="str">
        <f t="shared" si="70"/>
        <v/>
      </c>
      <c r="L98" s="114" t="str">
        <f t="shared" si="71"/>
        <v/>
      </c>
      <c r="M98" s="24" t="str">
        <f t="shared" si="82"/>
        <v/>
      </c>
      <c r="N98" s="36" t="str">
        <f t="shared" si="83"/>
        <v/>
      </c>
      <c r="O98" s="117" t="str">
        <f t="shared" si="72"/>
        <v/>
      </c>
      <c r="P98" s="24" t="str">
        <f>IF(H98="","",IF(B98="NB",P97,IF(O98="",SUM($O$5:$O98)+N98,SUM($O$5:$O98))))</f>
        <v/>
      </c>
      <c r="Q98" s="123" t="str">
        <f t="shared" si="62"/>
        <v/>
      </c>
      <c r="R98" s="122" t="str">
        <f t="shared" si="73"/>
        <v/>
      </c>
      <c r="S98" s="79" t="str">
        <f t="shared" si="74"/>
        <v/>
      </c>
      <c r="T98" s="14" t="str">
        <f t="shared" si="66"/>
        <v/>
      </c>
      <c r="U98" s="14">
        <f t="shared" si="84"/>
        <v>0</v>
      </c>
      <c r="V98" s="14" t="str">
        <f t="shared" si="85"/>
        <v/>
      </c>
      <c r="W98" s="14" t="str">
        <f t="shared" si="101"/>
        <v>N</v>
      </c>
      <c r="X98" s="14" t="str">
        <f t="shared" si="86"/>
        <v>N</v>
      </c>
      <c r="Y98" s="14" t="str">
        <f t="shared" si="55"/>
        <v/>
      </c>
      <c r="Z98" s="79" t="str">
        <f t="shared" si="87"/>
        <v/>
      </c>
      <c r="AA98" s="14" t="str">
        <f t="shared" si="88"/>
        <v/>
      </c>
      <c r="AB98" s="14" t="str">
        <f t="shared" si="56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2" t="str">
        <f t="shared" si="93"/>
        <v/>
      </c>
      <c r="AH98" s="152" t="str">
        <f t="shared" si="94"/>
        <v/>
      </c>
      <c r="AI98" s="44" t="str">
        <f t="shared" si="57"/>
        <v/>
      </c>
      <c r="AJ98" s="44" t="str">
        <f t="shared" si="58"/>
        <v/>
      </c>
      <c r="AK98" s="44" t="str">
        <f t="shared" si="59"/>
        <v/>
      </c>
      <c r="AL98" s="71" t="str">
        <f t="shared" si="75"/>
        <v/>
      </c>
      <c r="AM98" s="71" t="str">
        <f t="shared" si="76"/>
        <v/>
      </c>
      <c r="AN98" s="71" t="str">
        <f t="shared" si="77"/>
        <v/>
      </c>
      <c r="AO98" s="71" t="str">
        <f t="shared" si="78"/>
        <v/>
      </c>
      <c r="AR98" s="14" t="str">
        <f t="shared" si="65"/>
        <v/>
      </c>
      <c r="AS98" s="14" t="str">
        <f t="shared" si="100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0"/>
        <v>00000</v>
      </c>
      <c r="AW98" s="14" t="str">
        <f t="shared" si="60"/>
        <v>00000</v>
      </c>
      <c r="AX98" s="14" t="str">
        <f t="shared" si="61"/>
        <v>000000</v>
      </c>
      <c r="AY98" s="14" t="str">
        <f t="shared" si="61"/>
        <v>000000</v>
      </c>
      <c r="AZ98" s="14" t="str">
        <f t="shared" si="95"/>
        <v>B</v>
      </c>
      <c r="BA98" s="14" t="str">
        <f t="shared" si="79"/>
        <v/>
      </c>
      <c r="BB98" s="14" t="str">
        <f t="shared" si="96"/>
        <v/>
      </c>
      <c r="BC98" s="14" t="str">
        <f t="shared" si="80"/>
        <v/>
      </c>
      <c r="BD98" s="14" t="str">
        <f t="shared" si="99"/>
        <v/>
      </c>
      <c r="BE98" s="14">
        <f t="shared" si="97"/>
        <v>1</v>
      </c>
      <c r="BF98" s="14">
        <f t="shared" si="98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69" t="str">
        <f t="shared" si="67"/>
        <v/>
      </c>
      <c r="C99" s="25" t="str">
        <f t="shared" si="63"/>
        <v/>
      </c>
      <c r="D99" s="78" t="str">
        <f t="shared" si="68"/>
        <v/>
      </c>
      <c r="E99" s="115" t="str">
        <f t="shared" si="69"/>
        <v/>
      </c>
      <c r="F99" s="70" t="str">
        <f t="shared" si="81"/>
        <v/>
      </c>
      <c r="H99" s="82" t="str">
        <f>IF('Strategy Dashboard'!AU99="","",'Strategy Dashboard'!AU99)</f>
        <v/>
      </c>
      <c r="J99" s="69" t="str">
        <f t="shared" si="64"/>
        <v/>
      </c>
      <c r="K99" s="78" t="str">
        <f t="shared" si="70"/>
        <v/>
      </c>
      <c r="L99" s="115" t="str">
        <f t="shared" si="71"/>
        <v/>
      </c>
      <c r="M99" s="25" t="str">
        <f t="shared" si="82"/>
        <v/>
      </c>
      <c r="N99" s="36" t="str">
        <f t="shared" si="83"/>
        <v/>
      </c>
      <c r="O99" s="124" t="str">
        <f t="shared" si="72"/>
        <v/>
      </c>
      <c r="P99" s="25" t="str">
        <f>IF(H99="","",IF(B99="NB",P98,IF(O99="",SUM($O$5:$O99)+N99,SUM($O$5:$O99))))</f>
        <v/>
      </c>
      <c r="Q99" s="125" t="str">
        <f t="shared" si="62"/>
        <v/>
      </c>
      <c r="R99" s="122" t="str">
        <f t="shared" si="73"/>
        <v/>
      </c>
      <c r="S99" s="79" t="str">
        <f t="shared" si="74"/>
        <v/>
      </c>
      <c r="T99" s="14" t="str">
        <f t="shared" si="66"/>
        <v/>
      </c>
      <c r="U99" s="14">
        <f t="shared" si="84"/>
        <v>0</v>
      </c>
      <c r="V99" s="14" t="str">
        <f t="shared" si="85"/>
        <v/>
      </c>
      <c r="W99" s="14" t="str">
        <f t="shared" si="101"/>
        <v>N</v>
      </c>
      <c r="X99" s="14" t="str">
        <f t="shared" si="86"/>
        <v>N</v>
      </c>
      <c r="Y99" s="14" t="str">
        <f t="shared" si="55"/>
        <v/>
      </c>
      <c r="Z99" s="79" t="str">
        <f t="shared" si="87"/>
        <v/>
      </c>
      <c r="AA99" s="14" t="str">
        <f t="shared" si="88"/>
        <v/>
      </c>
      <c r="AB99" s="14" t="str">
        <f t="shared" si="56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2" t="str">
        <f t="shared" si="93"/>
        <v/>
      </c>
      <c r="AH99" s="152" t="str">
        <f t="shared" si="94"/>
        <v/>
      </c>
      <c r="AI99" s="44" t="str">
        <f t="shared" si="57"/>
        <v/>
      </c>
      <c r="AJ99" s="44" t="str">
        <f t="shared" si="58"/>
        <v/>
      </c>
      <c r="AK99" s="44" t="str">
        <f t="shared" si="59"/>
        <v/>
      </c>
      <c r="AL99" s="71" t="str">
        <f t="shared" si="75"/>
        <v/>
      </c>
      <c r="AM99" s="71" t="str">
        <f t="shared" si="76"/>
        <v/>
      </c>
      <c r="AN99" s="71" t="str">
        <f t="shared" si="77"/>
        <v/>
      </c>
      <c r="AO99" s="71" t="str">
        <f t="shared" si="78"/>
        <v/>
      </c>
      <c r="AR99" s="14" t="str">
        <f t="shared" si="65"/>
        <v/>
      </c>
      <c r="AS99" s="14" t="str">
        <f t="shared" si="100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0"/>
        <v>00000</v>
      </c>
      <c r="AW99" s="14" t="str">
        <f t="shared" si="60"/>
        <v>00000</v>
      </c>
      <c r="AX99" s="14" t="str">
        <f t="shared" si="61"/>
        <v>000000</v>
      </c>
      <c r="AY99" s="14" t="str">
        <f t="shared" si="61"/>
        <v>000000</v>
      </c>
      <c r="AZ99" s="14" t="str">
        <f t="shared" si="95"/>
        <v>B</v>
      </c>
      <c r="BA99" s="14" t="str">
        <f t="shared" si="79"/>
        <v/>
      </c>
      <c r="BB99" s="14" t="str">
        <f t="shared" si="96"/>
        <v/>
      </c>
      <c r="BC99" s="14" t="str">
        <f t="shared" si="80"/>
        <v/>
      </c>
      <c r="BD99" s="14" t="str">
        <f t="shared" si="99"/>
        <v/>
      </c>
      <c r="BE99" s="14">
        <f t="shared" si="97"/>
        <v>1</v>
      </c>
      <c r="BF99" s="14">
        <f t="shared" si="98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4" t="str">
        <f t="shared" si="67"/>
        <v/>
      </c>
      <c r="C100" s="36" t="str">
        <f t="shared" si="63"/>
        <v/>
      </c>
      <c r="D100" s="75" t="str">
        <f t="shared" si="68"/>
        <v/>
      </c>
      <c r="E100" s="113" t="str">
        <f t="shared" si="69"/>
        <v/>
      </c>
      <c r="F100" s="76" t="str">
        <f t="shared" si="81"/>
        <v/>
      </c>
      <c r="H100" s="80" t="str">
        <f>IF('Strategy Dashboard'!AU100="","",'Strategy Dashboard'!AU100)</f>
        <v/>
      </c>
      <c r="J100" s="74" t="str">
        <f t="shared" si="64"/>
        <v/>
      </c>
      <c r="K100" s="75" t="str">
        <f t="shared" si="70"/>
        <v/>
      </c>
      <c r="L100" s="113" t="str">
        <f t="shared" si="71"/>
        <v/>
      </c>
      <c r="M100" s="36" t="str">
        <f t="shared" si="82"/>
        <v/>
      </c>
      <c r="N100" s="36" t="str">
        <f t="shared" si="83"/>
        <v/>
      </c>
      <c r="O100" s="129" t="str">
        <f t="shared" si="72"/>
        <v/>
      </c>
      <c r="P100" s="36" t="str">
        <f>IF(H100="","",IF(B100="NB",P99,IF(O100="",SUM($O$5:$O100)+N100,SUM($O$5:$O100))))</f>
        <v/>
      </c>
      <c r="Q100" s="130" t="str">
        <f t="shared" si="62"/>
        <v/>
      </c>
      <c r="R100" s="122" t="str">
        <f t="shared" si="73"/>
        <v/>
      </c>
      <c r="S100" s="79" t="str">
        <f t="shared" si="74"/>
        <v/>
      </c>
      <c r="T100" s="14" t="str">
        <f t="shared" si="66"/>
        <v/>
      </c>
      <c r="U100" s="14">
        <f t="shared" si="84"/>
        <v>0</v>
      </c>
      <c r="V100" s="14" t="str">
        <f t="shared" si="85"/>
        <v/>
      </c>
      <c r="W100" s="14" t="str">
        <f t="shared" si="101"/>
        <v>N</v>
      </c>
      <c r="X100" s="14" t="str">
        <f t="shared" si="86"/>
        <v>N</v>
      </c>
      <c r="Y100" s="14" t="str">
        <f t="shared" si="55"/>
        <v/>
      </c>
      <c r="Z100" s="79" t="str">
        <f t="shared" si="87"/>
        <v/>
      </c>
      <c r="AA100" s="14" t="str">
        <f t="shared" si="88"/>
        <v/>
      </c>
      <c r="AB100" s="14" t="str">
        <f t="shared" si="56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2" t="str">
        <f t="shared" si="93"/>
        <v/>
      </c>
      <c r="AH100" s="152" t="str">
        <f t="shared" si="94"/>
        <v/>
      </c>
      <c r="AI100" s="44" t="str">
        <f t="shared" si="57"/>
        <v/>
      </c>
      <c r="AJ100" s="44" t="str">
        <f t="shared" si="58"/>
        <v/>
      </c>
      <c r="AK100" s="44" t="str">
        <f t="shared" si="59"/>
        <v/>
      </c>
      <c r="AL100" s="71" t="str">
        <f t="shared" si="75"/>
        <v/>
      </c>
      <c r="AM100" s="71" t="str">
        <f t="shared" si="76"/>
        <v/>
      </c>
      <c r="AN100" s="71" t="str">
        <f t="shared" si="77"/>
        <v/>
      </c>
      <c r="AO100" s="71" t="str">
        <f t="shared" si="78"/>
        <v/>
      </c>
      <c r="AR100" s="14" t="str">
        <f t="shared" si="65"/>
        <v/>
      </c>
      <c r="AS100" s="14" t="str">
        <f t="shared" si="100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0"/>
        <v>00000</v>
      </c>
      <c r="AW100" s="14" t="str">
        <f t="shared" si="60"/>
        <v>00000</v>
      </c>
      <c r="AX100" s="14" t="str">
        <f t="shared" si="61"/>
        <v>000000</v>
      </c>
      <c r="AY100" s="14" t="str">
        <f t="shared" si="61"/>
        <v>000000</v>
      </c>
      <c r="AZ100" s="14" t="str">
        <f t="shared" si="95"/>
        <v>B</v>
      </c>
      <c r="BA100" s="14" t="str">
        <f t="shared" si="79"/>
        <v/>
      </c>
      <c r="BB100" s="14" t="str">
        <f t="shared" si="96"/>
        <v/>
      </c>
      <c r="BC100" s="14" t="str">
        <f t="shared" si="80"/>
        <v/>
      </c>
      <c r="BD100" s="14" t="str">
        <f t="shared" si="99"/>
        <v/>
      </c>
      <c r="BE100" s="14">
        <f t="shared" si="97"/>
        <v>1</v>
      </c>
      <c r="BF100" s="14">
        <f t="shared" si="98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68" t="str">
        <f t="shared" si="67"/>
        <v/>
      </c>
      <c r="C101" s="24" t="str">
        <f t="shared" si="63"/>
        <v/>
      </c>
      <c r="D101" s="77" t="str">
        <f t="shared" si="68"/>
        <v/>
      </c>
      <c r="E101" s="114" t="str">
        <f t="shared" si="69"/>
        <v/>
      </c>
      <c r="F101" s="67" t="str">
        <f t="shared" si="81"/>
        <v/>
      </c>
      <c r="H101" s="81" t="str">
        <f>IF('Strategy Dashboard'!AU101="","",'Strategy Dashboard'!AU101)</f>
        <v/>
      </c>
      <c r="J101" s="68" t="str">
        <f t="shared" si="64"/>
        <v/>
      </c>
      <c r="K101" s="77" t="str">
        <f t="shared" si="70"/>
        <v/>
      </c>
      <c r="L101" s="114" t="str">
        <f t="shared" si="71"/>
        <v/>
      </c>
      <c r="M101" s="24" t="str">
        <f t="shared" si="82"/>
        <v/>
      </c>
      <c r="N101" s="36" t="str">
        <f t="shared" si="83"/>
        <v/>
      </c>
      <c r="O101" s="117" t="str">
        <f t="shared" si="72"/>
        <v/>
      </c>
      <c r="P101" s="24" t="str">
        <f>IF(H101="","",IF(B101="NB",P100,IF(O101="",SUM($O$5:$O101)+N101,SUM($O$5:$O101))))</f>
        <v/>
      </c>
      <c r="Q101" s="123" t="str">
        <f t="shared" si="62"/>
        <v/>
      </c>
      <c r="R101" s="122" t="str">
        <f t="shared" si="73"/>
        <v/>
      </c>
      <c r="S101" s="79" t="str">
        <f t="shared" si="74"/>
        <v/>
      </c>
      <c r="T101" s="14" t="str">
        <f t="shared" si="66"/>
        <v/>
      </c>
      <c r="U101" s="14">
        <f t="shared" si="84"/>
        <v>0</v>
      </c>
      <c r="V101" s="14" t="str">
        <f t="shared" si="85"/>
        <v/>
      </c>
      <c r="W101" s="14" t="str">
        <f t="shared" si="101"/>
        <v>N</v>
      </c>
      <c r="X101" s="14" t="str">
        <f t="shared" si="86"/>
        <v>N</v>
      </c>
      <c r="Y101" s="14" t="str">
        <f t="shared" si="55"/>
        <v/>
      </c>
      <c r="Z101" s="79" t="str">
        <f t="shared" si="87"/>
        <v/>
      </c>
      <c r="AA101" s="14" t="str">
        <f t="shared" si="88"/>
        <v/>
      </c>
      <c r="AB101" s="14" t="str">
        <f t="shared" si="56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2" t="str">
        <f t="shared" si="93"/>
        <v/>
      </c>
      <c r="AH101" s="152" t="str">
        <f t="shared" si="94"/>
        <v/>
      </c>
      <c r="AI101" s="44" t="str">
        <f t="shared" si="57"/>
        <v/>
      </c>
      <c r="AJ101" s="44" t="str">
        <f t="shared" si="58"/>
        <v/>
      </c>
      <c r="AK101" s="44" t="str">
        <f t="shared" si="59"/>
        <v/>
      </c>
      <c r="AL101" s="71" t="str">
        <f t="shared" si="75"/>
        <v/>
      </c>
      <c r="AM101" s="71" t="str">
        <f t="shared" si="76"/>
        <v/>
      </c>
      <c r="AN101" s="71" t="str">
        <f t="shared" si="77"/>
        <v/>
      </c>
      <c r="AO101" s="71" t="str">
        <f t="shared" si="78"/>
        <v/>
      </c>
      <c r="AR101" s="14" t="str">
        <f t="shared" si="65"/>
        <v/>
      </c>
      <c r="AS101" s="14" t="str">
        <f t="shared" si="100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0"/>
        <v>00000</v>
      </c>
      <c r="AW101" s="14" t="str">
        <f t="shared" si="60"/>
        <v>00000</v>
      </c>
      <c r="AX101" s="14" t="str">
        <f t="shared" si="61"/>
        <v>000000</v>
      </c>
      <c r="AY101" s="14" t="str">
        <f t="shared" si="61"/>
        <v>000000</v>
      </c>
      <c r="AZ101" s="14" t="str">
        <f t="shared" si="95"/>
        <v>B</v>
      </c>
      <c r="BA101" s="14" t="str">
        <f t="shared" si="79"/>
        <v/>
      </c>
      <c r="BB101" s="14" t="str">
        <f t="shared" si="96"/>
        <v/>
      </c>
      <c r="BC101" s="14" t="str">
        <f t="shared" si="80"/>
        <v/>
      </c>
      <c r="BD101" s="14" t="str">
        <f t="shared" si="99"/>
        <v/>
      </c>
      <c r="BE101" s="14">
        <f t="shared" si="97"/>
        <v>1</v>
      </c>
      <c r="BF101" s="14">
        <f t="shared" si="98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68" t="str">
        <f t="shared" si="67"/>
        <v/>
      </c>
      <c r="C102" s="24" t="str">
        <f t="shared" si="63"/>
        <v/>
      </c>
      <c r="D102" s="77" t="str">
        <f t="shared" si="68"/>
        <v/>
      </c>
      <c r="E102" s="114" t="str">
        <f t="shared" si="69"/>
        <v/>
      </c>
      <c r="F102" s="67" t="str">
        <f t="shared" si="81"/>
        <v/>
      </c>
      <c r="H102" s="81" t="str">
        <f>IF('Strategy Dashboard'!AU102="","",'Strategy Dashboard'!AU102)</f>
        <v/>
      </c>
      <c r="J102" s="68" t="str">
        <f t="shared" si="64"/>
        <v/>
      </c>
      <c r="K102" s="77" t="str">
        <f t="shared" si="70"/>
        <v/>
      </c>
      <c r="L102" s="114" t="str">
        <f t="shared" si="71"/>
        <v/>
      </c>
      <c r="M102" s="24" t="str">
        <f t="shared" si="82"/>
        <v/>
      </c>
      <c r="N102" s="36" t="str">
        <f t="shared" si="83"/>
        <v/>
      </c>
      <c r="O102" s="117" t="str">
        <f t="shared" si="72"/>
        <v/>
      </c>
      <c r="P102" s="24" t="str">
        <f>IF(H102="","",IF(B102="NB",P101,IF(O102="",SUM($O$5:$O102)+N102,SUM($O$5:$O102))))</f>
        <v/>
      </c>
      <c r="Q102" s="123" t="str">
        <f t="shared" si="62"/>
        <v/>
      </c>
      <c r="R102" s="122" t="str">
        <f t="shared" si="73"/>
        <v/>
      </c>
      <c r="S102" s="79" t="str">
        <f t="shared" si="74"/>
        <v/>
      </c>
      <c r="T102" s="14" t="str">
        <f t="shared" si="66"/>
        <v/>
      </c>
      <c r="U102" s="14">
        <f t="shared" si="84"/>
        <v>0</v>
      </c>
      <c r="V102" s="14" t="str">
        <f t="shared" si="85"/>
        <v/>
      </c>
      <c r="W102" s="14" t="str">
        <f t="shared" si="101"/>
        <v>N</v>
      </c>
      <c r="X102" s="14" t="str">
        <f t="shared" si="86"/>
        <v>N</v>
      </c>
      <c r="Y102" s="14" t="str">
        <f t="shared" si="55"/>
        <v/>
      </c>
      <c r="Z102" s="79" t="str">
        <f t="shared" si="87"/>
        <v/>
      </c>
      <c r="AA102" s="14" t="str">
        <f t="shared" si="88"/>
        <v/>
      </c>
      <c r="AB102" s="14" t="str">
        <f t="shared" si="56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2" t="str">
        <f t="shared" si="93"/>
        <v/>
      </c>
      <c r="AH102" s="152" t="str">
        <f t="shared" si="94"/>
        <v/>
      </c>
      <c r="AI102" s="44" t="str">
        <f t="shared" si="57"/>
        <v/>
      </c>
      <c r="AJ102" s="44" t="str">
        <f t="shared" si="58"/>
        <v/>
      </c>
      <c r="AK102" s="44" t="str">
        <f t="shared" si="59"/>
        <v/>
      </c>
      <c r="AL102" s="71" t="str">
        <f t="shared" si="75"/>
        <v/>
      </c>
      <c r="AM102" s="71" t="str">
        <f t="shared" si="76"/>
        <v/>
      </c>
      <c r="AN102" s="71" t="str">
        <f t="shared" si="77"/>
        <v/>
      </c>
      <c r="AO102" s="71" t="str">
        <f t="shared" si="78"/>
        <v/>
      </c>
      <c r="AR102" s="14" t="str">
        <f t="shared" si="65"/>
        <v/>
      </c>
      <c r="AS102" s="14" t="str">
        <f t="shared" si="100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0"/>
        <v>00000</v>
      </c>
      <c r="AW102" s="14" t="str">
        <f t="shared" si="60"/>
        <v>00000</v>
      </c>
      <c r="AX102" s="14" t="str">
        <f t="shared" si="61"/>
        <v>000000</v>
      </c>
      <c r="AY102" s="14" t="str">
        <f t="shared" si="61"/>
        <v>000000</v>
      </c>
      <c r="AZ102" s="14" t="str">
        <f t="shared" si="95"/>
        <v>B</v>
      </c>
      <c r="BA102" s="14" t="str">
        <f t="shared" si="79"/>
        <v/>
      </c>
      <c r="BB102" s="14" t="str">
        <f t="shared" si="96"/>
        <v/>
      </c>
      <c r="BC102" s="14" t="str">
        <f t="shared" si="80"/>
        <v/>
      </c>
      <c r="BD102" s="14" t="str">
        <f t="shared" si="99"/>
        <v/>
      </c>
      <c r="BE102" s="14">
        <f t="shared" si="97"/>
        <v>1</v>
      </c>
      <c r="BF102" s="14">
        <f t="shared" si="98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68" t="str">
        <f t="shared" si="67"/>
        <v/>
      </c>
      <c r="C103" s="24" t="str">
        <f t="shared" si="63"/>
        <v/>
      </c>
      <c r="D103" s="77" t="str">
        <f t="shared" si="68"/>
        <v/>
      </c>
      <c r="E103" s="114" t="str">
        <f t="shared" si="69"/>
        <v/>
      </c>
      <c r="F103" s="67" t="str">
        <f t="shared" si="81"/>
        <v/>
      </c>
      <c r="H103" s="81" t="str">
        <f>IF('Strategy Dashboard'!AU103="","",'Strategy Dashboard'!AU103)</f>
        <v/>
      </c>
      <c r="J103" s="68" t="str">
        <f t="shared" si="64"/>
        <v/>
      </c>
      <c r="K103" s="77" t="str">
        <f t="shared" si="70"/>
        <v/>
      </c>
      <c r="L103" s="114" t="str">
        <f t="shared" si="71"/>
        <v/>
      </c>
      <c r="M103" s="24" t="str">
        <f t="shared" si="82"/>
        <v/>
      </c>
      <c r="N103" s="36" t="str">
        <f t="shared" si="83"/>
        <v/>
      </c>
      <c r="O103" s="117" t="str">
        <f t="shared" si="72"/>
        <v/>
      </c>
      <c r="P103" s="24" t="str">
        <f>IF(H103="","",IF(B103="NB",P102,IF(O103="",SUM($O$5:$O103)+N103,SUM($O$5:$O103))))</f>
        <v/>
      </c>
      <c r="Q103" s="123" t="str">
        <f t="shared" si="62"/>
        <v/>
      </c>
      <c r="R103" s="122" t="str">
        <f t="shared" si="73"/>
        <v/>
      </c>
      <c r="S103" s="79" t="str">
        <f t="shared" si="74"/>
        <v/>
      </c>
      <c r="T103" s="14" t="str">
        <f t="shared" si="66"/>
        <v/>
      </c>
      <c r="U103" s="14">
        <f t="shared" si="84"/>
        <v>0</v>
      </c>
      <c r="V103" s="14" t="str">
        <f t="shared" si="85"/>
        <v/>
      </c>
      <c r="W103" s="14" t="str">
        <f t="shared" si="101"/>
        <v>N</v>
      </c>
      <c r="X103" s="14" t="str">
        <f t="shared" si="86"/>
        <v>N</v>
      </c>
      <c r="Y103" s="14" t="str">
        <f t="shared" si="55"/>
        <v/>
      </c>
      <c r="Z103" s="79" t="str">
        <f t="shared" si="87"/>
        <v/>
      </c>
      <c r="AA103" s="14" t="str">
        <f t="shared" si="88"/>
        <v/>
      </c>
      <c r="AB103" s="14" t="str">
        <f t="shared" si="56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2" t="str">
        <f t="shared" si="93"/>
        <v/>
      </c>
      <c r="AH103" s="152" t="str">
        <f t="shared" si="94"/>
        <v/>
      </c>
      <c r="AI103" s="44" t="str">
        <f t="shared" si="57"/>
        <v/>
      </c>
      <c r="AJ103" s="44" t="str">
        <f t="shared" si="58"/>
        <v/>
      </c>
      <c r="AK103" s="44" t="str">
        <f t="shared" si="59"/>
        <v/>
      </c>
      <c r="AL103" s="71" t="str">
        <f t="shared" si="75"/>
        <v/>
      </c>
      <c r="AM103" s="71" t="str">
        <f t="shared" si="76"/>
        <v/>
      </c>
      <c r="AN103" s="71" t="str">
        <f t="shared" si="77"/>
        <v/>
      </c>
      <c r="AO103" s="71" t="str">
        <f t="shared" si="78"/>
        <v/>
      </c>
      <c r="AR103" s="14" t="str">
        <f t="shared" si="65"/>
        <v/>
      </c>
      <c r="AS103" s="14" t="str">
        <f t="shared" si="100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0"/>
        <v>00000</v>
      </c>
      <c r="AW103" s="14" t="str">
        <f t="shared" si="60"/>
        <v>00000</v>
      </c>
      <c r="AX103" s="14" t="str">
        <f t="shared" si="61"/>
        <v>000000</v>
      </c>
      <c r="AY103" s="14" t="str">
        <f t="shared" si="61"/>
        <v>000000</v>
      </c>
      <c r="AZ103" s="14" t="str">
        <f t="shared" si="95"/>
        <v>B</v>
      </c>
      <c r="BA103" s="14" t="str">
        <f t="shared" si="79"/>
        <v/>
      </c>
      <c r="BB103" s="14" t="str">
        <f t="shared" si="96"/>
        <v/>
      </c>
      <c r="BC103" s="14" t="str">
        <f t="shared" si="80"/>
        <v/>
      </c>
      <c r="BD103" s="14" t="str">
        <f t="shared" si="99"/>
        <v/>
      </c>
      <c r="BE103" s="14">
        <f t="shared" si="97"/>
        <v>1</v>
      </c>
      <c r="BF103" s="14">
        <f t="shared" si="98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69" t="str">
        <f t="shared" si="67"/>
        <v/>
      </c>
      <c r="C104" s="25" t="str">
        <f t="shared" si="63"/>
        <v/>
      </c>
      <c r="D104" s="78" t="str">
        <f t="shared" si="68"/>
        <v/>
      </c>
      <c r="E104" s="115" t="str">
        <f t="shared" si="69"/>
        <v/>
      </c>
      <c r="F104" s="70" t="str">
        <f t="shared" si="81"/>
        <v/>
      </c>
      <c r="H104" s="82" t="str">
        <f>IF('Strategy Dashboard'!AU104="","",'Strategy Dashboard'!AU104)</f>
        <v/>
      </c>
      <c r="J104" s="69" t="str">
        <f t="shared" si="64"/>
        <v/>
      </c>
      <c r="K104" s="78" t="str">
        <f t="shared" si="70"/>
        <v/>
      </c>
      <c r="L104" s="115" t="str">
        <f t="shared" si="71"/>
        <v/>
      </c>
      <c r="M104" s="25" t="str">
        <f t="shared" si="82"/>
        <v/>
      </c>
      <c r="N104" s="36" t="str">
        <f t="shared" si="83"/>
        <v/>
      </c>
      <c r="O104" s="124" t="str">
        <f t="shared" si="72"/>
        <v/>
      </c>
      <c r="P104" s="25" t="str">
        <f>IF(H104="","",IF(B104="NB",P103,IF(O104="",SUM($O$5:$O104)+N104,SUM($O$5:$O104))))</f>
        <v/>
      </c>
      <c r="Q104" s="125" t="str">
        <f t="shared" si="62"/>
        <v/>
      </c>
      <c r="R104" s="122" t="str">
        <f t="shared" si="73"/>
        <v/>
      </c>
      <c r="S104" s="79" t="str">
        <f t="shared" si="74"/>
        <v/>
      </c>
      <c r="T104" s="14" t="str">
        <f t="shared" si="66"/>
        <v/>
      </c>
      <c r="U104" s="14">
        <f t="shared" si="84"/>
        <v>0</v>
      </c>
      <c r="V104" s="14" t="str">
        <f t="shared" si="85"/>
        <v/>
      </c>
      <c r="W104" s="14" t="str">
        <f t="shared" si="101"/>
        <v>N</v>
      </c>
      <c r="X104" s="14" t="str">
        <f t="shared" si="86"/>
        <v>N</v>
      </c>
      <c r="Y104" s="14" t="str">
        <f t="shared" si="55"/>
        <v/>
      </c>
      <c r="Z104" s="79" t="str">
        <f t="shared" si="87"/>
        <v/>
      </c>
      <c r="AA104" s="14" t="str">
        <f t="shared" si="88"/>
        <v/>
      </c>
      <c r="AB104" s="14" t="str">
        <f t="shared" si="56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2" t="str">
        <f t="shared" si="93"/>
        <v/>
      </c>
      <c r="AH104" s="152" t="str">
        <f t="shared" si="94"/>
        <v/>
      </c>
      <c r="AI104" s="44" t="str">
        <f t="shared" si="57"/>
        <v/>
      </c>
      <c r="AJ104" s="44" t="str">
        <f t="shared" si="58"/>
        <v/>
      </c>
      <c r="AK104" s="44" t="str">
        <f t="shared" si="59"/>
        <v/>
      </c>
      <c r="AL104" s="71" t="str">
        <f t="shared" si="75"/>
        <v/>
      </c>
      <c r="AM104" s="71" t="str">
        <f t="shared" si="76"/>
        <v/>
      </c>
      <c r="AN104" s="71" t="str">
        <f t="shared" si="77"/>
        <v/>
      </c>
      <c r="AO104" s="71" t="str">
        <f t="shared" si="78"/>
        <v/>
      </c>
      <c r="AR104" s="14" t="str">
        <f t="shared" si="65"/>
        <v/>
      </c>
      <c r="AS104" s="14" t="str">
        <f t="shared" si="100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0"/>
        <v>00000</v>
      </c>
      <c r="AW104" s="14" t="str">
        <f t="shared" si="60"/>
        <v>00000</v>
      </c>
      <c r="AX104" s="14" t="str">
        <f t="shared" si="61"/>
        <v>000000</v>
      </c>
      <c r="AY104" s="14" t="str">
        <f t="shared" si="61"/>
        <v>000000</v>
      </c>
      <c r="AZ104" s="14" t="str">
        <f t="shared" si="95"/>
        <v>B</v>
      </c>
      <c r="BA104" s="14" t="str">
        <f t="shared" si="79"/>
        <v/>
      </c>
      <c r="BB104" s="14" t="str">
        <f t="shared" si="96"/>
        <v/>
      </c>
      <c r="BC104" s="14" t="str">
        <f t="shared" si="80"/>
        <v/>
      </c>
      <c r="BD104" s="14" t="str">
        <f t="shared" si="99"/>
        <v/>
      </c>
      <c r="BE104" s="14">
        <f t="shared" si="97"/>
        <v>1</v>
      </c>
      <c r="BF104" s="14">
        <f t="shared" si="98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4" t="str">
        <f t="shared" si="67"/>
        <v/>
      </c>
      <c r="C105" s="36" t="str">
        <f t="shared" si="63"/>
        <v/>
      </c>
      <c r="D105" s="75" t="str">
        <f t="shared" si="68"/>
        <v/>
      </c>
      <c r="E105" s="113" t="str">
        <f t="shared" si="69"/>
        <v/>
      </c>
      <c r="F105" s="76" t="str">
        <f t="shared" si="81"/>
        <v/>
      </c>
      <c r="H105" s="80" t="str">
        <f>IF('Strategy Dashboard'!AU105="","",'Strategy Dashboard'!AU105)</f>
        <v/>
      </c>
      <c r="J105" s="74" t="str">
        <f t="shared" si="64"/>
        <v/>
      </c>
      <c r="K105" s="75" t="str">
        <f t="shared" si="70"/>
        <v/>
      </c>
      <c r="L105" s="113" t="str">
        <f t="shared" si="71"/>
        <v/>
      </c>
      <c r="M105" s="36" t="str">
        <f t="shared" si="82"/>
        <v/>
      </c>
      <c r="N105" s="36" t="str">
        <f t="shared" si="83"/>
        <v/>
      </c>
      <c r="O105" s="129" t="str">
        <f t="shared" si="72"/>
        <v/>
      </c>
      <c r="P105" s="36" t="str">
        <f>IF(H105="","",IF(B105="NB",P104,IF(O105="",SUM($O$5:$O105)+N105,SUM($O$5:$O105))))</f>
        <v/>
      </c>
      <c r="Q105" s="130" t="str">
        <f t="shared" si="62"/>
        <v/>
      </c>
      <c r="R105" s="122" t="str">
        <f t="shared" si="73"/>
        <v/>
      </c>
      <c r="S105" s="79" t="str">
        <f t="shared" si="74"/>
        <v/>
      </c>
      <c r="T105" s="14" t="str">
        <f t="shared" si="66"/>
        <v/>
      </c>
      <c r="U105" s="14">
        <f t="shared" si="84"/>
        <v>0</v>
      </c>
      <c r="V105" s="14" t="str">
        <f t="shared" si="85"/>
        <v/>
      </c>
      <c r="W105" s="14" t="str">
        <f t="shared" si="101"/>
        <v>N</v>
      </c>
      <c r="X105" s="14" t="str">
        <f t="shared" si="86"/>
        <v>N</v>
      </c>
      <c r="Y105" s="14" t="str">
        <f t="shared" si="55"/>
        <v/>
      </c>
      <c r="Z105" s="79" t="str">
        <f t="shared" si="87"/>
        <v/>
      </c>
      <c r="AA105" s="14" t="str">
        <f t="shared" si="88"/>
        <v/>
      </c>
      <c r="AB105" s="14" t="str">
        <f t="shared" si="56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2" t="str">
        <f t="shared" si="93"/>
        <v/>
      </c>
      <c r="AH105" s="152" t="str">
        <f t="shared" si="94"/>
        <v/>
      </c>
      <c r="AI105" s="44" t="str">
        <f t="shared" si="57"/>
        <v/>
      </c>
      <c r="AJ105" s="44" t="str">
        <f t="shared" si="58"/>
        <v/>
      </c>
      <c r="AK105" s="44" t="str">
        <f t="shared" si="59"/>
        <v/>
      </c>
      <c r="AL105" s="71" t="str">
        <f t="shared" si="75"/>
        <v/>
      </c>
      <c r="AM105" s="71" t="str">
        <f t="shared" si="76"/>
        <v/>
      </c>
      <c r="AN105" s="71" t="str">
        <f t="shared" si="77"/>
        <v/>
      </c>
      <c r="AO105" s="71" t="str">
        <f t="shared" si="78"/>
        <v/>
      </c>
      <c r="AR105" s="14" t="str">
        <f t="shared" si="65"/>
        <v/>
      </c>
      <c r="AS105" s="14" t="str">
        <f t="shared" si="100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0"/>
        <v>00000</v>
      </c>
      <c r="AW105" s="14" t="str">
        <f t="shared" si="60"/>
        <v>00000</v>
      </c>
      <c r="AX105" s="14" t="str">
        <f t="shared" si="61"/>
        <v>000000</v>
      </c>
      <c r="AY105" s="14" t="str">
        <f t="shared" si="61"/>
        <v>000000</v>
      </c>
      <c r="AZ105" s="14" t="str">
        <f t="shared" si="95"/>
        <v>B</v>
      </c>
      <c r="BA105" s="14" t="str">
        <f t="shared" si="79"/>
        <v/>
      </c>
      <c r="BB105" s="14" t="str">
        <f t="shared" si="96"/>
        <v/>
      </c>
      <c r="BC105" s="14" t="str">
        <f t="shared" si="80"/>
        <v/>
      </c>
      <c r="BD105" s="14" t="str">
        <f t="shared" si="99"/>
        <v/>
      </c>
      <c r="BE105" s="14">
        <f t="shared" si="97"/>
        <v>1</v>
      </c>
      <c r="BF105" s="14">
        <f t="shared" si="98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68" t="str">
        <f t="shared" si="67"/>
        <v/>
      </c>
      <c r="C106" s="24" t="str">
        <f t="shared" si="63"/>
        <v/>
      </c>
      <c r="D106" s="77" t="str">
        <f t="shared" si="68"/>
        <v/>
      </c>
      <c r="E106" s="114" t="str">
        <f t="shared" si="69"/>
        <v/>
      </c>
      <c r="F106" s="67" t="str">
        <f t="shared" si="81"/>
        <v/>
      </c>
      <c r="H106" s="81" t="str">
        <f>IF('Strategy Dashboard'!AU106="","",'Strategy Dashboard'!AU106)</f>
        <v/>
      </c>
      <c r="J106" s="68" t="str">
        <f t="shared" si="64"/>
        <v/>
      </c>
      <c r="K106" s="77" t="str">
        <f t="shared" si="70"/>
        <v/>
      </c>
      <c r="L106" s="114" t="str">
        <f t="shared" si="71"/>
        <v/>
      </c>
      <c r="M106" s="24" t="str">
        <f t="shared" si="82"/>
        <v/>
      </c>
      <c r="N106" s="36" t="str">
        <f t="shared" si="83"/>
        <v/>
      </c>
      <c r="O106" s="117" t="str">
        <f t="shared" si="72"/>
        <v/>
      </c>
      <c r="P106" s="24" t="str">
        <f>IF(H106="","",IF(B106="NB",P105,IF(O106="",SUM($O$5:$O106)+N106,SUM($O$5:$O106))))</f>
        <v/>
      </c>
      <c r="Q106" s="123" t="str">
        <f t="shared" si="62"/>
        <v/>
      </c>
      <c r="R106" s="122" t="str">
        <f t="shared" si="73"/>
        <v/>
      </c>
      <c r="S106" s="79" t="str">
        <f t="shared" si="74"/>
        <v/>
      </c>
      <c r="T106" s="14" t="str">
        <f t="shared" si="66"/>
        <v/>
      </c>
      <c r="U106" s="14">
        <f t="shared" si="84"/>
        <v>0</v>
      </c>
      <c r="V106" s="14" t="str">
        <f t="shared" si="85"/>
        <v/>
      </c>
      <c r="W106" s="14" t="str">
        <f t="shared" si="101"/>
        <v>N</v>
      </c>
      <c r="X106" s="14" t="str">
        <f t="shared" si="86"/>
        <v>N</v>
      </c>
      <c r="Y106" s="14" t="str">
        <f t="shared" si="55"/>
        <v/>
      </c>
      <c r="Z106" s="79" t="str">
        <f t="shared" si="87"/>
        <v/>
      </c>
      <c r="AA106" s="14" t="str">
        <f t="shared" si="88"/>
        <v/>
      </c>
      <c r="AB106" s="14" t="str">
        <f t="shared" si="56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2" t="str">
        <f t="shared" si="93"/>
        <v/>
      </c>
      <c r="AH106" s="152" t="str">
        <f t="shared" si="94"/>
        <v/>
      </c>
      <c r="AI106" s="44" t="str">
        <f t="shared" si="57"/>
        <v/>
      </c>
      <c r="AJ106" s="44" t="str">
        <f t="shared" si="58"/>
        <v/>
      </c>
      <c r="AK106" s="44" t="str">
        <f t="shared" si="59"/>
        <v/>
      </c>
      <c r="AL106" s="71" t="str">
        <f t="shared" si="75"/>
        <v/>
      </c>
      <c r="AM106" s="71" t="str">
        <f t="shared" si="76"/>
        <v/>
      </c>
      <c r="AN106" s="71" t="str">
        <f t="shared" si="77"/>
        <v/>
      </c>
      <c r="AO106" s="71" t="str">
        <f t="shared" si="78"/>
        <v/>
      </c>
      <c r="AR106" s="14" t="str">
        <f t="shared" si="65"/>
        <v/>
      </c>
      <c r="AS106" s="14" t="str">
        <f t="shared" si="100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0"/>
        <v>00000</v>
      </c>
      <c r="AW106" s="14" t="str">
        <f t="shared" si="60"/>
        <v>00000</v>
      </c>
      <c r="AX106" s="14" t="str">
        <f t="shared" si="61"/>
        <v>000000</v>
      </c>
      <c r="AY106" s="14" t="str">
        <f t="shared" si="61"/>
        <v>000000</v>
      </c>
      <c r="AZ106" s="14" t="str">
        <f t="shared" si="95"/>
        <v>B</v>
      </c>
      <c r="BA106" s="14" t="str">
        <f t="shared" si="79"/>
        <v/>
      </c>
      <c r="BB106" s="14" t="str">
        <f t="shared" si="96"/>
        <v/>
      </c>
      <c r="BC106" s="14" t="str">
        <f t="shared" si="80"/>
        <v/>
      </c>
      <c r="BD106" s="14" t="str">
        <f t="shared" si="99"/>
        <v/>
      </c>
      <c r="BE106" s="14">
        <f t="shared" si="97"/>
        <v>1</v>
      </c>
      <c r="BF106" s="14">
        <f t="shared" si="98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68" t="str">
        <f t="shared" si="67"/>
        <v/>
      </c>
      <c r="C107" s="24" t="str">
        <f t="shared" si="63"/>
        <v/>
      </c>
      <c r="D107" s="77" t="str">
        <f t="shared" si="68"/>
        <v/>
      </c>
      <c r="E107" s="114" t="str">
        <f t="shared" si="69"/>
        <v/>
      </c>
      <c r="F107" s="67" t="str">
        <f t="shared" si="81"/>
        <v/>
      </c>
      <c r="H107" s="81" t="str">
        <f>IF('Strategy Dashboard'!AU107="","",'Strategy Dashboard'!AU107)</f>
        <v/>
      </c>
      <c r="J107" s="68" t="str">
        <f t="shared" si="64"/>
        <v/>
      </c>
      <c r="K107" s="77" t="str">
        <f t="shared" si="70"/>
        <v/>
      </c>
      <c r="L107" s="114" t="str">
        <f t="shared" si="71"/>
        <v/>
      </c>
      <c r="M107" s="24" t="str">
        <f t="shared" si="82"/>
        <v/>
      </c>
      <c r="N107" s="36" t="str">
        <f t="shared" si="83"/>
        <v/>
      </c>
      <c r="O107" s="117" t="str">
        <f t="shared" si="72"/>
        <v/>
      </c>
      <c r="P107" s="24" t="str">
        <f>IF(H107="","",IF(B107="NB",P106,IF(O107="",SUM($O$5:$O107)+N107,SUM($O$5:$O107))))</f>
        <v/>
      </c>
      <c r="Q107" s="123" t="str">
        <f t="shared" si="62"/>
        <v/>
      </c>
      <c r="R107" s="122" t="str">
        <f t="shared" si="73"/>
        <v/>
      </c>
      <c r="S107" s="79" t="str">
        <f t="shared" si="74"/>
        <v/>
      </c>
      <c r="T107" s="14" t="str">
        <f t="shared" si="66"/>
        <v/>
      </c>
      <c r="U107" s="14">
        <f t="shared" si="84"/>
        <v>0</v>
      </c>
      <c r="V107" s="14" t="str">
        <f t="shared" si="85"/>
        <v/>
      </c>
      <c r="W107" s="14" t="str">
        <f t="shared" si="101"/>
        <v>N</v>
      </c>
      <c r="X107" s="14" t="str">
        <f t="shared" si="86"/>
        <v>N</v>
      </c>
      <c r="Y107" s="14" t="str">
        <f t="shared" si="55"/>
        <v/>
      </c>
      <c r="Z107" s="79" t="str">
        <f t="shared" si="87"/>
        <v/>
      </c>
      <c r="AA107" s="14" t="str">
        <f t="shared" si="88"/>
        <v/>
      </c>
      <c r="AB107" s="14" t="str">
        <f t="shared" si="56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2" t="str">
        <f t="shared" si="93"/>
        <v/>
      </c>
      <c r="AH107" s="152" t="str">
        <f t="shared" si="94"/>
        <v/>
      </c>
      <c r="AI107" s="44" t="str">
        <f t="shared" si="57"/>
        <v/>
      </c>
      <c r="AJ107" s="44" t="str">
        <f t="shared" si="58"/>
        <v/>
      </c>
      <c r="AK107" s="44" t="str">
        <f t="shared" si="59"/>
        <v/>
      </c>
      <c r="AL107" s="71" t="str">
        <f t="shared" si="75"/>
        <v/>
      </c>
      <c r="AM107" s="71" t="str">
        <f t="shared" si="76"/>
        <v/>
      </c>
      <c r="AN107" s="71" t="str">
        <f t="shared" si="77"/>
        <v/>
      </c>
      <c r="AO107" s="71" t="str">
        <f t="shared" si="78"/>
        <v/>
      </c>
      <c r="AR107" s="14" t="str">
        <f t="shared" si="65"/>
        <v/>
      </c>
      <c r="AS107" s="14" t="str">
        <f t="shared" si="100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0"/>
        <v>00000</v>
      </c>
      <c r="AW107" s="14" t="str">
        <f t="shared" si="60"/>
        <v>00000</v>
      </c>
      <c r="AX107" s="14" t="str">
        <f t="shared" si="61"/>
        <v>000000</v>
      </c>
      <c r="AY107" s="14" t="str">
        <f t="shared" si="61"/>
        <v>000000</v>
      </c>
      <c r="AZ107" s="14" t="str">
        <f t="shared" si="95"/>
        <v>B</v>
      </c>
      <c r="BA107" s="14" t="str">
        <f t="shared" si="79"/>
        <v/>
      </c>
      <c r="BB107" s="14" t="str">
        <f t="shared" si="96"/>
        <v/>
      </c>
      <c r="BC107" s="14" t="str">
        <f t="shared" si="80"/>
        <v/>
      </c>
      <c r="BD107" s="14" t="str">
        <f t="shared" si="99"/>
        <v/>
      </c>
      <c r="BE107" s="14">
        <f t="shared" si="97"/>
        <v>1</v>
      </c>
      <c r="BF107" s="14">
        <f t="shared" si="98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68" t="str">
        <f t="shared" si="67"/>
        <v/>
      </c>
      <c r="C108" s="24" t="str">
        <f t="shared" si="63"/>
        <v/>
      </c>
      <c r="D108" s="77" t="str">
        <f t="shared" si="68"/>
        <v/>
      </c>
      <c r="E108" s="114" t="str">
        <f t="shared" si="69"/>
        <v/>
      </c>
      <c r="F108" s="67" t="str">
        <f t="shared" si="81"/>
        <v/>
      </c>
      <c r="H108" s="81" t="str">
        <f>IF('Strategy Dashboard'!AU108="","",'Strategy Dashboard'!AU108)</f>
        <v/>
      </c>
      <c r="J108" s="68" t="str">
        <f t="shared" si="64"/>
        <v/>
      </c>
      <c r="K108" s="77" t="str">
        <f t="shared" si="70"/>
        <v/>
      </c>
      <c r="L108" s="114" t="str">
        <f t="shared" si="71"/>
        <v/>
      </c>
      <c r="M108" s="24" t="str">
        <f t="shared" si="82"/>
        <v/>
      </c>
      <c r="N108" s="36" t="str">
        <f t="shared" si="83"/>
        <v/>
      </c>
      <c r="O108" s="117" t="str">
        <f t="shared" si="72"/>
        <v/>
      </c>
      <c r="P108" s="24" t="str">
        <f>IF(H108="","",IF(B108="NB",P107,IF(O108="",SUM($O$5:$O108)+N108,SUM($O$5:$O108))))</f>
        <v/>
      </c>
      <c r="Q108" s="123" t="str">
        <f t="shared" si="62"/>
        <v/>
      </c>
      <c r="R108" s="122" t="str">
        <f t="shared" si="73"/>
        <v/>
      </c>
      <c r="S108" s="79" t="str">
        <f t="shared" si="74"/>
        <v/>
      </c>
      <c r="T108" s="14" t="str">
        <f t="shared" si="66"/>
        <v/>
      </c>
      <c r="U108" s="14">
        <f t="shared" si="84"/>
        <v>0</v>
      </c>
      <c r="V108" s="14" t="str">
        <f t="shared" si="85"/>
        <v/>
      </c>
      <c r="W108" s="14" t="str">
        <f t="shared" si="101"/>
        <v>N</v>
      </c>
      <c r="X108" s="14" t="str">
        <f t="shared" si="86"/>
        <v>N</v>
      </c>
      <c r="Y108" s="14" t="str">
        <f t="shared" si="55"/>
        <v/>
      </c>
      <c r="Z108" s="79" t="str">
        <f t="shared" si="87"/>
        <v/>
      </c>
      <c r="AA108" s="14" t="str">
        <f t="shared" si="88"/>
        <v/>
      </c>
      <c r="AB108" s="14" t="str">
        <f t="shared" si="56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2" t="str">
        <f t="shared" si="93"/>
        <v/>
      </c>
      <c r="AH108" s="152" t="str">
        <f t="shared" si="94"/>
        <v/>
      </c>
      <c r="AI108" s="44" t="str">
        <f t="shared" si="57"/>
        <v/>
      </c>
      <c r="AJ108" s="44" t="str">
        <f t="shared" si="58"/>
        <v/>
      </c>
      <c r="AK108" s="44" t="str">
        <f t="shared" si="59"/>
        <v/>
      </c>
      <c r="AL108" s="71" t="str">
        <f t="shared" si="75"/>
        <v/>
      </c>
      <c r="AM108" s="71" t="str">
        <f t="shared" si="76"/>
        <v/>
      </c>
      <c r="AN108" s="71" t="str">
        <f t="shared" si="77"/>
        <v/>
      </c>
      <c r="AO108" s="71" t="str">
        <f t="shared" si="78"/>
        <v/>
      </c>
      <c r="AR108" s="14" t="str">
        <f t="shared" si="65"/>
        <v/>
      </c>
      <c r="AS108" s="14" t="str">
        <f t="shared" si="100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0"/>
        <v>00000</v>
      </c>
      <c r="AW108" s="14" t="str">
        <f t="shared" si="60"/>
        <v>00000</v>
      </c>
      <c r="AX108" s="14" t="str">
        <f t="shared" si="61"/>
        <v>000000</v>
      </c>
      <c r="AY108" s="14" t="str">
        <f t="shared" si="61"/>
        <v>000000</v>
      </c>
      <c r="AZ108" s="14" t="str">
        <f t="shared" si="95"/>
        <v>B</v>
      </c>
      <c r="BA108" s="14" t="str">
        <f t="shared" si="79"/>
        <v/>
      </c>
      <c r="BB108" s="14" t="str">
        <f t="shared" si="96"/>
        <v/>
      </c>
      <c r="BC108" s="14" t="str">
        <f t="shared" si="80"/>
        <v/>
      </c>
      <c r="BD108" s="14" t="str">
        <f t="shared" si="99"/>
        <v/>
      </c>
      <c r="BE108" s="14">
        <f t="shared" si="97"/>
        <v>1</v>
      </c>
      <c r="BF108" s="14">
        <f t="shared" si="98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43" t="str">
        <f t="shared" si="67"/>
        <v/>
      </c>
      <c r="C109" s="144" t="str">
        <f t="shared" si="63"/>
        <v/>
      </c>
      <c r="D109" s="145" t="str">
        <f t="shared" si="68"/>
        <v/>
      </c>
      <c r="E109" s="146" t="str">
        <f t="shared" si="69"/>
        <v/>
      </c>
      <c r="F109" s="147" t="str">
        <f t="shared" si="81"/>
        <v/>
      </c>
      <c r="H109" s="148" t="str">
        <f>IF('Strategy Dashboard'!AU109="","",'Strategy Dashboard'!AU109)</f>
        <v/>
      </c>
      <c r="J109" s="143" t="str">
        <f t="shared" si="64"/>
        <v/>
      </c>
      <c r="K109" s="145" t="str">
        <f t="shared" si="70"/>
        <v/>
      </c>
      <c r="L109" s="146" t="str">
        <f t="shared" si="71"/>
        <v/>
      </c>
      <c r="M109" s="144" t="str">
        <f t="shared" si="82"/>
        <v/>
      </c>
      <c r="N109" s="36" t="str">
        <f t="shared" si="83"/>
        <v/>
      </c>
      <c r="O109" s="149" t="str">
        <f t="shared" si="72"/>
        <v/>
      </c>
      <c r="P109" s="144" t="str">
        <f>IF(H109="","",IF(B109="NB",P108,IF(O109="",SUM($O$5:$O109)+N109,SUM($O$5:$O109))))</f>
        <v/>
      </c>
      <c r="Q109" s="150" t="str">
        <f t="shared" si="62"/>
        <v/>
      </c>
      <c r="R109" s="122" t="str">
        <f t="shared" si="73"/>
        <v/>
      </c>
      <c r="S109" s="79" t="str">
        <f t="shared" si="74"/>
        <v/>
      </c>
      <c r="T109" s="14" t="str">
        <f t="shared" si="66"/>
        <v/>
      </c>
      <c r="U109" s="14">
        <f t="shared" si="84"/>
        <v>0</v>
      </c>
      <c r="V109" s="14" t="str">
        <f t="shared" si="85"/>
        <v/>
      </c>
      <c r="W109" s="14" t="str">
        <f t="shared" si="101"/>
        <v>N</v>
      </c>
      <c r="X109" s="14" t="str">
        <f t="shared" si="86"/>
        <v>N</v>
      </c>
      <c r="Y109" s="14" t="str">
        <f t="shared" si="55"/>
        <v/>
      </c>
      <c r="Z109" s="79" t="str">
        <f t="shared" si="87"/>
        <v/>
      </c>
      <c r="AA109" s="14" t="str">
        <f t="shared" si="88"/>
        <v/>
      </c>
      <c r="AB109" s="14" t="str">
        <f t="shared" si="56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2" t="str">
        <f t="shared" si="93"/>
        <v/>
      </c>
      <c r="AH109" s="152" t="str">
        <f t="shared" si="94"/>
        <v/>
      </c>
      <c r="AI109" s="44" t="str">
        <f t="shared" si="57"/>
        <v/>
      </c>
      <c r="AJ109" s="44" t="str">
        <f t="shared" si="58"/>
        <v/>
      </c>
      <c r="AK109" s="44" t="str">
        <f t="shared" si="59"/>
        <v/>
      </c>
      <c r="AL109" s="71" t="str">
        <f t="shared" si="75"/>
        <v/>
      </c>
      <c r="AM109" s="71" t="str">
        <f t="shared" si="76"/>
        <v/>
      </c>
      <c r="AN109" s="71" t="str">
        <f t="shared" si="77"/>
        <v/>
      </c>
      <c r="AO109" s="71" t="str">
        <f t="shared" si="78"/>
        <v/>
      </c>
      <c r="AR109" s="14" t="str">
        <f t="shared" si="65"/>
        <v/>
      </c>
      <c r="AS109" s="14" t="str">
        <f t="shared" si="100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0"/>
        <v>00000</v>
      </c>
      <c r="AW109" s="14" t="str">
        <f t="shared" si="60"/>
        <v>00000</v>
      </c>
      <c r="AX109" s="14" t="str">
        <f t="shared" si="61"/>
        <v>000000</v>
      </c>
      <c r="AY109" s="14" t="str">
        <f t="shared" si="61"/>
        <v>000000</v>
      </c>
      <c r="AZ109" s="14" t="str">
        <f t="shared" si="95"/>
        <v>B</v>
      </c>
      <c r="BA109" s="14" t="str">
        <f t="shared" si="79"/>
        <v/>
      </c>
      <c r="BB109" s="14" t="str">
        <f t="shared" si="96"/>
        <v/>
      </c>
      <c r="BC109" s="14" t="str">
        <f t="shared" si="80"/>
        <v/>
      </c>
      <c r="BD109" s="14" t="str">
        <f t="shared" si="99"/>
        <v/>
      </c>
      <c r="BE109" s="14">
        <f t="shared" si="97"/>
        <v>1</v>
      </c>
      <c r="BF109" s="14">
        <f t="shared" si="98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55" t="s">
        <v>247</v>
      </c>
      <c r="B110" s="356"/>
      <c r="C110" s="356"/>
      <c r="D110" s="356"/>
      <c r="E110" s="356"/>
      <c r="F110" s="356"/>
      <c r="G110" s="356"/>
      <c r="H110" s="356"/>
      <c r="I110" s="356"/>
      <c r="J110" s="356"/>
      <c r="K110" s="356"/>
      <c r="L110" s="356"/>
      <c r="M110" s="356"/>
      <c r="N110" s="356"/>
      <c r="O110" s="356"/>
      <c r="P110" s="356"/>
      <c r="Q110" s="357"/>
      <c r="R110" s="151"/>
      <c r="W110" s="14" t="str">
        <f t="shared" si="101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46" t="s">
        <v>249</v>
      </c>
      <c r="B111" s="347"/>
      <c r="C111" s="347"/>
      <c r="D111" s="347"/>
      <c r="E111" s="347"/>
      <c r="F111" s="347"/>
      <c r="G111" s="347"/>
      <c r="H111" s="347"/>
      <c r="I111" s="347"/>
      <c r="J111" s="347"/>
      <c r="K111" s="347"/>
      <c r="L111" s="347"/>
      <c r="M111" s="347"/>
      <c r="N111" s="347"/>
      <c r="O111" s="347"/>
      <c r="P111" s="347"/>
      <c r="Q111" s="348"/>
      <c r="W111" s="14" t="str">
        <f t="shared" si="101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60" t="s">
        <v>250</v>
      </c>
      <c r="B112" s="361"/>
      <c r="C112" s="361"/>
      <c r="D112" s="361"/>
      <c r="E112" s="361"/>
      <c r="F112" s="361"/>
      <c r="G112" s="361"/>
      <c r="H112" s="361"/>
      <c r="I112" s="361"/>
      <c r="J112" s="361">
        <f>COUNTIF(H5:H109,"P")</f>
        <v>9</v>
      </c>
      <c r="K112" s="361"/>
      <c r="L112" s="361"/>
      <c r="M112" s="361"/>
      <c r="N112" s="361"/>
      <c r="O112" s="361"/>
      <c r="P112" s="361"/>
      <c r="Q112" s="362"/>
      <c r="W112" s="14" t="str">
        <f t="shared" si="101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60" t="s">
        <v>251</v>
      </c>
      <c r="B113" s="361"/>
      <c r="C113" s="361"/>
      <c r="D113" s="361"/>
      <c r="E113" s="361"/>
      <c r="F113" s="361"/>
      <c r="G113" s="361"/>
      <c r="H113" s="361"/>
      <c r="I113" s="361"/>
      <c r="J113" s="361">
        <f>COUNTIF(H5:H109,"B")</f>
        <v>11</v>
      </c>
      <c r="K113" s="361"/>
      <c r="L113" s="361"/>
      <c r="M113" s="361"/>
      <c r="N113" s="361"/>
      <c r="O113" s="361"/>
      <c r="P113" s="361"/>
      <c r="Q113" s="362"/>
      <c r="W113" s="14" t="str">
        <f t="shared" si="101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58" t="s">
        <v>252</v>
      </c>
      <c r="B114" s="359"/>
      <c r="C114" s="359"/>
      <c r="D114" s="359"/>
      <c r="E114" s="359"/>
      <c r="F114" s="359"/>
      <c r="G114" s="359"/>
      <c r="H114" s="359"/>
      <c r="I114" s="359"/>
      <c r="J114" s="359" cm="1">
        <f t="array" ref="J114">LOOKUP(2,1/(P10:P109&lt;&gt;""),P10:P109)</f>
        <v>1</v>
      </c>
      <c r="K114" s="359"/>
      <c r="L114" s="359"/>
      <c r="M114" s="359"/>
      <c r="N114" s="359"/>
      <c r="O114" s="359"/>
      <c r="P114" s="359"/>
      <c r="Q114" s="363"/>
      <c r="W114" s="14" t="str">
        <f t="shared" si="101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58" t="s">
        <v>253</v>
      </c>
      <c r="B115" s="359"/>
      <c r="C115" s="359"/>
      <c r="D115" s="359"/>
      <c r="E115" s="359"/>
      <c r="F115" s="359"/>
      <c r="G115" s="359"/>
      <c r="H115" s="359"/>
      <c r="I115" s="359"/>
      <c r="J115" s="359">
        <f>COUNTIF(S5:S109,"W")</f>
        <v>6</v>
      </c>
      <c r="K115" s="359"/>
      <c r="L115" s="359"/>
      <c r="M115" s="359"/>
      <c r="N115" s="359"/>
      <c r="O115" s="359"/>
      <c r="P115" s="359"/>
      <c r="Q115" s="363"/>
      <c r="W115" s="14" t="str">
        <f t="shared" si="101"/>
        <v>N</v>
      </c>
      <c r="X115" s="14" t="str">
        <f t="shared" si="86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58" t="s">
        <v>254</v>
      </c>
      <c r="B116" s="359"/>
      <c r="C116" s="359"/>
      <c r="D116" s="359"/>
      <c r="E116" s="359"/>
      <c r="F116" s="359"/>
      <c r="G116" s="359"/>
      <c r="H116" s="359"/>
      <c r="I116" s="359"/>
      <c r="J116" s="359">
        <f>COUNTIF(S5:S109,"L")</f>
        <v>4</v>
      </c>
      <c r="K116" s="359"/>
      <c r="L116" s="359"/>
      <c r="M116" s="359"/>
      <c r="N116" s="359"/>
      <c r="O116" s="359"/>
      <c r="P116" s="359"/>
      <c r="Q116" s="363"/>
      <c r="W116" s="14" t="str">
        <f t="shared" si="101"/>
        <v>N</v>
      </c>
      <c r="X116" s="14" t="str">
        <f t="shared" si="86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58"/>
      <c r="B117" s="359"/>
      <c r="C117" s="359"/>
      <c r="D117" s="359"/>
      <c r="E117" s="359"/>
      <c r="F117" s="359"/>
      <c r="G117" s="359"/>
      <c r="H117" s="359"/>
      <c r="I117" s="359"/>
      <c r="J117" s="359"/>
      <c r="K117" s="359"/>
      <c r="L117" s="359"/>
      <c r="M117" s="359"/>
      <c r="N117" s="359"/>
      <c r="O117" s="359"/>
      <c r="P117" s="359"/>
      <c r="Q117" s="363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58"/>
      <c r="B118" s="359"/>
      <c r="C118" s="359"/>
      <c r="D118" s="359"/>
      <c r="E118" s="359"/>
      <c r="F118" s="359"/>
      <c r="G118" s="359"/>
      <c r="H118" s="359"/>
      <c r="I118" s="359"/>
      <c r="J118" s="359"/>
      <c r="K118" s="359"/>
      <c r="L118" s="359"/>
      <c r="M118" s="359"/>
      <c r="N118" s="359"/>
      <c r="O118" s="359"/>
      <c r="P118" s="359"/>
      <c r="Q118" s="363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58"/>
      <c r="B119" s="359"/>
      <c r="C119" s="359"/>
      <c r="D119" s="359"/>
      <c r="E119" s="359"/>
      <c r="F119" s="359"/>
      <c r="G119" s="359"/>
      <c r="H119" s="359"/>
      <c r="I119" s="359"/>
      <c r="J119" s="359"/>
      <c r="K119" s="359"/>
      <c r="L119" s="359"/>
      <c r="M119" s="359"/>
      <c r="N119" s="359"/>
      <c r="O119" s="359"/>
      <c r="P119" s="359"/>
      <c r="Q119" s="363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58"/>
      <c r="B120" s="359"/>
      <c r="C120" s="359"/>
      <c r="D120" s="359"/>
      <c r="E120" s="359"/>
      <c r="F120" s="359"/>
      <c r="G120" s="359"/>
      <c r="H120" s="359"/>
      <c r="I120" s="359"/>
      <c r="J120" s="359"/>
      <c r="K120" s="359"/>
      <c r="L120" s="359"/>
      <c r="M120" s="359"/>
      <c r="N120" s="359"/>
      <c r="O120" s="359"/>
      <c r="P120" s="359"/>
      <c r="Q120" s="363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58"/>
      <c r="B121" s="359"/>
      <c r="C121" s="359"/>
      <c r="D121" s="359"/>
      <c r="E121" s="359"/>
      <c r="F121" s="359"/>
      <c r="G121" s="359"/>
      <c r="H121" s="359"/>
      <c r="I121" s="359"/>
      <c r="J121" s="359"/>
      <c r="K121" s="359"/>
      <c r="L121" s="359"/>
      <c r="M121" s="359"/>
      <c r="N121" s="359"/>
      <c r="O121" s="359"/>
      <c r="P121" s="359"/>
      <c r="Q121" s="363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58"/>
      <c r="B122" s="359"/>
      <c r="C122" s="359"/>
      <c r="D122" s="359"/>
      <c r="E122" s="359"/>
      <c r="F122" s="359"/>
      <c r="G122" s="359"/>
      <c r="H122" s="359"/>
      <c r="I122" s="359"/>
      <c r="J122" s="359"/>
      <c r="K122" s="359"/>
      <c r="L122" s="359"/>
      <c r="M122" s="359"/>
      <c r="N122" s="359"/>
      <c r="O122" s="359"/>
      <c r="P122" s="359"/>
      <c r="Q122" s="363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58"/>
      <c r="B123" s="359"/>
      <c r="C123" s="359"/>
      <c r="D123" s="359"/>
      <c r="E123" s="359"/>
      <c r="F123" s="359"/>
      <c r="G123" s="359"/>
      <c r="H123" s="359"/>
      <c r="I123" s="359"/>
      <c r="J123" s="359"/>
      <c r="K123" s="359"/>
      <c r="L123" s="359"/>
      <c r="M123" s="359"/>
      <c r="N123" s="359"/>
      <c r="O123" s="359"/>
      <c r="P123" s="359"/>
      <c r="Q123" s="363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358"/>
      <c r="B124" s="359"/>
      <c r="C124" s="359"/>
      <c r="D124" s="359"/>
      <c r="E124" s="359"/>
      <c r="F124" s="359"/>
      <c r="G124" s="359"/>
      <c r="H124" s="359"/>
      <c r="I124" s="359"/>
      <c r="J124" s="359"/>
      <c r="K124" s="359"/>
      <c r="L124" s="359"/>
      <c r="M124" s="359"/>
      <c r="N124" s="359"/>
      <c r="O124" s="359"/>
      <c r="P124" s="359"/>
      <c r="Q124" s="363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358"/>
      <c r="B125" s="359"/>
      <c r="C125" s="359"/>
      <c r="D125" s="359"/>
      <c r="E125" s="359"/>
      <c r="F125" s="359"/>
      <c r="G125" s="359"/>
      <c r="H125" s="359"/>
      <c r="I125" s="359"/>
      <c r="J125" s="359"/>
      <c r="K125" s="359"/>
      <c r="L125" s="359"/>
      <c r="M125" s="359"/>
      <c r="N125" s="359"/>
      <c r="O125" s="359"/>
      <c r="P125" s="359"/>
      <c r="Q125" s="363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>
        <f>General!F123</f>
        <v>0</v>
      </c>
      <c r="BQ125" s="14">
        <f>General!G123</f>
        <v>0</v>
      </c>
    </row>
    <row r="126" spans="1:69">
      <c r="A126" s="358"/>
      <c r="B126" s="359"/>
      <c r="C126" s="359"/>
      <c r="D126" s="359"/>
      <c r="E126" s="359"/>
      <c r="F126" s="359"/>
      <c r="G126" s="359"/>
      <c r="H126" s="359"/>
      <c r="I126" s="359"/>
      <c r="J126" s="359"/>
      <c r="K126" s="359"/>
      <c r="L126" s="359"/>
      <c r="M126" s="359"/>
      <c r="N126" s="359"/>
      <c r="O126" s="359"/>
      <c r="P126" s="359"/>
      <c r="Q126" s="363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>
        <f>General!F124</f>
        <v>0</v>
      </c>
      <c r="BQ126" s="14">
        <f>General!G124</f>
        <v>0</v>
      </c>
    </row>
    <row r="127" spans="1:69" ht="15.75" thickBot="1">
      <c r="A127" s="367"/>
      <c r="B127" s="364"/>
      <c r="C127" s="364"/>
      <c r="D127" s="364"/>
      <c r="E127" s="364"/>
      <c r="F127" s="364"/>
      <c r="G127" s="364"/>
      <c r="H127" s="364"/>
      <c r="I127" s="364"/>
      <c r="J127" s="364"/>
      <c r="K127" s="364"/>
      <c r="L127" s="364"/>
      <c r="M127" s="364"/>
      <c r="N127" s="364"/>
      <c r="O127" s="364"/>
      <c r="P127" s="364"/>
      <c r="Q127" s="365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>
        <f>General!F125</f>
        <v>0</v>
      </c>
      <c r="BQ127" s="14">
        <f>General!G125</f>
        <v>0</v>
      </c>
    </row>
    <row r="128" spans="1:69">
      <c r="A128" s="366"/>
      <c r="B128" s="366"/>
      <c r="C128" s="366"/>
      <c r="D128" s="366"/>
      <c r="E128" s="366"/>
      <c r="F128" s="366"/>
      <c r="G128" s="366"/>
      <c r="H128" s="366"/>
      <c r="I128" s="366"/>
      <c r="J128" s="366"/>
      <c r="K128" s="366"/>
      <c r="L128" s="366"/>
      <c r="M128" s="366"/>
      <c r="N128" s="366"/>
      <c r="O128" s="366"/>
      <c r="P128" s="366"/>
      <c r="Q128" s="366"/>
      <c r="BK128" s="14">
        <f>General!A126</f>
        <v>0</v>
      </c>
      <c r="BL128" s="14">
        <f>General!B126</f>
        <v>0</v>
      </c>
      <c r="BM128" s="14">
        <f>General!C126</f>
        <v>0</v>
      </c>
      <c r="BN128" s="14">
        <f>General!D126</f>
        <v>0</v>
      </c>
      <c r="BP128" s="14">
        <f>General!F126</f>
        <v>0</v>
      </c>
      <c r="BQ128" s="14">
        <f>General!G126</f>
        <v>0</v>
      </c>
    </row>
    <row r="129" spans="63:69">
      <c r="BK129" s="14">
        <f>General!A127</f>
        <v>0</v>
      </c>
      <c r="BL129" s="14">
        <f>General!B127</f>
        <v>0</v>
      </c>
      <c r="BM129" s="14">
        <f>General!C127</f>
        <v>0</v>
      </c>
      <c r="BN129" s="14">
        <f>General!D127</f>
        <v>0</v>
      </c>
      <c r="BP129" s="14">
        <f>General!F127</f>
        <v>0</v>
      </c>
      <c r="BQ129" s="14">
        <f>General!G127</f>
        <v>0</v>
      </c>
    </row>
    <row r="130" spans="63:69">
      <c r="BP130" s="14">
        <f>General!F128</f>
        <v>0</v>
      </c>
      <c r="BQ130" s="14">
        <f>General!G128</f>
        <v>0</v>
      </c>
    </row>
    <row r="131" spans="63:69">
      <c r="BP131" s="14">
        <f>General!F129</f>
        <v>0</v>
      </c>
      <c r="BQ131" s="14">
        <f>General!G129</f>
        <v>0</v>
      </c>
    </row>
    <row r="132" spans="63:69">
      <c r="BP132" s="14">
        <f>General!F130</f>
        <v>0</v>
      </c>
      <c r="BQ132" s="14">
        <f>General!G130</f>
        <v>0</v>
      </c>
    </row>
    <row r="133" spans="63:69">
      <c r="BP133" s="14">
        <f>General!F131</f>
        <v>0</v>
      </c>
      <c r="BQ133" s="14">
        <f>General!G131</f>
        <v>0</v>
      </c>
    </row>
    <row r="134" spans="63:69">
      <c r="BP134" s="14">
        <f>General!F132</f>
        <v>0</v>
      </c>
      <c r="BQ134" s="14">
        <f>General!G132</f>
        <v>0</v>
      </c>
    </row>
    <row r="135" spans="63:69">
      <c r="BP135" s="14">
        <f>General!F133</f>
        <v>0</v>
      </c>
      <c r="BQ135" s="14">
        <f>General!G133</f>
        <v>0</v>
      </c>
    </row>
    <row r="136" spans="63:69">
      <c r="BP136" s="14">
        <f>General!F134</f>
        <v>0</v>
      </c>
      <c r="BQ136" s="14">
        <f>General!G134</f>
        <v>0</v>
      </c>
    </row>
    <row r="137" spans="63:69">
      <c r="BP137" s="14">
        <f>General!F135</f>
        <v>0</v>
      </c>
      <c r="BQ137" s="14">
        <f>General!G135</f>
        <v>0</v>
      </c>
    </row>
    <row r="138" spans="63:69">
      <c r="BP138" s="14">
        <f>General!F136</f>
        <v>0</v>
      </c>
      <c r="BQ138" s="14">
        <f>General!G136</f>
        <v>0</v>
      </c>
    </row>
    <row r="139" spans="63:69">
      <c r="BP139" s="14">
        <f>General!F137</f>
        <v>0</v>
      </c>
      <c r="BQ139" s="14">
        <f>General!G137</f>
        <v>0</v>
      </c>
    </row>
    <row r="140" spans="63:69">
      <c r="BP140" s="14">
        <f>General!F138</f>
        <v>0</v>
      </c>
      <c r="BQ140" s="14">
        <f>General!G138</f>
        <v>0</v>
      </c>
    </row>
    <row r="141" spans="63:69">
      <c r="BP141" s="14">
        <f>General!F139</f>
        <v>0</v>
      </c>
      <c r="BQ141" s="14">
        <f>General!G139</f>
        <v>0</v>
      </c>
    </row>
    <row r="142" spans="63:69">
      <c r="BP142" s="14">
        <f>General!F140</f>
        <v>0</v>
      </c>
      <c r="BQ142" s="14">
        <f>General!G140</f>
        <v>0</v>
      </c>
    </row>
    <row r="143" spans="63:69">
      <c r="BP143" s="14">
        <f>General!F141</f>
        <v>0</v>
      </c>
      <c r="BQ143" s="14">
        <f>General!G141</f>
        <v>0</v>
      </c>
    </row>
    <row r="144" spans="63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</sheetData>
  <sheetProtection algorithmName="SHA-512" hashValue="wFej9K0lmxf21D+pEk9O8y0RVhaYdiTjmDe88mNIoFEb8oRleXVLpVBkuewbD9o0eVOLC2K6joEP0ZgjWyfL0w==" saltValue="KWdd3MvUs16dmiDSIBtm/w==" spinCount="100000" sheet="1" objects="1" scenarios="1"/>
  <mergeCells count="49">
    <mergeCell ref="A127:I127"/>
    <mergeCell ref="J127:Q127"/>
    <mergeCell ref="A128:I128"/>
    <mergeCell ref="J128:Q128"/>
    <mergeCell ref="A110:Q110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2:I112"/>
    <mergeCell ref="J112:Q112"/>
    <mergeCell ref="A113:I113"/>
    <mergeCell ref="J113:Q113"/>
    <mergeCell ref="A114:I114"/>
    <mergeCell ref="J114:Q114"/>
    <mergeCell ref="AX3:AY3"/>
    <mergeCell ref="AZ3:AZ4"/>
    <mergeCell ref="BA3:BB3"/>
    <mergeCell ref="BC3:BD3"/>
    <mergeCell ref="BG3:BH3"/>
    <mergeCell ref="AU3:AU4"/>
    <mergeCell ref="AV3:AW3"/>
    <mergeCell ref="A111:Q111"/>
    <mergeCell ref="B3:Q3"/>
    <mergeCell ref="R3:R4"/>
    <mergeCell ref="AI3:AK3"/>
    <mergeCell ref="AT3:AT4"/>
    <mergeCell ref="W3:W4"/>
    <mergeCell ref="X3:X4"/>
  </mergeCells>
  <conditionalFormatting sqref="H5:H109">
    <cfRule type="cellIs" dxfId="35" priority="4" operator="equal">
      <formula>"P"</formula>
    </cfRule>
  </conditionalFormatting>
  <conditionalFormatting sqref="H129:H1048576 H5:H109">
    <cfRule type="cellIs" dxfId="34" priority="2" operator="equal">
      <formula>"B"</formula>
    </cfRule>
    <cfRule type="cellIs" dxfId="33" priority="3" operator="equal">
      <formula>"P"</formula>
    </cfRule>
  </conditionalFormatting>
  <conditionalFormatting sqref="O10:O109 Q105:Q109">
    <cfRule type="cellIs" dxfId="32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5DEC6-8260-4F8A-8D0A-EE82ED6F10BC}">
  <dimension ref="A1:BQ208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J17" sqref="J17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52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72" t="str">
        <f>'Strategy Dashboard'!T3</f>
        <v>Strategy 3 : M1/TG</v>
      </c>
      <c r="C3" s="373"/>
      <c r="D3" s="373"/>
      <c r="E3" s="373"/>
      <c r="F3" s="373"/>
      <c r="G3" s="374"/>
      <c r="H3" s="373"/>
      <c r="I3" s="373"/>
      <c r="J3" s="373"/>
      <c r="K3" s="373"/>
      <c r="L3" s="373"/>
      <c r="M3" s="373"/>
      <c r="N3" s="373"/>
      <c r="O3" s="373"/>
      <c r="P3" s="373"/>
      <c r="Q3" s="375"/>
      <c r="R3" s="353" t="s">
        <v>140</v>
      </c>
      <c r="S3" s="14" t="s">
        <v>141</v>
      </c>
      <c r="V3" s="14" t="s">
        <v>114</v>
      </c>
      <c r="W3" s="310" t="s">
        <v>439</v>
      </c>
      <c r="X3" s="310" t="s">
        <v>440</v>
      </c>
      <c r="AI3" s="336" t="s">
        <v>117</v>
      </c>
      <c r="AJ3" s="336"/>
      <c r="AK3" s="336"/>
      <c r="AL3" s="65"/>
      <c r="AM3" s="65"/>
      <c r="AN3" s="65"/>
      <c r="AO3" s="65"/>
      <c r="AP3" s="65"/>
      <c r="AQ3" s="65"/>
      <c r="AT3" s="326" t="s">
        <v>1</v>
      </c>
      <c r="AU3" s="326" t="s">
        <v>2</v>
      </c>
      <c r="AV3" s="308" t="s">
        <v>33</v>
      </c>
      <c r="AW3" s="309"/>
      <c r="AX3" s="308" t="s">
        <v>79</v>
      </c>
      <c r="AY3" s="309"/>
      <c r="AZ3" s="326" t="s">
        <v>37</v>
      </c>
      <c r="BA3" s="351" t="s">
        <v>10</v>
      </c>
      <c r="BB3" s="352"/>
      <c r="BC3" s="351" t="s">
        <v>11</v>
      </c>
      <c r="BD3" s="352"/>
      <c r="BE3" s="64" t="s">
        <v>10</v>
      </c>
      <c r="BF3" s="64" t="s">
        <v>11</v>
      </c>
      <c r="BG3" s="350" t="s">
        <v>111</v>
      </c>
      <c r="BH3" s="350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1" t="s">
        <v>73</v>
      </c>
      <c r="C4" s="132" t="s">
        <v>119</v>
      </c>
      <c r="D4" s="132" t="s">
        <v>24</v>
      </c>
      <c r="E4" s="132" t="s">
        <v>25</v>
      </c>
      <c r="F4" s="133" t="s">
        <v>74</v>
      </c>
      <c r="G4" s="136"/>
      <c r="H4" s="134" t="s">
        <v>0</v>
      </c>
      <c r="I4" s="135"/>
      <c r="J4" s="131" t="s">
        <v>118</v>
      </c>
      <c r="K4" s="132" t="s">
        <v>24</v>
      </c>
      <c r="L4" s="132" t="s">
        <v>25</v>
      </c>
      <c r="M4" s="132" t="s">
        <v>74</v>
      </c>
      <c r="N4" s="132" t="s">
        <v>76</v>
      </c>
      <c r="O4" s="132" t="s">
        <v>77</v>
      </c>
      <c r="P4" s="132" t="s">
        <v>248</v>
      </c>
      <c r="Q4" s="133" t="s">
        <v>136</v>
      </c>
      <c r="R4" s="354"/>
      <c r="S4" s="14" t="s">
        <v>142</v>
      </c>
      <c r="T4" s="14" t="str">
        <f>T28</f>
        <v/>
      </c>
      <c r="V4" s="14" t="s">
        <v>115</v>
      </c>
      <c r="W4" s="310"/>
      <c r="X4" s="310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52" t="s">
        <v>137</v>
      </c>
      <c r="AH4" s="152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49"/>
      <c r="AU4" s="349"/>
      <c r="AV4" s="16" t="s">
        <v>1</v>
      </c>
      <c r="AW4" s="16" t="s">
        <v>2</v>
      </c>
      <c r="AX4" s="16" t="s">
        <v>1</v>
      </c>
      <c r="AY4" s="16" t="s">
        <v>2</v>
      </c>
      <c r="AZ4" s="349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18"/>
      <c r="C5" s="85" t="s">
        <v>259</v>
      </c>
      <c r="D5" s="85"/>
      <c r="E5" s="85"/>
      <c r="F5" s="86"/>
      <c r="H5" s="80" t="str">
        <f>IF('Strategy Dashboard'!AU5="","",'Strategy Dashboard'!AU5)</f>
        <v>P</v>
      </c>
      <c r="J5" s="118" t="s">
        <v>7</v>
      </c>
      <c r="K5" s="85"/>
      <c r="L5" s="85"/>
      <c r="M5" s="85"/>
      <c r="N5" s="85"/>
      <c r="O5" s="126" t="s">
        <v>139</v>
      </c>
      <c r="P5" s="85"/>
      <c r="Q5" s="127" t="str">
        <f t="shared" ref="Q5:Q68" si="0">IF(AB5="R","Rabbit","")</f>
        <v/>
      </c>
      <c r="R5" s="120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2" t="str">
        <f>C5</f>
        <v>M1</v>
      </c>
      <c r="AS5" s="152" t="str">
        <f>J5</f>
        <v>TG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6"/>
      <c r="P6" s="87"/>
      <c r="Q6" s="111"/>
      <c r="R6" s="121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TG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6"/>
      <c r="P7" s="87"/>
      <c r="Q7" s="111"/>
      <c r="R7" s="121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M1</v>
      </c>
      <c r="AS7" s="14" t="str">
        <f t="shared" si="4"/>
        <v>TG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6"/>
      <c r="P8" s="87"/>
      <c r="Q8" s="111"/>
      <c r="R8" s="121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M1</v>
      </c>
      <c r="AS8" s="14" t="str">
        <f t="shared" si="4"/>
        <v>TG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0"/>
      <c r="C9" s="89" t="str">
        <f t="shared" si="2"/>
        <v/>
      </c>
      <c r="D9" s="89"/>
      <c r="E9" s="89"/>
      <c r="F9" s="90"/>
      <c r="H9" s="82" t="str">
        <f>IF('Strategy Dashboard'!AU9="","",'Strategy Dashboard'!AU9)</f>
        <v>P</v>
      </c>
      <c r="J9" s="110"/>
      <c r="K9" s="89"/>
      <c r="L9" s="89"/>
      <c r="M9" s="89"/>
      <c r="N9" s="89"/>
      <c r="O9" s="128"/>
      <c r="P9" s="89"/>
      <c r="Q9" s="112"/>
      <c r="R9" s="122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M1</v>
      </c>
      <c r="AS9" s="14" t="str">
        <f t="shared" si="4"/>
        <v>TG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 t="shared" si="2"/>
        <v/>
      </c>
      <c r="D10" s="75" t="str">
        <f>IF(H9="","",IF(AR10="M1",IF(H8="P",BB10,""),AL10))</f>
        <v/>
      </c>
      <c r="E10" s="113" t="str">
        <f>IF(H9="","",IF(AR10="M1",IF(H8="B",BB10,""),AM10))</f>
        <v>B</v>
      </c>
      <c r="F10" s="76" t="str">
        <f>IF(H10="","",IF(H10="P",IF(D10="","L","W"),IF(E10="","L","W")))</f>
        <v>L</v>
      </c>
      <c r="H10" s="80" t="str">
        <f>IF('Strategy Dashboard'!AU10="","",'Strategy Dashboard'!AU10)</f>
        <v>P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>B</v>
      </c>
      <c r="L10" s="113" t="str">
        <f t="shared" ref="L10:L73" si="9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0</v>
      </c>
      <c r="O10" s="129" t="str">
        <f t="shared" ref="O10:O73" si="10">IF(H9="","",IF(V10="S","",IF(N10&gt;0,N10,IF(AB10="R",N10,""))))</f>
        <v/>
      </c>
      <c r="P10" s="36">
        <f>IF(H10="","",IF(B10="NB",P9,IF(O10="",SUM($O$5:$O10)+N10,SUM($O$5:$O10))))</f>
        <v>0</v>
      </c>
      <c r="Q10" s="130" t="str">
        <f t="shared" si="0"/>
        <v/>
      </c>
      <c r="R10" s="120">
        <f t="shared" ref="R10:R73" si="11">IF(H10="","",IF(M10="W",0+BF10,0-BF10)+IF(F10="W",0+BE10,0-BE10))</f>
        <v>0</v>
      </c>
      <c r="S10" s="79" t="str">
        <f t="shared" ref="S10:S73" si="12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1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2" t="str">
        <f>IF(H9="","",IF(AS10="TG",IF(H8="B",BD10,""),AN10))</f>
        <v>B</v>
      </c>
      <c r="AH10" s="152" t="str">
        <f>IF(H9="","",IF(AS10="TG",IF(H8="P",BD10,""),AO10))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4">IF(AR10="T-T",IF(H8="B",BB10,""),IF(AR10="T-C",IF(H9="B",BB10,""),IF(AR10="T-B",IF(H9="P",BB10,""),"")))</f>
        <v/>
      </c>
      <c r="AM10" s="71" t="str">
        <f t="shared" ref="AM10:AM73" si="15">IF(AR10="T-T",IF(H8="P",BB10,""),IF(AR10="T-C",IF(H9="P",BB10,""),IF(AR10="T-B",IF(H9="B",BB10,""),"")))</f>
        <v/>
      </c>
      <c r="AN10" s="71" t="str">
        <f t="shared" ref="AN10:AN73" si="16">IF(AR10="T-T",IF(H8="B",BD10,""),IF(AR10="T-C",IF(H9="B",BD10,""),IF(AR10="T-B",IF(H9="P",BD10,""),"")))</f>
        <v/>
      </c>
      <c r="AO10" s="71" t="str">
        <f t="shared" ref="AO10:AO73" si="17">IF(AR10="T-T",IF(H8="P",BD10,""),IF(AR10="T-C",IF(H9="P",BD10,""),IF(AR10="T-B",IF(H9="B",BD10,""),"")))</f>
        <v/>
      </c>
      <c r="AR10" s="14" t="str">
        <f t="shared" si="3"/>
        <v>M1</v>
      </c>
      <c r="AS10" s="14" t="str">
        <f t="shared" si="4"/>
        <v>TG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12001</v>
      </c>
      <c r="AW10" s="14" t="str">
        <f t="shared" si="18"/>
        <v>00120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68" t="str">
        <f t="shared" si="6"/>
        <v>B7</v>
      </c>
      <c r="C11" s="24" t="str">
        <f t="shared" si="2"/>
        <v>T-T</v>
      </c>
      <c r="D11" s="75" t="str">
        <f t="shared" ref="D11:D74" si="21">IF(H10="","",IF(AR11="M1",IF(H9="P",BB11,""),AL11))</f>
        <v/>
      </c>
      <c r="E11" s="113" t="str">
        <f t="shared" ref="E11:E74" si="22">IF(H10="","",IF(AR11="M1",IF(H9="B",BB11,""),AM11))</f>
        <v>F2</v>
      </c>
      <c r="F11" s="67" t="str">
        <f t="shared" ref="F11:F74" si="23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7"/>
        <v>T-T</v>
      </c>
      <c r="K11" s="77" t="str">
        <f t="shared" si="8"/>
        <v/>
      </c>
      <c r="L11" s="114" t="str">
        <f t="shared" si="9"/>
        <v>L5</v>
      </c>
      <c r="M11" s="24" t="str">
        <f t="shared" ref="M11:M74" si="24">IF(H11="","",IF(H11="P",IF(K11="","L","W"),IF(L11="","L","W")))</f>
        <v>L</v>
      </c>
      <c r="N11" s="36">
        <f t="shared" ref="N11:N74" si="25">IF(H11="","",IF(S11="",IF(V11="S",0,N10),IF(S11="W",IF(V11="S",0,N10)+INT(REPLACE(B11,1,1,"")),IF(V11="S",0,N10)-INT(REPLACE(B11,1,1,"")))))</f>
        <v>-7</v>
      </c>
      <c r="O11" s="117" t="str">
        <f t="shared" si="10"/>
        <v/>
      </c>
      <c r="P11" s="24">
        <f>IF(H11="","",IF(B11="NB",P10,IF(O11="",SUM($O$5:$O11)+N11,SUM($O$5:$O11))))</f>
        <v>-7</v>
      </c>
      <c r="Q11" s="123" t="str">
        <f t="shared" si="0"/>
        <v/>
      </c>
      <c r="R11" s="121">
        <f t="shared" si="11"/>
        <v>-7</v>
      </c>
      <c r="S11" s="79" t="str">
        <f t="shared" si="12"/>
        <v>L</v>
      </c>
      <c r="T11" s="14">
        <f t="shared" si="5"/>
        <v>-1</v>
      </c>
      <c r="U11" s="14">
        <f t="shared" ref="U11:U74" si="26">IF(S11="",0,IFERROR(VLOOKUP(S6&amp;S7&amp;S8&amp;S9&amp;S10&amp;S11,BP:BQ,2,FALSE),0))</f>
        <v>-1</v>
      </c>
      <c r="V11" s="14" t="str">
        <f t="shared" ref="V11:V74" si="27">IF(H10="","",IF(AB10="R","S",IF(V10="S","C",IF(N10&gt;0,"S","C"))))</f>
        <v>C</v>
      </c>
      <c r="W11" s="14" t="str">
        <f t="shared" si="13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79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0</v>
      </c>
      <c r="AD11" s="14">
        <f t="shared" ref="AD11:AD74" si="34">IF(H10="","",IF(E11="B",1,IF(REPLACE(E11,1,1,"")="",0,INT(REPLACE(E11,1,1,"")))))</f>
        <v>2</v>
      </c>
      <c r="AE11" s="14">
        <f t="shared" ref="AE11:AE74" si="35">IF(H10="","",IF(K11="B",1,IF(REPLACE(K11,1,1,"")="",0,INT(REPLACE(K11,1,1,"")))))</f>
        <v>0</v>
      </c>
      <c r="AF11" s="14">
        <f t="shared" ref="AF11:AF74" si="36">IF(H10="","",IF(L11="B",1,IF(REPLACE(L11,1,1,"")="",0,INT(REPLACE(L11,1,1,"")))))</f>
        <v>5</v>
      </c>
      <c r="AG11" s="152" t="str">
        <f t="shared" ref="AG11:AG74" si="37">IF(H10="","",IF(AS11="TG",IF(H9="B",BD11,""),AN11))</f>
        <v/>
      </c>
      <c r="AH11" s="152" t="str">
        <f t="shared" ref="AH11:AH74" si="38">IF(H10="","",IF(AS11="TG",IF(H9="P",BD11,""),AO11))</f>
        <v>L5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Y</v>
      </c>
      <c r="AL11" s="71" t="str">
        <f t="shared" si="14"/>
        <v/>
      </c>
      <c r="AM11" s="71" t="str">
        <f t="shared" si="15"/>
        <v>F2</v>
      </c>
      <c r="AN11" s="71" t="str">
        <f t="shared" si="16"/>
        <v/>
      </c>
      <c r="AO11" s="71" t="str">
        <f t="shared" si="17"/>
        <v>L5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18"/>
        <v>20012</v>
      </c>
      <c r="AW11" s="14" t="str">
        <f t="shared" si="18"/>
        <v>01200</v>
      </c>
      <c r="AX11" s="14" t="str">
        <f t="shared" ref="AX11:AY45" si="42">IF(AT5="",0,AT5)&amp;IF(AT6="",0,AT6)&amp;IF(AT7="",0,AT7)&amp;IF(AT8="",0,AT8)&amp;IF(AT9="",0,AT9)&amp;IF(AT10="",0,AT10)</f>
        <v>120012</v>
      </c>
      <c r="AY11" s="14" t="str">
        <f t="shared" si="42"/>
        <v>001200</v>
      </c>
      <c r="AZ11" s="14" t="str">
        <f t="shared" ref="AZ11:AZ74" si="43">IF(COUNTBLANK(AT6:AT10)&gt;2,"B","P")</f>
        <v>P</v>
      </c>
      <c r="BA11" s="14" t="str">
        <f t="shared" si="19"/>
        <v>BL</v>
      </c>
      <c r="BB11" s="14" t="str">
        <f t="shared" ref="BB11:BB74" si="44">IF(OR(V11="S",AND(Z10="Y",W11="N")),"B",IFERROR(VLOOKUP(BA11,BM:BN,2,FALSE),""))</f>
        <v>F2</v>
      </c>
      <c r="BC11" s="14" t="str">
        <f t="shared" si="20"/>
        <v>BW</v>
      </c>
      <c r="BD11" s="14" t="str">
        <f>IF(OR(V11="S",AND(AA10="Y",X11="N")),"B",IFERROR(VLOOKUP(BC11,$BM$3:$BN$100,2,FALSE),""))</f>
        <v>L5</v>
      </c>
      <c r="BE11" s="14" t="str">
        <f t="shared" ref="BE11:BE74" si="45">IF(REPLACE(BB11, 1, 1, "")="",1,REPLACE(BB11, 1, 1, ""))</f>
        <v>2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68" t="str">
        <f t="shared" si="6"/>
        <v>B5</v>
      </c>
      <c r="C12" s="24" t="str">
        <f t="shared" si="2"/>
        <v/>
      </c>
      <c r="D12" s="75" t="str">
        <f t="shared" si="21"/>
        <v/>
      </c>
      <c r="E12" s="113" t="str">
        <f t="shared" si="22"/>
        <v>F3</v>
      </c>
      <c r="F12" s="67" t="str">
        <f t="shared" si="23"/>
        <v>W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/>
      </c>
      <c r="L12" s="114" t="str">
        <f t="shared" si="9"/>
        <v>F2</v>
      </c>
      <c r="M12" s="24" t="str">
        <f t="shared" si="24"/>
        <v>W</v>
      </c>
      <c r="N12" s="36">
        <f t="shared" si="25"/>
        <v>-2</v>
      </c>
      <c r="O12" s="117" t="str">
        <f t="shared" si="10"/>
        <v/>
      </c>
      <c r="P12" s="24">
        <f>IF(H12="","",IF(B12="NB",P11,IF(O12="",SUM($O$5:$O12)+N12,SUM($O$5:$O12))))</f>
        <v>-2</v>
      </c>
      <c r="Q12" s="123" t="str">
        <f t="shared" si="0"/>
        <v/>
      </c>
      <c r="R12" s="121">
        <f t="shared" si="11"/>
        <v>5</v>
      </c>
      <c r="S12" s="79" t="str">
        <f t="shared" si="12"/>
        <v>W</v>
      </c>
      <c r="T12" s="14">
        <f t="shared" si="5"/>
        <v>0</v>
      </c>
      <c r="U12" s="14">
        <f t="shared" si="26"/>
        <v>1</v>
      </c>
      <c r="V12" s="14" t="str">
        <f t="shared" si="27"/>
        <v>C</v>
      </c>
      <c r="W12" s="14" t="str">
        <f t="shared" si="13"/>
        <v>N</v>
      </c>
      <c r="X12" s="14" t="str">
        <f t="shared" si="28"/>
        <v>N</v>
      </c>
      <c r="Y12" s="14">
        <f t="shared" si="29"/>
        <v>3</v>
      </c>
      <c r="Z12" s="79" t="str">
        <f t="shared" si="30"/>
        <v>N</v>
      </c>
      <c r="AA12" s="14" t="str">
        <f t="shared" si="31"/>
        <v>Y</v>
      </c>
      <c r="AB12" s="14" t="str">
        <f t="shared" si="32"/>
        <v>N</v>
      </c>
      <c r="AC12" s="14">
        <f t="shared" si="33"/>
        <v>0</v>
      </c>
      <c r="AD12" s="14">
        <f t="shared" si="34"/>
        <v>3</v>
      </c>
      <c r="AE12" s="14">
        <f t="shared" si="35"/>
        <v>0</v>
      </c>
      <c r="AF12" s="14">
        <f t="shared" si="36"/>
        <v>2</v>
      </c>
      <c r="AG12" s="152" t="str">
        <f t="shared" si="37"/>
        <v/>
      </c>
      <c r="AH12" s="152" t="str">
        <f t="shared" si="38"/>
        <v>F2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4"/>
        <v/>
      </c>
      <c r="AM12" s="71" t="str">
        <f t="shared" si="15"/>
        <v>F3</v>
      </c>
      <c r="AN12" s="71" t="str">
        <f t="shared" si="16"/>
        <v/>
      </c>
      <c r="AO12" s="71" t="str">
        <f t="shared" si="17"/>
        <v>F2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18"/>
        <v>00123</v>
      </c>
      <c r="AW12" s="14" t="str">
        <f t="shared" si="18"/>
        <v>12000</v>
      </c>
      <c r="AX12" s="14" t="str">
        <f t="shared" si="42"/>
        <v>200123</v>
      </c>
      <c r="AY12" s="14" t="str">
        <f t="shared" si="42"/>
        <v>012000</v>
      </c>
      <c r="AZ12" s="14" t="str">
        <f t="shared" si="43"/>
        <v>P</v>
      </c>
      <c r="BA12" s="14" t="str">
        <f t="shared" si="19"/>
        <v>F2L</v>
      </c>
      <c r="BB12" s="14" t="str">
        <f t="shared" si="44"/>
        <v>F3</v>
      </c>
      <c r="BC12" s="14" t="str">
        <f t="shared" si="20"/>
        <v>L5L</v>
      </c>
      <c r="BD12" s="14" t="str">
        <f t="shared" ref="BD12:BD75" si="47">IF(OR(V12="S",AND(AA11="Y",X12="N")),"B",IFERROR(VLOOKUP(BC12,$BM$3:$BN$100,2,FALSE),""))</f>
        <v>F2</v>
      </c>
      <c r="BE12" s="14" t="str">
        <f t="shared" si="45"/>
        <v>3</v>
      </c>
      <c r="BF12" s="14" t="str">
        <f t="shared" si="46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68" t="str">
        <f t="shared" si="6"/>
        <v>B3</v>
      </c>
      <c r="C13" s="24" t="str">
        <f t="shared" si="2"/>
        <v/>
      </c>
      <c r="D13" s="75" t="str">
        <f t="shared" si="21"/>
        <v/>
      </c>
      <c r="E13" s="113" t="str">
        <f t="shared" si="22"/>
        <v>F2</v>
      </c>
      <c r="F13" s="67" t="str">
        <f t="shared" si="23"/>
        <v>W</v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/>
      </c>
      <c r="L13" s="114" t="str">
        <f t="shared" si="9"/>
        <v>B</v>
      </c>
      <c r="M13" s="24" t="str">
        <f t="shared" si="24"/>
        <v>W</v>
      </c>
      <c r="N13" s="36">
        <f t="shared" si="25"/>
        <v>1</v>
      </c>
      <c r="O13" s="117">
        <f t="shared" si="10"/>
        <v>1</v>
      </c>
      <c r="P13" s="24">
        <f>IF(H13="","",IF(B13="NB",P12,IF(O13="",SUM($O$5:$O13)+N13,SUM($O$5:$O13))))</f>
        <v>1</v>
      </c>
      <c r="Q13" s="123" t="str">
        <f t="shared" si="0"/>
        <v/>
      </c>
      <c r="R13" s="121">
        <f t="shared" si="11"/>
        <v>3</v>
      </c>
      <c r="S13" s="79" t="str">
        <f t="shared" si="12"/>
        <v>W</v>
      </c>
      <c r="T13" s="14">
        <f t="shared" si="5"/>
        <v>3</v>
      </c>
      <c r="U13" s="14">
        <f t="shared" si="26"/>
        <v>3</v>
      </c>
      <c r="V13" s="14" t="str">
        <f t="shared" si="27"/>
        <v>C</v>
      </c>
      <c r="W13" s="14" t="str">
        <f t="shared" si="13"/>
        <v>N</v>
      </c>
      <c r="X13" s="14" t="str">
        <f t="shared" si="28"/>
        <v>N</v>
      </c>
      <c r="Y13" s="14">
        <f t="shared" si="29"/>
        <v>4</v>
      </c>
      <c r="Z13" s="79" t="str">
        <f t="shared" si="30"/>
        <v>Y</v>
      </c>
      <c r="AA13" s="14" t="str">
        <f t="shared" si="31"/>
        <v>N</v>
      </c>
      <c r="AB13" s="14" t="str">
        <f t="shared" si="32"/>
        <v>N</v>
      </c>
      <c r="AC13" s="14">
        <f t="shared" si="33"/>
        <v>0</v>
      </c>
      <c r="AD13" s="14">
        <f t="shared" si="34"/>
        <v>2</v>
      </c>
      <c r="AE13" s="14">
        <f t="shared" si="35"/>
        <v>0</v>
      </c>
      <c r="AF13" s="14">
        <f t="shared" si="36"/>
        <v>1</v>
      </c>
      <c r="AG13" s="152" t="str">
        <f t="shared" si="37"/>
        <v/>
      </c>
      <c r="AH13" s="152" t="str">
        <f t="shared" si="38"/>
        <v>B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4"/>
        <v/>
      </c>
      <c r="AM13" s="71" t="str">
        <f t="shared" si="15"/>
        <v>F2</v>
      </c>
      <c r="AN13" s="71" t="str">
        <f t="shared" si="16"/>
        <v/>
      </c>
      <c r="AO13" s="71" t="str">
        <f t="shared" si="17"/>
        <v>B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18"/>
        <v>01230</v>
      </c>
      <c r="AW13" s="14" t="str">
        <f t="shared" si="18"/>
        <v>20001</v>
      </c>
      <c r="AX13" s="14" t="str">
        <f t="shared" si="42"/>
        <v>001230</v>
      </c>
      <c r="AY13" s="14" t="str">
        <f t="shared" si="42"/>
        <v>120001</v>
      </c>
      <c r="AZ13" s="14" t="str">
        <f t="shared" si="43"/>
        <v>P</v>
      </c>
      <c r="BA13" s="14" t="str">
        <f t="shared" si="19"/>
        <v>F3W</v>
      </c>
      <c r="BB13" s="14" t="str">
        <f t="shared" si="44"/>
        <v>F2</v>
      </c>
      <c r="BC13" s="14" t="str">
        <f t="shared" si="20"/>
        <v>F2W</v>
      </c>
      <c r="BD13" s="14" t="str">
        <f t="shared" si="47"/>
        <v>B</v>
      </c>
      <c r="BE13" s="14" t="str">
        <f t="shared" si="45"/>
        <v>2</v>
      </c>
      <c r="BF13" s="14">
        <f t="shared" si="46"/>
        <v>1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75" t="str">
        <f t="shared" si="21"/>
        <v>B</v>
      </c>
      <c r="E14" s="113" t="str">
        <f t="shared" si="22"/>
        <v/>
      </c>
      <c r="F14" s="70" t="str">
        <f t="shared" si="23"/>
        <v>L</v>
      </c>
      <c r="H14" s="82" t="str">
        <f>IF('Strategy Dashboard'!AU14="","",'Strategy Dashboard'!AU14)</f>
        <v>B</v>
      </c>
      <c r="J14" s="69" t="str">
        <f t="shared" si="7"/>
        <v/>
      </c>
      <c r="K14" s="78" t="str">
        <f t="shared" si="8"/>
        <v>B</v>
      </c>
      <c r="L14" s="115" t="str">
        <f t="shared" si="9"/>
        <v/>
      </c>
      <c r="M14" s="25" t="str">
        <f t="shared" si="24"/>
        <v>L</v>
      </c>
      <c r="N14" s="36">
        <f t="shared" si="25"/>
        <v>-2</v>
      </c>
      <c r="O14" s="124" t="str">
        <f t="shared" si="10"/>
        <v/>
      </c>
      <c r="P14" s="25">
        <f>IF(H14="","",IF(B14="NB",P13,IF(O14="",SUM($O$5:$O14)+N14,SUM($O$5:$O14))))</f>
        <v>-1</v>
      </c>
      <c r="Q14" s="125" t="str">
        <f t="shared" si="0"/>
        <v/>
      </c>
      <c r="R14" s="122">
        <f t="shared" si="11"/>
        <v>-2</v>
      </c>
      <c r="S14" s="79" t="str">
        <f t="shared" si="12"/>
        <v>L</v>
      </c>
      <c r="T14" s="14">
        <f t="shared" si="5"/>
        <v>2</v>
      </c>
      <c r="U14" s="14">
        <f t="shared" si="26"/>
        <v>-1</v>
      </c>
      <c r="V14" s="14" t="str">
        <f t="shared" si="27"/>
        <v>S</v>
      </c>
      <c r="W14" s="14" t="str">
        <f t="shared" si="13"/>
        <v>N</v>
      </c>
      <c r="X14" s="14" t="str">
        <f t="shared" si="28"/>
        <v>Y</v>
      </c>
      <c r="Y14" s="14">
        <f t="shared" si="29"/>
        <v>1</v>
      </c>
      <c r="Z14" s="79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1</v>
      </c>
      <c r="AD14" s="14">
        <f t="shared" si="34"/>
        <v>0</v>
      </c>
      <c r="AE14" s="14">
        <f t="shared" si="35"/>
        <v>1</v>
      </c>
      <c r="AF14" s="14">
        <f t="shared" si="36"/>
        <v>0</v>
      </c>
      <c r="AG14" s="152" t="str">
        <f t="shared" si="37"/>
        <v>B</v>
      </c>
      <c r="AH14" s="152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1" t="str">
        <f t="shared" si="14"/>
        <v>B</v>
      </c>
      <c r="AM14" s="71" t="str">
        <f t="shared" si="15"/>
        <v/>
      </c>
      <c r="AN14" s="71" t="str">
        <f t="shared" si="16"/>
        <v>B</v>
      </c>
      <c r="AO14" s="71" t="str">
        <f t="shared" si="17"/>
        <v/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18"/>
        <v>12300</v>
      </c>
      <c r="AW14" s="14" t="str">
        <f t="shared" si="18"/>
        <v>00012</v>
      </c>
      <c r="AX14" s="14" t="str">
        <f t="shared" si="42"/>
        <v>012300</v>
      </c>
      <c r="AY14" s="14" t="str">
        <f t="shared" si="42"/>
        <v>200012</v>
      </c>
      <c r="AZ14" s="14" t="str">
        <f t="shared" si="43"/>
        <v>P</v>
      </c>
      <c r="BA14" s="14" t="str">
        <f t="shared" si="19"/>
        <v>F2W</v>
      </c>
      <c r="BB14" s="14" t="str">
        <f t="shared" si="44"/>
        <v>B</v>
      </c>
      <c r="BC14" s="14" t="str">
        <f t="shared" si="20"/>
        <v>BW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4" t="str">
        <f t="shared" si="6"/>
        <v>P4</v>
      </c>
      <c r="C15" s="36" t="str">
        <f t="shared" si="2"/>
        <v/>
      </c>
      <c r="D15" s="75" t="str">
        <f t="shared" si="21"/>
        <v>F2</v>
      </c>
      <c r="E15" s="113" t="str">
        <f t="shared" si="22"/>
        <v/>
      </c>
      <c r="F15" s="76" t="str">
        <f t="shared" si="23"/>
        <v>L</v>
      </c>
      <c r="H15" s="80" t="str">
        <f>IF('Strategy Dashboard'!AU15="","",'Strategy Dashboard'!AU15)</f>
        <v>B</v>
      </c>
      <c r="J15" s="74" t="str">
        <f t="shared" si="7"/>
        <v/>
      </c>
      <c r="K15" s="75" t="str">
        <f t="shared" si="8"/>
        <v>F2</v>
      </c>
      <c r="L15" s="113" t="str">
        <f t="shared" si="9"/>
        <v/>
      </c>
      <c r="M15" s="36" t="str">
        <f t="shared" si="24"/>
        <v>L</v>
      </c>
      <c r="N15" s="36">
        <f t="shared" si="25"/>
        <v>-6</v>
      </c>
      <c r="O15" s="129" t="str">
        <f t="shared" si="10"/>
        <v/>
      </c>
      <c r="P15" s="36">
        <f>IF(H15="","",IF(B15="NB",P14,IF(O15="",SUM($O$5:$O15)+N15,SUM($O$5:$O15))))</f>
        <v>-5</v>
      </c>
      <c r="Q15" s="130" t="str">
        <f t="shared" si="0"/>
        <v/>
      </c>
      <c r="R15" s="120">
        <f t="shared" si="11"/>
        <v>-4</v>
      </c>
      <c r="S15" s="79" t="str">
        <f t="shared" si="12"/>
        <v>L</v>
      </c>
      <c r="T15" s="14">
        <f t="shared" si="5"/>
        <v>-1</v>
      </c>
      <c r="U15" s="14">
        <f t="shared" si="26"/>
        <v>-3</v>
      </c>
      <c r="V15" s="14" t="str">
        <f t="shared" si="27"/>
        <v>C</v>
      </c>
      <c r="W15" s="14" t="str">
        <f t="shared" si="13"/>
        <v>Y</v>
      </c>
      <c r="X15" s="14" t="str">
        <f t="shared" si="28"/>
        <v>Y</v>
      </c>
      <c r="Y15" s="14">
        <f t="shared" si="29"/>
        <v>2</v>
      </c>
      <c r="Z15" s="79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2</v>
      </c>
      <c r="AD15" s="14">
        <f t="shared" si="34"/>
        <v>0</v>
      </c>
      <c r="AE15" s="14">
        <f t="shared" si="35"/>
        <v>2</v>
      </c>
      <c r="AF15" s="14">
        <f t="shared" si="36"/>
        <v>0</v>
      </c>
      <c r="AG15" s="152" t="str">
        <f t="shared" si="37"/>
        <v>F2</v>
      </c>
      <c r="AH15" s="152" t="str">
        <f t="shared" si="38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4"/>
        <v>F2</v>
      </c>
      <c r="AM15" s="71" t="str">
        <f t="shared" si="15"/>
        <v/>
      </c>
      <c r="AN15" s="71" t="str">
        <f t="shared" si="16"/>
        <v>F2</v>
      </c>
      <c r="AO15" s="71" t="str">
        <f t="shared" si="17"/>
        <v/>
      </c>
      <c r="AR15" s="14" t="str">
        <f t="shared" si="3"/>
        <v>T-T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18"/>
        <v>23000</v>
      </c>
      <c r="AW15" s="14" t="str">
        <f t="shared" si="18"/>
        <v>00123</v>
      </c>
      <c r="AX15" s="14" t="str">
        <f t="shared" si="42"/>
        <v>123000</v>
      </c>
      <c r="AY15" s="14" t="str">
        <f t="shared" si="42"/>
        <v>000123</v>
      </c>
      <c r="AZ15" s="14" t="str">
        <f t="shared" si="43"/>
        <v>B</v>
      </c>
      <c r="BA15" s="14" t="str">
        <f t="shared" si="19"/>
        <v>BL</v>
      </c>
      <c r="BB15" s="14" t="str">
        <f t="shared" si="44"/>
        <v>F2</v>
      </c>
      <c r="BC15" s="14" t="str">
        <f t="shared" si="20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68" t="str">
        <f t="shared" si="6"/>
        <v>NB</v>
      </c>
      <c r="C16" s="24" t="str">
        <f t="shared" si="2"/>
        <v>M1</v>
      </c>
      <c r="D16" s="75" t="str">
        <f t="shared" si="21"/>
        <v/>
      </c>
      <c r="E16" s="113" t="str">
        <f t="shared" si="22"/>
        <v>F3</v>
      </c>
      <c r="F16" s="67" t="str">
        <f t="shared" si="23"/>
        <v>L</v>
      </c>
      <c r="H16" s="81" t="str">
        <f>IF('Strategy Dashboard'!AU16="","",'Strategy Dashboard'!AU16)</f>
        <v>P</v>
      </c>
      <c r="J16" s="68" t="str">
        <f t="shared" si="7"/>
        <v>TG</v>
      </c>
      <c r="K16" s="77" t="str">
        <f t="shared" si="8"/>
        <v>F3</v>
      </c>
      <c r="L16" s="114" t="str">
        <f t="shared" si="9"/>
        <v/>
      </c>
      <c r="M16" s="24" t="str">
        <f t="shared" si="24"/>
        <v>W</v>
      </c>
      <c r="N16" s="36">
        <f t="shared" si="25"/>
        <v>-6</v>
      </c>
      <c r="O16" s="117" t="str">
        <f t="shared" si="10"/>
        <v/>
      </c>
      <c r="P16" s="24">
        <f>IF(H16="","",IF(B16="NB",P15,IF(O16="",SUM($O$5:$O16)+N16,SUM($O$5:$O16))))</f>
        <v>-5</v>
      </c>
      <c r="Q16" s="123" t="str">
        <f t="shared" si="0"/>
        <v/>
      </c>
      <c r="R16" s="121">
        <f t="shared" si="11"/>
        <v>0</v>
      </c>
      <c r="S16" s="79" t="str">
        <f t="shared" si="12"/>
        <v/>
      </c>
      <c r="T16" s="14">
        <f t="shared" si="5"/>
        <v>-1</v>
      </c>
      <c r="U16" s="14">
        <f t="shared" si="26"/>
        <v>0</v>
      </c>
      <c r="V16" s="14" t="str">
        <f t="shared" si="27"/>
        <v>C</v>
      </c>
      <c r="W16" s="14" t="str">
        <f t="shared" si="13"/>
        <v>N</v>
      </c>
      <c r="X16" s="14" t="str">
        <f t="shared" si="28"/>
        <v>N</v>
      </c>
      <c r="Y16" s="14">
        <f t="shared" si="29"/>
        <v>3</v>
      </c>
      <c r="Z16" s="79" t="str">
        <f t="shared" si="30"/>
        <v>N</v>
      </c>
      <c r="AA16" s="14" t="str">
        <f t="shared" si="31"/>
        <v>N</v>
      </c>
      <c r="AB16" s="14" t="str">
        <f t="shared" si="32"/>
        <v>N</v>
      </c>
      <c r="AC16" s="14">
        <f t="shared" si="33"/>
        <v>0</v>
      </c>
      <c r="AD16" s="14">
        <f t="shared" si="34"/>
        <v>3</v>
      </c>
      <c r="AE16" s="14">
        <f t="shared" si="35"/>
        <v>3</v>
      </c>
      <c r="AF16" s="14">
        <f t="shared" si="36"/>
        <v>0</v>
      </c>
      <c r="AG16" s="152" t="str">
        <f t="shared" si="37"/>
        <v>F3</v>
      </c>
      <c r="AH16" s="152" t="str">
        <f t="shared" si="38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4"/>
        <v/>
      </c>
      <c r="AM16" s="71" t="str">
        <f t="shared" si="15"/>
        <v/>
      </c>
      <c r="AN16" s="71" t="str">
        <f t="shared" si="16"/>
        <v/>
      </c>
      <c r="AO16" s="71" t="str">
        <f t="shared" si="17"/>
        <v/>
      </c>
      <c r="AR16" s="14" t="str">
        <f t="shared" si="3"/>
        <v>M1</v>
      </c>
      <c r="AS16" s="14" t="str">
        <f t="shared" si="48"/>
        <v>TG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30000</v>
      </c>
      <c r="AW16" s="14" t="str">
        <f t="shared" si="18"/>
        <v>01234</v>
      </c>
      <c r="AX16" s="14" t="str">
        <f t="shared" si="42"/>
        <v>230000</v>
      </c>
      <c r="AY16" s="14" t="str">
        <f t="shared" si="42"/>
        <v>001234</v>
      </c>
      <c r="AZ16" s="14" t="str">
        <f t="shared" si="43"/>
        <v>B</v>
      </c>
      <c r="BA16" s="14" t="str">
        <f t="shared" si="19"/>
        <v>F2L</v>
      </c>
      <c r="BB16" s="14" t="str">
        <f t="shared" si="44"/>
        <v>F3</v>
      </c>
      <c r="BC16" s="14" t="str">
        <f t="shared" si="20"/>
        <v>F2L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68" t="str">
        <f t="shared" si="6"/>
        <v>B2</v>
      </c>
      <c r="C17" s="24" t="str">
        <f t="shared" si="2"/>
        <v/>
      </c>
      <c r="D17" s="75" t="str">
        <f t="shared" si="21"/>
        <v/>
      </c>
      <c r="E17" s="113" t="str">
        <f t="shared" si="22"/>
        <v>F4</v>
      </c>
      <c r="F17" s="67" t="str">
        <f t="shared" si="23"/>
        <v>W</v>
      </c>
      <c r="H17" s="81" t="str">
        <f>IF('Strategy Dashboard'!AU17="","",'Strategy Dashboard'!AU17)</f>
        <v>B</v>
      </c>
      <c r="J17" s="68" t="str">
        <f t="shared" si="7"/>
        <v/>
      </c>
      <c r="K17" s="77" t="str">
        <f t="shared" si="8"/>
        <v>F2</v>
      </c>
      <c r="L17" s="114" t="str">
        <f t="shared" si="9"/>
        <v/>
      </c>
      <c r="M17" s="24" t="str">
        <f t="shared" si="24"/>
        <v>L</v>
      </c>
      <c r="N17" s="36">
        <f t="shared" si="25"/>
        <v>-4</v>
      </c>
      <c r="O17" s="117" t="str">
        <f t="shared" si="10"/>
        <v/>
      </c>
      <c r="P17" s="24">
        <f>IF(H17="","",IF(B17="NB",P16,IF(O17="",SUM($O$5:$O17)+N17,SUM($O$5:$O17))))</f>
        <v>-3</v>
      </c>
      <c r="Q17" s="123" t="str">
        <f t="shared" si="0"/>
        <v/>
      </c>
      <c r="R17" s="121">
        <f t="shared" si="11"/>
        <v>2</v>
      </c>
      <c r="S17" s="79" t="str">
        <f t="shared" si="12"/>
        <v>W</v>
      </c>
      <c r="T17" s="14">
        <f t="shared" si="5"/>
        <v>0</v>
      </c>
      <c r="U17" s="14">
        <f t="shared" si="26"/>
        <v>1</v>
      </c>
      <c r="V17" s="14" t="str">
        <f t="shared" si="27"/>
        <v>C</v>
      </c>
      <c r="W17" s="14" t="str">
        <f t="shared" si="13"/>
        <v>N</v>
      </c>
      <c r="X17" s="14" t="str">
        <f t="shared" si="28"/>
        <v>N</v>
      </c>
      <c r="Y17" s="14">
        <f t="shared" si="29"/>
        <v>4</v>
      </c>
      <c r="Z17" s="79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0</v>
      </c>
      <c r="AD17" s="14">
        <f t="shared" si="34"/>
        <v>4</v>
      </c>
      <c r="AE17" s="14">
        <f t="shared" si="35"/>
        <v>2</v>
      </c>
      <c r="AF17" s="14">
        <f t="shared" si="36"/>
        <v>0</v>
      </c>
      <c r="AG17" s="152" t="str">
        <f t="shared" si="37"/>
        <v>F2</v>
      </c>
      <c r="AH17" s="152" t="str">
        <f t="shared" si="38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4"/>
        <v/>
      </c>
      <c r="AM17" s="71" t="str">
        <f t="shared" si="15"/>
        <v/>
      </c>
      <c r="AN17" s="71" t="str">
        <f t="shared" si="16"/>
        <v/>
      </c>
      <c r="AO17" s="71" t="str">
        <f t="shared" si="17"/>
        <v/>
      </c>
      <c r="AR17" s="14" t="str">
        <f t="shared" si="3"/>
        <v>M1</v>
      </c>
      <c r="AS17" s="14" t="str">
        <f t="shared" si="48"/>
        <v>TG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18"/>
        <v>00001</v>
      </c>
      <c r="AW17" s="14" t="str">
        <f t="shared" si="18"/>
        <v>12340</v>
      </c>
      <c r="AX17" s="14" t="str">
        <f t="shared" si="42"/>
        <v>300001</v>
      </c>
      <c r="AY17" s="14" t="str">
        <f t="shared" si="42"/>
        <v>012340</v>
      </c>
      <c r="AZ17" s="14" t="str">
        <f t="shared" si="43"/>
        <v>B</v>
      </c>
      <c r="BA17" s="14" t="str">
        <f t="shared" si="19"/>
        <v>F3L</v>
      </c>
      <c r="BB17" s="14" t="str">
        <f t="shared" si="44"/>
        <v>F4</v>
      </c>
      <c r="BC17" s="14" t="str">
        <f t="shared" si="20"/>
        <v>F3W</v>
      </c>
      <c r="BD17" s="14" t="str">
        <f t="shared" si="47"/>
        <v>F2</v>
      </c>
      <c r="BE17" s="14" t="str">
        <f t="shared" si="45"/>
        <v>4</v>
      </c>
      <c r="BF17" s="14" t="str">
        <f t="shared" si="46"/>
        <v>2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68" t="str">
        <f t="shared" si="6"/>
        <v>NB</v>
      </c>
      <c r="C18" s="24" t="str">
        <f t="shared" si="2"/>
        <v/>
      </c>
      <c r="D18" s="75" t="str">
        <f t="shared" si="21"/>
        <v>F3</v>
      </c>
      <c r="E18" s="113" t="str">
        <f t="shared" si="22"/>
        <v/>
      </c>
      <c r="F18" s="67" t="str">
        <f t="shared" si="23"/>
        <v>L</v>
      </c>
      <c r="H18" s="81" t="str">
        <f>IF('Strategy Dashboard'!AU18="","",'Strategy Dashboard'!AU18)</f>
        <v>B</v>
      </c>
      <c r="J18" s="68" t="str">
        <f t="shared" si="7"/>
        <v/>
      </c>
      <c r="K18" s="77" t="str">
        <f t="shared" si="8"/>
        <v/>
      </c>
      <c r="L18" s="114" t="str">
        <f t="shared" si="9"/>
        <v>F3</v>
      </c>
      <c r="M18" s="24" t="str">
        <f t="shared" si="24"/>
        <v>W</v>
      </c>
      <c r="N18" s="36">
        <f t="shared" si="25"/>
        <v>-4</v>
      </c>
      <c r="O18" s="117" t="str">
        <f t="shared" si="10"/>
        <v/>
      </c>
      <c r="P18" s="24">
        <f>IF(H18="","",IF(B18="NB",P17,IF(O18="",SUM($O$5:$O18)+N18,SUM($O$5:$O18))))</f>
        <v>-3</v>
      </c>
      <c r="Q18" s="123" t="str">
        <f t="shared" si="0"/>
        <v/>
      </c>
      <c r="R18" s="121">
        <f t="shared" si="11"/>
        <v>0</v>
      </c>
      <c r="S18" s="79" t="str">
        <f t="shared" si="12"/>
        <v/>
      </c>
      <c r="T18" s="14">
        <f t="shared" si="5"/>
        <v>0</v>
      </c>
      <c r="U18" s="14">
        <f t="shared" si="26"/>
        <v>0</v>
      </c>
      <c r="V18" s="14" t="str">
        <f t="shared" si="27"/>
        <v>C</v>
      </c>
      <c r="W18" s="14" t="str">
        <f t="shared" si="13"/>
        <v>N</v>
      </c>
      <c r="X18" s="14" t="str">
        <f t="shared" si="28"/>
        <v>N</v>
      </c>
      <c r="Y18" s="14">
        <f t="shared" si="29"/>
        <v>5</v>
      </c>
      <c r="Z18" s="79" t="str">
        <f t="shared" si="30"/>
        <v>N</v>
      </c>
      <c r="AA18" s="14" t="str">
        <f t="shared" si="31"/>
        <v>Y</v>
      </c>
      <c r="AB18" s="14" t="str">
        <f t="shared" si="32"/>
        <v>N</v>
      </c>
      <c r="AC18" s="14">
        <f t="shared" si="33"/>
        <v>3</v>
      </c>
      <c r="AD18" s="14">
        <f t="shared" si="34"/>
        <v>0</v>
      </c>
      <c r="AE18" s="14">
        <f t="shared" si="35"/>
        <v>0</v>
      </c>
      <c r="AF18" s="14">
        <f t="shared" si="36"/>
        <v>3</v>
      </c>
      <c r="AG18" s="152" t="str">
        <f t="shared" si="37"/>
        <v/>
      </c>
      <c r="AH18" s="152" t="str">
        <f t="shared" si="38"/>
        <v>F3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4"/>
        <v/>
      </c>
      <c r="AM18" s="71" t="str">
        <f t="shared" si="15"/>
        <v/>
      </c>
      <c r="AN18" s="71" t="str">
        <f t="shared" si="16"/>
        <v/>
      </c>
      <c r="AO18" s="71" t="str">
        <f t="shared" si="17"/>
        <v/>
      </c>
      <c r="AR18" s="14" t="str">
        <f t="shared" si="3"/>
        <v>M1</v>
      </c>
      <c r="AS18" s="14" t="str">
        <f t="shared" si="48"/>
        <v>TG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18"/>
        <v>00010</v>
      </c>
      <c r="AW18" s="14" t="str">
        <f t="shared" si="18"/>
        <v>23401</v>
      </c>
      <c r="AX18" s="14" t="str">
        <f t="shared" si="42"/>
        <v>000010</v>
      </c>
      <c r="AY18" s="14" t="str">
        <f t="shared" si="42"/>
        <v>123401</v>
      </c>
      <c r="AZ18" s="14" t="str">
        <f t="shared" si="43"/>
        <v>B</v>
      </c>
      <c r="BA18" s="14" t="str">
        <f t="shared" si="19"/>
        <v>F4W</v>
      </c>
      <c r="BB18" s="14" t="str">
        <f t="shared" si="44"/>
        <v>F3</v>
      </c>
      <c r="BC18" s="14" t="str">
        <f t="shared" si="20"/>
        <v>F2L</v>
      </c>
      <c r="BD18" s="14" t="str">
        <f t="shared" si="47"/>
        <v>F3</v>
      </c>
      <c r="BE18" s="14" t="str">
        <f t="shared" si="45"/>
        <v>3</v>
      </c>
      <c r="BF18" s="14" t="str">
        <f t="shared" si="46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69" t="str">
        <f t="shared" si="6"/>
        <v>B3</v>
      </c>
      <c r="C19" s="25" t="str">
        <f t="shared" si="2"/>
        <v/>
      </c>
      <c r="D19" s="75" t="str">
        <f t="shared" si="21"/>
        <v/>
      </c>
      <c r="E19" s="113" t="str">
        <f t="shared" si="22"/>
        <v>F4</v>
      </c>
      <c r="F19" s="70" t="str">
        <f t="shared" si="23"/>
        <v>L</v>
      </c>
      <c r="H19" s="82" t="str">
        <f>IF('Strategy Dashboard'!AU19="","",'Strategy Dashboard'!AU19)</f>
        <v>P</v>
      </c>
      <c r="J19" s="69" t="str">
        <f t="shared" si="7"/>
        <v/>
      </c>
      <c r="K19" s="78" t="str">
        <f t="shared" si="8"/>
        <v>B</v>
      </c>
      <c r="L19" s="115" t="str">
        <f t="shared" si="9"/>
        <v/>
      </c>
      <c r="M19" s="25" t="str">
        <f t="shared" si="24"/>
        <v>W</v>
      </c>
      <c r="N19" s="36">
        <f t="shared" si="25"/>
        <v>-7</v>
      </c>
      <c r="O19" s="124" t="str">
        <f t="shared" si="10"/>
        <v/>
      </c>
      <c r="P19" s="25">
        <f>IF(H19="","",IF(B19="NB",P18,IF(O19="",SUM($O$5:$O19)+N19,SUM($O$5:$O19))))</f>
        <v>-6</v>
      </c>
      <c r="Q19" s="125" t="str">
        <f t="shared" si="0"/>
        <v/>
      </c>
      <c r="R19" s="122">
        <f t="shared" si="11"/>
        <v>-3</v>
      </c>
      <c r="S19" s="79" t="str">
        <f t="shared" si="12"/>
        <v>L</v>
      </c>
      <c r="T19" s="14">
        <f t="shared" si="5"/>
        <v>-1</v>
      </c>
      <c r="U19" s="14">
        <f t="shared" si="26"/>
        <v>-1</v>
      </c>
      <c r="V19" s="14" t="str">
        <f t="shared" si="27"/>
        <v>C</v>
      </c>
      <c r="W19" s="14" t="str">
        <f t="shared" si="13"/>
        <v>N</v>
      </c>
      <c r="X19" s="14" t="str">
        <f t="shared" si="28"/>
        <v>N</v>
      </c>
      <c r="Y19" s="14">
        <f t="shared" si="29"/>
        <v>6</v>
      </c>
      <c r="Z19" s="79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0</v>
      </c>
      <c r="AD19" s="14">
        <f t="shared" si="34"/>
        <v>4</v>
      </c>
      <c r="AE19" s="14">
        <f t="shared" si="35"/>
        <v>1</v>
      </c>
      <c r="AF19" s="14">
        <f t="shared" si="36"/>
        <v>0</v>
      </c>
      <c r="AG19" s="152" t="str">
        <f t="shared" si="37"/>
        <v>B</v>
      </c>
      <c r="AH19" s="152" t="str">
        <f t="shared" si="38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1" t="str">
        <f t="shared" si="14"/>
        <v/>
      </c>
      <c r="AM19" s="71" t="str">
        <f t="shared" si="15"/>
        <v/>
      </c>
      <c r="AN19" s="71" t="str">
        <f t="shared" si="16"/>
        <v/>
      </c>
      <c r="AO19" s="71" t="str">
        <f t="shared" si="17"/>
        <v/>
      </c>
      <c r="AR19" s="14" t="str">
        <f t="shared" si="3"/>
        <v>M1</v>
      </c>
      <c r="AS19" s="14" t="str">
        <f t="shared" si="48"/>
        <v>TG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18"/>
        <v>00100</v>
      </c>
      <c r="AW19" s="14" t="str">
        <f t="shared" si="18"/>
        <v>34012</v>
      </c>
      <c r="AX19" s="14" t="str">
        <f t="shared" si="42"/>
        <v>000100</v>
      </c>
      <c r="AY19" s="14" t="str">
        <f t="shared" si="42"/>
        <v>234012</v>
      </c>
      <c r="AZ19" s="14" t="str">
        <f t="shared" si="43"/>
        <v>B</v>
      </c>
      <c r="BA19" s="14" t="str">
        <f t="shared" si="19"/>
        <v>F3L</v>
      </c>
      <c r="BB19" s="14" t="str">
        <f t="shared" si="44"/>
        <v>F4</v>
      </c>
      <c r="BC19" s="14" t="str">
        <f t="shared" si="20"/>
        <v>F3W</v>
      </c>
      <c r="BD19" s="14" t="str">
        <f t="shared" si="47"/>
        <v>B</v>
      </c>
      <c r="BE19" s="14" t="str">
        <f t="shared" si="45"/>
        <v>4</v>
      </c>
      <c r="BF19" s="14">
        <f t="shared" si="46"/>
        <v>1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4" t="str">
        <f t="shared" si="6"/>
        <v>NB</v>
      </c>
      <c r="C20" s="36" t="str">
        <f t="shared" si="2"/>
        <v/>
      </c>
      <c r="D20" s="75" t="str">
        <f t="shared" si="21"/>
        <v/>
      </c>
      <c r="E20" s="113" t="str">
        <f t="shared" si="22"/>
        <v>F5</v>
      </c>
      <c r="F20" s="76" t="str">
        <f t="shared" si="23"/>
        <v>L</v>
      </c>
      <c r="H20" s="80" t="str">
        <f>IF('Strategy Dashboard'!AU20="","",'Strategy Dashboard'!AU20)</f>
        <v>P</v>
      </c>
      <c r="J20" s="74" t="str">
        <f t="shared" si="7"/>
        <v/>
      </c>
      <c r="K20" s="75" t="str">
        <f t="shared" si="8"/>
        <v>L5</v>
      </c>
      <c r="L20" s="113" t="str">
        <f t="shared" si="9"/>
        <v/>
      </c>
      <c r="M20" s="36" t="str">
        <f t="shared" si="24"/>
        <v>W</v>
      </c>
      <c r="N20" s="36">
        <f t="shared" si="25"/>
        <v>-7</v>
      </c>
      <c r="O20" s="129" t="str">
        <f t="shared" si="10"/>
        <v/>
      </c>
      <c r="P20" s="36">
        <f>IF(H20="","",IF(B20="NB",P19,IF(O20="",SUM($O$5:$O20)+N20,SUM($O$5:$O20))))</f>
        <v>-6</v>
      </c>
      <c r="Q20" s="130" t="str">
        <f t="shared" si="0"/>
        <v/>
      </c>
      <c r="R20" s="120">
        <f t="shared" si="11"/>
        <v>0</v>
      </c>
      <c r="S20" s="79" t="str">
        <f t="shared" si="12"/>
        <v/>
      </c>
      <c r="T20" s="14">
        <f t="shared" si="5"/>
        <v>-1</v>
      </c>
      <c r="U20" s="14">
        <f t="shared" si="26"/>
        <v>0</v>
      </c>
      <c r="V20" s="14" t="str">
        <f t="shared" si="27"/>
        <v>C</v>
      </c>
      <c r="W20" s="14" t="str">
        <f>IF(OR(F16&amp;F17&amp;F18="WLW",F17&amp;F18="WW"),"Y","N")</f>
        <v>N</v>
      </c>
      <c r="X20" s="14" t="str">
        <f t="shared" si="28"/>
        <v>Y</v>
      </c>
      <c r="Y20" s="14">
        <f t="shared" si="29"/>
        <v>7</v>
      </c>
      <c r="Z20" s="79" t="str">
        <f t="shared" si="30"/>
        <v>N</v>
      </c>
      <c r="AA20" s="14" t="str">
        <f t="shared" si="31"/>
        <v>Y</v>
      </c>
      <c r="AB20" s="14" t="str">
        <f t="shared" si="32"/>
        <v>N</v>
      </c>
      <c r="AC20" s="14">
        <f t="shared" si="33"/>
        <v>0</v>
      </c>
      <c r="AD20" s="14">
        <f t="shared" si="34"/>
        <v>5</v>
      </c>
      <c r="AE20" s="14">
        <f t="shared" si="35"/>
        <v>5</v>
      </c>
      <c r="AF20" s="14">
        <f t="shared" si="36"/>
        <v>0</v>
      </c>
      <c r="AG20" s="152" t="str">
        <f t="shared" si="37"/>
        <v>L5</v>
      </c>
      <c r="AH20" s="152" t="str">
        <f t="shared" si="38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4"/>
        <v/>
      </c>
      <c r="AM20" s="71" t="str">
        <f t="shared" si="15"/>
        <v/>
      </c>
      <c r="AN20" s="71" t="str">
        <f t="shared" si="16"/>
        <v/>
      </c>
      <c r="AO20" s="71" t="str">
        <f t="shared" si="17"/>
        <v/>
      </c>
      <c r="AR20" s="14" t="str">
        <f t="shared" si="3"/>
        <v>M1</v>
      </c>
      <c r="AS20" s="14" t="str">
        <f t="shared" si="48"/>
        <v>TG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18"/>
        <v>01001</v>
      </c>
      <c r="AW20" s="14" t="str">
        <f t="shared" si="18"/>
        <v>40120</v>
      </c>
      <c r="AX20" s="14" t="str">
        <f t="shared" si="42"/>
        <v>001001</v>
      </c>
      <c r="AY20" s="14" t="str">
        <f t="shared" si="42"/>
        <v>340120</v>
      </c>
      <c r="AZ20" s="14" t="str">
        <f t="shared" si="43"/>
        <v>B</v>
      </c>
      <c r="BA20" s="14" t="str">
        <f t="shared" si="19"/>
        <v>F4L</v>
      </c>
      <c r="BB20" s="14" t="str">
        <f t="shared" si="44"/>
        <v>F5</v>
      </c>
      <c r="BC20" s="14" t="str">
        <f t="shared" si="20"/>
        <v>BW</v>
      </c>
      <c r="BD20" s="14" t="str">
        <f t="shared" si="47"/>
        <v>L5</v>
      </c>
      <c r="BE20" s="14" t="str">
        <f t="shared" si="45"/>
        <v>5</v>
      </c>
      <c r="BF20" s="14" t="str">
        <f t="shared" si="46"/>
        <v>5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68" t="str">
        <f t="shared" si="6"/>
        <v>NB</v>
      </c>
      <c r="C21" s="24" t="str">
        <f t="shared" si="2"/>
        <v/>
      </c>
      <c r="D21" s="75" t="str">
        <f t="shared" si="21"/>
        <v>F6</v>
      </c>
      <c r="E21" s="113" t="str">
        <f t="shared" si="22"/>
        <v/>
      </c>
      <c r="F21" s="67" t="str">
        <f t="shared" si="23"/>
        <v>L</v>
      </c>
      <c r="H21" s="81" t="str">
        <f>IF('Strategy Dashboard'!AU21="","",'Strategy Dashboard'!AU21)</f>
        <v>B</v>
      </c>
      <c r="J21" s="68" t="str">
        <f t="shared" si="7"/>
        <v/>
      </c>
      <c r="K21" s="77" t="str">
        <f t="shared" si="8"/>
        <v/>
      </c>
      <c r="L21" s="114" t="str">
        <f t="shared" si="9"/>
        <v>L6</v>
      </c>
      <c r="M21" s="24" t="str">
        <f t="shared" si="24"/>
        <v>W</v>
      </c>
      <c r="N21" s="36">
        <f t="shared" si="25"/>
        <v>-7</v>
      </c>
      <c r="O21" s="117" t="str">
        <f t="shared" si="10"/>
        <v/>
      </c>
      <c r="P21" s="24">
        <f>IF(H21="","",IF(B21="NB",P20,IF(O21="",SUM($O$5:$O21)+N21,SUM($O$5:$O21))))</f>
        <v>-6</v>
      </c>
      <c r="Q21" s="123" t="str">
        <f t="shared" si="0"/>
        <v/>
      </c>
      <c r="R21" s="121">
        <f t="shared" si="11"/>
        <v>0</v>
      </c>
      <c r="S21" s="79" t="str">
        <f t="shared" si="12"/>
        <v/>
      </c>
      <c r="T21" s="14">
        <f t="shared" si="5"/>
        <v>-1</v>
      </c>
      <c r="U21" s="14">
        <f t="shared" si="26"/>
        <v>0</v>
      </c>
      <c r="V21" s="14" t="str">
        <f t="shared" si="27"/>
        <v>C</v>
      </c>
      <c r="W21" s="14" t="str">
        <f t="shared" ref="W21:W84" si="49">IF(OR(F17&amp;F18&amp;F19="WLW",F18&amp;F19="WW"),"Y","N")</f>
        <v>N</v>
      </c>
      <c r="X21" s="14" t="str">
        <f t="shared" si="28"/>
        <v>Y</v>
      </c>
      <c r="Y21" s="14">
        <f t="shared" si="29"/>
        <v>8</v>
      </c>
      <c r="Z21" s="79" t="str">
        <f t="shared" si="30"/>
        <v>N</v>
      </c>
      <c r="AA21" s="14" t="str">
        <f t="shared" si="31"/>
        <v>N</v>
      </c>
      <c r="AB21" s="14" t="str">
        <f t="shared" si="32"/>
        <v>N</v>
      </c>
      <c r="AC21" s="14">
        <f t="shared" si="33"/>
        <v>6</v>
      </c>
      <c r="AD21" s="14">
        <f t="shared" si="34"/>
        <v>0</v>
      </c>
      <c r="AE21" s="14">
        <f t="shared" si="35"/>
        <v>0</v>
      </c>
      <c r="AF21" s="14">
        <f t="shared" si="36"/>
        <v>6</v>
      </c>
      <c r="AG21" s="152" t="str">
        <f t="shared" si="37"/>
        <v/>
      </c>
      <c r="AH21" s="152" t="str">
        <f t="shared" si="38"/>
        <v>L6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4"/>
        <v/>
      </c>
      <c r="AM21" s="71" t="str">
        <f t="shared" si="15"/>
        <v/>
      </c>
      <c r="AN21" s="71" t="str">
        <f t="shared" si="16"/>
        <v/>
      </c>
      <c r="AO21" s="71" t="str">
        <f t="shared" si="17"/>
        <v/>
      </c>
      <c r="AR21" s="14" t="str">
        <f t="shared" si="3"/>
        <v>M1</v>
      </c>
      <c r="AS21" s="14" t="str">
        <f t="shared" si="48"/>
        <v>TG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18"/>
        <v>10012</v>
      </c>
      <c r="AW21" s="14" t="str">
        <f t="shared" si="18"/>
        <v>01200</v>
      </c>
      <c r="AX21" s="14" t="str">
        <f t="shared" si="42"/>
        <v>010012</v>
      </c>
      <c r="AY21" s="14" t="str">
        <f t="shared" si="42"/>
        <v>401200</v>
      </c>
      <c r="AZ21" s="14" t="str">
        <f t="shared" si="43"/>
        <v>P</v>
      </c>
      <c r="BA21" s="14" t="str">
        <f t="shared" si="19"/>
        <v>F5L</v>
      </c>
      <c r="BB21" s="14" t="str">
        <f t="shared" si="44"/>
        <v>F6</v>
      </c>
      <c r="BC21" s="14" t="str">
        <f t="shared" si="20"/>
        <v>L5W</v>
      </c>
      <c r="BD21" s="14" t="str">
        <f t="shared" si="47"/>
        <v>L6</v>
      </c>
      <c r="BE21" s="14" t="str">
        <f t="shared" si="45"/>
        <v>6</v>
      </c>
      <c r="BF21" s="14" t="str">
        <f t="shared" si="46"/>
        <v>6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68" t="str">
        <f t="shared" si="6"/>
        <v>NB</v>
      </c>
      <c r="C22" s="24" t="str">
        <f t="shared" si="2"/>
        <v/>
      </c>
      <c r="D22" s="75" t="str">
        <f t="shared" si="21"/>
        <v>F7</v>
      </c>
      <c r="E22" s="113" t="str">
        <f t="shared" si="22"/>
        <v/>
      </c>
      <c r="F22" s="67" t="str">
        <f t="shared" si="23"/>
        <v>L</v>
      </c>
      <c r="H22" s="81" t="str">
        <f>IF('Strategy Dashboard'!AU22="","",'Strategy Dashboard'!AU22)</f>
        <v>B</v>
      </c>
      <c r="J22" s="68" t="str">
        <f t="shared" si="7"/>
        <v/>
      </c>
      <c r="K22" s="77" t="str">
        <f t="shared" si="8"/>
        <v/>
      </c>
      <c r="L22" s="114" t="str">
        <f t="shared" si="9"/>
        <v>L7</v>
      </c>
      <c r="M22" s="24" t="str">
        <f t="shared" si="24"/>
        <v>W</v>
      </c>
      <c r="N22" s="36">
        <f t="shared" si="25"/>
        <v>-7</v>
      </c>
      <c r="O22" s="117">
        <f t="shared" si="10"/>
        <v>-7</v>
      </c>
      <c r="P22" s="24">
        <f>IF(H22="","",IF(B22="NB",P21,IF(O22="",SUM($O$5:$O22)+N22,SUM($O$5:$O22))))</f>
        <v>-6</v>
      </c>
      <c r="Q22" s="123" t="str">
        <f t="shared" si="0"/>
        <v>Rabbit</v>
      </c>
      <c r="R22" s="121">
        <f t="shared" si="11"/>
        <v>0</v>
      </c>
      <c r="S22" s="79" t="str">
        <f t="shared" si="12"/>
        <v/>
      </c>
      <c r="T22" s="14">
        <f t="shared" si="5"/>
        <v>-1</v>
      </c>
      <c r="U22" s="14">
        <f t="shared" si="26"/>
        <v>0</v>
      </c>
      <c r="V22" s="14" t="str">
        <f t="shared" si="27"/>
        <v>C</v>
      </c>
      <c r="W22" s="14" t="str">
        <f t="shared" si="49"/>
        <v>N</v>
      </c>
      <c r="X22" s="14" t="str">
        <f t="shared" si="28"/>
        <v>Y</v>
      </c>
      <c r="Y22" s="14">
        <f t="shared" si="29"/>
        <v>9</v>
      </c>
      <c r="Z22" s="79" t="str">
        <f t="shared" si="30"/>
        <v>N</v>
      </c>
      <c r="AA22" s="14" t="str">
        <f t="shared" si="31"/>
        <v>Y</v>
      </c>
      <c r="AB22" s="14" t="str">
        <f t="shared" si="32"/>
        <v>R</v>
      </c>
      <c r="AC22" s="14">
        <f t="shared" si="33"/>
        <v>7</v>
      </c>
      <c r="AD22" s="14">
        <f t="shared" si="34"/>
        <v>0</v>
      </c>
      <c r="AE22" s="14">
        <f t="shared" si="35"/>
        <v>0</v>
      </c>
      <c r="AF22" s="14">
        <f t="shared" si="36"/>
        <v>7</v>
      </c>
      <c r="AG22" s="152" t="str">
        <f t="shared" si="37"/>
        <v/>
      </c>
      <c r="AH22" s="152" t="str">
        <f t="shared" si="38"/>
        <v>L7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1" t="str">
        <f t="shared" si="14"/>
        <v/>
      </c>
      <c r="AM22" s="71" t="str">
        <f t="shared" si="15"/>
        <v/>
      </c>
      <c r="AN22" s="71" t="str">
        <f t="shared" si="16"/>
        <v/>
      </c>
      <c r="AO22" s="71" t="str">
        <f t="shared" si="17"/>
        <v/>
      </c>
      <c r="AR22" s="14" t="str">
        <f t="shared" si="3"/>
        <v>M1</v>
      </c>
      <c r="AS22" s="14" t="str">
        <f t="shared" si="48"/>
        <v>TG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18"/>
        <v>00120</v>
      </c>
      <c r="AW22" s="14" t="str">
        <f t="shared" si="18"/>
        <v>12001</v>
      </c>
      <c r="AX22" s="14" t="str">
        <f t="shared" si="42"/>
        <v>100120</v>
      </c>
      <c r="AY22" s="14" t="str">
        <f t="shared" si="42"/>
        <v>012001</v>
      </c>
      <c r="AZ22" s="14" t="str">
        <f t="shared" si="43"/>
        <v>B</v>
      </c>
      <c r="BA22" s="14" t="str">
        <f t="shared" si="19"/>
        <v>F6L</v>
      </c>
      <c r="BB22" s="14" t="str">
        <f t="shared" si="44"/>
        <v>F7</v>
      </c>
      <c r="BC22" s="14" t="str">
        <f t="shared" si="20"/>
        <v>L6W</v>
      </c>
      <c r="BD22" s="14" t="str">
        <f t="shared" si="47"/>
        <v>L7</v>
      </c>
      <c r="BE22" s="14" t="str">
        <f t="shared" si="45"/>
        <v>7</v>
      </c>
      <c r="BF22" s="14" t="str">
        <f t="shared" si="46"/>
        <v>7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68" t="str">
        <f t="shared" si="6"/>
        <v>P2</v>
      </c>
      <c r="C23" s="24" t="str">
        <f t="shared" si="2"/>
        <v>T-T</v>
      </c>
      <c r="D23" s="75" t="str">
        <f t="shared" si="21"/>
        <v>B</v>
      </c>
      <c r="E23" s="113" t="str">
        <f t="shared" si="22"/>
        <v/>
      </c>
      <c r="F23" s="67" t="str">
        <f t="shared" si="23"/>
        <v>L</v>
      </c>
      <c r="H23" s="81" t="str">
        <f>IF('Strategy Dashboard'!AU23="","",'Strategy Dashboard'!AU23)</f>
        <v>B</v>
      </c>
      <c r="J23" s="68" t="str">
        <f t="shared" si="7"/>
        <v>T-T</v>
      </c>
      <c r="K23" s="77" t="str">
        <f t="shared" si="8"/>
        <v>B</v>
      </c>
      <c r="L23" s="114" t="str">
        <f t="shared" si="9"/>
        <v/>
      </c>
      <c r="M23" s="24" t="str">
        <f t="shared" si="24"/>
        <v>L</v>
      </c>
      <c r="N23" s="36">
        <f t="shared" si="25"/>
        <v>-2</v>
      </c>
      <c r="O23" s="117" t="str">
        <f t="shared" si="10"/>
        <v/>
      </c>
      <c r="P23" s="24">
        <f>IF(H23="","",IF(B23="NB",P22,IF(O23="",SUM($O$5:$O23)+N23,SUM($O$5:$O23))))</f>
        <v>-8</v>
      </c>
      <c r="Q23" s="123" t="str">
        <f t="shared" si="0"/>
        <v/>
      </c>
      <c r="R23" s="121">
        <f t="shared" si="11"/>
        <v>-2</v>
      </c>
      <c r="S23" s="79" t="str">
        <f t="shared" si="12"/>
        <v>L</v>
      </c>
      <c r="T23" s="14">
        <f t="shared" si="5"/>
        <v>-4</v>
      </c>
      <c r="U23" s="14">
        <f t="shared" si="26"/>
        <v>-3</v>
      </c>
      <c r="V23" s="14" t="str">
        <f t="shared" si="27"/>
        <v>S</v>
      </c>
      <c r="W23" s="14" t="str">
        <f t="shared" si="49"/>
        <v>N</v>
      </c>
      <c r="X23" s="14" t="str">
        <f t="shared" si="28"/>
        <v>Y</v>
      </c>
      <c r="Y23" s="14">
        <f t="shared" si="29"/>
        <v>1</v>
      </c>
      <c r="Z23" s="79" t="str">
        <f t="shared" si="30"/>
        <v>N</v>
      </c>
      <c r="AA23" s="14" t="str">
        <f t="shared" si="31"/>
        <v>N</v>
      </c>
      <c r="AB23" s="14" t="str">
        <f t="shared" si="32"/>
        <v>N</v>
      </c>
      <c r="AC23" s="14">
        <f t="shared" si="33"/>
        <v>1</v>
      </c>
      <c r="AD23" s="14">
        <f t="shared" si="34"/>
        <v>0</v>
      </c>
      <c r="AE23" s="14">
        <f t="shared" si="35"/>
        <v>1</v>
      </c>
      <c r="AF23" s="14">
        <f t="shared" si="36"/>
        <v>0</v>
      </c>
      <c r="AG23" s="152" t="str">
        <f t="shared" si="37"/>
        <v>B</v>
      </c>
      <c r="AH23" s="152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Y</v>
      </c>
      <c r="AL23" s="71" t="str">
        <f t="shared" si="14"/>
        <v>B</v>
      </c>
      <c r="AM23" s="71" t="str">
        <f t="shared" si="15"/>
        <v/>
      </c>
      <c r="AN23" s="71" t="str">
        <f t="shared" si="16"/>
        <v>B</v>
      </c>
      <c r="AO23" s="71" t="str">
        <f t="shared" si="17"/>
        <v/>
      </c>
      <c r="AR23" s="14" t="str">
        <f t="shared" si="3"/>
        <v>T-T</v>
      </c>
      <c r="AS23" s="14" t="str">
        <f t="shared" si="48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18"/>
        <v>01200</v>
      </c>
      <c r="AW23" s="14" t="str">
        <f t="shared" si="18"/>
        <v>20012</v>
      </c>
      <c r="AX23" s="14" t="str">
        <f t="shared" si="42"/>
        <v>001200</v>
      </c>
      <c r="AY23" s="14" t="str">
        <f t="shared" si="42"/>
        <v>120012</v>
      </c>
      <c r="AZ23" s="14" t="str">
        <f t="shared" si="43"/>
        <v>B</v>
      </c>
      <c r="BA23" s="14" t="str">
        <f t="shared" si="19"/>
        <v>F7L</v>
      </c>
      <c r="BB23" s="14" t="str">
        <f t="shared" si="44"/>
        <v>B</v>
      </c>
      <c r="BC23" s="14" t="str">
        <f t="shared" si="20"/>
        <v>L7W</v>
      </c>
      <c r="BD23" s="14" t="str">
        <f t="shared" si="47"/>
        <v>B</v>
      </c>
      <c r="BE23" s="14">
        <f t="shared" si="45"/>
        <v>1</v>
      </c>
      <c r="BF23" s="14">
        <f t="shared" si="46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P4</v>
      </c>
      <c r="C24" s="25" t="str">
        <f t="shared" si="2"/>
        <v/>
      </c>
      <c r="D24" s="75" t="str">
        <f t="shared" si="21"/>
        <v>F2</v>
      </c>
      <c r="E24" s="113" t="str">
        <f t="shared" si="22"/>
        <v/>
      </c>
      <c r="F24" s="70" t="str">
        <f t="shared" si="23"/>
        <v>W</v>
      </c>
      <c r="H24" s="82" t="str">
        <f>IF('Strategy Dashboard'!AU24="","",'Strategy Dashboard'!AU24)</f>
        <v>P</v>
      </c>
      <c r="J24" s="69" t="str">
        <f t="shared" si="7"/>
        <v/>
      </c>
      <c r="K24" s="78" t="str">
        <f t="shared" si="8"/>
        <v>F2</v>
      </c>
      <c r="L24" s="115" t="str">
        <f t="shared" si="9"/>
        <v/>
      </c>
      <c r="M24" s="25" t="str">
        <f t="shared" si="24"/>
        <v>W</v>
      </c>
      <c r="N24" s="36">
        <f t="shared" si="25"/>
        <v>2</v>
      </c>
      <c r="O24" s="124">
        <f t="shared" si="10"/>
        <v>2</v>
      </c>
      <c r="P24" s="25">
        <f>IF(H24="","",IF(B24="NB",P23,IF(O24="",SUM($O$5:$O24)+N24,SUM($O$5:$O24))))</f>
        <v>-4</v>
      </c>
      <c r="Q24" s="125" t="str">
        <f t="shared" si="0"/>
        <v/>
      </c>
      <c r="R24" s="122">
        <f t="shared" si="11"/>
        <v>4</v>
      </c>
      <c r="S24" s="79" t="str">
        <f t="shared" si="12"/>
        <v>W</v>
      </c>
      <c r="T24" s="14">
        <f t="shared" si="5"/>
        <v>-3</v>
      </c>
      <c r="U24" s="14">
        <f t="shared" si="26"/>
        <v>1</v>
      </c>
      <c r="V24" s="14" t="str">
        <f t="shared" si="27"/>
        <v>C</v>
      </c>
      <c r="W24" s="14" t="str">
        <f t="shared" si="49"/>
        <v>N</v>
      </c>
      <c r="X24" s="14" t="str">
        <f t="shared" si="28"/>
        <v>Y</v>
      </c>
      <c r="Y24" s="14">
        <f t="shared" si="29"/>
        <v>2</v>
      </c>
      <c r="Z24" s="79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2</v>
      </c>
      <c r="AD24" s="14">
        <f t="shared" si="34"/>
        <v>0</v>
      </c>
      <c r="AE24" s="14">
        <f t="shared" si="35"/>
        <v>2</v>
      </c>
      <c r="AF24" s="14">
        <f t="shared" si="36"/>
        <v>0</v>
      </c>
      <c r="AG24" s="152" t="str">
        <f t="shared" si="37"/>
        <v>F2</v>
      </c>
      <c r="AH24" s="152" t="str">
        <f t="shared" si="38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1" t="str">
        <f t="shared" si="14"/>
        <v>F2</v>
      </c>
      <c r="AM24" s="71" t="str">
        <f t="shared" si="15"/>
        <v/>
      </c>
      <c r="AN24" s="71" t="str">
        <f t="shared" si="16"/>
        <v>F2</v>
      </c>
      <c r="AO24" s="71" t="str">
        <f t="shared" si="17"/>
        <v/>
      </c>
      <c r="AR24" s="14" t="str">
        <f t="shared" si="3"/>
        <v>T-T</v>
      </c>
      <c r="AS24" s="14" t="str">
        <f t="shared" si="48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18"/>
        <v>12000</v>
      </c>
      <c r="AW24" s="14" t="str">
        <f t="shared" si="18"/>
        <v>00123</v>
      </c>
      <c r="AX24" s="14" t="str">
        <f t="shared" si="42"/>
        <v>012000</v>
      </c>
      <c r="AY24" s="14" t="str">
        <f t="shared" si="42"/>
        <v>200123</v>
      </c>
      <c r="AZ24" s="14" t="str">
        <f t="shared" si="43"/>
        <v>B</v>
      </c>
      <c r="BA24" s="14" t="str">
        <f t="shared" si="19"/>
        <v>BL</v>
      </c>
      <c r="BB24" s="14" t="str">
        <f t="shared" si="44"/>
        <v>F2</v>
      </c>
      <c r="BC24" s="14" t="str">
        <f t="shared" si="20"/>
        <v>BL</v>
      </c>
      <c r="BD24" s="14" t="str">
        <f t="shared" si="47"/>
        <v>F2</v>
      </c>
      <c r="BE24" s="14" t="str">
        <f t="shared" si="45"/>
        <v>2</v>
      </c>
      <c r="BF24" s="14" t="str">
        <f t="shared" si="46"/>
        <v>2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4" t="str">
        <f t="shared" si="6"/>
        <v>P2</v>
      </c>
      <c r="C25" s="36" t="str">
        <f t="shared" si="2"/>
        <v/>
      </c>
      <c r="D25" s="75" t="str">
        <f t="shared" si="21"/>
        <v>B</v>
      </c>
      <c r="E25" s="113" t="str">
        <f t="shared" si="22"/>
        <v/>
      </c>
      <c r="F25" s="76" t="str">
        <f t="shared" si="23"/>
        <v/>
      </c>
      <c r="H25" s="80" t="str">
        <f>IF('Strategy Dashboard'!AU25="","",'Strategy Dashboard'!AU25)</f>
        <v/>
      </c>
      <c r="J25" s="74" t="str">
        <f t="shared" si="7"/>
        <v/>
      </c>
      <c r="K25" s="75" t="str">
        <f t="shared" si="8"/>
        <v>B</v>
      </c>
      <c r="L25" s="113" t="str">
        <f t="shared" si="9"/>
        <v/>
      </c>
      <c r="M25" s="36" t="str">
        <f t="shared" si="24"/>
        <v/>
      </c>
      <c r="N25" s="36" t="str">
        <f t="shared" si="25"/>
        <v/>
      </c>
      <c r="O25" s="129" t="str">
        <f t="shared" si="10"/>
        <v/>
      </c>
      <c r="P25" s="36" t="str">
        <f>IF(H25="","",IF(B25="NB",P24,IF(O25="",SUM($O$5:$O25)+N25,SUM($O$5:$O25))))</f>
        <v/>
      </c>
      <c r="Q25" s="130" t="str">
        <f t="shared" si="0"/>
        <v/>
      </c>
      <c r="R25" s="120" t="str">
        <f t="shared" si="11"/>
        <v/>
      </c>
      <c r="S25" s="79" t="str">
        <f t="shared" si="12"/>
        <v/>
      </c>
      <c r="T25" s="14" t="str">
        <f t="shared" si="5"/>
        <v/>
      </c>
      <c r="U25" s="14">
        <f t="shared" si="26"/>
        <v>0</v>
      </c>
      <c r="V25" s="14" t="str">
        <f t="shared" si="27"/>
        <v>S</v>
      </c>
      <c r="W25" s="14" t="str">
        <f t="shared" si="49"/>
        <v>N</v>
      </c>
      <c r="X25" s="14" t="str">
        <f t="shared" si="28"/>
        <v>N</v>
      </c>
      <c r="Y25" s="14">
        <f t="shared" si="29"/>
        <v>1</v>
      </c>
      <c r="Z25" s="79" t="str">
        <f t="shared" si="30"/>
        <v>N</v>
      </c>
      <c r="AA25" s="14" t="str">
        <f t="shared" si="31"/>
        <v>N</v>
      </c>
      <c r="AB25" s="14" t="str">
        <f t="shared" si="32"/>
        <v>N</v>
      </c>
      <c r="AC25" s="14">
        <f t="shared" si="33"/>
        <v>1</v>
      </c>
      <c r="AD25" s="14">
        <f t="shared" si="34"/>
        <v>0</v>
      </c>
      <c r="AE25" s="14">
        <f t="shared" si="35"/>
        <v>1</v>
      </c>
      <c r="AF25" s="14">
        <f t="shared" si="36"/>
        <v>0</v>
      </c>
      <c r="AG25" s="152" t="str">
        <f t="shared" si="37"/>
        <v>B</v>
      </c>
      <c r="AH25" s="152" t="str">
        <f t="shared" si="38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1" t="str">
        <f t="shared" si="14"/>
        <v>B</v>
      </c>
      <c r="AM25" s="71" t="str">
        <f t="shared" si="15"/>
        <v/>
      </c>
      <c r="AN25" s="71" t="str">
        <f t="shared" si="16"/>
        <v>B</v>
      </c>
      <c r="AO25" s="71" t="str">
        <f t="shared" si="17"/>
        <v/>
      </c>
      <c r="AR25" s="14" t="str">
        <f t="shared" si="3"/>
        <v>T-T</v>
      </c>
      <c r="AS25" s="14" t="str">
        <f t="shared" si="48"/>
        <v>T-T</v>
      </c>
      <c r="AT25" s="14" t="str">
        <f>IF('Strategy Dashboard'!AU25="P",IF(AT24="",1,AT24+1),"")</f>
        <v/>
      </c>
      <c r="AU25" s="14" t="str">
        <f>IF('Strategy Dashboard'!AU25="B",IF(AU24="",1,AU24+1),"")</f>
        <v/>
      </c>
      <c r="AV25" s="14" t="str">
        <f t="shared" si="18"/>
        <v>20001</v>
      </c>
      <c r="AW25" s="14" t="str">
        <f t="shared" si="18"/>
        <v>01230</v>
      </c>
      <c r="AX25" s="14" t="str">
        <f t="shared" si="42"/>
        <v>120001</v>
      </c>
      <c r="AY25" s="14" t="str">
        <f t="shared" si="42"/>
        <v>001230</v>
      </c>
      <c r="AZ25" s="14" t="str">
        <f t="shared" si="43"/>
        <v>B</v>
      </c>
      <c r="BA25" s="14" t="str">
        <f t="shared" si="19"/>
        <v>F2W</v>
      </c>
      <c r="BB25" s="14" t="str">
        <f t="shared" si="44"/>
        <v>B</v>
      </c>
      <c r="BC25" s="14" t="str">
        <f t="shared" si="20"/>
        <v>F2W</v>
      </c>
      <c r="BD25" s="14" t="str">
        <f t="shared" si="47"/>
        <v>B</v>
      </c>
      <c r="BE25" s="14">
        <f t="shared" si="45"/>
        <v>1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68" t="str">
        <f t="shared" si="6"/>
        <v/>
      </c>
      <c r="C26" s="24" t="str">
        <f t="shared" si="2"/>
        <v/>
      </c>
      <c r="D26" s="75" t="str">
        <f t="shared" si="21"/>
        <v/>
      </c>
      <c r="E26" s="113" t="str">
        <f t="shared" si="22"/>
        <v/>
      </c>
      <c r="F26" s="67" t="str">
        <f t="shared" si="23"/>
        <v/>
      </c>
      <c r="H26" s="81" t="str">
        <f>IF('Strategy Dashboard'!AU26="","",'Strategy Dashboard'!AU26)</f>
        <v/>
      </c>
      <c r="J26" s="68" t="str">
        <f t="shared" si="7"/>
        <v/>
      </c>
      <c r="K26" s="77" t="str">
        <f t="shared" si="8"/>
        <v/>
      </c>
      <c r="L26" s="114" t="str">
        <f t="shared" si="9"/>
        <v/>
      </c>
      <c r="M26" s="24" t="str">
        <f t="shared" si="24"/>
        <v/>
      </c>
      <c r="N26" s="36" t="str">
        <f t="shared" si="25"/>
        <v/>
      </c>
      <c r="O26" s="117" t="str">
        <f t="shared" si="10"/>
        <v/>
      </c>
      <c r="P26" s="24" t="str">
        <f>IF(H26="","",IF(B26="NB",P25,IF(O26="",SUM($O$5:$O26)+N26,SUM($O$5:$O26))))</f>
        <v/>
      </c>
      <c r="Q26" s="123" t="str">
        <f t="shared" si="0"/>
        <v/>
      </c>
      <c r="R26" s="121" t="str">
        <f t="shared" si="11"/>
        <v/>
      </c>
      <c r="S26" s="79" t="str">
        <f t="shared" si="12"/>
        <v/>
      </c>
      <c r="T26" s="14" t="str">
        <f t="shared" si="5"/>
        <v/>
      </c>
      <c r="U26" s="14">
        <f t="shared" si="26"/>
        <v>0</v>
      </c>
      <c r="V26" s="14" t="str">
        <f t="shared" si="27"/>
        <v/>
      </c>
      <c r="W26" s="14" t="str">
        <f t="shared" si="49"/>
        <v>N</v>
      </c>
      <c r="X26" s="14" t="str">
        <f t="shared" si="28"/>
        <v>Y</v>
      </c>
      <c r="Y26" s="14" t="str">
        <f t="shared" si="29"/>
        <v/>
      </c>
      <c r="Z26" s="79" t="str">
        <f t="shared" si="30"/>
        <v/>
      </c>
      <c r="AA26" s="14" t="str">
        <f t="shared" si="31"/>
        <v/>
      </c>
      <c r="AB26" s="14" t="str">
        <f t="shared" si="32"/>
        <v/>
      </c>
      <c r="AC26" s="14" t="str">
        <f t="shared" si="33"/>
        <v/>
      </c>
      <c r="AD26" s="14" t="str">
        <f t="shared" si="34"/>
        <v/>
      </c>
      <c r="AE26" s="14" t="str">
        <f t="shared" si="35"/>
        <v/>
      </c>
      <c r="AF26" s="14" t="str">
        <f t="shared" si="36"/>
        <v/>
      </c>
      <c r="AG26" s="152" t="str">
        <f t="shared" si="37"/>
        <v/>
      </c>
      <c r="AH26" s="152" t="str">
        <f t="shared" si="38"/>
        <v/>
      </c>
      <c r="AI26" s="44" t="str">
        <f t="shared" si="39"/>
        <v/>
      </c>
      <c r="AJ26" s="44" t="str">
        <f t="shared" si="40"/>
        <v/>
      </c>
      <c r="AK26" s="44" t="str">
        <f t="shared" si="41"/>
        <v/>
      </c>
      <c r="AL26" s="71" t="str">
        <f t="shared" si="14"/>
        <v/>
      </c>
      <c r="AM26" s="71" t="str">
        <f t="shared" si="15"/>
        <v/>
      </c>
      <c r="AN26" s="71" t="str">
        <f t="shared" si="16"/>
        <v/>
      </c>
      <c r="AO26" s="71" t="str">
        <f t="shared" si="17"/>
        <v/>
      </c>
      <c r="AR26" s="14" t="str">
        <f t="shared" si="3"/>
        <v/>
      </c>
      <c r="AS26" s="14" t="str">
        <f t="shared" si="48"/>
        <v/>
      </c>
      <c r="AT26" s="14" t="str">
        <f>IF('Strategy Dashboard'!AU26="P",IF(AT25="",1,AT25+1),"")</f>
        <v/>
      </c>
      <c r="AU26" s="14" t="str">
        <f>IF('Strategy Dashboard'!AU26="B",IF(AU25="",1,AU25+1),"")</f>
        <v/>
      </c>
      <c r="AV26" s="14" t="str">
        <f t="shared" ref="AV26:AW45" si="50">IF(AT21="",0,AT21)&amp;IF(AT22="",0,AT22)&amp;IF(AT23="",0,AT23)&amp;IF(AT24="",0,AT24)&amp;IF(AT25="",0,AT25)</f>
        <v>00010</v>
      </c>
      <c r="AW26" s="14" t="str">
        <f t="shared" si="50"/>
        <v>12300</v>
      </c>
      <c r="AX26" s="14" t="str">
        <f t="shared" si="42"/>
        <v>200010</v>
      </c>
      <c r="AY26" s="14" t="str">
        <f t="shared" si="42"/>
        <v>012300</v>
      </c>
      <c r="AZ26" s="14" t="str">
        <f t="shared" si="43"/>
        <v>B</v>
      </c>
      <c r="BA26" s="14" t="str">
        <f t="shared" si="19"/>
        <v>B</v>
      </c>
      <c r="BB26" s="14" t="str">
        <f t="shared" si="44"/>
        <v/>
      </c>
      <c r="BC26" s="14" t="str">
        <f t="shared" si="20"/>
        <v>B</v>
      </c>
      <c r="BD26" s="14" t="str">
        <f t="shared" si="47"/>
        <v/>
      </c>
      <c r="BE26" s="14">
        <f t="shared" si="45"/>
        <v>1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68" t="str">
        <f t="shared" si="6"/>
        <v/>
      </c>
      <c r="C27" s="24" t="str">
        <f t="shared" si="2"/>
        <v/>
      </c>
      <c r="D27" s="75" t="str">
        <f t="shared" si="21"/>
        <v/>
      </c>
      <c r="E27" s="113" t="str">
        <f t="shared" si="22"/>
        <v/>
      </c>
      <c r="F27" s="67" t="str">
        <f t="shared" si="23"/>
        <v/>
      </c>
      <c r="H27" s="81" t="str">
        <f>IF('Strategy Dashboard'!AU27="","",'Strategy Dashboard'!AU27)</f>
        <v/>
      </c>
      <c r="J27" s="68" t="str">
        <f t="shared" si="7"/>
        <v/>
      </c>
      <c r="K27" s="77" t="str">
        <f t="shared" si="8"/>
        <v/>
      </c>
      <c r="L27" s="114" t="str">
        <f t="shared" si="9"/>
        <v/>
      </c>
      <c r="M27" s="24" t="str">
        <f t="shared" si="24"/>
        <v/>
      </c>
      <c r="N27" s="36" t="str">
        <f t="shared" si="25"/>
        <v/>
      </c>
      <c r="O27" s="117" t="str">
        <f t="shared" si="10"/>
        <v/>
      </c>
      <c r="P27" s="24" t="str">
        <f>IF(H27="","",IF(B27="NB",P26,IF(O27="",SUM($O$5:$O27)+N27,SUM($O$5:$O27))))</f>
        <v/>
      </c>
      <c r="Q27" s="123" t="str">
        <f t="shared" si="0"/>
        <v/>
      </c>
      <c r="R27" s="121" t="str">
        <f t="shared" si="11"/>
        <v/>
      </c>
      <c r="S27" s="79" t="str">
        <f t="shared" si="12"/>
        <v/>
      </c>
      <c r="T27" s="14" t="str">
        <f t="shared" si="5"/>
        <v/>
      </c>
      <c r="U27" s="14">
        <f t="shared" si="26"/>
        <v>0</v>
      </c>
      <c r="V27" s="14" t="str">
        <f t="shared" si="27"/>
        <v/>
      </c>
      <c r="W27" s="14" t="str">
        <f t="shared" si="49"/>
        <v>N</v>
      </c>
      <c r="X27" s="14" t="str">
        <f t="shared" si="28"/>
        <v>N</v>
      </c>
      <c r="Y27" s="14" t="str">
        <f t="shared" si="29"/>
        <v/>
      </c>
      <c r="Z27" s="79" t="str">
        <f t="shared" si="30"/>
        <v/>
      </c>
      <c r="AA27" s="14" t="str">
        <f t="shared" si="31"/>
        <v/>
      </c>
      <c r="AB27" s="14" t="str">
        <f t="shared" si="32"/>
        <v/>
      </c>
      <c r="AC27" s="14" t="str">
        <f t="shared" si="33"/>
        <v/>
      </c>
      <c r="AD27" s="14" t="str">
        <f t="shared" si="34"/>
        <v/>
      </c>
      <c r="AE27" s="14" t="str">
        <f t="shared" si="35"/>
        <v/>
      </c>
      <c r="AF27" s="14" t="str">
        <f t="shared" si="36"/>
        <v/>
      </c>
      <c r="AG27" s="152" t="str">
        <f t="shared" si="37"/>
        <v/>
      </c>
      <c r="AH27" s="152" t="str">
        <f t="shared" si="38"/>
        <v/>
      </c>
      <c r="AI27" s="44" t="str">
        <f t="shared" si="39"/>
        <v/>
      </c>
      <c r="AJ27" s="44" t="str">
        <f t="shared" si="40"/>
        <v/>
      </c>
      <c r="AK27" s="44" t="str">
        <f t="shared" si="41"/>
        <v/>
      </c>
      <c r="AL27" s="71" t="str">
        <f t="shared" si="14"/>
        <v/>
      </c>
      <c r="AM27" s="71" t="str">
        <f t="shared" si="15"/>
        <v/>
      </c>
      <c r="AN27" s="71" t="str">
        <f t="shared" si="16"/>
        <v/>
      </c>
      <c r="AO27" s="71" t="str">
        <f t="shared" si="17"/>
        <v/>
      </c>
      <c r="AR27" s="14" t="str">
        <f t="shared" si="3"/>
        <v/>
      </c>
      <c r="AS27" s="14" t="str">
        <f t="shared" si="48"/>
        <v/>
      </c>
      <c r="AT27" s="14" t="str">
        <f>IF('Strategy Dashboard'!AU27="P",IF(AT26="",1,AT26+1),"")</f>
        <v/>
      </c>
      <c r="AU27" s="14" t="str">
        <f>IF('Strategy Dashboard'!AU27="B",IF(AU26="",1,AU26+1),"")</f>
        <v/>
      </c>
      <c r="AV27" s="14" t="str">
        <f t="shared" si="50"/>
        <v>00100</v>
      </c>
      <c r="AW27" s="14" t="str">
        <f t="shared" si="50"/>
        <v>23000</v>
      </c>
      <c r="AX27" s="14" t="str">
        <f t="shared" si="42"/>
        <v>000100</v>
      </c>
      <c r="AY27" s="14" t="str">
        <f t="shared" si="42"/>
        <v>123000</v>
      </c>
      <c r="AZ27" s="14" t="str">
        <f t="shared" si="43"/>
        <v>B</v>
      </c>
      <c r="BA27" s="14" t="str">
        <f t="shared" si="19"/>
        <v/>
      </c>
      <c r="BB27" s="14" t="str">
        <f t="shared" si="44"/>
        <v/>
      </c>
      <c r="BC27" s="14" t="str">
        <f t="shared" si="20"/>
        <v/>
      </c>
      <c r="BD27" s="14" t="str">
        <f t="shared" si="47"/>
        <v/>
      </c>
      <c r="BE27" s="14">
        <f t="shared" si="45"/>
        <v>1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68" t="str">
        <f t="shared" si="6"/>
        <v/>
      </c>
      <c r="C28" s="24" t="str">
        <f t="shared" si="2"/>
        <v/>
      </c>
      <c r="D28" s="75" t="str">
        <f t="shared" si="21"/>
        <v/>
      </c>
      <c r="E28" s="113" t="str">
        <f t="shared" si="22"/>
        <v/>
      </c>
      <c r="F28" s="67" t="str">
        <f t="shared" si="23"/>
        <v/>
      </c>
      <c r="H28" s="81" t="str">
        <f>IF('Strategy Dashboard'!AU28="","",'Strategy Dashboard'!AU28)</f>
        <v/>
      </c>
      <c r="J28" s="68" t="str">
        <f t="shared" si="7"/>
        <v/>
      </c>
      <c r="K28" s="77" t="str">
        <f t="shared" si="8"/>
        <v/>
      </c>
      <c r="L28" s="114" t="str">
        <f t="shared" si="9"/>
        <v/>
      </c>
      <c r="M28" s="24" t="str">
        <f t="shared" si="24"/>
        <v/>
      </c>
      <c r="N28" s="36" t="str">
        <f t="shared" si="25"/>
        <v/>
      </c>
      <c r="O28" s="117" t="str">
        <f t="shared" si="10"/>
        <v/>
      </c>
      <c r="P28" s="24" t="str">
        <f>IF(H28="","",IF(B28="NB",P27,IF(O28="",SUM($O$5:$O28)+N28,SUM($O$5:$O28))))</f>
        <v/>
      </c>
      <c r="Q28" s="123" t="str">
        <f t="shared" si="0"/>
        <v/>
      </c>
      <c r="R28" s="121" t="str">
        <f t="shared" si="11"/>
        <v/>
      </c>
      <c r="S28" s="79" t="str">
        <f t="shared" si="12"/>
        <v/>
      </c>
      <c r="T28" s="14" t="str">
        <f t="shared" si="5"/>
        <v/>
      </c>
      <c r="U28" s="14">
        <f t="shared" si="26"/>
        <v>0</v>
      </c>
      <c r="V28" s="14" t="str">
        <f t="shared" si="27"/>
        <v/>
      </c>
      <c r="W28" s="14" t="str">
        <f t="shared" si="49"/>
        <v>N</v>
      </c>
      <c r="X28" s="14" t="str">
        <f t="shared" si="28"/>
        <v>N</v>
      </c>
      <c r="Y28" s="14" t="str">
        <f t="shared" si="29"/>
        <v/>
      </c>
      <c r="Z28" s="79" t="str">
        <f t="shared" si="30"/>
        <v/>
      </c>
      <c r="AA28" s="14" t="str">
        <f t="shared" si="31"/>
        <v/>
      </c>
      <c r="AB28" s="14" t="str">
        <f t="shared" si="32"/>
        <v/>
      </c>
      <c r="AC28" s="14" t="str">
        <f t="shared" si="33"/>
        <v/>
      </c>
      <c r="AD28" s="14" t="str">
        <f t="shared" si="34"/>
        <v/>
      </c>
      <c r="AE28" s="14" t="str">
        <f t="shared" si="35"/>
        <v/>
      </c>
      <c r="AF28" s="14" t="str">
        <f t="shared" si="36"/>
        <v/>
      </c>
      <c r="AG28" s="152" t="str">
        <f t="shared" si="37"/>
        <v/>
      </c>
      <c r="AH28" s="152" t="str">
        <f t="shared" si="38"/>
        <v/>
      </c>
      <c r="AI28" s="44" t="str">
        <f t="shared" si="39"/>
        <v/>
      </c>
      <c r="AJ28" s="44" t="str">
        <f t="shared" si="40"/>
        <v/>
      </c>
      <c r="AK28" s="44" t="str">
        <f t="shared" si="41"/>
        <v/>
      </c>
      <c r="AL28" s="71" t="str">
        <f t="shared" si="14"/>
        <v/>
      </c>
      <c r="AM28" s="71" t="str">
        <f t="shared" si="15"/>
        <v/>
      </c>
      <c r="AN28" s="71" t="str">
        <f t="shared" si="16"/>
        <v/>
      </c>
      <c r="AO28" s="71" t="str">
        <f t="shared" si="17"/>
        <v/>
      </c>
      <c r="AR28" s="14" t="str">
        <f t="shared" si="3"/>
        <v/>
      </c>
      <c r="AS28" s="14" t="str">
        <f t="shared" si="48"/>
        <v/>
      </c>
      <c r="AT28" s="14" t="str">
        <f>IF('Strategy Dashboard'!AU28="P",IF(AT27="",1,AT27+1),"")</f>
        <v/>
      </c>
      <c r="AU28" s="14" t="str">
        <f>IF('Strategy Dashboard'!AU28="B",IF(AU27="",1,AU27+1),"")</f>
        <v/>
      </c>
      <c r="AV28" s="14" t="str">
        <f t="shared" si="50"/>
        <v>01000</v>
      </c>
      <c r="AW28" s="14" t="str">
        <f t="shared" si="50"/>
        <v>30000</v>
      </c>
      <c r="AX28" s="14" t="str">
        <f t="shared" si="42"/>
        <v>001000</v>
      </c>
      <c r="AY28" s="14" t="str">
        <f t="shared" si="42"/>
        <v>230000</v>
      </c>
      <c r="AZ28" s="14" t="str">
        <f t="shared" si="43"/>
        <v>B</v>
      </c>
      <c r="BA28" s="14" t="str">
        <f t="shared" si="19"/>
        <v/>
      </c>
      <c r="BB28" s="14" t="str">
        <f t="shared" si="44"/>
        <v/>
      </c>
      <c r="BC28" s="14" t="str">
        <f t="shared" si="20"/>
        <v/>
      </c>
      <c r="BD28" s="14" t="str">
        <f t="shared" si="47"/>
        <v/>
      </c>
      <c r="BE28" s="14">
        <f t="shared" si="45"/>
        <v>1</v>
      </c>
      <c r="BF28" s="14">
        <f t="shared" si="46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/>
      </c>
      <c r="C29" s="25" t="str">
        <f t="shared" si="2"/>
        <v/>
      </c>
      <c r="D29" s="75" t="str">
        <f t="shared" si="21"/>
        <v/>
      </c>
      <c r="E29" s="113" t="str">
        <f t="shared" si="22"/>
        <v/>
      </c>
      <c r="F29" s="70" t="str">
        <f t="shared" si="23"/>
        <v/>
      </c>
      <c r="H29" s="82" t="str">
        <f>IF('Strategy Dashboard'!AU29="","",'Strategy Dashboard'!AU29)</f>
        <v/>
      </c>
      <c r="J29" s="69" t="str">
        <f t="shared" si="7"/>
        <v/>
      </c>
      <c r="K29" s="78" t="str">
        <f t="shared" si="8"/>
        <v/>
      </c>
      <c r="L29" s="115" t="str">
        <f t="shared" si="9"/>
        <v/>
      </c>
      <c r="M29" s="25" t="str">
        <f t="shared" si="24"/>
        <v/>
      </c>
      <c r="N29" s="36" t="str">
        <f t="shared" si="25"/>
        <v/>
      </c>
      <c r="O29" s="124" t="str">
        <f t="shared" si="10"/>
        <v/>
      </c>
      <c r="P29" s="25" t="str">
        <f>IF(H29="","",IF(B29="NB",P28,IF(O29="",SUM($O$5:$O29)+N29,SUM($O$5:$O29))))</f>
        <v/>
      </c>
      <c r="Q29" s="125" t="str">
        <f t="shared" si="0"/>
        <v/>
      </c>
      <c r="R29" s="122" t="str">
        <f t="shared" si="11"/>
        <v/>
      </c>
      <c r="S29" s="79" t="str">
        <f t="shared" si="12"/>
        <v/>
      </c>
      <c r="T29" s="14" t="str">
        <f t="shared" si="5"/>
        <v/>
      </c>
      <c r="U29" s="14">
        <f t="shared" si="26"/>
        <v>0</v>
      </c>
      <c r="V29" s="14" t="str">
        <f t="shared" si="27"/>
        <v/>
      </c>
      <c r="W29" s="14" t="str">
        <f t="shared" si="49"/>
        <v>N</v>
      </c>
      <c r="X29" s="14" t="str">
        <f t="shared" si="28"/>
        <v>N</v>
      </c>
      <c r="Y29" s="14" t="str">
        <f t="shared" si="29"/>
        <v/>
      </c>
      <c r="Z29" s="79" t="str">
        <f t="shared" si="30"/>
        <v/>
      </c>
      <c r="AA29" s="14" t="str">
        <f t="shared" si="31"/>
        <v/>
      </c>
      <c r="AB29" s="14" t="str">
        <f t="shared" si="32"/>
        <v/>
      </c>
      <c r="AC29" s="14" t="str">
        <f t="shared" si="33"/>
        <v/>
      </c>
      <c r="AD29" s="14" t="str">
        <f t="shared" si="34"/>
        <v/>
      </c>
      <c r="AE29" s="14" t="str">
        <f t="shared" si="35"/>
        <v/>
      </c>
      <c r="AF29" s="14" t="str">
        <f t="shared" si="36"/>
        <v/>
      </c>
      <c r="AG29" s="152" t="str">
        <f t="shared" si="37"/>
        <v/>
      </c>
      <c r="AH29" s="152" t="str">
        <f t="shared" si="38"/>
        <v/>
      </c>
      <c r="AI29" s="44" t="str">
        <f t="shared" si="39"/>
        <v/>
      </c>
      <c r="AJ29" s="44" t="str">
        <f t="shared" si="40"/>
        <v/>
      </c>
      <c r="AK29" s="44" t="str">
        <f t="shared" si="41"/>
        <v/>
      </c>
      <c r="AL29" s="71" t="str">
        <f t="shared" si="14"/>
        <v/>
      </c>
      <c r="AM29" s="71" t="str">
        <f t="shared" si="15"/>
        <v/>
      </c>
      <c r="AN29" s="71" t="str">
        <f t="shared" si="16"/>
        <v/>
      </c>
      <c r="AO29" s="71" t="str">
        <f t="shared" si="17"/>
        <v/>
      </c>
      <c r="AR29" s="14" t="str">
        <f t="shared" si="3"/>
        <v/>
      </c>
      <c r="AS29" s="14" t="str">
        <f t="shared" si="48"/>
        <v/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0"/>
        <v>10000</v>
      </c>
      <c r="AW29" s="14" t="str">
        <f t="shared" si="50"/>
        <v>00000</v>
      </c>
      <c r="AX29" s="14" t="str">
        <f t="shared" si="42"/>
        <v>010000</v>
      </c>
      <c r="AY29" s="14" t="str">
        <f t="shared" si="42"/>
        <v>300000</v>
      </c>
      <c r="AZ29" s="14" t="str">
        <f t="shared" si="43"/>
        <v>B</v>
      </c>
      <c r="BA29" s="14" t="str">
        <f t="shared" si="19"/>
        <v/>
      </c>
      <c r="BB29" s="14" t="str">
        <f t="shared" si="44"/>
        <v/>
      </c>
      <c r="BC29" s="14" t="str">
        <f t="shared" si="20"/>
        <v/>
      </c>
      <c r="BD29" s="14" t="str">
        <f t="shared" si="47"/>
        <v/>
      </c>
      <c r="BE29" s="14">
        <f t="shared" si="45"/>
        <v>1</v>
      </c>
      <c r="BF29" s="14">
        <f t="shared" si="46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/>
      </c>
      <c r="C30" s="36" t="str">
        <f t="shared" si="2"/>
        <v/>
      </c>
      <c r="D30" s="75" t="str">
        <f t="shared" si="21"/>
        <v/>
      </c>
      <c r="E30" s="113" t="str">
        <f t="shared" si="22"/>
        <v/>
      </c>
      <c r="F30" s="76" t="str">
        <f t="shared" si="23"/>
        <v/>
      </c>
      <c r="H30" s="80" t="str">
        <f>IF('Strategy Dashboard'!AU30="","",'Strategy Dashboard'!AU30)</f>
        <v/>
      </c>
      <c r="J30" s="74" t="str">
        <f t="shared" si="7"/>
        <v/>
      </c>
      <c r="K30" s="75" t="str">
        <f t="shared" si="8"/>
        <v/>
      </c>
      <c r="L30" s="113" t="str">
        <f t="shared" si="9"/>
        <v/>
      </c>
      <c r="M30" s="36" t="str">
        <f t="shared" si="24"/>
        <v/>
      </c>
      <c r="N30" s="36" t="str">
        <f t="shared" si="25"/>
        <v/>
      </c>
      <c r="O30" s="129" t="str">
        <f t="shared" si="10"/>
        <v/>
      </c>
      <c r="P30" s="36" t="str">
        <f>IF(H30="","",IF(B30="NB",P29,IF(O30="",SUM($O$5:$O30)+N30,SUM($O$5:$O30))))</f>
        <v/>
      </c>
      <c r="Q30" s="130" t="str">
        <f t="shared" si="0"/>
        <v/>
      </c>
      <c r="R30" s="122" t="str">
        <f t="shared" si="11"/>
        <v/>
      </c>
      <c r="S30" s="79" t="str">
        <f t="shared" si="12"/>
        <v/>
      </c>
      <c r="T30" s="14" t="str">
        <f t="shared" si="5"/>
        <v/>
      </c>
      <c r="U30" s="14">
        <f t="shared" si="26"/>
        <v>0</v>
      </c>
      <c r="V30" s="14" t="str">
        <f t="shared" si="27"/>
        <v/>
      </c>
      <c r="W30" s="14" t="str">
        <f t="shared" si="49"/>
        <v>N</v>
      </c>
      <c r="X30" s="14" t="str">
        <f t="shared" si="28"/>
        <v>N</v>
      </c>
      <c r="Y30" s="14" t="str">
        <f t="shared" si="29"/>
        <v/>
      </c>
      <c r="Z30" s="79" t="str">
        <f t="shared" si="30"/>
        <v/>
      </c>
      <c r="AA30" s="14" t="str">
        <f t="shared" si="31"/>
        <v/>
      </c>
      <c r="AB30" s="14" t="str">
        <f t="shared" si="32"/>
        <v/>
      </c>
      <c r="AC30" s="14" t="str">
        <f t="shared" si="33"/>
        <v/>
      </c>
      <c r="AD30" s="14" t="str">
        <f t="shared" si="34"/>
        <v/>
      </c>
      <c r="AE30" s="14" t="str">
        <f t="shared" si="35"/>
        <v/>
      </c>
      <c r="AF30" s="14" t="str">
        <f t="shared" si="36"/>
        <v/>
      </c>
      <c r="AG30" s="152" t="str">
        <f t="shared" si="37"/>
        <v/>
      </c>
      <c r="AH30" s="152" t="str">
        <f t="shared" si="38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1" t="str">
        <f t="shared" si="14"/>
        <v/>
      </c>
      <c r="AM30" s="71" t="str">
        <f t="shared" si="15"/>
        <v/>
      </c>
      <c r="AN30" s="71" t="str">
        <f t="shared" si="16"/>
        <v/>
      </c>
      <c r="AO30" s="71" t="str">
        <f t="shared" si="17"/>
        <v/>
      </c>
      <c r="AR30" s="14" t="str">
        <f t="shared" si="3"/>
        <v/>
      </c>
      <c r="AS30" s="14" t="str">
        <f t="shared" si="48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00000</v>
      </c>
      <c r="AW30" s="14" t="str">
        <f t="shared" si="50"/>
        <v>00000</v>
      </c>
      <c r="AX30" s="14" t="str">
        <f t="shared" si="42"/>
        <v>100000</v>
      </c>
      <c r="AY30" s="14" t="str">
        <f t="shared" si="42"/>
        <v>000000</v>
      </c>
      <c r="AZ30" s="14" t="str">
        <f t="shared" si="43"/>
        <v>B</v>
      </c>
      <c r="BA30" s="14" t="str">
        <f t="shared" si="19"/>
        <v/>
      </c>
      <c r="BB30" s="14" t="str">
        <f t="shared" si="44"/>
        <v/>
      </c>
      <c r="BC30" s="14" t="str">
        <f t="shared" si="20"/>
        <v/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/>
      </c>
      <c r="C31" s="24" t="str">
        <f t="shared" si="2"/>
        <v/>
      </c>
      <c r="D31" s="75" t="str">
        <f t="shared" si="21"/>
        <v/>
      </c>
      <c r="E31" s="113" t="str">
        <f t="shared" si="22"/>
        <v/>
      </c>
      <c r="F31" s="67" t="str">
        <f t="shared" si="23"/>
        <v/>
      </c>
      <c r="H31" s="81" t="str">
        <f>IF('Strategy Dashboard'!AU31="","",'Strategy Dashboard'!AU31)</f>
        <v/>
      </c>
      <c r="J31" s="68" t="str">
        <f t="shared" si="7"/>
        <v/>
      </c>
      <c r="K31" s="77" t="str">
        <f t="shared" si="8"/>
        <v/>
      </c>
      <c r="L31" s="114" t="str">
        <f t="shared" si="9"/>
        <v/>
      </c>
      <c r="M31" s="24" t="str">
        <f t="shared" si="24"/>
        <v/>
      </c>
      <c r="N31" s="36" t="str">
        <f t="shared" si="25"/>
        <v/>
      </c>
      <c r="O31" s="117" t="str">
        <f t="shared" si="10"/>
        <v/>
      </c>
      <c r="P31" s="24" t="str">
        <f>IF(H31="","",IF(B31="NB",P30,IF(O31="",SUM($O$5:$O31)+N31,SUM($O$5:$O31))))</f>
        <v/>
      </c>
      <c r="Q31" s="123" t="str">
        <f t="shared" si="0"/>
        <v/>
      </c>
      <c r="R31" s="122" t="str">
        <f t="shared" si="11"/>
        <v/>
      </c>
      <c r="S31" s="79" t="str">
        <f t="shared" si="12"/>
        <v/>
      </c>
      <c r="T31" s="14" t="str">
        <f t="shared" si="5"/>
        <v/>
      </c>
      <c r="U31" s="14">
        <f t="shared" si="26"/>
        <v>0</v>
      </c>
      <c r="V31" s="14" t="str">
        <f t="shared" si="27"/>
        <v/>
      </c>
      <c r="W31" s="14" t="str">
        <f t="shared" si="49"/>
        <v>N</v>
      </c>
      <c r="X31" s="14" t="str">
        <f t="shared" si="28"/>
        <v>N</v>
      </c>
      <c r="Y31" s="14" t="str">
        <f t="shared" si="29"/>
        <v/>
      </c>
      <c r="Z31" s="79" t="str">
        <f t="shared" si="30"/>
        <v/>
      </c>
      <c r="AA31" s="14" t="str">
        <f t="shared" si="31"/>
        <v/>
      </c>
      <c r="AB31" s="14" t="str">
        <f t="shared" si="32"/>
        <v/>
      </c>
      <c r="AC31" s="14" t="str">
        <f t="shared" si="33"/>
        <v/>
      </c>
      <c r="AD31" s="14" t="str">
        <f t="shared" si="34"/>
        <v/>
      </c>
      <c r="AE31" s="14" t="str">
        <f t="shared" si="35"/>
        <v/>
      </c>
      <c r="AF31" s="14" t="str">
        <f t="shared" si="36"/>
        <v/>
      </c>
      <c r="AG31" s="152" t="str">
        <f t="shared" si="37"/>
        <v/>
      </c>
      <c r="AH31" s="152" t="str">
        <f t="shared" si="38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1" t="str">
        <f t="shared" si="14"/>
        <v/>
      </c>
      <c r="AM31" s="71" t="str">
        <f t="shared" si="15"/>
        <v/>
      </c>
      <c r="AN31" s="71" t="str">
        <f t="shared" si="16"/>
        <v/>
      </c>
      <c r="AO31" s="71" t="str">
        <f t="shared" si="17"/>
        <v/>
      </c>
      <c r="AR31" s="14" t="str">
        <f t="shared" si="3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00000</v>
      </c>
      <c r="AW31" s="14" t="str">
        <f t="shared" si="50"/>
        <v>00000</v>
      </c>
      <c r="AX31" s="14" t="str">
        <f t="shared" si="42"/>
        <v>000000</v>
      </c>
      <c r="AY31" s="14" t="str">
        <f t="shared" si="42"/>
        <v>000000</v>
      </c>
      <c r="AZ31" s="14" t="str">
        <f t="shared" si="43"/>
        <v>B</v>
      </c>
      <c r="BA31" s="14" t="str">
        <f t="shared" si="19"/>
        <v/>
      </c>
      <c r="BB31" s="14" t="str">
        <f t="shared" si="44"/>
        <v/>
      </c>
      <c r="BC31" s="14" t="str">
        <f t="shared" si="20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/>
      </c>
      <c r="C32" s="24" t="str">
        <f t="shared" si="2"/>
        <v/>
      </c>
      <c r="D32" s="75" t="str">
        <f t="shared" si="21"/>
        <v/>
      </c>
      <c r="E32" s="113" t="str">
        <f t="shared" si="22"/>
        <v/>
      </c>
      <c r="F32" s="67" t="str">
        <f t="shared" si="23"/>
        <v/>
      </c>
      <c r="H32" s="81" t="str">
        <f>IF('Strategy Dashboard'!AU32="","",'Strategy Dashboard'!AU32)</f>
        <v/>
      </c>
      <c r="J32" s="68" t="str">
        <f t="shared" si="7"/>
        <v/>
      </c>
      <c r="K32" s="77" t="str">
        <f t="shared" si="8"/>
        <v/>
      </c>
      <c r="L32" s="114" t="str">
        <f t="shared" si="9"/>
        <v/>
      </c>
      <c r="M32" s="24" t="str">
        <f t="shared" si="24"/>
        <v/>
      </c>
      <c r="N32" s="36" t="str">
        <f t="shared" si="25"/>
        <v/>
      </c>
      <c r="O32" s="117" t="str">
        <f t="shared" si="10"/>
        <v/>
      </c>
      <c r="P32" s="24" t="str">
        <f>IF(H32="","",IF(B32="NB",P31,IF(O32="",SUM($O$5:$O32)+N32,SUM($O$5:$O32))))</f>
        <v/>
      </c>
      <c r="Q32" s="123" t="str">
        <f t="shared" si="0"/>
        <v/>
      </c>
      <c r="R32" s="122" t="str">
        <f t="shared" si="11"/>
        <v/>
      </c>
      <c r="S32" s="79" t="str">
        <f t="shared" si="12"/>
        <v/>
      </c>
      <c r="T32" s="14" t="str">
        <f t="shared" si="5"/>
        <v/>
      </c>
      <c r="U32" s="14">
        <f t="shared" si="26"/>
        <v>0</v>
      </c>
      <c r="V32" s="14" t="str">
        <f t="shared" si="27"/>
        <v/>
      </c>
      <c r="W32" s="14" t="str">
        <f t="shared" si="49"/>
        <v>N</v>
      </c>
      <c r="X32" s="14" t="str">
        <f t="shared" si="28"/>
        <v>N</v>
      </c>
      <c r="Y32" s="14" t="str">
        <f t="shared" si="29"/>
        <v/>
      </c>
      <c r="Z32" s="79" t="str">
        <f t="shared" si="30"/>
        <v/>
      </c>
      <c r="AA32" s="14" t="str">
        <f t="shared" si="31"/>
        <v/>
      </c>
      <c r="AB32" s="14" t="str">
        <f t="shared" si="32"/>
        <v/>
      </c>
      <c r="AC32" s="14" t="str">
        <f t="shared" si="33"/>
        <v/>
      </c>
      <c r="AD32" s="14" t="str">
        <f t="shared" si="34"/>
        <v/>
      </c>
      <c r="AE32" s="14" t="str">
        <f t="shared" si="35"/>
        <v/>
      </c>
      <c r="AF32" s="14" t="str">
        <f t="shared" si="36"/>
        <v/>
      </c>
      <c r="AG32" s="152" t="str">
        <f t="shared" si="37"/>
        <v/>
      </c>
      <c r="AH32" s="152" t="str">
        <f t="shared" si="38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1" t="str">
        <f t="shared" si="14"/>
        <v/>
      </c>
      <c r="AM32" s="71" t="str">
        <f t="shared" si="15"/>
        <v/>
      </c>
      <c r="AN32" s="71" t="str">
        <f t="shared" si="16"/>
        <v/>
      </c>
      <c r="AO32" s="71" t="str">
        <f t="shared" si="17"/>
        <v/>
      </c>
      <c r="AR32" s="14" t="str">
        <f t="shared" si="3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00000</v>
      </c>
      <c r="AW32" s="14" t="str">
        <f t="shared" si="50"/>
        <v>00000</v>
      </c>
      <c r="AX32" s="14" t="str">
        <f t="shared" si="42"/>
        <v>000000</v>
      </c>
      <c r="AY32" s="14" t="str">
        <f t="shared" si="42"/>
        <v>000000</v>
      </c>
      <c r="AZ32" s="14" t="str">
        <f t="shared" si="43"/>
        <v>B</v>
      </c>
      <c r="BA32" s="14" t="str">
        <f t="shared" si="19"/>
        <v/>
      </c>
      <c r="BB32" s="14" t="str">
        <f t="shared" si="44"/>
        <v/>
      </c>
      <c r="BC32" s="14" t="str">
        <f t="shared" si="20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68" t="str">
        <f t="shared" si="6"/>
        <v/>
      </c>
      <c r="C33" s="24" t="str">
        <f t="shared" si="2"/>
        <v/>
      </c>
      <c r="D33" s="75" t="str">
        <f t="shared" si="21"/>
        <v/>
      </c>
      <c r="E33" s="113" t="str">
        <f t="shared" si="22"/>
        <v/>
      </c>
      <c r="F33" s="67" t="str">
        <f t="shared" si="23"/>
        <v/>
      </c>
      <c r="H33" s="81" t="str">
        <f>IF('Strategy Dashboard'!AU33="","",'Strategy Dashboard'!AU33)</f>
        <v/>
      </c>
      <c r="J33" s="68" t="str">
        <f t="shared" si="7"/>
        <v/>
      </c>
      <c r="K33" s="77" t="str">
        <f t="shared" si="8"/>
        <v/>
      </c>
      <c r="L33" s="114" t="str">
        <f t="shared" si="9"/>
        <v/>
      </c>
      <c r="M33" s="24" t="str">
        <f t="shared" si="24"/>
        <v/>
      </c>
      <c r="N33" s="36" t="str">
        <f t="shared" si="25"/>
        <v/>
      </c>
      <c r="O33" s="117" t="str">
        <f t="shared" si="10"/>
        <v/>
      </c>
      <c r="P33" s="24" t="str">
        <f>IF(H33="","",IF(B33="NB",P32,IF(O33="",SUM($O$5:$O33)+N33,SUM($O$5:$O33))))</f>
        <v/>
      </c>
      <c r="Q33" s="123" t="str">
        <f t="shared" si="0"/>
        <v/>
      </c>
      <c r="R33" s="122" t="str">
        <f t="shared" si="11"/>
        <v/>
      </c>
      <c r="S33" s="79" t="str">
        <f t="shared" si="12"/>
        <v/>
      </c>
      <c r="T33" s="14" t="str">
        <f t="shared" si="5"/>
        <v/>
      </c>
      <c r="U33" s="14">
        <f t="shared" si="26"/>
        <v>0</v>
      </c>
      <c r="V33" s="14" t="str">
        <f t="shared" si="27"/>
        <v/>
      </c>
      <c r="W33" s="14" t="str">
        <f t="shared" si="49"/>
        <v>N</v>
      </c>
      <c r="X33" s="14" t="str">
        <f t="shared" si="28"/>
        <v>N</v>
      </c>
      <c r="Y33" s="14" t="str">
        <f t="shared" si="29"/>
        <v/>
      </c>
      <c r="Z33" s="79" t="str">
        <f t="shared" si="30"/>
        <v/>
      </c>
      <c r="AA33" s="14" t="str">
        <f t="shared" si="31"/>
        <v/>
      </c>
      <c r="AB33" s="14" t="str">
        <f t="shared" si="32"/>
        <v/>
      </c>
      <c r="AC33" s="14" t="str">
        <f t="shared" si="33"/>
        <v/>
      </c>
      <c r="AD33" s="14" t="str">
        <f t="shared" si="34"/>
        <v/>
      </c>
      <c r="AE33" s="14" t="str">
        <f t="shared" si="35"/>
        <v/>
      </c>
      <c r="AF33" s="14" t="str">
        <f t="shared" si="36"/>
        <v/>
      </c>
      <c r="AG33" s="152" t="str">
        <f t="shared" si="37"/>
        <v/>
      </c>
      <c r="AH33" s="152" t="str">
        <f t="shared" si="38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1" t="str">
        <f t="shared" si="14"/>
        <v/>
      </c>
      <c r="AM33" s="71" t="str">
        <f t="shared" si="15"/>
        <v/>
      </c>
      <c r="AN33" s="71" t="str">
        <f t="shared" si="16"/>
        <v/>
      </c>
      <c r="AO33" s="71" t="str">
        <f t="shared" si="17"/>
        <v/>
      </c>
      <c r="AR33" s="14" t="str">
        <f t="shared" si="3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00000</v>
      </c>
      <c r="AW33" s="14" t="str">
        <f t="shared" si="50"/>
        <v>00000</v>
      </c>
      <c r="AX33" s="14" t="str">
        <f t="shared" si="42"/>
        <v>000000</v>
      </c>
      <c r="AY33" s="14" t="str">
        <f t="shared" si="42"/>
        <v>000000</v>
      </c>
      <c r="AZ33" s="14" t="str">
        <f t="shared" si="43"/>
        <v>B</v>
      </c>
      <c r="BA33" s="14" t="str">
        <f t="shared" si="19"/>
        <v/>
      </c>
      <c r="BB33" s="14" t="str">
        <f t="shared" si="44"/>
        <v/>
      </c>
      <c r="BC33" s="14" t="str">
        <f t="shared" si="20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/>
      </c>
      <c r="C34" s="25" t="str">
        <f t="shared" si="2"/>
        <v/>
      </c>
      <c r="D34" s="75" t="str">
        <f t="shared" si="21"/>
        <v/>
      </c>
      <c r="E34" s="113" t="str">
        <f t="shared" si="22"/>
        <v/>
      </c>
      <c r="F34" s="70" t="str">
        <f t="shared" si="23"/>
        <v/>
      </c>
      <c r="H34" s="82" t="str">
        <f>IF('Strategy Dashboard'!AU34="","",'Strategy Dashboard'!AU34)</f>
        <v/>
      </c>
      <c r="J34" s="69" t="str">
        <f t="shared" si="7"/>
        <v/>
      </c>
      <c r="K34" s="78" t="str">
        <f t="shared" si="8"/>
        <v/>
      </c>
      <c r="L34" s="115" t="str">
        <f t="shared" si="9"/>
        <v/>
      </c>
      <c r="M34" s="25" t="str">
        <f t="shared" si="24"/>
        <v/>
      </c>
      <c r="N34" s="36" t="str">
        <f t="shared" si="25"/>
        <v/>
      </c>
      <c r="O34" s="124" t="str">
        <f t="shared" si="10"/>
        <v/>
      </c>
      <c r="P34" s="25" t="str">
        <f>IF(H34="","",IF(B34="NB",P33,IF(O34="",SUM($O$5:$O34)+N34,SUM($O$5:$O34))))</f>
        <v/>
      </c>
      <c r="Q34" s="125" t="str">
        <f t="shared" si="0"/>
        <v/>
      </c>
      <c r="R34" s="122" t="str">
        <f t="shared" si="11"/>
        <v/>
      </c>
      <c r="S34" s="79" t="str">
        <f t="shared" si="12"/>
        <v/>
      </c>
      <c r="T34" s="14" t="str">
        <f t="shared" si="5"/>
        <v/>
      </c>
      <c r="U34" s="14">
        <f t="shared" si="26"/>
        <v>0</v>
      </c>
      <c r="V34" s="14" t="str">
        <f t="shared" si="27"/>
        <v/>
      </c>
      <c r="W34" s="14" t="str">
        <f t="shared" si="49"/>
        <v>N</v>
      </c>
      <c r="X34" s="14" t="str">
        <f t="shared" si="28"/>
        <v>N</v>
      </c>
      <c r="Y34" s="14" t="str">
        <f t="shared" si="29"/>
        <v/>
      </c>
      <c r="Z34" s="79" t="str">
        <f t="shared" si="30"/>
        <v/>
      </c>
      <c r="AA34" s="14" t="str">
        <f t="shared" si="31"/>
        <v/>
      </c>
      <c r="AB34" s="14" t="str">
        <f t="shared" si="32"/>
        <v/>
      </c>
      <c r="AC34" s="14" t="str">
        <f t="shared" si="33"/>
        <v/>
      </c>
      <c r="AD34" s="14" t="str">
        <f t="shared" si="34"/>
        <v/>
      </c>
      <c r="AE34" s="14" t="str">
        <f t="shared" si="35"/>
        <v/>
      </c>
      <c r="AF34" s="14" t="str">
        <f t="shared" si="36"/>
        <v/>
      </c>
      <c r="AG34" s="152" t="str">
        <f t="shared" si="37"/>
        <v/>
      </c>
      <c r="AH34" s="152" t="str">
        <f t="shared" si="38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1" t="str">
        <f t="shared" si="14"/>
        <v/>
      </c>
      <c r="AM34" s="71" t="str">
        <f t="shared" si="15"/>
        <v/>
      </c>
      <c r="AN34" s="71" t="str">
        <f t="shared" si="16"/>
        <v/>
      </c>
      <c r="AO34" s="71" t="str">
        <f t="shared" si="17"/>
        <v/>
      </c>
      <c r="AR34" s="14" t="str">
        <f t="shared" si="3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00000</v>
      </c>
      <c r="AX34" s="14" t="str">
        <f t="shared" si="42"/>
        <v>000000</v>
      </c>
      <c r="AY34" s="14" t="str">
        <f t="shared" si="42"/>
        <v>000000</v>
      </c>
      <c r="AZ34" s="14" t="str">
        <f t="shared" si="43"/>
        <v>B</v>
      </c>
      <c r="BA34" s="14" t="str">
        <f t="shared" si="19"/>
        <v/>
      </c>
      <c r="BB34" s="14" t="str">
        <f t="shared" si="44"/>
        <v/>
      </c>
      <c r="BC34" s="14" t="str">
        <f t="shared" si="20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4" t="str">
        <f t="shared" si="6"/>
        <v/>
      </c>
      <c r="C35" s="36" t="str">
        <f t="shared" si="2"/>
        <v/>
      </c>
      <c r="D35" s="75" t="str">
        <f t="shared" si="21"/>
        <v/>
      </c>
      <c r="E35" s="113" t="str">
        <f t="shared" si="22"/>
        <v/>
      </c>
      <c r="F35" s="76" t="str">
        <f t="shared" si="23"/>
        <v/>
      </c>
      <c r="H35" s="80" t="str">
        <f>IF('Strategy Dashboard'!AU35="","",'Strategy Dashboard'!AU35)</f>
        <v/>
      </c>
      <c r="J35" s="74" t="str">
        <f t="shared" si="7"/>
        <v/>
      </c>
      <c r="K35" s="75" t="str">
        <f t="shared" si="8"/>
        <v/>
      </c>
      <c r="L35" s="113" t="str">
        <f t="shared" si="9"/>
        <v/>
      </c>
      <c r="M35" s="36" t="str">
        <f t="shared" si="24"/>
        <v/>
      </c>
      <c r="N35" s="36" t="str">
        <f t="shared" si="25"/>
        <v/>
      </c>
      <c r="O35" s="129" t="str">
        <f t="shared" si="10"/>
        <v/>
      </c>
      <c r="P35" s="36" t="str">
        <f>IF(H35="","",IF(B35="NB",P34,IF(O35="",SUM($O$5:$O35)+N35,SUM($O$5:$O35))))</f>
        <v/>
      </c>
      <c r="Q35" s="130" t="str">
        <f t="shared" si="0"/>
        <v/>
      </c>
      <c r="R35" s="122" t="str">
        <f t="shared" si="11"/>
        <v/>
      </c>
      <c r="S35" s="79" t="str">
        <f t="shared" si="12"/>
        <v/>
      </c>
      <c r="T35" s="14" t="str">
        <f t="shared" si="5"/>
        <v/>
      </c>
      <c r="U35" s="14">
        <f t="shared" si="26"/>
        <v>0</v>
      </c>
      <c r="V35" s="14" t="str">
        <f t="shared" si="27"/>
        <v/>
      </c>
      <c r="W35" s="14" t="str">
        <f t="shared" si="49"/>
        <v>N</v>
      </c>
      <c r="X35" s="14" t="str">
        <f t="shared" si="28"/>
        <v>N</v>
      </c>
      <c r="Y35" s="14" t="str">
        <f t="shared" si="29"/>
        <v/>
      </c>
      <c r="Z35" s="79" t="str">
        <f t="shared" si="30"/>
        <v/>
      </c>
      <c r="AA35" s="14" t="str">
        <f t="shared" si="31"/>
        <v/>
      </c>
      <c r="AB35" s="14" t="str">
        <f t="shared" si="32"/>
        <v/>
      </c>
      <c r="AC35" s="14" t="str">
        <f t="shared" si="33"/>
        <v/>
      </c>
      <c r="AD35" s="14" t="str">
        <f t="shared" si="34"/>
        <v/>
      </c>
      <c r="AE35" s="14" t="str">
        <f t="shared" si="35"/>
        <v/>
      </c>
      <c r="AF35" s="14" t="str">
        <f t="shared" si="36"/>
        <v/>
      </c>
      <c r="AG35" s="152" t="str">
        <f t="shared" si="37"/>
        <v/>
      </c>
      <c r="AH35" s="152" t="str">
        <f t="shared" si="38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1" t="str">
        <f t="shared" si="14"/>
        <v/>
      </c>
      <c r="AM35" s="71" t="str">
        <f t="shared" si="15"/>
        <v/>
      </c>
      <c r="AN35" s="71" t="str">
        <f t="shared" si="16"/>
        <v/>
      </c>
      <c r="AO35" s="71" t="str">
        <f t="shared" si="17"/>
        <v/>
      </c>
      <c r="AR35" s="14" t="str">
        <f t="shared" si="3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19"/>
        <v/>
      </c>
      <c r="BB35" s="14" t="str">
        <f t="shared" si="44"/>
        <v/>
      </c>
      <c r="BC35" s="14" t="str">
        <f t="shared" si="20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68" t="str">
        <f t="shared" si="6"/>
        <v/>
      </c>
      <c r="C36" s="24" t="str">
        <f t="shared" si="2"/>
        <v/>
      </c>
      <c r="D36" s="75" t="str">
        <f t="shared" si="21"/>
        <v/>
      </c>
      <c r="E36" s="113" t="str">
        <f t="shared" si="22"/>
        <v/>
      </c>
      <c r="F36" s="67" t="str">
        <f t="shared" si="23"/>
        <v/>
      </c>
      <c r="H36" s="81" t="str">
        <f>IF('Strategy Dashboard'!AU36="","",'Strategy Dashboard'!AU36)</f>
        <v/>
      </c>
      <c r="J36" s="68" t="str">
        <f t="shared" si="7"/>
        <v/>
      </c>
      <c r="K36" s="77" t="str">
        <f t="shared" si="8"/>
        <v/>
      </c>
      <c r="L36" s="114" t="str">
        <f t="shared" si="9"/>
        <v/>
      </c>
      <c r="M36" s="24" t="str">
        <f t="shared" si="24"/>
        <v/>
      </c>
      <c r="N36" s="36" t="str">
        <f t="shared" si="25"/>
        <v/>
      </c>
      <c r="O36" s="117" t="str">
        <f t="shared" si="10"/>
        <v/>
      </c>
      <c r="P36" s="24" t="str">
        <f>IF(H36="","",IF(B36="NB",P35,IF(O36="",SUM($O$5:$O36)+N36,SUM($O$5:$O36))))</f>
        <v/>
      </c>
      <c r="Q36" s="123" t="str">
        <f t="shared" si="0"/>
        <v/>
      </c>
      <c r="R36" s="122" t="str">
        <f t="shared" si="11"/>
        <v/>
      </c>
      <c r="S36" s="79" t="str">
        <f t="shared" si="12"/>
        <v/>
      </c>
      <c r="T36" s="14" t="str">
        <f t="shared" si="5"/>
        <v/>
      </c>
      <c r="U36" s="14">
        <f t="shared" si="26"/>
        <v>0</v>
      </c>
      <c r="V36" s="14" t="str">
        <f t="shared" si="27"/>
        <v/>
      </c>
      <c r="W36" s="14" t="str">
        <f t="shared" si="49"/>
        <v>N</v>
      </c>
      <c r="X36" s="14" t="str">
        <f t="shared" si="28"/>
        <v>N</v>
      </c>
      <c r="Y36" s="14" t="str">
        <f t="shared" si="29"/>
        <v/>
      </c>
      <c r="Z36" s="79" t="str">
        <f t="shared" si="30"/>
        <v/>
      </c>
      <c r="AA36" s="14" t="str">
        <f t="shared" si="31"/>
        <v/>
      </c>
      <c r="AB36" s="14" t="str">
        <f t="shared" si="32"/>
        <v/>
      </c>
      <c r="AC36" s="14" t="str">
        <f t="shared" si="33"/>
        <v/>
      </c>
      <c r="AD36" s="14" t="str">
        <f t="shared" si="34"/>
        <v/>
      </c>
      <c r="AE36" s="14" t="str">
        <f t="shared" si="35"/>
        <v/>
      </c>
      <c r="AF36" s="14" t="str">
        <f t="shared" si="36"/>
        <v/>
      </c>
      <c r="AG36" s="152" t="str">
        <f t="shared" si="37"/>
        <v/>
      </c>
      <c r="AH36" s="152" t="str">
        <f t="shared" si="38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1" t="str">
        <f t="shared" si="14"/>
        <v/>
      </c>
      <c r="AM36" s="71" t="str">
        <f t="shared" si="15"/>
        <v/>
      </c>
      <c r="AN36" s="71" t="str">
        <f t="shared" si="16"/>
        <v/>
      </c>
      <c r="AO36" s="71" t="str">
        <f t="shared" si="17"/>
        <v/>
      </c>
      <c r="AR36" s="14" t="str">
        <f t="shared" si="3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19"/>
        <v/>
      </c>
      <c r="BB36" s="14" t="str">
        <f t="shared" si="44"/>
        <v/>
      </c>
      <c r="BC36" s="14" t="str">
        <f t="shared" si="20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68" t="str">
        <f t="shared" si="6"/>
        <v/>
      </c>
      <c r="C37" s="24" t="str">
        <f t="shared" si="2"/>
        <v/>
      </c>
      <c r="D37" s="75" t="str">
        <f t="shared" si="21"/>
        <v/>
      </c>
      <c r="E37" s="113" t="str">
        <f t="shared" si="22"/>
        <v/>
      </c>
      <c r="F37" s="67" t="str">
        <f t="shared" si="23"/>
        <v/>
      </c>
      <c r="H37" s="81" t="str">
        <f>IF('Strategy Dashboard'!AU37="","",'Strategy Dashboard'!AU37)</f>
        <v/>
      </c>
      <c r="J37" s="68" t="str">
        <f t="shared" si="7"/>
        <v/>
      </c>
      <c r="K37" s="77" t="str">
        <f t="shared" si="8"/>
        <v/>
      </c>
      <c r="L37" s="114" t="str">
        <f t="shared" si="9"/>
        <v/>
      </c>
      <c r="M37" s="24" t="str">
        <f t="shared" si="24"/>
        <v/>
      </c>
      <c r="N37" s="36" t="str">
        <f t="shared" si="25"/>
        <v/>
      </c>
      <c r="O37" s="117" t="str">
        <f t="shared" si="10"/>
        <v/>
      </c>
      <c r="P37" s="24" t="str">
        <f>IF(H37="","",IF(B37="NB",P36,IF(O37="",SUM($O$5:$O37)+N37,SUM($O$5:$O37))))</f>
        <v/>
      </c>
      <c r="Q37" s="123" t="str">
        <f t="shared" si="0"/>
        <v/>
      </c>
      <c r="R37" s="122" t="str">
        <f t="shared" si="11"/>
        <v/>
      </c>
      <c r="S37" s="79" t="str">
        <f t="shared" si="12"/>
        <v/>
      </c>
      <c r="T37" s="14" t="str">
        <f t="shared" si="5"/>
        <v/>
      </c>
      <c r="U37" s="14">
        <f t="shared" si="26"/>
        <v>0</v>
      </c>
      <c r="V37" s="14" t="str">
        <f t="shared" si="27"/>
        <v/>
      </c>
      <c r="W37" s="14" t="str">
        <f t="shared" si="49"/>
        <v>N</v>
      </c>
      <c r="X37" s="14" t="str">
        <f t="shared" si="28"/>
        <v>N</v>
      </c>
      <c r="Y37" s="14" t="str">
        <f t="shared" si="29"/>
        <v/>
      </c>
      <c r="Z37" s="79" t="str">
        <f t="shared" si="30"/>
        <v/>
      </c>
      <c r="AA37" s="14" t="str">
        <f t="shared" si="31"/>
        <v/>
      </c>
      <c r="AB37" s="14" t="str">
        <f t="shared" si="32"/>
        <v/>
      </c>
      <c r="AC37" s="14" t="str">
        <f t="shared" si="33"/>
        <v/>
      </c>
      <c r="AD37" s="14" t="str">
        <f t="shared" si="34"/>
        <v/>
      </c>
      <c r="AE37" s="14" t="str">
        <f t="shared" si="35"/>
        <v/>
      </c>
      <c r="AF37" s="14" t="str">
        <f t="shared" si="36"/>
        <v/>
      </c>
      <c r="AG37" s="152" t="str">
        <f t="shared" si="37"/>
        <v/>
      </c>
      <c r="AH37" s="152" t="str">
        <f t="shared" si="38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1" t="str">
        <f t="shared" si="14"/>
        <v/>
      </c>
      <c r="AM37" s="71" t="str">
        <f t="shared" si="15"/>
        <v/>
      </c>
      <c r="AN37" s="71" t="str">
        <f t="shared" si="16"/>
        <v/>
      </c>
      <c r="AO37" s="71" t="str">
        <f t="shared" si="17"/>
        <v/>
      </c>
      <c r="AR37" s="14" t="str">
        <f t="shared" si="3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19"/>
        <v/>
      </c>
      <c r="BB37" s="14" t="str">
        <f t="shared" si="44"/>
        <v/>
      </c>
      <c r="BC37" s="14" t="str">
        <f t="shared" si="20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68" t="str">
        <f t="shared" si="6"/>
        <v/>
      </c>
      <c r="C38" s="24" t="str">
        <f t="shared" si="2"/>
        <v/>
      </c>
      <c r="D38" s="75" t="str">
        <f t="shared" si="21"/>
        <v/>
      </c>
      <c r="E38" s="113" t="str">
        <f t="shared" si="22"/>
        <v/>
      </c>
      <c r="F38" s="67" t="str">
        <f t="shared" si="23"/>
        <v/>
      </c>
      <c r="H38" s="81" t="str">
        <f>IF('Strategy Dashboard'!AU38="","",'Strategy Dashboard'!AU38)</f>
        <v/>
      </c>
      <c r="J38" s="68" t="str">
        <f t="shared" si="7"/>
        <v/>
      </c>
      <c r="K38" s="77" t="str">
        <f t="shared" si="8"/>
        <v/>
      </c>
      <c r="L38" s="114" t="str">
        <f t="shared" si="9"/>
        <v/>
      </c>
      <c r="M38" s="24" t="str">
        <f t="shared" si="24"/>
        <v/>
      </c>
      <c r="N38" s="36" t="str">
        <f t="shared" si="25"/>
        <v/>
      </c>
      <c r="O38" s="117" t="str">
        <f t="shared" si="10"/>
        <v/>
      </c>
      <c r="P38" s="24" t="str">
        <f>IF(H38="","",IF(B38="NB",P37,IF(O38="",SUM($O$5:$O38)+N38,SUM($O$5:$O38))))</f>
        <v/>
      </c>
      <c r="Q38" s="123" t="str">
        <f t="shared" si="0"/>
        <v/>
      </c>
      <c r="R38" s="122" t="str">
        <f t="shared" si="11"/>
        <v/>
      </c>
      <c r="S38" s="79" t="str">
        <f t="shared" si="12"/>
        <v/>
      </c>
      <c r="T38" s="14" t="str">
        <f t="shared" si="5"/>
        <v/>
      </c>
      <c r="U38" s="14">
        <f t="shared" si="26"/>
        <v>0</v>
      </c>
      <c r="V38" s="14" t="str">
        <f t="shared" si="27"/>
        <v/>
      </c>
      <c r="W38" s="14" t="str">
        <f t="shared" si="49"/>
        <v>N</v>
      </c>
      <c r="X38" s="14" t="str">
        <f t="shared" si="28"/>
        <v>N</v>
      </c>
      <c r="Y38" s="14" t="str">
        <f t="shared" si="29"/>
        <v/>
      </c>
      <c r="Z38" s="79" t="str">
        <f t="shared" si="30"/>
        <v/>
      </c>
      <c r="AA38" s="14" t="str">
        <f t="shared" si="31"/>
        <v/>
      </c>
      <c r="AB38" s="14" t="str">
        <f t="shared" si="32"/>
        <v/>
      </c>
      <c r="AC38" s="14" t="str">
        <f t="shared" si="33"/>
        <v/>
      </c>
      <c r="AD38" s="14" t="str">
        <f t="shared" si="34"/>
        <v/>
      </c>
      <c r="AE38" s="14" t="str">
        <f t="shared" si="35"/>
        <v/>
      </c>
      <c r="AF38" s="14" t="str">
        <f t="shared" si="36"/>
        <v/>
      </c>
      <c r="AG38" s="152" t="str">
        <f t="shared" si="37"/>
        <v/>
      </c>
      <c r="AH38" s="152" t="str">
        <f t="shared" si="38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1" t="str">
        <f t="shared" si="14"/>
        <v/>
      </c>
      <c r="AM38" s="71" t="str">
        <f t="shared" si="15"/>
        <v/>
      </c>
      <c r="AN38" s="71" t="str">
        <f t="shared" si="16"/>
        <v/>
      </c>
      <c r="AO38" s="71" t="str">
        <f t="shared" si="17"/>
        <v/>
      </c>
      <c r="AR38" s="14" t="str">
        <f t="shared" si="3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19"/>
        <v/>
      </c>
      <c r="BB38" s="14" t="str">
        <f t="shared" si="44"/>
        <v/>
      </c>
      <c r="BC38" s="14" t="str">
        <f t="shared" si="20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69" t="str">
        <f t="shared" si="6"/>
        <v/>
      </c>
      <c r="C39" s="25" t="str">
        <f t="shared" si="2"/>
        <v/>
      </c>
      <c r="D39" s="75" t="str">
        <f t="shared" si="21"/>
        <v/>
      </c>
      <c r="E39" s="113" t="str">
        <f t="shared" si="22"/>
        <v/>
      </c>
      <c r="F39" s="70" t="str">
        <f t="shared" si="23"/>
        <v/>
      </c>
      <c r="H39" s="82" t="str">
        <f>IF('Strategy Dashboard'!AU39="","",'Strategy Dashboard'!AU39)</f>
        <v/>
      </c>
      <c r="J39" s="69" t="str">
        <f t="shared" si="7"/>
        <v/>
      </c>
      <c r="K39" s="78" t="str">
        <f t="shared" si="8"/>
        <v/>
      </c>
      <c r="L39" s="115" t="str">
        <f t="shared" si="9"/>
        <v/>
      </c>
      <c r="M39" s="25" t="str">
        <f t="shared" si="24"/>
        <v/>
      </c>
      <c r="N39" s="36" t="str">
        <f t="shared" si="25"/>
        <v/>
      </c>
      <c r="O39" s="124" t="str">
        <f t="shared" si="10"/>
        <v/>
      </c>
      <c r="P39" s="25" t="str">
        <f>IF(H39="","",IF(B39="NB",P38,IF(O39="",SUM($O$5:$O39)+N39,SUM($O$5:$O39))))</f>
        <v/>
      </c>
      <c r="Q39" s="125" t="str">
        <f t="shared" si="0"/>
        <v/>
      </c>
      <c r="R39" s="122" t="str">
        <f t="shared" si="11"/>
        <v/>
      </c>
      <c r="S39" s="79" t="str">
        <f t="shared" si="12"/>
        <v/>
      </c>
      <c r="T39" s="14" t="str">
        <f t="shared" si="5"/>
        <v/>
      </c>
      <c r="U39" s="14">
        <f t="shared" si="26"/>
        <v>0</v>
      </c>
      <c r="V39" s="14" t="str">
        <f t="shared" si="27"/>
        <v/>
      </c>
      <c r="W39" s="14" t="str">
        <f t="shared" si="49"/>
        <v>N</v>
      </c>
      <c r="X39" s="14" t="str">
        <f t="shared" si="28"/>
        <v>N</v>
      </c>
      <c r="Y39" s="14" t="str">
        <f t="shared" si="29"/>
        <v/>
      </c>
      <c r="Z39" s="79" t="str">
        <f t="shared" si="30"/>
        <v/>
      </c>
      <c r="AA39" s="14" t="str">
        <f t="shared" si="31"/>
        <v/>
      </c>
      <c r="AB39" s="14" t="str">
        <f t="shared" si="32"/>
        <v/>
      </c>
      <c r="AC39" s="14" t="str">
        <f t="shared" si="33"/>
        <v/>
      </c>
      <c r="AD39" s="14" t="str">
        <f t="shared" si="34"/>
        <v/>
      </c>
      <c r="AE39" s="14" t="str">
        <f t="shared" si="35"/>
        <v/>
      </c>
      <c r="AF39" s="14" t="str">
        <f t="shared" si="36"/>
        <v/>
      </c>
      <c r="AG39" s="152" t="str">
        <f t="shared" si="37"/>
        <v/>
      </c>
      <c r="AH39" s="152" t="str">
        <f t="shared" si="38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1" t="str">
        <f t="shared" si="14"/>
        <v/>
      </c>
      <c r="AM39" s="71" t="str">
        <f t="shared" si="15"/>
        <v/>
      </c>
      <c r="AN39" s="71" t="str">
        <f t="shared" si="16"/>
        <v/>
      </c>
      <c r="AO39" s="71" t="str">
        <f t="shared" si="17"/>
        <v/>
      </c>
      <c r="AR39" s="14" t="str">
        <f t="shared" si="3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19"/>
        <v/>
      </c>
      <c r="BB39" s="14" t="str">
        <f t="shared" si="44"/>
        <v/>
      </c>
      <c r="BC39" s="14" t="str">
        <f t="shared" si="20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/>
      </c>
      <c r="C40" s="36" t="str">
        <f t="shared" si="2"/>
        <v/>
      </c>
      <c r="D40" s="75" t="str">
        <f t="shared" si="21"/>
        <v/>
      </c>
      <c r="E40" s="113" t="str">
        <f t="shared" si="22"/>
        <v/>
      </c>
      <c r="F40" s="76" t="str">
        <f t="shared" si="23"/>
        <v/>
      </c>
      <c r="H40" s="80" t="str">
        <f>IF('Strategy Dashboard'!AU40="","",'Strategy Dashboard'!AU40)</f>
        <v/>
      </c>
      <c r="J40" s="74" t="str">
        <f t="shared" si="7"/>
        <v/>
      </c>
      <c r="K40" s="75" t="str">
        <f t="shared" si="8"/>
        <v/>
      </c>
      <c r="L40" s="113" t="str">
        <f t="shared" si="9"/>
        <v/>
      </c>
      <c r="M40" s="36" t="str">
        <f t="shared" si="24"/>
        <v/>
      </c>
      <c r="N40" s="36" t="str">
        <f t="shared" si="25"/>
        <v/>
      </c>
      <c r="O40" s="129" t="str">
        <f t="shared" si="10"/>
        <v/>
      </c>
      <c r="P40" s="36" t="str">
        <f>IF(H40="","",IF(B40="NB",P39,IF(O40="",SUM($O$5:$O40)+N40,SUM($O$5:$O40))))</f>
        <v/>
      </c>
      <c r="Q40" s="130" t="str">
        <f t="shared" si="0"/>
        <v/>
      </c>
      <c r="R40" s="122" t="str">
        <f t="shared" si="11"/>
        <v/>
      </c>
      <c r="S40" s="79" t="str">
        <f t="shared" si="12"/>
        <v/>
      </c>
      <c r="T40" s="14" t="str">
        <f t="shared" si="5"/>
        <v/>
      </c>
      <c r="U40" s="14">
        <f t="shared" si="26"/>
        <v>0</v>
      </c>
      <c r="V40" s="14" t="str">
        <f t="shared" si="27"/>
        <v/>
      </c>
      <c r="W40" s="14" t="str">
        <f t="shared" si="49"/>
        <v>N</v>
      </c>
      <c r="X40" s="14" t="str">
        <f t="shared" si="28"/>
        <v>N</v>
      </c>
      <c r="Y40" s="14" t="str">
        <f t="shared" si="29"/>
        <v/>
      </c>
      <c r="Z40" s="79" t="str">
        <f t="shared" si="30"/>
        <v/>
      </c>
      <c r="AA40" s="14" t="str">
        <f t="shared" si="31"/>
        <v/>
      </c>
      <c r="AB40" s="14" t="str">
        <f t="shared" si="32"/>
        <v/>
      </c>
      <c r="AC40" s="14" t="str">
        <f t="shared" si="33"/>
        <v/>
      </c>
      <c r="AD40" s="14" t="str">
        <f t="shared" si="34"/>
        <v/>
      </c>
      <c r="AE40" s="14" t="str">
        <f t="shared" si="35"/>
        <v/>
      </c>
      <c r="AF40" s="14" t="str">
        <f t="shared" si="36"/>
        <v/>
      </c>
      <c r="AG40" s="152" t="str">
        <f t="shared" si="37"/>
        <v/>
      </c>
      <c r="AH40" s="152" t="str">
        <f t="shared" si="38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1" t="str">
        <f t="shared" si="14"/>
        <v/>
      </c>
      <c r="AM40" s="71" t="str">
        <f t="shared" si="15"/>
        <v/>
      </c>
      <c r="AN40" s="71" t="str">
        <f t="shared" si="16"/>
        <v/>
      </c>
      <c r="AO40" s="71" t="str">
        <f t="shared" si="17"/>
        <v/>
      </c>
      <c r="AR40" s="14" t="str">
        <f t="shared" si="3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19"/>
        <v/>
      </c>
      <c r="BB40" s="14" t="str">
        <f t="shared" si="44"/>
        <v/>
      </c>
      <c r="BC40" s="14" t="str">
        <f t="shared" si="20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68" t="str">
        <f t="shared" si="6"/>
        <v/>
      </c>
      <c r="C41" s="24" t="str">
        <f t="shared" si="2"/>
        <v/>
      </c>
      <c r="D41" s="75" t="str">
        <f t="shared" si="21"/>
        <v/>
      </c>
      <c r="E41" s="113" t="str">
        <f t="shared" si="22"/>
        <v/>
      </c>
      <c r="F41" s="67" t="str">
        <f t="shared" si="23"/>
        <v/>
      </c>
      <c r="H41" s="81" t="str">
        <f>IF('Strategy Dashboard'!AU41="","",'Strategy Dashboard'!AU41)</f>
        <v/>
      </c>
      <c r="J41" s="68" t="str">
        <f t="shared" si="7"/>
        <v/>
      </c>
      <c r="K41" s="77" t="str">
        <f t="shared" si="8"/>
        <v/>
      </c>
      <c r="L41" s="114" t="str">
        <f t="shared" si="9"/>
        <v/>
      </c>
      <c r="M41" s="24" t="str">
        <f t="shared" si="24"/>
        <v/>
      </c>
      <c r="N41" s="36" t="str">
        <f t="shared" si="25"/>
        <v/>
      </c>
      <c r="O41" s="117" t="str">
        <f t="shared" si="10"/>
        <v/>
      </c>
      <c r="P41" s="24" t="str">
        <f>IF(H41="","",IF(B41="NB",P40,IF(O41="",SUM($O$5:$O41)+N41,SUM($O$5:$O41))))</f>
        <v/>
      </c>
      <c r="Q41" s="123" t="str">
        <f t="shared" si="0"/>
        <v/>
      </c>
      <c r="R41" s="122" t="str">
        <f t="shared" si="11"/>
        <v/>
      </c>
      <c r="S41" s="79" t="str">
        <f t="shared" si="12"/>
        <v/>
      </c>
      <c r="T41" s="14" t="str">
        <f t="shared" si="5"/>
        <v/>
      </c>
      <c r="U41" s="14">
        <f t="shared" si="26"/>
        <v>0</v>
      </c>
      <c r="V41" s="14" t="str">
        <f t="shared" si="27"/>
        <v/>
      </c>
      <c r="W41" s="14" t="str">
        <f t="shared" si="49"/>
        <v>N</v>
      </c>
      <c r="X41" s="14" t="str">
        <f t="shared" si="28"/>
        <v>N</v>
      </c>
      <c r="Y41" s="14" t="str">
        <f t="shared" si="29"/>
        <v/>
      </c>
      <c r="Z41" s="79" t="str">
        <f t="shared" si="30"/>
        <v/>
      </c>
      <c r="AA41" s="14" t="str">
        <f t="shared" si="31"/>
        <v/>
      </c>
      <c r="AB41" s="14" t="str">
        <f t="shared" si="32"/>
        <v/>
      </c>
      <c r="AC41" s="14" t="str">
        <f t="shared" si="33"/>
        <v/>
      </c>
      <c r="AD41" s="14" t="str">
        <f t="shared" si="34"/>
        <v/>
      </c>
      <c r="AE41" s="14" t="str">
        <f t="shared" si="35"/>
        <v/>
      </c>
      <c r="AF41" s="14" t="str">
        <f t="shared" si="36"/>
        <v/>
      </c>
      <c r="AG41" s="152" t="str">
        <f t="shared" si="37"/>
        <v/>
      </c>
      <c r="AH41" s="152" t="str">
        <f t="shared" si="38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1" t="str">
        <f t="shared" si="14"/>
        <v/>
      </c>
      <c r="AM41" s="71" t="str">
        <f t="shared" si="15"/>
        <v/>
      </c>
      <c r="AN41" s="71" t="str">
        <f t="shared" si="16"/>
        <v/>
      </c>
      <c r="AO41" s="71" t="str">
        <f t="shared" si="17"/>
        <v/>
      </c>
      <c r="AR41" s="14" t="str">
        <f t="shared" si="3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19"/>
        <v/>
      </c>
      <c r="BB41" s="14" t="str">
        <f t="shared" si="44"/>
        <v/>
      </c>
      <c r="BC41" s="14" t="str">
        <f t="shared" si="20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/>
      </c>
      <c r="C42" s="24" t="str">
        <f t="shared" si="2"/>
        <v/>
      </c>
      <c r="D42" s="75" t="str">
        <f t="shared" si="21"/>
        <v/>
      </c>
      <c r="E42" s="113" t="str">
        <f t="shared" si="22"/>
        <v/>
      </c>
      <c r="F42" s="67" t="str">
        <f t="shared" si="23"/>
        <v/>
      </c>
      <c r="H42" s="81" t="str">
        <f>IF('Strategy Dashboard'!AU42="","",'Strategy Dashboard'!AU42)</f>
        <v/>
      </c>
      <c r="J42" s="68" t="str">
        <f t="shared" si="7"/>
        <v/>
      </c>
      <c r="K42" s="77" t="str">
        <f t="shared" si="8"/>
        <v/>
      </c>
      <c r="L42" s="114" t="str">
        <f t="shared" si="9"/>
        <v/>
      </c>
      <c r="M42" s="24" t="str">
        <f t="shared" si="24"/>
        <v/>
      </c>
      <c r="N42" s="36" t="str">
        <f t="shared" si="25"/>
        <v/>
      </c>
      <c r="O42" s="117" t="str">
        <f t="shared" si="10"/>
        <v/>
      </c>
      <c r="P42" s="24" t="str">
        <f>IF(H42="","",IF(B42="NB",P41,IF(O42="",SUM($O$5:$O42)+N42,SUM($O$5:$O42))))</f>
        <v/>
      </c>
      <c r="Q42" s="123" t="str">
        <f t="shared" si="0"/>
        <v/>
      </c>
      <c r="R42" s="122" t="str">
        <f t="shared" si="11"/>
        <v/>
      </c>
      <c r="S42" s="79" t="str">
        <f t="shared" si="12"/>
        <v/>
      </c>
      <c r="T42" s="14" t="str">
        <f t="shared" si="5"/>
        <v/>
      </c>
      <c r="U42" s="14">
        <f t="shared" si="26"/>
        <v>0</v>
      </c>
      <c r="V42" s="14" t="str">
        <f t="shared" si="27"/>
        <v/>
      </c>
      <c r="W42" s="14" t="str">
        <f t="shared" si="49"/>
        <v>N</v>
      </c>
      <c r="X42" s="14" t="str">
        <f t="shared" si="28"/>
        <v>N</v>
      </c>
      <c r="Y42" s="14" t="str">
        <f t="shared" si="29"/>
        <v/>
      </c>
      <c r="Z42" s="79" t="str">
        <f t="shared" si="30"/>
        <v/>
      </c>
      <c r="AA42" s="14" t="str">
        <f t="shared" si="31"/>
        <v/>
      </c>
      <c r="AB42" s="14" t="str">
        <f t="shared" si="32"/>
        <v/>
      </c>
      <c r="AC42" s="14" t="str">
        <f t="shared" si="33"/>
        <v/>
      </c>
      <c r="AD42" s="14" t="str">
        <f t="shared" si="34"/>
        <v/>
      </c>
      <c r="AE42" s="14" t="str">
        <f t="shared" si="35"/>
        <v/>
      </c>
      <c r="AF42" s="14" t="str">
        <f t="shared" si="36"/>
        <v/>
      </c>
      <c r="AG42" s="152" t="str">
        <f t="shared" si="37"/>
        <v/>
      </c>
      <c r="AH42" s="152" t="str">
        <f t="shared" si="38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1" t="str">
        <f t="shared" si="14"/>
        <v/>
      </c>
      <c r="AM42" s="71" t="str">
        <f t="shared" si="15"/>
        <v/>
      </c>
      <c r="AN42" s="71" t="str">
        <f t="shared" si="16"/>
        <v/>
      </c>
      <c r="AO42" s="71" t="str">
        <f t="shared" si="17"/>
        <v/>
      </c>
      <c r="AR42" s="14" t="str">
        <f t="shared" si="3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19"/>
        <v/>
      </c>
      <c r="BB42" s="14" t="str">
        <f t="shared" si="44"/>
        <v/>
      </c>
      <c r="BC42" s="14" t="str">
        <f t="shared" si="20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75" t="str">
        <f t="shared" si="21"/>
        <v/>
      </c>
      <c r="E43" s="113" t="str">
        <f t="shared" si="22"/>
        <v/>
      </c>
      <c r="F43" s="67" t="str">
        <f t="shared" si="23"/>
        <v/>
      </c>
      <c r="H43" s="81" t="str">
        <f>IF('Strategy Dashboard'!AU43="","",'Strategy Dashboard'!AU43)</f>
        <v/>
      </c>
      <c r="J43" s="68" t="str">
        <f t="shared" si="7"/>
        <v/>
      </c>
      <c r="K43" s="77" t="str">
        <f t="shared" si="8"/>
        <v/>
      </c>
      <c r="L43" s="114" t="str">
        <f t="shared" si="9"/>
        <v/>
      </c>
      <c r="M43" s="24" t="str">
        <f t="shared" si="24"/>
        <v/>
      </c>
      <c r="N43" s="36" t="str">
        <f t="shared" si="25"/>
        <v/>
      </c>
      <c r="O43" s="117" t="str">
        <f t="shared" si="10"/>
        <v/>
      </c>
      <c r="P43" s="24" t="str">
        <f>IF(H43="","",IF(B43="NB",P42,IF(O43="",SUM($O$5:$O43)+N43,SUM($O$5:$O43))))</f>
        <v/>
      </c>
      <c r="Q43" s="123" t="str">
        <f t="shared" si="0"/>
        <v/>
      </c>
      <c r="R43" s="122" t="str">
        <f t="shared" si="11"/>
        <v/>
      </c>
      <c r="S43" s="79" t="str">
        <f t="shared" si="12"/>
        <v/>
      </c>
      <c r="T43" s="14" t="str">
        <f t="shared" si="5"/>
        <v/>
      </c>
      <c r="U43" s="14">
        <f t="shared" si="26"/>
        <v>0</v>
      </c>
      <c r="V43" s="14" t="str">
        <f t="shared" si="27"/>
        <v/>
      </c>
      <c r="W43" s="14" t="str">
        <f t="shared" si="49"/>
        <v>N</v>
      </c>
      <c r="X43" s="14" t="str">
        <f t="shared" si="28"/>
        <v>N</v>
      </c>
      <c r="Y43" s="14" t="str">
        <f t="shared" si="29"/>
        <v/>
      </c>
      <c r="Z43" s="79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2" t="str">
        <f t="shared" si="37"/>
        <v/>
      </c>
      <c r="AH43" s="152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1" t="str">
        <f t="shared" si="14"/>
        <v/>
      </c>
      <c r="AM43" s="71" t="str">
        <f t="shared" si="15"/>
        <v/>
      </c>
      <c r="AN43" s="71" t="str">
        <f t="shared" si="16"/>
        <v/>
      </c>
      <c r="AO43" s="71" t="str">
        <f t="shared" si="17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19"/>
        <v/>
      </c>
      <c r="BB43" s="14" t="str">
        <f t="shared" si="44"/>
        <v/>
      </c>
      <c r="BC43" s="14" t="str">
        <f t="shared" si="20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75" t="str">
        <f t="shared" si="21"/>
        <v/>
      </c>
      <c r="E44" s="113" t="str">
        <f t="shared" si="22"/>
        <v/>
      </c>
      <c r="F44" s="70" t="str">
        <f t="shared" si="23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/>
      </c>
      <c r="L44" s="115" t="str">
        <f t="shared" si="9"/>
        <v/>
      </c>
      <c r="M44" s="25" t="str">
        <f t="shared" si="24"/>
        <v/>
      </c>
      <c r="N44" s="36" t="str">
        <f t="shared" si="25"/>
        <v/>
      </c>
      <c r="O44" s="124" t="str">
        <f t="shared" si="10"/>
        <v/>
      </c>
      <c r="P44" s="25" t="str">
        <f>IF(H44="","",IF(B44="NB",P43,IF(O44="",SUM($O$5:$O44)+N44,SUM($O$5:$O44))))</f>
        <v/>
      </c>
      <c r="Q44" s="125" t="str">
        <f t="shared" si="0"/>
        <v/>
      </c>
      <c r="R44" s="122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6"/>
        <v>0</v>
      </c>
      <c r="V44" s="14" t="str">
        <f t="shared" si="27"/>
        <v/>
      </c>
      <c r="W44" s="14" t="str">
        <f t="shared" si="49"/>
        <v>N</v>
      </c>
      <c r="X44" s="14" t="str">
        <f t="shared" si="28"/>
        <v>N</v>
      </c>
      <c r="Y44" s="14" t="str">
        <f t="shared" si="29"/>
        <v/>
      </c>
      <c r="Z44" s="79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2" t="str">
        <f t="shared" si="37"/>
        <v/>
      </c>
      <c r="AH44" s="152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1" t="str">
        <f t="shared" si="14"/>
        <v/>
      </c>
      <c r="AM44" s="71" t="str">
        <f t="shared" si="15"/>
        <v/>
      </c>
      <c r="AN44" s="71" t="str">
        <f t="shared" si="16"/>
        <v/>
      </c>
      <c r="AO44" s="71" t="str">
        <f t="shared" si="17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19"/>
        <v/>
      </c>
      <c r="BB44" s="14" t="str">
        <f t="shared" si="44"/>
        <v/>
      </c>
      <c r="BC44" s="14" t="str">
        <f t="shared" si="20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21"/>
        <v/>
      </c>
      <c r="E45" s="113" t="str">
        <f t="shared" si="22"/>
        <v/>
      </c>
      <c r="F45" s="76" t="str">
        <f t="shared" si="23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3" t="str">
        <f t="shared" si="9"/>
        <v/>
      </c>
      <c r="M45" s="36" t="str">
        <f t="shared" si="24"/>
        <v/>
      </c>
      <c r="N45" s="36" t="str">
        <f t="shared" si="25"/>
        <v/>
      </c>
      <c r="O45" s="129" t="str">
        <f t="shared" si="10"/>
        <v/>
      </c>
      <c r="P45" s="36" t="str">
        <f>IF(H45="","",IF(B45="NB",P44,IF(O45="",SUM($O$5:$O45)+N45,SUM($O$5:$O45))))</f>
        <v/>
      </c>
      <c r="Q45" s="130" t="str">
        <f t="shared" si="0"/>
        <v/>
      </c>
      <c r="R45" s="122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6"/>
        <v>0</v>
      </c>
      <c r="V45" s="14" t="str">
        <f t="shared" si="27"/>
        <v/>
      </c>
      <c r="W45" s="14" t="str">
        <f t="shared" si="49"/>
        <v>N</v>
      </c>
      <c r="X45" s="14" t="str">
        <f t="shared" si="28"/>
        <v>N</v>
      </c>
      <c r="Y45" s="14" t="str">
        <f t="shared" si="29"/>
        <v/>
      </c>
      <c r="Z45" s="79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2" t="str">
        <f t="shared" si="37"/>
        <v/>
      </c>
      <c r="AH45" s="152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4"/>
        <v/>
      </c>
      <c r="AM45" s="71" t="str">
        <f t="shared" si="15"/>
        <v/>
      </c>
      <c r="AN45" s="71" t="str">
        <f t="shared" si="16"/>
        <v/>
      </c>
      <c r="AO45" s="71" t="str">
        <f t="shared" si="17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19"/>
        <v/>
      </c>
      <c r="BB45" s="14" t="str">
        <f t="shared" si="44"/>
        <v/>
      </c>
      <c r="BC45" s="14" t="str">
        <f t="shared" si="20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5" t="str">
        <f t="shared" si="21"/>
        <v/>
      </c>
      <c r="E46" s="113" t="str">
        <f t="shared" si="22"/>
        <v/>
      </c>
      <c r="F46" s="67" t="str">
        <f t="shared" si="23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4" t="str">
        <f t="shared" si="9"/>
        <v/>
      </c>
      <c r="M46" s="24" t="str">
        <f t="shared" si="24"/>
        <v/>
      </c>
      <c r="N46" s="36" t="str">
        <f t="shared" si="25"/>
        <v/>
      </c>
      <c r="O46" s="117" t="str">
        <f t="shared" si="10"/>
        <v/>
      </c>
      <c r="P46" s="24" t="str">
        <f>IF(H46="","",IF(B46="NB",P45,IF(O46="",SUM($O$5:$O46)+N46,SUM($O$5:$O46))))</f>
        <v/>
      </c>
      <c r="Q46" s="123" t="str">
        <f t="shared" si="0"/>
        <v/>
      </c>
      <c r="R46" s="122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6"/>
        <v>0</v>
      </c>
      <c r="V46" s="14" t="str">
        <f t="shared" si="27"/>
        <v/>
      </c>
      <c r="W46" s="14" t="str">
        <f t="shared" si="49"/>
        <v>N</v>
      </c>
      <c r="X46" s="14" t="str">
        <f t="shared" si="28"/>
        <v>N</v>
      </c>
      <c r="Y46" s="14" t="str">
        <f>IF(H45="","",IF(V46="S",1,Y45+1))</f>
        <v/>
      </c>
      <c r="Z46" s="79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2" t="str">
        <f t="shared" si="37"/>
        <v/>
      </c>
      <c r="AH46" s="152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4"/>
        <v/>
      </c>
      <c r="AM46" s="71" t="str">
        <f t="shared" si="15"/>
        <v/>
      </c>
      <c r="AN46" s="71" t="str">
        <f t="shared" si="16"/>
        <v/>
      </c>
      <c r="AO46" s="71" t="str">
        <f t="shared" si="17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3"/>
        <v>B</v>
      </c>
      <c r="BA46" s="14" t="str">
        <f t="shared" si="19"/>
        <v/>
      </c>
      <c r="BB46" s="14" t="str">
        <f t="shared" si="44"/>
        <v/>
      </c>
      <c r="BC46" s="14" t="str">
        <f t="shared" si="20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5" t="str">
        <f t="shared" si="21"/>
        <v/>
      </c>
      <c r="E47" s="113" t="str">
        <f t="shared" si="22"/>
        <v/>
      </c>
      <c r="F47" s="67" t="str">
        <f t="shared" si="23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4" t="str">
        <f t="shared" si="9"/>
        <v/>
      </c>
      <c r="M47" s="24" t="str">
        <f t="shared" si="24"/>
        <v/>
      </c>
      <c r="N47" s="36" t="str">
        <f t="shared" si="25"/>
        <v/>
      </c>
      <c r="O47" s="117" t="str">
        <f t="shared" si="10"/>
        <v/>
      </c>
      <c r="P47" s="24" t="str">
        <f>IF(H47="","",IF(B47="NB",P46,IF(O47="",SUM($O$5:$O47)+N47,SUM($O$5:$O47))))</f>
        <v/>
      </c>
      <c r="Q47" s="123" t="str">
        <f t="shared" si="0"/>
        <v/>
      </c>
      <c r="R47" s="122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6"/>
        <v>0</v>
      </c>
      <c r="V47" s="14" t="str">
        <f t="shared" si="27"/>
        <v/>
      </c>
      <c r="W47" s="14" t="str">
        <f t="shared" si="49"/>
        <v>N</v>
      </c>
      <c r="X47" s="14" t="str">
        <f t="shared" si="28"/>
        <v>N</v>
      </c>
      <c r="Y47" s="14" t="str">
        <f t="shared" ref="Y47:Y109" si="53">IF(H46="","",IF(V47="S",1,Y46+1))</f>
        <v/>
      </c>
      <c r="Z47" s="79" t="str">
        <f t="shared" si="30"/>
        <v/>
      </c>
      <c r="AA47" s="14" t="str">
        <f t="shared" si="31"/>
        <v/>
      </c>
      <c r="AB47" s="14" t="str">
        <f t="shared" ref="AB47:AB109" si="54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2" t="str">
        <f t="shared" si="37"/>
        <v/>
      </c>
      <c r="AH47" s="152" t="str">
        <f t="shared" si="38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1" t="str">
        <f t="shared" si="14"/>
        <v/>
      </c>
      <c r="AM47" s="71" t="str">
        <f t="shared" si="15"/>
        <v/>
      </c>
      <c r="AN47" s="71" t="str">
        <f t="shared" si="16"/>
        <v/>
      </c>
      <c r="AO47" s="71" t="str">
        <f t="shared" si="17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19"/>
        <v/>
      </c>
      <c r="BB47" s="14" t="str">
        <f t="shared" si="44"/>
        <v/>
      </c>
      <c r="BC47" s="14" t="str">
        <f t="shared" si="20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5" t="str">
        <f t="shared" si="21"/>
        <v/>
      </c>
      <c r="E48" s="113" t="str">
        <f t="shared" si="22"/>
        <v/>
      </c>
      <c r="F48" s="67" t="str">
        <f t="shared" si="23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4" t="str">
        <f t="shared" si="9"/>
        <v/>
      </c>
      <c r="M48" s="24" t="str">
        <f t="shared" si="24"/>
        <v/>
      </c>
      <c r="N48" s="36" t="str">
        <f t="shared" si="25"/>
        <v/>
      </c>
      <c r="O48" s="117" t="str">
        <f t="shared" si="10"/>
        <v/>
      </c>
      <c r="P48" s="24" t="str">
        <f>IF(H48="","",IF(B48="NB",P47,IF(O48="",SUM($O$5:$O48)+N48,SUM($O$5:$O48))))</f>
        <v/>
      </c>
      <c r="Q48" s="123" t="str">
        <f t="shared" si="0"/>
        <v/>
      </c>
      <c r="R48" s="122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49"/>
        <v>N</v>
      </c>
      <c r="X48" s="14" t="str">
        <f t="shared" si="28"/>
        <v>N</v>
      </c>
      <c r="Y48" s="14" t="str">
        <f t="shared" si="53"/>
        <v/>
      </c>
      <c r="Z48" s="79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2" t="str">
        <f t="shared" si="37"/>
        <v/>
      </c>
      <c r="AH48" s="152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1" t="str">
        <f t="shared" si="14"/>
        <v/>
      </c>
      <c r="AM48" s="71" t="str">
        <f t="shared" si="15"/>
        <v/>
      </c>
      <c r="AN48" s="71" t="str">
        <f t="shared" si="16"/>
        <v/>
      </c>
      <c r="AO48" s="71" t="str">
        <f t="shared" si="17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19"/>
        <v/>
      </c>
      <c r="BB48" s="14" t="str">
        <f t="shared" si="44"/>
        <v/>
      </c>
      <c r="BC48" s="14" t="str">
        <f t="shared" si="20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5" t="str">
        <f t="shared" si="21"/>
        <v/>
      </c>
      <c r="E49" s="113" t="str">
        <f t="shared" si="22"/>
        <v/>
      </c>
      <c r="F49" s="70" t="str">
        <f t="shared" si="23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5" t="str">
        <f t="shared" si="9"/>
        <v/>
      </c>
      <c r="M49" s="25" t="str">
        <f t="shared" si="24"/>
        <v/>
      </c>
      <c r="N49" s="36" t="str">
        <f t="shared" si="25"/>
        <v/>
      </c>
      <c r="O49" s="124" t="str">
        <f t="shared" si="10"/>
        <v/>
      </c>
      <c r="P49" s="25" t="str">
        <f>IF(H49="","",IF(B49="NB",P48,IF(O49="",SUM($O$5:$O49)+N49,SUM($O$5:$O49))))</f>
        <v/>
      </c>
      <c r="Q49" s="125" t="str">
        <f t="shared" si="0"/>
        <v/>
      </c>
      <c r="R49" s="122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79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2" t="str">
        <f t="shared" si="37"/>
        <v/>
      </c>
      <c r="AH49" s="152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1" t="str">
        <f t="shared" si="14"/>
        <v/>
      </c>
      <c r="AM49" s="71" t="str">
        <f t="shared" si="15"/>
        <v/>
      </c>
      <c r="AN49" s="71" t="str">
        <f t="shared" si="16"/>
        <v/>
      </c>
      <c r="AO49" s="71" t="str">
        <f t="shared" si="17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19"/>
        <v/>
      </c>
      <c r="BB49" s="14" t="str">
        <f t="shared" si="44"/>
        <v/>
      </c>
      <c r="BC49" s="14" t="str">
        <f t="shared" si="20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21"/>
        <v/>
      </c>
      <c r="E50" s="113" t="str">
        <f t="shared" si="22"/>
        <v/>
      </c>
      <c r="F50" s="76" t="str">
        <f t="shared" si="23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3" t="str">
        <f t="shared" si="9"/>
        <v/>
      </c>
      <c r="M50" s="36" t="str">
        <f t="shared" si="24"/>
        <v/>
      </c>
      <c r="N50" s="36" t="str">
        <f t="shared" si="25"/>
        <v/>
      </c>
      <c r="O50" s="129" t="str">
        <f t="shared" si="10"/>
        <v/>
      </c>
      <c r="P50" s="36" t="str">
        <f>IF(H50="","",IF(B50="NB",P49,IF(O50="",SUM($O$5:$O50)+N50,SUM($O$5:$O50))))</f>
        <v/>
      </c>
      <c r="Q50" s="130" t="str">
        <f t="shared" si="0"/>
        <v/>
      </c>
      <c r="R50" s="122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79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2" t="str">
        <f t="shared" si="37"/>
        <v/>
      </c>
      <c r="AH50" s="152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1" t="str">
        <f t="shared" si="14"/>
        <v/>
      </c>
      <c r="AM50" s="71" t="str">
        <f t="shared" si="15"/>
        <v/>
      </c>
      <c r="AN50" s="71" t="str">
        <f t="shared" si="16"/>
        <v/>
      </c>
      <c r="AO50" s="71" t="str">
        <f t="shared" si="17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19"/>
        <v/>
      </c>
      <c r="BB50" s="14" t="str">
        <f t="shared" si="44"/>
        <v/>
      </c>
      <c r="BC50" s="14" t="str">
        <f t="shared" si="20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5" t="str">
        <f t="shared" si="21"/>
        <v/>
      </c>
      <c r="E51" s="113" t="str">
        <f t="shared" si="22"/>
        <v/>
      </c>
      <c r="F51" s="67" t="str">
        <f t="shared" si="23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4" t="str">
        <f t="shared" si="9"/>
        <v/>
      </c>
      <c r="M51" s="24" t="str">
        <f t="shared" si="24"/>
        <v/>
      </c>
      <c r="N51" s="36" t="str">
        <f t="shared" si="25"/>
        <v/>
      </c>
      <c r="O51" s="117" t="str">
        <f t="shared" si="10"/>
        <v/>
      </c>
      <c r="P51" s="24" t="str">
        <f>IF(H51="","",IF(B51="NB",P50,IF(O51="",SUM($O$5:$O51)+N51,SUM($O$5:$O51))))</f>
        <v/>
      </c>
      <c r="Q51" s="123" t="str">
        <f t="shared" si="0"/>
        <v/>
      </c>
      <c r="R51" s="122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79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2" t="str">
        <f t="shared" si="37"/>
        <v/>
      </c>
      <c r="AH51" s="152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1" t="str">
        <f t="shared" si="14"/>
        <v/>
      </c>
      <c r="AM51" s="71" t="str">
        <f t="shared" si="15"/>
        <v/>
      </c>
      <c r="AN51" s="71" t="str">
        <f t="shared" si="16"/>
        <v/>
      </c>
      <c r="AO51" s="71" t="str">
        <f t="shared" si="17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19"/>
        <v/>
      </c>
      <c r="BB51" s="14" t="str">
        <f t="shared" si="44"/>
        <v/>
      </c>
      <c r="BC51" s="14" t="str">
        <f t="shared" si="20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5" t="str">
        <f t="shared" si="21"/>
        <v/>
      </c>
      <c r="E52" s="113" t="str">
        <f t="shared" si="22"/>
        <v/>
      </c>
      <c r="F52" s="67" t="str">
        <f t="shared" si="23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4" t="str">
        <f t="shared" si="9"/>
        <v/>
      </c>
      <c r="M52" s="24" t="str">
        <f t="shared" si="24"/>
        <v/>
      </c>
      <c r="N52" s="36" t="str">
        <f t="shared" si="25"/>
        <v/>
      </c>
      <c r="O52" s="117" t="str">
        <f t="shared" si="10"/>
        <v/>
      </c>
      <c r="P52" s="24" t="str">
        <f>IF(H52="","",IF(B52="NB",P51,IF(O52="",SUM($O$5:$O52)+N52,SUM($O$5:$O52))))</f>
        <v/>
      </c>
      <c r="Q52" s="123" t="str">
        <f t="shared" si="0"/>
        <v/>
      </c>
      <c r="R52" s="122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79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2" t="str">
        <f t="shared" si="37"/>
        <v/>
      </c>
      <c r="AH52" s="152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1" t="str">
        <f t="shared" si="14"/>
        <v/>
      </c>
      <c r="AM52" s="71" t="str">
        <f t="shared" si="15"/>
        <v/>
      </c>
      <c r="AN52" s="71" t="str">
        <f t="shared" si="16"/>
        <v/>
      </c>
      <c r="AO52" s="71" t="str">
        <f t="shared" si="17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19"/>
        <v/>
      </c>
      <c r="BB52" s="14" t="str">
        <f t="shared" si="44"/>
        <v/>
      </c>
      <c r="BC52" s="14" t="str">
        <f t="shared" si="20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5" t="str">
        <f t="shared" si="21"/>
        <v/>
      </c>
      <c r="E53" s="113" t="str">
        <f t="shared" si="22"/>
        <v/>
      </c>
      <c r="F53" s="67" t="str">
        <f t="shared" si="23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4" t="str">
        <f t="shared" si="9"/>
        <v/>
      </c>
      <c r="M53" s="24" t="str">
        <f t="shared" si="24"/>
        <v/>
      </c>
      <c r="N53" s="36" t="str">
        <f t="shared" si="25"/>
        <v/>
      </c>
      <c r="O53" s="117" t="str">
        <f t="shared" si="10"/>
        <v/>
      </c>
      <c r="P53" s="24" t="str">
        <f>IF(H53="","",IF(B53="NB",P52,IF(O53="",SUM($O$5:$O53)+N53,SUM($O$5:$O53))))</f>
        <v/>
      </c>
      <c r="Q53" s="123" t="str">
        <f t="shared" si="0"/>
        <v/>
      </c>
      <c r="R53" s="122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79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2" t="str">
        <f t="shared" si="37"/>
        <v/>
      </c>
      <c r="AH53" s="152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1" t="str">
        <f t="shared" si="14"/>
        <v/>
      </c>
      <c r="AM53" s="71" t="str">
        <f t="shared" si="15"/>
        <v/>
      </c>
      <c r="AN53" s="71" t="str">
        <f t="shared" si="16"/>
        <v/>
      </c>
      <c r="AO53" s="71" t="str">
        <f t="shared" si="17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19"/>
        <v/>
      </c>
      <c r="BB53" s="14" t="str">
        <f t="shared" si="44"/>
        <v/>
      </c>
      <c r="BC53" s="14" t="str">
        <f t="shared" si="20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5" t="str">
        <f t="shared" si="21"/>
        <v/>
      </c>
      <c r="E54" s="113" t="str">
        <f t="shared" si="22"/>
        <v/>
      </c>
      <c r="F54" s="70" t="str">
        <f t="shared" si="23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5" t="str">
        <f t="shared" si="9"/>
        <v/>
      </c>
      <c r="M54" s="25" t="str">
        <f t="shared" si="24"/>
        <v/>
      </c>
      <c r="N54" s="36" t="str">
        <f t="shared" si="25"/>
        <v/>
      </c>
      <c r="O54" s="124" t="str">
        <f t="shared" si="10"/>
        <v/>
      </c>
      <c r="P54" s="25" t="str">
        <f>IF(H54="","",IF(B54="NB",P53,IF(O54="",SUM($O$5:$O54)+N54,SUM($O$5:$O54))))</f>
        <v/>
      </c>
      <c r="Q54" s="125" t="str">
        <f t="shared" si="0"/>
        <v/>
      </c>
      <c r="R54" s="122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79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2" t="str">
        <f t="shared" si="37"/>
        <v/>
      </c>
      <c r="AH54" s="152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1" t="str">
        <f t="shared" si="14"/>
        <v/>
      </c>
      <c r="AM54" s="71" t="str">
        <f t="shared" si="15"/>
        <v/>
      </c>
      <c r="AN54" s="71" t="str">
        <f t="shared" si="16"/>
        <v/>
      </c>
      <c r="AO54" s="71" t="str">
        <f t="shared" si="17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19"/>
        <v/>
      </c>
      <c r="BB54" s="14" t="str">
        <f t="shared" si="44"/>
        <v/>
      </c>
      <c r="BC54" s="14" t="str">
        <f t="shared" si="20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21"/>
        <v/>
      </c>
      <c r="E55" s="113" t="str">
        <f t="shared" si="22"/>
        <v/>
      </c>
      <c r="F55" s="76" t="str">
        <f t="shared" si="23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3" t="str">
        <f t="shared" si="9"/>
        <v/>
      </c>
      <c r="M55" s="36" t="str">
        <f t="shared" si="24"/>
        <v/>
      </c>
      <c r="N55" s="36" t="str">
        <f t="shared" si="25"/>
        <v/>
      </c>
      <c r="O55" s="129" t="str">
        <f t="shared" si="10"/>
        <v/>
      </c>
      <c r="P55" s="36" t="str">
        <f>IF(H55="","",IF(B55="NB",P54,IF(O55="",SUM($O$5:$O55)+N55,SUM($O$5:$O55))))</f>
        <v/>
      </c>
      <c r="Q55" s="130" t="str">
        <f t="shared" si="0"/>
        <v/>
      </c>
      <c r="R55" s="122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79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2" t="str">
        <f t="shared" si="37"/>
        <v/>
      </c>
      <c r="AH55" s="152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1" t="str">
        <f t="shared" si="14"/>
        <v/>
      </c>
      <c r="AM55" s="71" t="str">
        <f t="shared" si="15"/>
        <v/>
      </c>
      <c r="AN55" s="71" t="str">
        <f t="shared" si="16"/>
        <v/>
      </c>
      <c r="AO55" s="71" t="str">
        <f t="shared" si="17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19"/>
        <v/>
      </c>
      <c r="BB55" s="14" t="str">
        <f t="shared" si="44"/>
        <v/>
      </c>
      <c r="BC55" s="14" t="str">
        <f t="shared" si="20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5" t="str">
        <f t="shared" si="21"/>
        <v/>
      </c>
      <c r="E56" s="113" t="str">
        <f t="shared" si="22"/>
        <v/>
      </c>
      <c r="F56" s="67" t="str">
        <f t="shared" si="23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4" t="str">
        <f t="shared" si="9"/>
        <v/>
      </c>
      <c r="M56" s="24" t="str">
        <f t="shared" si="24"/>
        <v/>
      </c>
      <c r="N56" s="36" t="str">
        <f t="shared" si="25"/>
        <v/>
      </c>
      <c r="O56" s="117" t="str">
        <f t="shared" si="10"/>
        <v/>
      </c>
      <c r="P56" s="24" t="str">
        <f>IF(H56="","",IF(B56="NB",P55,IF(O56="",SUM($O$5:$O56)+N56,SUM($O$5:$O56))))</f>
        <v/>
      </c>
      <c r="Q56" s="123" t="str">
        <f t="shared" si="0"/>
        <v/>
      </c>
      <c r="R56" s="122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79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2" t="str">
        <f t="shared" si="37"/>
        <v/>
      </c>
      <c r="AH56" s="152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1" t="str">
        <f t="shared" si="14"/>
        <v/>
      </c>
      <c r="AM56" s="71" t="str">
        <f t="shared" si="15"/>
        <v/>
      </c>
      <c r="AN56" s="71" t="str">
        <f t="shared" si="16"/>
        <v/>
      </c>
      <c r="AO56" s="71" t="str">
        <f t="shared" si="17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19"/>
        <v/>
      </c>
      <c r="BB56" s="14" t="str">
        <f t="shared" si="44"/>
        <v/>
      </c>
      <c r="BC56" s="14" t="str">
        <f t="shared" si="20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5" t="str">
        <f t="shared" si="21"/>
        <v/>
      </c>
      <c r="E57" s="113" t="str">
        <f t="shared" si="22"/>
        <v/>
      </c>
      <c r="F57" s="67" t="str">
        <f t="shared" si="23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4" t="str">
        <f t="shared" si="9"/>
        <v/>
      </c>
      <c r="M57" s="24" t="str">
        <f t="shared" si="24"/>
        <v/>
      </c>
      <c r="N57" s="36" t="str">
        <f t="shared" si="25"/>
        <v/>
      </c>
      <c r="O57" s="117" t="str">
        <f t="shared" si="10"/>
        <v/>
      </c>
      <c r="P57" s="24" t="str">
        <f>IF(H57="","",IF(B57="NB",P56,IF(O57="",SUM($O$5:$O57)+N57,SUM($O$5:$O57))))</f>
        <v/>
      </c>
      <c r="Q57" s="123" t="str">
        <f t="shared" si="0"/>
        <v/>
      </c>
      <c r="R57" s="122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79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2" t="str">
        <f t="shared" si="37"/>
        <v/>
      </c>
      <c r="AH57" s="152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1" t="str">
        <f t="shared" si="14"/>
        <v/>
      </c>
      <c r="AM57" s="71" t="str">
        <f t="shared" si="15"/>
        <v/>
      </c>
      <c r="AN57" s="71" t="str">
        <f t="shared" si="16"/>
        <v/>
      </c>
      <c r="AO57" s="71" t="str">
        <f t="shared" si="17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19"/>
        <v/>
      </c>
      <c r="BB57" s="14" t="str">
        <f t="shared" si="44"/>
        <v/>
      </c>
      <c r="BC57" s="14" t="str">
        <f t="shared" si="20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5" t="str">
        <f t="shared" si="21"/>
        <v/>
      </c>
      <c r="E58" s="113" t="str">
        <f t="shared" si="22"/>
        <v/>
      </c>
      <c r="F58" s="67" t="str">
        <f t="shared" si="23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4" t="str">
        <f t="shared" si="9"/>
        <v/>
      </c>
      <c r="M58" s="24" t="str">
        <f t="shared" si="24"/>
        <v/>
      </c>
      <c r="N58" s="36" t="str">
        <f t="shared" si="25"/>
        <v/>
      </c>
      <c r="O58" s="117" t="str">
        <f t="shared" si="10"/>
        <v/>
      </c>
      <c r="P58" s="24" t="str">
        <f>IF(H58="","",IF(B58="NB",P57,IF(O58="",SUM($O$5:$O58)+N58,SUM($O$5:$O58))))</f>
        <v/>
      </c>
      <c r="Q58" s="123" t="str">
        <f t="shared" si="0"/>
        <v/>
      </c>
      <c r="R58" s="122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79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2" t="str">
        <f t="shared" si="37"/>
        <v/>
      </c>
      <c r="AH58" s="152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1" t="str">
        <f t="shared" si="14"/>
        <v/>
      </c>
      <c r="AM58" s="71" t="str">
        <f t="shared" si="15"/>
        <v/>
      </c>
      <c r="AN58" s="71" t="str">
        <f t="shared" si="16"/>
        <v/>
      </c>
      <c r="AO58" s="71" t="str">
        <f t="shared" si="17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19"/>
        <v/>
      </c>
      <c r="BB58" s="14" t="str">
        <f t="shared" si="44"/>
        <v/>
      </c>
      <c r="BC58" s="14" t="str">
        <f t="shared" si="20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5" t="str">
        <f t="shared" si="21"/>
        <v/>
      </c>
      <c r="E59" s="113" t="str">
        <f t="shared" si="22"/>
        <v/>
      </c>
      <c r="F59" s="70" t="str">
        <f t="shared" si="23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5" t="str">
        <f t="shared" si="9"/>
        <v/>
      </c>
      <c r="M59" s="25" t="str">
        <f t="shared" si="24"/>
        <v/>
      </c>
      <c r="N59" s="36" t="str">
        <f t="shared" si="25"/>
        <v/>
      </c>
      <c r="O59" s="124" t="str">
        <f t="shared" si="10"/>
        <v/>
      </c>
      <c r="P59" s="25" t="str">
        <f>IF(H59="","",IF(B59="NB",P58,IF(O59="",SUM($O$5:$O59)+N59,SUM($O$5:$O59))))</f>
        <v/>
      </c>
      <c r="Q59" s="125" t="str">
        <f t="shared" si="0"/>
        <v/>
      </c>
      <c r="R59" s="122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79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2" t="str">
        <f t="shared" si="37"/>
        <v/>
      </c>
      <c r="AH59" s="152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1" t="str">
        <f t="shared" si="14"/>
        <v/>
      </c>
      <c r="AM59" s="71" t="str">
        <f t="shared" si="15"/>
        <v/>
      </c>
      <c r="AN59" s="71" t="str">
        <f t="shared" si="16"/>
        <v/>
      </c>
      <c r="AO59" s="71" t="str">
        <f t="shared" si="17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19"/>
        <v/>
      </c>
      <c r="BB59" s="14" t="str">
        <f t="shared" si="44"/>
        <v/>
      </c>
      <c r="BC59" s="14" t="str">
        <f t="shared" si="20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21"/>
        <v/>
      </c>
      <c r="E60" s="113" t="str">
        <f t="shared" si="22"/>
        <v/>
      </c>
      <c r="F60" s="76" t="str">
        <f t="shared" si="23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3" t="str">
        <f t="shared" si="9"/>
        <v/>
      </c>
      <c r="M60" s="36" t="str">
        <f t="shared" si="24"/>
        <v/>
      </c>
      <c r="N60" s="36" t="str">
        <f t="shared" si="25"/>
        <v/>
      </c>
      <c r="O60" s="129" t="str">
        <f t="shared" si="10"/>
        <v/>
      </c>
      <c r="P60" s="36" t="str">
        <f>IF(H60="","",IF(B60="NB",P59,IF(O60="",SUM($O$5:$O60)+N60,SUM($O$5:$O60))))</f>
        <v/>
      </c>
      <c r="Q60" s="130" t="str">
        <f t="shared" si="0"/>
        <v/>
      </c>
      <c r="R60" s="122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79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2" t="str">
        <f t="shared" si="37"/>
        <v/>
      </c>
      <c r="AH60" s="152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1" t="str">
        <f t="shared" si="14"/>
        <v/>
      </c>
      <c r="AM60" s="71" t="str">
        <f t="shared" si="15"/>
        <v/>
      </c>
      <c r="AN60" s="71" t="str">
        <f t="shared" si="16"/>
        <v/>
      </c>
      <c r="AO60" s="71" t="str">
        <f t="shared" si="17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19"/>
        <v/>
      </c>
      <c r="BB60" s="14" t="str">
        <f t="shared" si="44"/>
        <v/>
      </c>
      <c r="BC60" s="14" t="str">
        <f t="shared" si="20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5" t="str">
        <f t="shared" si="21"/>
        <v/>
      </c>
      <c r="E61" s="113" t="str">
        <f t="shared" si="22"/>
        <v/>
      </c>
      <c r="F61" s="67" t="str">
        <f t="shared" si="23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4" t="str">
        <f t="shared" si="9"/>
        <v/>
      </c>
      <c r="M61" s="24" t="str">
        <f t="shared" si="24"/>
        <v/>
      </c>
      <c r="N61" s="36" t="str">
        <f t="shared" si="25"/>
        <v/>
      </c>
      <c r="O61" s="117" t="str">
        <f t="shared" si="10"/>
        <v/>
      </c>
      <c r="P61" s="24" t="str">
        <f>IF(H61="","",IF(B61="NB",P60,IF(O61="",SUM($O$5:$O61)+N61,SUM($O$5:$O61))))</f>
        <v/>
      </c>
      <c r="Q61" s="123" t="str">
        <f t="shared" si="0"/>
        <v/>
      </c>
      <c r="R61" s="122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79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2" t="str">
        <f t="shared" si="37"/>
        <v/>
      </c>
      <c r="AH61" s="152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1" t="str">
        <f t="shared" si="14"/>
        <v/>
      </c>
      <c r="AM61" s="71" t="str">
        <f t="shared" si="15"/>
        <v/>
      </c>
      <c r="AN61" s="71" t="str">
        <f t="shared" si="16"/>
        <v/>
      </c>
      <c r="AO61" s="71" t="str">
        <f t="shared" si="17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19"/>
        <v/>
      </c>
      <c r="BB61" s="14" t="str">
        <f t="shared" si="44"/>
        <v/>
      </c>
      <c r="BC61" s="14" t="str">
        <f t="shared" si="20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5" t="str">
        <f t="shared" si="21"/>
        <v/>
      </c>
      <c r="E62" s="113" t="str">
        <f t="shared" si="22"/>
        <v/>
      </c>
      <c r="F62" s="67" t="str">
        <f t="shared" si="23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4" t="str">
        <f t="shared" si="9"/>
        <v/>
      </c>
      <c r="M62" s="24" t="str">
        <f t="shared" si="24"/>
        <v/>
      </c>
      <c r="N62" s="36" t="str">
        <f t="shared" si="25"/>
        <v/>
      </c>
      <c r="O62" s="117" t="str">
        <f t="shared" si="10"/>
        <v/>
      </c>
      <c r="P62" s="24" t="str">
        <f>IF(H62="","",IF(B62="NB",P61,IF(O62="",SUM($O$5:$O62)+N62,SUM($O$5:$O62))))</f>
        <v/>
      </c>
      <c r="Q62" s="123" t="str">
        <f t="shared" si="0"/>
        <v/>
      </c>
      <c r="R62" s="122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79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2" t="str">
        <f t="shared" si="37"/>
        <v/>
      </c>
      <c r="AH62" s="152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1" t="str">
        <f t="shared" si="14"/>
        <v/>
      </c>
      <c r="AM62" s="71" t="str">
        <f t="shared" si="15"/>
        <v/>
      </c>
      <c r="AN62" s="71" t="str">
        <f t="shared" si="16"/>
        <v/>
      </c>
      <c r="AO62" s="71" t="str">
        <f t="shared" si="17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19"/>
        <v/>
      </c>
      <c r="BB62" s="14" t="str">
        <f t="shared" si="44"/>
        <v/>
      </c>
      <c r="BC62" s="14" t="str">
        <f t="shared" si="20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5" t="str">
        <f t="shared" si="21"/>
        <v/>
      </c>
      <c r="E63" s="113" t="str">
        <f t="shared" si="22"/>
        <v/>
      </c>
      <c r="F63" s="67" t="str">
        <f t="shared" si="23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4" t="str">
        <f t="shared" si="9"/>
        <v/>
      </c>
      <c r="M63" s="24" t="str">
        <f t="shared" si="24"/>
        <v/>
      </c>
      <c r="N63" s="36" t="str">
        <f t="shared" si="25"/>
        <v/>
      </c>
      <c r="O63" s="117" t="str">
        <f t="shared" si="10"/>
        <v/>
      </c>
      <c r="P63" s="24" t="str">
        <f>IF(H63="","",IF(B63="NB",P62,IF(O63="",SUM($O$5:$O63)+N63,SUM($O$5:$O63))))</f>
        <v/>
      </c>
      <c r="Q63" s="123" t="str">
        <f t="shared" si="0"/>
        <v/>
      </c>
      <c r="R63" s="122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79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2" t="str">
        <f t="shared" si="37"/>
        <v/>
      </c>
      <c r="AH63" s="152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1" t="str">
        <f t="shared" si="14"/>
        <v/>
      </c>
      <c r="AM63" s="71" t="str">
        <f t="shared" si="15"/>
        <v/>
      </c>
      <c r="AN63" s="71" t="str">
        <f t="shared" si="16"/>
        <v/>
      </c>
      <c r="AO63" s="71" t="str">
        <f t="shared" si="17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19"/>
        <v/>
      </c>
      <c r="BB63" s="14" t="str">
        <f t="shared" si="44"/>
        <v/>
      </c>
      <c r="BC63" s="14" t="str">
        <f t="shared" si="20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5" t="str">
        <f t="shared" si="21"/>
        <v/>
      </c>
      <c r="E64" s="113" t="str">
        <f t="shared" si="22"/>
        <v/>
      </c>
      <c r="F64" s="70" t="str">
        <f t="shared" si="23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5" t="str">
        <f t="shared" si="9"/>
        <v/>
      </c>
      <c r="M64" s="25" t="str">
        <f t="shared" si="24"/>
        <v/>
      </c>
      <c r="N64" s="36" t="str">
        <f t="shared" si="25"/>
        <v/>
      </c>
      <c r="O64" s="124" t="str">
        <f t="shared" si="10"/>
        <v/>
      </c>
      <c r="P64" s="25" t="str">
        <f>IF(H64="","",IF(B64="NB",P63,IF(O64="",SUM($O$5:$O64)+N64,SUM($O$5:$O64))))</f>
        <v/>
      </c>
      <c r="Q64" s="125" t="str">
        <f t="shared" si="0"/>
        <v/>
      </c>
      <c r="R64" s="122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79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2" t="str">
        <f t="shared" si="37"/>
        <v/>
      </c>
      <c r="AH64" s="152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1" t="str">
        <f t="shared" si="14"/>
        <v/>
      </c>
      <c r="AM64" s="71" t="str">
        <f t="shared" si="15"/>
        <v/>
      </c>
      <c r="AN64" s="71" t="str">
        <f t="shared" si="16"/>
        <v/>
      </c>
      <c r="AO64" s="71" t="str">
        <f t="shared" si="17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19"/>
        <v/>
      </c>
      <c r="BB64" s="14" t="str">
        <f t="shared" si="44"/>
        <v/>
      </c>
      <c r="BC64" s="14" t="str">
        <f t="shared" si="20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21"/>
        <v/>
      </c>
      <c r="E65" s="113" t="str">
        <f t="shared" si="22"/>
        <v/>
      </c>
      <c r="F65" s="76" t="str">
        <f t="shared" si="23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3" t="str">
        <f t="shared" si="9"/>
        <v/>
      </c>
      <c r="M65" s="36" t="str">
        <f t="shared" si="24"/>
        <v/>
      </c>
      <c r="N65" s="36" t="str">
        <f t="shared" si="25"/>
        <v/>
      </c>
      <c r="O65" s="129" t="str">
        <f t="shared" si="10"/>
        <v/>
      </c>
      <c r="P65" s="36" t="str">
        <f>IF(H65="","",IF(B65="NB",P64,IF(O65="",SUM($O$5:$O65)+N65,SUM($O$5:$O65))))</f>
        <v/>
      </c>
      <c r="Q65" s="130" t="str">
        <f t="shared" si="0"/>
        <v/>
      </c>
      <c r="R65" s="122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79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2" t="str">
        <f t="shared" si="37"/>
        <v/>
      </c>
      <c r="AH65" s="152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1" t="str">
        <f t="shared" si="14"/>
        <v/>
      </c>
      <c r="AM65" s="71" t="str">
        <f t="shared" si="15"/>
        <v/>
      </c>
      <c r="AN65" s="71" t="str">
        <f t="shared" si="16"/>
        <v/>
      </c>
      <c r="AO65" s="71" t="str">
        <f t="shared" si="17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19"/>
        <v/>
      </c>
      <c r="BB65" s="14" t="str">
        <f t="shared" si="44"/>
        <v/>
      </c>
      <c r="BC65" s="14" t="str">
        <f t="shared" si="20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5" t="str">
        <f t="shared" si="21"/>
        <v/>
      </c>
      <c r="E66" s="113" t="str">
        <f t="shared" si="22"/>
        <v/>
      </c>
      <c r="F66" s="67" t="str">
        <f t="shared" si="23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4" t="str">
        <f t="shared" si="9"/>
        <v/>
      </c>
      <c r="M66" s="24" t="str">
        <f t="shared" si="24"/>
        <v/>
      </c>
      <c r="N66" s="36" t="str">
        <f t="shared" si="25"/>
        <v/>
      </c>
      <c r="O66" s="117" t="str">
        <f t="shared" si="10"/>
        <v/>
      </c>
      <c r="P66" s="24" t="str">
        <f>IF(H66="","",IF(B66="NB",P65,IF(O66="",SUM($O$5:$O66)+N66,SUM($O$5:$O66))))</f>
        <v/>
      </c>
      <c r="Q66" s="123" t="str">
        <f t="shared" si="0"/>
        <v/>
      </c>
      <c r="R66" s="122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79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2" t="str">
        <f t="shared" si="37"/>
        <v/>
      </c>
      <c r="AH66" s="152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1" t="str">
        <f t="shared" si="14"/>
        <v/>
      </c>
      <c r="AM66" s="71" t="str">
        <f t="shared" si="15"/>
        <v/>
      </c>
      <c r="AN66" s="71" t="str">
        <f t="shared" si="16"/>
        <v/>
      </c>
      <c r="AO66" s="71" t="str">
        <f t="shared" si="17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19"/>
        <v/>
      </c>
      <c r="BB66" s="14" t="str">
        <f t="shared" si="44"/>
        <v/>
      </c>
      <c r="BC66" s="14" t="str">
        <f t="shared" si="20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5" t="str">
        <f t="shared" si="21"/>
        <v/>
      </c>
      <c r="E67" s="113" t="str">
        <f t="shared" si="22"/>
        <v/>
      </c>
      <c r="F67" s="67" t="str">
        <f t="shared" si="23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4" t="str">
        <f t="shared" si="9"/>
        <v/>
      </c>
      <c r="M67" s="24" t="str">
        <f t="shared" si="24"/>
        <v/>
      </c>
      <c r="N67" s="36" t="str">
        <f t="shared" si="25"/>
        <v/>
      </c>
      <c r="O67" s="117" t="str">
        <f t="shared" si="10"/>
        <v/>
      </c>
      <c r="P67" s="24" t="str">
        <f>IF(H67="","",IF(B67="NB",P66,IF(O67="",SUM($O$5:$O67)+N67,SUM($O$5:$O67))))</f>
        <v/>
      </c>
      <c r="Q67" s="123" t="str">
        <f t="shared" si="0"/>
        <v/>
      </c>
      <c r="R67" s="122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79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2" t="str">
        <f t="shared" si="37"/>
        <v/>
      </c>
      <c r="AH67" s="152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1" t="str">
        <f t="shared" si="14"/>
        <v/>
      </c>
      <c r="AM67" s="71" t="str">
        <f t="shared" si="15"/>
        <v/>
      </c>
      <c r="AN67" s="71" t="str">
        <f t="shared" si="16"/>
        <v/>
      </c>
      <c r="AO67" s="71" t="str">
        <f t="shared" si="17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19"/>
        <v/>
      </c>
      <c r="BB67" s="14" t="str">
        <f t="shared" si="44"/>
        <v/>
      </c>
      <c r="BC67" s="14" t="str">
        <f t="shared" si="20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5" t="str">
        <f t="shared" si="21"/>
        <v/>
      </c>
      <c r="E68" s="113" t="str">
        <f t="shared" si="22"/>
        <v/>
      </c>
      <c r="F68" s="67" t="str">
        <f t="shared" si="23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4" t="str">
        <f t="shared" si="9"/>
        <v/>
      </c>
      <c r="M68" s="24" t="str">
        <f t="shared" si="24"/>
        <v/>
      </c>
      <c r="N68" s="36" t="str">
        <f t="shared" si="25"/>
        <v/>
      </c>
      <c r="O68" s="117" t="str">
        <f t="shared" si="10"/>
        <v/>
      </c>
      <c r="P68" s="24" t="str">
        <f>IF(H68="","",IF(B68="NB",P67,IF(O68="",SUM($O$5:$O68)+N68,SUM($O$5:$O68))))</f>
        <v/>
      </c>
      <c r="Q68" s="123" t="str">
        <f t="shared" si="0"/>
        <v/>
      </c>
      <c r="R68" s="122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79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2" t="str">
        <f t="shared" si="37"/>
        <v/>
      </c>
      <c r="AH68" s="152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1" t="str">
        <f t="shared" si="14"/>
        <v/>
      </c>
      <c r="AM68" s="71" t="str">
        <f t="shared" si="15"/>
        <v/>
      </c>
      <c r="AN68" s="71" t="str">
        <f t="shared" si="16"/>
        <v/>
      </c>
      <c r="AO68" s="71" t="str">
        <f t="shared" si="17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19"/>
        <v/>
      </c>
      <c r="BB68" s="14" t="str">
        <f t="shared" si="44"/>
        <v/>
      </c>
      <c r="BC68" s="14" t="str">
        <f t="shared" si="20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5" t="str">
        <f t="shared" si="21"/>
        <v/>
      </c>
      <c r="E69" s="113" t="str">
        <f t="shared" si="22"/>
        <v/>
      </c>
      <c r="F69" s="70" t="str">
        <f t="shared" si="23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5" t="str">
        <f t="shared" si="9"/>
        <v/>
      </c>
      <c r="M69" s="25" t="str">
        <f t="shared" si="24"/>
        <v/>
      </c>
      <c r="N69" s="36" t="str">
        <f t="shared" si="25"/>
        <v/>
      </c>
      <c r="O69" s="124" t="str">
        <f t="shared" si="10"/>
        <v/>
      </c>
      <c r="P69" s="25" t="str">
        <f>IF(H69="","",IF(B69="NB",P68,IF(O69="",SUM($O$5:$O69)+N69,SUM($O$5:$O69))))</f>
        <v/>
      </c>
      <c r="Q69" s="125" t="str">
        <f t="shared" ref="Q69:Q109" si="60">IF(AB69="R","Rabbit","")</f>
        <v/>
      </c>
      <c r="R69" s="122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79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2" t="str">
        <f t="shared" si="37"/>
        <v/>
      </c>
      <c r="AH69" s="152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1" t="str">
        <f t="shared" si="14"/>
        <v/>
      </c>
      <c r="AM69" s="71" t="str">
        <f t="shared" si="15"/>
        <v/>
      </c>
      <c r="AN69" s="71" t="str">
        <f t="shared" si="16"/>
        <v/>
      </c>
      <c r="AO69" s="71" t="str">
        <f t="shared" si="17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19"/>
        <v/>
      </c>
      <c r="BB69" s="14" t="str">
        <f t="shared" si="44"/>
        <v/>
      </c>
      <c r="BC69" s="14" t="str">
        <f t="shared" si="20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1">IF(H69="","",IF(AR69=AR70,"",AR70))</f>
        <v/>
      </c>
      <c r="D70" s="75" t="str">
        <f t="shared" si="21"/>
        <v/>
      </c>
      <c r="E70" s="113" t="str">
        <f t="shared" si="22"/>
        <v/>
      </c>
      <c r="F70" s="76" t="str">
        <f t="shared" si="23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3" t="str">
        <f t="shared" si="9"/>
        <v/>
      </c>
      <c r="M70" s="36" t="str">
        <f t="shared" si="24"/>
        <v/>
      </c>
      <c r="N70" s="36" t="str">
        <f t="shared" si="25"/>
        <v/>
      </c>
      <c r="O70" s="129" t="str">
        <f t="shared" si="10"/>
        <v/>
      </c>
      <c r="P70" s="36" t="str">
        <f>IF(H70="","",IF(B70="NB",P69,IF(O70="",SUM($O$5:$O70)+N70,SUM($O$5:$O70))))</f>
        <v/>
      </c>
      <c r="Q70" s="130" t="str">
        <f t="shared" si="60"/>
        <v/>
      </c>
      <c r="R70" s="122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79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2" t="str">
        <f t="shared" si="37"/>
        <v/>
      </c>
      <c r="AH70" s="152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1" t="str">
        <f t="shared" si="14"/>
        <v/>
      </c>
      <c r="AM70" s="71" t="str">
        <f t="shared" si="15"/>
        <v/>
      </c>
      <c r="AN70" s="71" t="str">
        <f t="shared" si="16"/>
        <v/>
      </c>
      <c r="AO70" s="71" t="str">
        <f t="shared" si="17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19"/>
        <v/>
      </c>
      <c r="BB70" s="14" t="str">
        <f t="shared" si="44"/>
        <v/>
      </c>
      <c r="BC70" s="14" t="str">
        <f t="shared" si="20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1"/>
        <v/>
      </c>
      <c r="D71" s="75" t="str">
        <f t="shared" si="21"/>
        <v/>
      </c>
      <c r="E71" s="113" t="str">
        <f t="shared" si="22"/>
        <v/>
      </c>
      <c r="F71" s="67" t="str">
        <f t="shared" si="23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4" t="str">
        <f t="shared" si="9"/>
        <v/>
      </c>
      <c r="M71" s="24" t="str">
        <f t="shared" si="24"/>
        <v/>
      </c>
      <c r="N71" s="36" t="str">
        <f t="shared" si="25"/>
        <v/>
      </c>
      <c r="O71" s="117" t="str">
        <f t="shared" si="10"/>
        <v/>
      </c>
      <c r="P71" s="24" t="str">
        <f>IF(H71="","",IF(B71="NB",P70,IF(O71="",SUM($O$5:$O71)+N71,SUM($O$5:$O71))))</f>
        <v/>
      </c>
      <c r="Q71" s="123" t="str">
        <f t="shared" si="60"/>
        <v/>
      </c>
      <c r="R71" s="122" t="str">
        <f t="shared" si="11"/>
        <v/>
      </c>
      <c r="S71" s="79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79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2" t="str">
        <f t="shared" si="37"/>
        <v/>
      </c>
      <c r="AH71" s="152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1" t="str">
        <f t="shared" si="14"/>
        <v/>
      </c>
      <c r="AM71" s="71" t="str">
        <f t="shared" si="15"/>
        <v/>
      </c>
      <c r="AN71" s="71" t="str">
        <f t="shared" si="16"/>
        <v/>
      </c>
      <c r="AO71" s="71" t="str">
        <f t="shared" si="17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19"/>
        <v/>
      </c>
      <c r="BB71" s="14" t="str">
        <f t="shared" si="44"/>
        <v/>
      </c>
      <c r="BC71" s="14" t="str">
        <f t="shared" si="20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1"/>
        <v/>
      </c>
      <c r="D72" s="75" t="str">
        <f t="shared" si="21"/>
        <v/>
      </c>
      <c r="E72" s="113" t="str">
        <f t="shared" si="22"/>
        <v/>
      </c>
      <c r="F72" s="67" t="str">
        <f t="shared" si="23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4" t="str">
        <f t="shared" si="9"/>
        <v/>
      </c>
      <c r="M72" s="24" t="str">
        <f t="shared" si="24"/>
        <v/>
      </c>
      <c r="N72" s="36" t="str">
        <f t="shared" si="25"/>
        <v/>
      </c>
      <c r="O72" s="117" t="str">
        <f t="shared" si="10"/>
        <v/>
      </c>
      <c r="P72" s="24" t="str">
        <f>IF(H72="","",IF(B72="NB",P71,IF(O72="",SUM($O$5:$O72)+N72,SUM($O$5:$O72))))</f>
        <v/>
      </c>
      <c r="Q72" s="123" t="str">
        <f t="shared" si="60"/>
        <v/>
      </c>
      <c r="R72" s="122" t="str">
        <f t="shared" si="11"/>
        <v/>
      </c>
      <c r="S72" s="79" t="str">
        <f t="shared" si="12"/>
        <v/>
      </c>
      <c r="T72" s="14" t="str">
        <f t="shared" si="63"/>
        <v/>
      </c>
      <c r="U72" s="14">
        <f t="shared" si="26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79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2" t="str">
        <f t="shared" si="37"/>
        <v/>
      </c>
      <c r="AH72" s="152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1" t="str">
        <f t="shared" si="14"/>
        <v/>
      </c>
      <c r="AM72" s="71" t="str">
        <f t="shared" si="15"/>
        <v/>
      </c>
      <c r="AN72" s="71" t="str">
        <f t="shared" si="16"/>
        <v/>
      </c>
      <c r="AO72" s="71" t="str">
        <f t="shared" si="17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19"/>
        <v/>
      </c>
      <c r="BB72" s="14" t="str">
        <f t="shared" si="44"/>
        <v/>
      </c>
      <c r="BC72" s="14" t="str">
        <f t="shared" si="20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1"/>
        <v/>
      </c>
      <c r="D73" s="75" t="str">
        <f t="shared" si="21"/>
        <v/>
      </c>
      <c r="E73" s="113" t="str">
        <f t="shared" si="22"/>
        <v/>
      </c>
      <c r="F73" s="67" t="str">
        <f t="shared" si="23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4" t="str">
        <f t="shared" si="9"/>
        <v/>
      </c>
      <c r="M73" s="24" t="str">
        <f t="shared" si="24"/>
        <v/>
      </c>
      <c r="N73" s="36" t="str">
        <f t="shared" si="25"/>
        <v/>
      </c>
      <c r="O73" s="117" t="str">
        <f t="shared" si="10"/>
        <v/>
      </c>
      <c r="P73" s="24" t="str">
        <f>IF(H73="","",IF(B73="NB",P72,IF(O73="",SUM($O$5:$O73)+N73,SUM($O$5:$O73))))</f>
        <v/>
      </c>
      <c r="Q73" s="123" t="str">
        <f t="shared" si="60"/>
        <v/>
      </c>
      <c r="R73" s="122" t="str">
        <f t="shared" si="11"/>
        <v/>
      </c>
      <c r="S73" s="79" t="str">
        <f t="shared" si="12"/>
        <v/>
      </c>
      <c r="T73" s="14" t="str">
        <f t="shared" si="63"/>
        <v/>
      </c>
      <c r="U73" s="14">
        <f t="shared" si="26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79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2" t="str">
        <f t="shared" si="37"/>
        <v/>
      </c>
      <c r="AH73" s="152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1" t="str">
        <f t="shared" si="14"/>
        <v/>
      </c>
      <c r="AM73" s="71" t="str">
        <f t="shared" si="15"/>
        <v/>
      </c>
      <c r="AN73" s="71" t="str">
        <f t="shared" si="16"/>
        <v/>
      </c>
      <c r="AO73" s="71" t="str">
        <f t="shared" si="17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19"/>
        <v/>
      </c>
      <c r="BB73" s="14" t="str">
        <f t="shared" si="44"/>
        <v/>
      </c>
      <c r="BC73" s="14" t="str">
        <f t="shared" si="20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69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5" t="str">
        <f t="shared" si="21"/>
        <v/>
      </c>
      <c r="E74" s="113" t="str">
        <f t="shared" si="22"/>
        <v/>
      </c>
      <c r="F74" s="70" t="str">
        <f t="shared" si="23"/>
        <v/>
      </c>
      <c r="H74" s="82" t="str">
        <f>IF('Strategy Dashboard'!AU74="","",'Strategy Dashboard'!AU74)</f>
        <v/>
      </c>
      <c r="J74" s="69" t="str">
        <f t="shared" ref="J74:J109" si="65">IF(AS73=AS74,"",AS74)</f>
        <v/>
      </c>
      <c r="K74" s="78" t="str">
        <f t="shared" ref="K74:K109" si="66">IF(H73="","",IF(AND(D74=AG74,LEFT(AG74)="L",REPLACE(AG74,1,1,"")&gt;=5),"L"&amp;(REPLACE(AG74,1,1,"")-3),AG74))</f>
        <v/>
      </c>
      <c r="L74" s="115" t="str">
        <f t="shared" ref="L74:L109" si="67">IF(H73="","",IF(AND(E74=AH74,LEFT(AH74)="L",REPLACE(AH74,1,1,"")&gt;=5),"L"&amp;(REPLACE(AH74,1,1,"")-3),AH74))</f>
        <v/>
      </c>
      <c r="M74" s="25" t="str">
        <f t="shared" si="24"/>
        <v/>
      </c>
      <c r="N74" s="36" t="str">
        <f t="shared" si="25"/>
        <v/>
      </c>
      <c r="O74" s="124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5" t="str">
        <f t="shared" si="60"/>
        <v/>
      </c>
      <c r="R74" s="122" t="str">
        <f t="shared" ref="R74:R109" si="69">IF(H74="","",IF(M74="W",0+BF74,0-BF74)+IF(F74="W",0+BE74,0-BE74))</f>
        <v/>
      </c>
      <c r="S74" s="79" t="str">
        <f t="shared" ref="S74:S109" si="70">IF(H74="","",IF(R74&gt;0,"W",IF(R74&lt;0,"L","")))</f>
        <v/>
      </c>
      <c r="T74" s="14" t="str">
        <f t="shared" si="63"/>
        <v/>
      </c>
      <c r="U74" s="14">
        <f t="shared" si="26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79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2" t="str">
        <f t="shared" si="37"/>
        <v/>
      </c>
      <c r="AH74" s="152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1" t="str">
        <f t="shared" ref="AL74:AL109" si="71">IF(AR74="T-T",IF(H72="B",BB74,""),IF(AR74="T-C",IF(H73="B",BB74,""),IF(AR74="T-B",IF(H73="P",BB74,""),"")))</f>
        <v/>
      </c>
      <c r="AM74" s="71" t="str">
        <f t="shared" ref="AM74:AM109" si="72">IF(AR74="T-T",IF(H72="P",BB74,""),IF(AR74="T-C",IF(H73="P",BB74,""),IF(AR74="T-B",IF(H73="B",BB74,""),"")))</f>
        <v/>
      </c>
      <c r="AN74" s="71" t="str">
        <f t="shared" ref="AN74:AN109" si="73">IF(AR74="T-T",IF(H72="B",BD74,""),IF(AR74="T-C",IF(H73="B",BD74,""),IF(AR74="T-B",IF(H73="P",BD74,""),"")))</f>
        <v/>
      </c>
      <c r="AO74" s="71" t="str">
        <f t="shared" ref="AO74:AO109" si="74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5">IF(D73="",E73,D73)&amp;F73</f>
        <v/>
      </c>
      <c r="BB74" s="14" t="str">
        <f t="shared" si="44"/>
        <v/>
      </c>
      <c r="BC74" s="14" t="str">
        <f t="shared" ref="BC74:BC109" si="76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4" t="str">
        <f t="shared" si="64"/>
        <v/>
      </c>
      <c r="C75" s="36" t="str">
        <f t="shared" si="61"/>
        <v/>
      </c>
      <c r="D75" s="75" t="str">
        <f t="shared" ref="D75:D109" si="77">IF(H74="","",IF(AR75="M1",IF(H73="P",BB75,""),AL75))</f>
        <v/>
      </c>
      <c r="E75" s="113" t="str">
        <f t="shared" ref="E75:E109" si="78">IF(H74="","",IF(AR75="M1",IF(H73="B",BB75,""),AM75))</f>
        <v/>
      </c>
      <c r="F75" s="76" t="str">
        <f t="shared" ref="F75:F109" si="79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5"/>
        <v/>
      </c>
      <c r="K75" s="75" t="str">
        <f t="shared" si="66"/>
        <v/>
      </c>
      <c r="L75" s="113" t="str">
        <f t="shared" si="67"/>
        <v/>
      </c>
      <c r="M75" s="36" t="str">
        <f t="shared" ref="M75:M109" si="80">IF(H75="","",IF(H75="P",IF(K75="","L","W"),IF(L75="","L","W")))</f>
        <v/>
      </c>
      <c r="N75" s="36" t="str">
        <f t="shared" ref="N75:N109" si="81">IF(H75="","",IF(S75="",IF(V75="S",0,N74),IF(S75="W",IF(V75="S",0,N74)+INT(REPLACE(B75,1,1,"")),IF(V75="S",0,N74)-INT(REPLACE(B75,1,1,"")))))</f>
        <v/>
      </c>
      <c r="O75" s="129" t="str">
        <f t="shared" si="68"/>
        <v/>
      </c>
      <c r="P75" s="36" t="str">
        <f>IF(H75="","",IF(B75="NB",P74,IF(O75="",SUM($O$5:$O75)+N75,SUM($O$5:$O75))))</f>
        <v/>
      </c>
      <c r="Q75" s="130" t="str">
        <f t="shared" si="60"/>
        <v/>
      </c>
      <c r="R75" s="122" t="str">
        <f t="shared" si="69"/>
        <v/>
      </c>
      <c r="S75" s="79" t="str">
        <f t="shared" si="70"/>
        <v/>
      </c>
      <c r="T75" s="14" t="str">
        <f t="shared" si="63"/>
        <v/>
      </c>
      <c r="U75" s="14">
        <f t="shared" ref="U75:U109" si="82">IF(S75="",0,IFERROR(VLOOKUP(S70&amp;S71&amp;S72&amp;S73&amp;S74&amp;S75,BP:BQ,2,FALSE),0))</f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79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52" t="str">
        <f t="shared" ref="AG75:AG109" si="91">IF(H74="","",IF(AS75="TG",IF(H73="B",BD75,""),AN75))</f>
        <v/>
      </c>
      <c r="AH75" s="152" t="str">
        <f t="shared" ref="AH75:AH109" si="92">IF(H74="","",IF(AS75="TG",IF(H73="P",BD75,""),AO75))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1" t="str">
        <f t="shared" si="71"/>
        <v/>
      </c>
      <c r="AM75" s="71" t="str">
        <f t="shared" si="72"/>
        <v/>
      </c>
      <c r="AN75" s="71" t="str">
        <f t="shared" si="73"/>
        <v/>
      </c>
      <c r="AO75" s="71" t="str">
        <f t="shared" si="74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5"/>
        <v/>
      </c>
      <c r="BB75" s="14" t="str">
        <f t="shared" ref="BB75:BB109" si="94">IF(OR(V75="S",AND(Z74="Y",W75="N")),"B",IFERROR(VLOOKUP(BA75,BM:BN,2,FALSE),""))</f>
        <v/>
      </c>
      <c r="BC75" s="14" t="str">
        <f t="shared" si="76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68" t="str">
        <f t="shared" si="64"/>
        <v/>
      </c>
      <c r="C76" s="24" t="str">
        <f t="shared" si="61"/>
        <v/>
      </c>
      <c r="D76" s="75" t="str">
        <f t="shared" si="77"/>
        <v/>
      </c>
      <c r="E76" s="113" t="str">
        <f t="shared" si="78"/>
        <v/>
      </c>
      <c r="F76" s="67" t="str">
        <f t="shared" si="79"/>
        <v/>
      </c>
      <c r="H76" s="81" t="str">
        <f>IF('Strategy Dashboard'!AU76="","",'Strategy Dashboard'!AU76)</f>
        <v/>
      </c>
      <c r="J76" s="68" t="str">
        <f t="shared" si="65"/>
        <v/>
      </c>
      <c r="K76" s="77" t="str">
        <f t="shared" si="66"/>
        <v/>
      </c>
      <c r="L76" s="114" t="str">
        <f t="shared" si="67"/>
        <v/>
      </c>
      <c r="M76" s="24" t="str">
        <f t="shared" si="80"/>
        <v/>
      </c>
      <c r="N76" s="36" t="str">
        <f t="shared" si="81"/>
        <v/>
      </c>
      <c r="O76" s="117" t="str">
        <f t="shared" si="68"/>
        <v/>
      </c>
      <c r="P76" s="24" t="str">
        <f>IF(H76="","",IF(B76="NB",P75,IF(O76="",SUM($O$5:$O76)+N76,SUM($O$5:$O76))))</f>
        <v/>
      </c>
      <c r="Q76" s="123" t="str">
        <f t="shared" si="60"/>
        <v/>
      </c>
      <c r="R76" s="122" t="str">
        <f t="shared" si="69"/>
        <v/>
      </c>
      <c r="S76" s="79" t="str">
        <f t="shared" si="70"/>
        <v/>
      </c>
      <c r="T76" s="14" t="str">
        <f t="shared" si="63"/>
        <v/>
      </c>
      <c r="U76" s="14">
        <f t="shared" si="8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79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52" t="str">
        <f t="shared" si="91"/>
        <v/>
      </c>
      <c r="AH76" s="152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1" t="str">
        <f t="shared" si="71"/>
        <v/>
      </c>
      <c r="AM76" s="71" t="str">
        <f t="shared" si="72"/>
        <v/>
      </c>
      <c r="AN76" s="71" t="str">
        <f t="shared" si="73"/>
        <v/>
      </c>
      <c r="AO76" s="71" t="str">
        <f t="shared" si="74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5"/>
        <v/>
      </c>
      <c r="BB76" s="14" t="str">
        <f t="shared" si="94"/>
        <v/>
      </c>
      <c r="BC76" s="14" t="str">
        <f t="shared" si="76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68" t="str">
        <f t="shared" si="64"/>
        <v/>
      </c>
      <c r="C77" s="24" t="str">
        <f t="shared" si="61"/>
        <v/>
      </c>
      <c r="D77" s="75" t="str">
        <f t="shared" si="77"/>
        <v/>
      </c>
      <c r="E77" s="113" t="str">
        <f t="shared" si="78"/>
        <v/>
      </c>
      <c r="F77" s="67" t="str">
        <f t="shared" si="79"/>
        <v/>
      </c>
      <c r="H77" s="81" t="str">
        <f>IF('Strategy Dashboard'!AU77="","",'Strategy Dashboard'!AU77)</f>
        <v/>
      </c>
      <c r="J77" s="68" t="str">
        <f t="shared" si="65"/>
        <v/>
      </c>
      <c r="K77" s="77" t="str">
        <f t="shared" si="66"/>
        <v/>
      </c>
      <c r="L77" s="114" t="str">
        <f t="shared" si="67"/>
        <v/>
      </c>
      <c r="M77" s="24" t="str">
        <f t="shared" si="80"/>
        <v/>
      </c>
      <c r="N77" s="36" t="str">
        <f t="shared" si="81"/>
        <v/>
      </c>
      <c r="O77" s="117" t="str">
        <f t="shared" si="68"/>
        <v/>
      </c>
      <c r="P77" s="24" t="str">
        <f>IF(H77="","",IF(B77="NB",P76,IF(O77="",SUM($O$5:$O77)+N77,SUM($O$5:$O77))))</f>
        <v/>
      </c>
      <c r="Q77" s="123" t="str">
        <f t="shared" si="60"/>
        <v/>
      </c>
      <c r="R77" s="122" t="str">
        <f t="shared" si="69"/>
        <v/>
      </c>
      <c r="S77" s="79" t="str">
        <f t="shared" si="70"/>
        <v/>
      </c>
      <c r="T77" s="14" t="str">
        <f t="shared" si="63"/>
        <v/>
      </c>
      <c r="U77" s="14">
        <f t="shared" si="8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79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52" t="str">
        <f t="shared" si="91"/>
        <v/>
      </c>
      <c r="AH77" s="152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1" t="str">
        <f t="shared" si="71"/>
        <v/>
      </c>
      <c r="AM77" s="71" t="str">
        <f t="shared" si="72"/>
        <v/>
      </c>
      <c r="AN77" s="71" t="str">
        <f t="shared" si="73"/>
        <v/>
      </c>
      <c r="AO77" s="71" t="str">
        <f t="shared" si="74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5"/>
        <v/>
      </c>
      <c r="BB77" s="14" t="str">
        <f t="shared" si="94"/>
        <v/>
      </c>
      <c r="BC77" s="14" t="str">
        <f t="shared" si="76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68" t="str">
        <f t="shared" si="64"/>
        <v/>
      </c>
      <c r="C78" s="24" t="str">
        <f t="shared" si="61"/>
        <v/>
      </c>
      <c r="D78" s="75" t="str">
        <f t="shared" si="77"/>
        <v/>
      </c>
      <c r="E78" s="113" t="str">
        <f t="shared" si="78"/>
        <v/>
      </c>
      <c r="F78" s="67" t="str">
        <f t="shared" si="79"/>
        <v/>
      </c>
      <c r="H78" s="81" t="str">
        <f>IF('Strategy Dashboard'!AU78="","",'Strategy Dashboard'!AU78)</f>
        <v/>
      </c>
      <c r="J78" s="68" t="str">
        <f t="shared" si="65"/>
        <v/>
      </c>
      <c r="K78" s="77" t="str">
        <f t="shared" si="66"/>
        <v/>
      </c>
      <c r="L78" s="114" t="str">
        <f t="shared" si="67"/>
        <v/>
      </c>
      <c r="M78" s="24" t="str">
        <f t="shared" si="80"/>
        <v/>
      </c>
      <c r="N78" s="36" t="str">
        <f t="shared" si="81"/>
        <v/>
      </c>
      <c r="O78" s="117" t="str">
        <f t="shared" si="68"/>
        <v/>
      </c>
      <c r="P78" s="24" t="str">
        <f>IF(H78="","",IF(B78="NB",P77,IF(O78="",SUM($O$5:$O78)+N78,SUM($O$5:$O78))))</f>
        <v/>
      </c>
      <c r="Q78" s="123" t="str">
        <f t="shared" si="60"/>
        <v/>
      </c>
      <c r="R78" s="122" t="str">
        <f t="shared" si="69"/>
        <v/>
      </c>
      <c r="S78" s="79" t="str">
        <f t="shared" si="70"/>
        <v/>
      </c>
      <c r="T78" s="14" t="str">
        <f t="shared" si="63"/>
        <v/>
      </c>
      <c r="U78" s="14">
        <f t="shared" si="8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79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52" t="str">
        <f t="shared" si="91"/>
        <v/>
      </c>
      <c r="AH78" s="152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1" t="str">
        <f t="shared" si="71"/>
        <v/>
      </c>
      <c r="AM78" s="71" t="str">
        <f t="shared" si="72"/>
        <v/>
      </c>
      <c r="AN78" s="71" t="str">
        <f t="shared" si="73"/>
        <v/>
      </c>
      <c r="AO78" s="71" t="str">
        <f t="shared" si="74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5"/>
        <v/>
      </c>
      <c r="BB78" s="14" t="str">
        <f t="shared" si="94"/>
        <v/>
      </c>
      <c r="BC78" s="14" t="str">
        <f t="shared" si="76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69" t="str">
        <f t="shared" si="64"/>
        <v/>
      </c>
      <c r="C79" s="25" t="str">
        <f t="shared" si="61"/>
        <v/>
      </c>
      <c r="D79" s="75" t="str">
        <f t="shared" si="77"/>
        <v/>
      </c>
      <c r="E79" s="113" t="str">
        <f t="shared" si="78"/>
        <v/>
      </c>
      <c r="F79" s="70" t="str">
        <f t="shared" si="79"/>
        <v/>
      </c>
      <c r="H79" s="82" t="str">
        <f>IF('Strategy Dashboard'!AU79="","",'Strategy Dashboard'!AU79)</f>
        <v/>
      </c>
      <c r="J79" s="69" t="str">
        <f t="shared" si="65"/>
        <v/>
      </c>
      <c r="K79" s="78" t="str">
        <f t="shared" si="66"/>
        <v/>
      </c>
      <c r="L79" s="115" t="str">
        <f t="shared" si="67"/>
        <v/>
      </c>
      <c r="M79" s="25" t="str">
        <f t="shared" si="80"/>
        <v/>
      </c>
      <c r="N79" s="36" t="str">
        <f t="shared" si="81"/>
        <v/>
      </c>
      <c r="O79" s="124" t="str">
        <f t="shared" si="68"/>
        <v/>
      </c>
      <c r="P79" s="25" t="str">
        <f>IF(H79="","",IF(B79="NB",P78,IF(O79="",SUM($O$5:$O79)+N79,SUM($O$5:$O79))))</f>
        <v/>
      </c>
      <c r="Q79" s="125" t="str">
        <f t="shared" si="60"/>
        <v/>
      </c>
      <c r="R79" s="122" t="str">
        <f t="shared" si="69"/>
        <v/>
      </c>
      <c r="S79" s="79" t="str">
        <f t="shared" si="70"/>
        <v/>
      </c>
      <c r="T79" s="14" t="str">
        <f t="shared" si="63"/>
        <v/>
      </c>
      <c r="U79" s="14">
        <f t="shared" si="8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79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52" t="str">
        <f t="shared" si="91"/>
        <v/>
      </c>
      <c r="AH79" s="152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1" t="str">
        <f t="shared" si="71"/>
        <v/>
      </c>
      <c r="AM79" s="71" t="str">
        <f t="shared" si="72"/>
        <v/>
      </c>
      <c r="AN79" s="71" t="str">
        <f t="shared" si="73"/>
        <v/>
      </c>
      <c r="AO79" s="71" t="str">
        <f t="shared" si="74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5"/>
        <v/>
      </c>
      <c r="BB79" s="14" t="str">
        <f t="shared" si="94"/>
        <v/>
      </c>
      <c r="BC79" s="14" t="str">
        <f t="shared" si="76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4" t="str">
        <f t="shared" si="64"/>
        <v/>
      </c>
      <c r="C80" s="36" t="str">
        <f t="shared" si="61"/>
        <v/>
      </c>
      <c r="D80" s="75" t="str">
        <f t="shared" si="77"/>
        <v/>
      </c>
      <c r="E80" s="113" t="str">
        <f t="shared" si="78"/>
        <v/>
      </c>
      <c r="F80" s="76" t="str">
        <f t="shared" si="79"/>
        <v/>
      </c>
      <c r="H80" s="80" t="str">
        <f>IF('Strategy Dashboard'!AU80="","",'Strategy Dashboard'!AU80)</f>
        <v/>
      </c>
      <c r="J80" s="74" t="str">
        <f t="shared" si="65"/>
        <v/>
      </c>
      <c r="K80" s="75" t="str">
        <f t="shared" si="66"/>
        <v/>
      </c>
      <c r="L80" s="113" t="str">
        <f t="shared" si="67"/>
        <v/>
      </c>
      <c r="M80" s="36" t="str">
        <f t="shared" si="80"/>
        <v/>
      </c>
      <c r="N80" s="36" t="str">
        <f t="shared" si="81"/>
        <v/>
      </c>
      <c r="O80" s="129" t="str">
        <f t="shared" si="68"/>
        <v/>
      </c>
      <c r="P80" s="36" t="str">
        <f>IF(H80="","",IF(B80="NB",P79,IF(O80="",SUM($O$5:$O80)+N80,SUM($O$5:$O80))))</f>
        <v/>
      </c>
      <c r="Q80" s="130" t="str">
        <f t="shared" si="60"/>
        <v/>
      </c>
      <c r="R80" s="122" t="str">
        <f t="shared" si="69"/>
        <v/>
      </c>
      <c r="S80" s="79" t="str">
        <f t="shared" si="70"/>
        <v/>
      </c>
      <c r="T80" s="14" t="str">
        <f t="shared" si="63"/>
        <v/>
      </c>
      <c r="U80" s="14">
        <f t="shared" si="8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79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52" t="str">
        <f t="shared" si="91"/>
        <v/>
      </c>
      <c r="AH80" s="152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1" t="str">
        <f t="shared" si="71"/>
        <v/>
      </c>
      <c r="AM80" s="71" t="str">
        <f t="shared" si="72"/>
        <v/>
      </c>
      <c r="AN80" s="71" t="str">
        <f t="shared" si="73"/>
        <v/>
      </c>
      <c r="AO80" s="71" t="str">
        <f t="shared" si="74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5"/>
        <v/>
      </c>
      <c r="BB80" s="14" t="str">
        <f t="shared" si="94"/>
        <v/>
      </c>
      <c r="BC80" s="14" t="str">
        <f t="shared" si="76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68" t="str">
        <f t="shared" si="64"/>
        <v/>
      </c>
      <c r="C81" s="24" t="str">
        <f t="shared" si="61"/>
        <v/>
      </c>
      <c r="D81" s="75" t="str">
        <f t="shared" si="77"/>
        <v/>
      </c>
      <c r="E81" s="113" t="str">
        <f t="shared" si="78"/>
        <v/>
      </c>
      <c r="F81" s="67" t="str">
        <f t="shared" si="79"/>
        <v/>
      </c>
      <c r="H81" s="81" t="str">
        <f>IF('Strategy Dashboard'!AU81="","",'Strategy Dashboard'!AU81)</f>
        <v/>
      </c>
      <c r="J81" s="68" t="str">
        <f t="shared" si="65"/>
        <v/>
      </c>
      <c r="K81" s="77" t="str">
        <f t="shared" si="66"/>
        <v/>
      </c>
      <c r="L81" s="114" t="str">
        <f t="shared" si="67"/>
        <v/>
      </c>
      <c r="M81" s="24" t="str">
        <f t="shared" si="80"/>
        <v/>
      </c>
      <c r="N81" s="36" t="str">
        <f t="shared" si="81"/>
        <v/>
      </c>
      <c r="O81" s="117" t="str">
        <f t="shared" si="68"/>
        <v/>
      </c>
      <c r="P81" s="24" t="str">
        <f>IF(H81="","",IF(B81="NB",P80,IF(O81="",SUM($O$5:$O81)+N81,SUM($O$5:$O81))))</f>
        <v/>
      </c>
      <c r="Q81" s="123" t="str">
        <f t="shared" si="60"/>
        <v/>
      </c>
      <c r="R81" s="122" t="str">
        <f t="shared" si="69"/>
        <v/>
      </c>
      <c r="S81" s="79" t="str">
        <f t="shared" si="70"/>
        <v/>
      </c>
      <c r="T81" s="14" t="str">
        <f t="shared" si="63"/>
        <v/>
      </c>
      <c r="U81" s="14">
        <f t="shared" si="8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79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52" t="str">
        <f t="shared" si="91"/>
        <v/>
      </c>
      <c r="AH81" s="152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1" t="str">
        <f t="shared" si="71"/>
        <v/>
      </c>
      <c r="AM81" s="71" t="str">
        <f t="shared" si="72"/>
        <v/>
      </c>
      <c r="AN81" s="71" t="str">
        <f t="shared" si="73"/>
        <v/>
      </c>
      <c r="AO81" s="71" t="str">
        <f t="shared" si="74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5"/>
        <v/>
      </c>
      <c r="BB81" s="14" t="str">
        <f t="shared" si="94"/>
        <v/>
      </c>
      <c r="BC81" s="14" t="str">
        <f t="shared" si="76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68" t="str">
        <f t="shared" si="64"/>
        <v/>
      </c>
      <c r="C82" s="24" t="str">
        <f t="shared" si="61"/>
        <v/>
      </c>
      <c r="D82" s="75" t="str">
        <f t="shared" si="77"/>
        <v/>
      </c>
      <c r="E82" s="113" t="str">
        <f t="shared" si="78"/>
        <v/>
      </c>
      <c r="F82" s="67" t="str">
        <f t="shared" si="79"/>
        <v/>
      </c>
      <c r="H82" s="81" t="str">
        <f>IF('Strategy Dashboard'!AU82="","",'Strategy Dashboard'!AU82)</f>
        <v/>
      </c>
      <c r="J82" s="68" t="str">
        <f t="shared" si="65"/>
        <v/>
      </c>
      <c r="K82" s="77" t="str">
        <f t="shared" si="66"/>
        <v/>
      </c>
      <c r="L82" s="114" t="str">
        <f t="shared" si="67"/>
        <v/>
      </c>
      <c r="M82" s="24" t="str">
        <f t="shared" si="80"/>
        <v/>
      </c>
      <c r="N82" s="36" t="str">
        <f t="shared" si="81"/>
        <v/>
      </c>
      <c r="O82" s="117" t="str">
        <f t="shared" si="68"/>
        <v/>
      </c>
      <c r="P82" s="24" t="str">
        <f>IF(H82="","",IF(B82="NB",P81,IF(O82="",SUM($O$5:$O82)+N82,SUM($O$5:$O82))))</f>
        <v/>
      </c>
      <c r="Q82" s="123" t="str">
        <f t="shared" si="60"/>
        <v/>
      </c>
      <c r="R82" s="122" t="str">
        <f t="shared" si="69"/>
        <v/>
      </c>
      <c r="S82" s="79" t="str">
        <f t="shared" si="70"/>
        <v/>
      </c>
      <c r="T82" s="14" t="str">
        <f t="shared" si="63"/>
        <v/>
      </c>
      <c r="U82" s="14">
        <f t="shared" si="8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79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52" t="str">
        <f t="shared" si="91"/>
        <v/>
      </c>
      <c r="AH82" s="152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1" t="str">
        <f t="shared" si="71"/>
        <v/>
      </c>
      <c r="AM82" s="71" t="str">
        <f t="shared" si="72"/>
        <v/>
      </c>
      <c r="AN82" s="71" t="str">
        <f t="shared" si="73"/>
        <v/>
      </c>
      <c r="AO82" s="71" t="str">
        <f t="shared" si="74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5"/>
        <v/>
      </c>
      <c r="BB82" s="14" t="str">
        <f t="shared" si="94"/>
        <v/>
      </c>
      <c r="BC82" s="14" t="str">
        <f t="shared" si="76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68" t="str">
        <f t="shared" si="64"/>
        <v/>
      </c>
      <c r="C83" s="24" t="str">
        <f t="shared" si="61"/>
        <v/>
      </c>
      <c r="D83" s="75" t="str">
        <f t="shared" si="77"/>
        <v/>
      </c>
      <c r="E83" s="113" t="str">
        <f t="shared" si="78"/>
        <v/>
      </c>
      <c r="F83" s="67" t="str">
        <f t="shared" si="79"/>
        <v/>
      </c>
      <c r="H83" s="81" t="str">
        <f>IF('Strategy Dashboard'!AU83="","",'Strategy Dashboard'!AU83)</f>
        <v/>
      </c>
      <c r="J83" s="68" t="str">
        <f t="shared" si="65"/>
        <v/>
      </c>
      <c r="K83" s="77" t="str">
        <f t="shared" si="66"/>
        <v/>
      </c>
      <c r="L83" s="114" t="str">
        <f t="shared" si="67"/>
        <v/>
      </c>
      <c r="M83" s="24" t="str">
        <f t="shared" si="80"/>
        <v/>
      </c>
      <c r="N83" s="36" t="str">
        <f t="shared" si="81"/>
        <v/>
      </c>
      <c r="O83" s="117" t="str">
        <f t="shared" si="68"/>
        <v/>
      </c>
      <c r="P83" s="24" t="str">
        <f>IF(H83="","",IF(B83="NB",P82,IF(O83="",SUM($O$5:$O83)+N83,SUM($O$5:$O83))))</f>
        <v/>
      </c>
      <c r="Q83" s="123" t="str">
        <f t="shared" si="60"/>
        <v/>
      </c>
      <c r="R83" s="122" t="str">
        <f t="shared" si="69"/>
        <v/>
      </c>
      <c r="S83" s="79" t="str">
        <f t="shared" si="70"/>
        <v/>
      </c>
      <c r="T83" s="14" t="str">
        <f t="shared" si="63"/>
        <v/>
      </c>
      <c r="U83" s="14">
        <f t="shared" si="8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79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52" t="str">
        <f t="shared" si="91"/>
        <v/>
      </c>
      <c r="AH83" s="152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1" t="str">
        <f t="shared" si="71"/>
        <v/>
      </c>
      <c r="AM83" s="71" t="str">
        <f t="shared" si="72"/>
        <v/>
      </c>
      <c r="AN83" s="71" t="str">
        <f t="shared" si="73"/>
        <v/>
      </c>
      <c r="AO83" s="71" t="str">
        <f t="shared" si="74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5"/>
        <v/>
      </c>
      <c r="BB83" s="14" t="str">
        <f t="shared" si="94"/>
        <v/>
      </c>
      <c r="BC83" s="14" t="str">
        <f t="shared" si="76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69" t="str">
        <f t="shared" si="64"/>
        <v/>
      </c>
      <c r="C84" s="25" t="str">
        <f t="shared" si="61"/>
        <v/>
      </c>
      <c r="D84" s="75" t="str">
        <f t="shared" si="77"/>
        <v/>
      </c>
      <c r="E84" s="113" t="str">
        <f t="shared" si="78"/>
        <v/>
      </c>
      <c r="F84" s="70" t="str">
        <f t="shared" si="79"/>
        <v/>
      </c>
      <c r="H84" s="82" t="str">
        <f>IF('Strategy Dashboard'!AU84="","",'Strategy Dashboard'!AU84)</f>
        <v/>
      </c>
      <c r="J84" s="69" t="str">
        <f t="shared" si="65"/>
        <v/>
      </c>
      <c r="K84" s="78" t="str">
        <f t="shared" si="66"/>
        <v/>
      </c>
      <c r="L84" s="115" t="str">
        <f t="shared" si="67"/>
        <v/>
      </c>
      <c r="M84" s="25" t="str">
        <f t="shared" si="80"/>
        <v/>
      </c>
      <c r="N84" s="36" t="str">
        <f t="shared" si="81"/>
        <v/>
      </c>
      <c r="O84" s="124" t="str">
        <f t="shared" si="68"/>
        <v/>
      </c>
      <c r="P84" s="25" t="str">
        <f>IF(H84="","",IF(B84="NB",P83,IF(O84="",SUM($O$5:$O84)+N84,SUM($O$5:$O84))))</f>
        <v/>
      </c>
      <c r="Q84" s="125" t="str">
        <f t="shared" si="60"/>
        <v/>
      </c>
      <c r="R84" s="122" t="str">
        <f t="shared" si="69"/>
        <v/>
      </c>
      <c r="S84" s="79" t="str">
        <f t="shared" si="70"/>
        <v/>
      </c>
      <c r="T84" s="14" t="str">
        <f t="shared" si="63"/>
        <v/>
      </c>
      <c r="U84" s="14">
        <f t="shared" si="8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79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52" t="str">
        <f t="shared" si="91"/>
        <v/>
      </c>
      <c r="AH84" s="152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1" t="str">
        <f t="shared" si="71"/>
        <v/>
      </c>
      <c r="AM84" s="71" t="str">
        <f t="shared" si="72"/>
        <v/>
      </c>
      <c r="AN84" s="71" t="str">
        <f t="shared" si="73"/>
        <v/>
      </c>
      <c r="AO84" s="71" t="str">
        <f t="shared" si="74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5"/>
        <v/>
      </c>
      <c r="BB84" s="14" t="str">
        <f t="shared" si="94"/>
        <v/>
      </c>
      <c r="BC84" s="14" t="str">
        <f t="shared" si="76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4" t="str">
        <f t="shared" si="64"/>
        <v/>
      </c>
      <c r="C85" s="36" t="str">
        <f t="shared" si="61"/>
        <v/>
      </c>
      <c r="D85" s="75" t="str">
        <f t="shared" si="77"/>
        <v/>
      </c>
      <c r="E85" s="113" t="str">
        <f t="shared" si="78"/>
        <v/>
      </c>
      <c r="F85" s="76" t="str">
        <f t="shared" si="79"/>
        <v/>
      </c>
      <c r="H85" s="80" t="str">
        <f>IF('Strategy Dashboard'!AU85="","",'Strategy Dashboard'!AU85)</f>
        <v/>
      </c>
      <c r="J85" s="74" t="str">
        <f t="shared" si="65"/>
        <v/>
      </c>
      <c r="K85" s="75" t="str">
        <f t="shared" si="66"/>
        <v/>
      </c>
      <c r="L85" s="113" t="str">
        <f t="shared" si="67"/>
        <v/>
      </c>
      <c r="M85" s="36" t="str">
        <f t="shared" si="80"/>
        <v/>
      </c>
      <c r="N85" s="36" t="str">
        <f t="shared" si="81"/>
        <v/>
      </c>
      <c r="O85" s="129" t="str">
        <f t="shared" si="68"/>
        <v/>
      </c>
      <c r="P85" s="36" t="str">
        <f>IF(H85="","",IF(B85="NB",P84,IF(O85="",SUM($O$5:$O85)+N85,SUM($O$5:$O85))))</f>
        <v/>
      </c>
      <c r="Q85" s="130" t="str">
        <f t="shared" si="60"/>
        <v/>
      </c>
      <c r="R85" s="122" t="str">
        <f t="shared" si="69"/>
        <v/>
      </c>
      <c r="S85" s="79" t="str">
        <f t="shared" si="70"/>
        <v/>
      </c>
      <c r="T85" s="14" t="str">
        <f t="shared" si="63"/>
        <v/>
      </c>
      <c r="U85" s="14">
        <f t="shared" si="8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79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52" t="str">
        <f t="shared" si="91"/>
        <v/>
      </c>
      <c r="AH85" s="152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1" t="str">
        <f t="shared" si="71"/>
        <v/>
      </c>
      <c r="AM85" s="71" t="str">
        <f t="shared" si="72"/>
        <v/>
      </c>
      <c r="AN85" s="71" t="str">
        <f t="shared" si="73"/>
        <v/>
      </c>
      <c r="AO85" s="71" t="str">
        <f t="shared" si="74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5"/>
        <v/>
      </c>
      <c r="BB85" s="14" t="str">
        <f t="shared" si="94"/>
        <v/>
      </c>
      <c r="BC85" s="14" t="str">
        <f t="shared" si="76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68" t="str">
        <f t="shared" si="64"/>
        <v/>
      </c>
      <c r="C86" s="24" t="str">
        <f t="shared" si="61"/>
        <v/>
      </c>
      <c r="D86" s="75" t="str">
        <f t="shared" si="77"/>
        <v/>
      </c>
      <c r="E86" s="113" t="str">
        <f t="shared" si="78"/>
        <v/>
      </c>
      <c r="F86" s="67" t="str">
        <f t="shared" si="79"/>
        <v/>
      </c>
      <c r="H86" s="81" t="str">
        <f>IF('Strategy Dashboard'!AU86="","",'Strategy Dashboard'!AU86)</f>
        <v/>
      </c>
      <c r="J86" s="68" t="str">
        <f t="shared" si="65"/>
        <v/>
      </c>
      <c r="K86" s="77" t="str">
        <f t="shared" si="66"/>
        <v/>
      </c>
      <c r="L86" s="114" t="str">
        <f t="shared" si="67"/>
        <v/>
      </c>
      <c r="M86" s="24" t="str">
        <f t="shared" si="80"/>
        <v/>
      </c>
      <c r="N86" s="36" t="str">
        <f t="shared" si="81"/>
        <v/>
      </c>
      <c r="O86" s="117" t="str">
        <f t="shared" si="68"/>
        <v/>
      </c>
      <c r="P86" s="24" t="str">
        <f>IF(H86="","",IF(B86="NB",P85,IF(O86="",SUM($O$5:$O86)+N86,SUM($O$5:$O86))))</f>
        <v/>
      </c>
      <c r="Q86" s="123" t="str">
        <f t="shared" si="60"/>
        <v/>
      </c>
      <c r="R86" s="122" t="str">
        <f t="shared" si="69"/>
        <v/>
      </c>
      <c r="S86" s="79" t="str">
        <f t="shared" si="70"/>
        <v/>
      </c>
      <c r="T86" s="14" t="str">
        <f t="shared" si="63"/>
        <v/>
      </c>
      <c r="U86" s="14">
        <f t="shared" si="8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79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52" t="str">
        <f t="shared" si="91"/>
        <v/>
      </c>
      <c r="AH86" s="152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1" t="str">
        <f t="shared" si="71"/>
        <v/>
      </c>
      <c r="AM86" s="71" t="str">
        <f t="shared" si="72"/>
        <v/>
      </c>
      <c r="AN86" s="71" t="str">
        <f t="shared" si="73"/>
        <v/>
      </c>
      <c r="AO86" s="71" t="str">
        <f t="shared" si="74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5"/>
        <v/>
      </c>
      <c r="BB86" s="14" t="str">
        <f t="shared" si="94"/>
        <v/>
      </c>
      <c r="BC86" s="14" t="str">
        <f t="shared" si="76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68" t="str">
        <f t="shared" si="64"/>
        <v/>
      </c>
      <c r="C87" s="24" t="str">
        <f t="shared" si="61"/>
        <v/>
      </c>
      <c r="D87" s="75" t="str">
        <f t="shared" si="77"/>
        <v/>
      </c>
      <c r="E87" s="113" t="str">
        <f t="shared" si="78"/>
        <v/>
      </c>
      <c r="F87" s="67" t="str">
        <f t="shared" si="79"/>
        <v/>
      </c>
      <c r="H87" s="81" t="str">
        <f>IF('Strategy Dashboard'!AU87="","",'Strategy Dashboard'!AU87)</f>
        <v/>
      </c>
      <c r="J87" s="68" t="str">
        <f t="shared" si="65"/>
        <v/>
      </c>
      <c r="K87" s="77" t="str">
        <f t="shared" si="66"/>
        <v/>
      </c>
      <c r="L87" s="114" t="str">
        <f t="shared" si="67"/>
        <v/>
      </c>
      <c r="M87" s="24" t="str">
        <f t="shared" si="80"/>
        <v/>
      </c>
      <c r="N87" s="36" t="str">
        <f t="shared" si="81"/>
        <v/>
      </c>
      <c r="O87" s="117" t="str">
        <f t="shared" si="68"/>
        <v/>
      </c>
      <c r="P87" s="24" t="str">
        <f>IF(H87="","",IF(B87="NB",P86,IF(O87="",SUM($O$5:$O87)+N87,SUM($O$5:$O87))))</f>
        <v/>
      </c>
      <c r="Q87" s="123" t="str">
        <f t="shared" si="60"/>
        <v/>
      </c>
      <c r="R87" s="122" t="str">
        <f t="shared" si="69"/>
        <v/>
      </c>
      <c r="S87" s="79" t="str">
        <f t="shared" si="70"/>
        <v/>
      </c>
      <c r="T87" s="14" t="str">
        <f t="shared" si="63"/>
        <v/>
      </c>
      <c r="U87" s="14">
        <f t="shared" si="8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79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52" t="str">
        <f t="shared" si="91"/>
        <v/>
      </c>
      <c r="AH87" s="152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1" t="str">
        <f t="shared" si="71"/>
        <v/>
      </c>
      <c r="AM87" s="71" t="str">
        <f t="shared" si="72"/>
        <v/>
      </c>
      <c r="AN87" s="71" t="str">
        <f t="shared" si="73"/>
        <v/>
      </c>
      <c r="AO87" s="71" t="str">
        <f t="shared" si="74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5"/>
        <v/>
      </c>
      <c r="BB87" s="14" t="str">
        <f t="shared" si="94"/>
        <v/>
      </c>
      <c r="BC87" s="14" t="str">
        <f t="shared" si="76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68" t="str">
        <f t="shared" si="64"/>
        <v/>
      </c>
      <c r="C88" s="24" t="str">
        <f t="shared" si="61"/>
        <v/>
      </c>
      <c r="D88" s="75" t="str">
        <f t="shared" si="77"/>
        <v/>
      </c>
      <c r="E88" s="113" t="str">
        <f t="shared" si="78"/>
        <v/>
      </c>
      <c r="F88" s="67" t="str">
        <f t="shared" si="79"/>
        <v/>
      </c>
      <c r="H88" s="81" t="str">
        <f>IF('Strategy Dashboard'!AU88="","",'Strategy Dashboard'!AU88)</f>
        <v/>
      </c>
      <c r="J88" s="68" t="str">
        <f t="shared" si="65"/>
        <v/>
      </c>
      <c r="K88" s="77" t="str">
        <f t="shared" si="66"/>
        <v/>
      </c>
      <c r="L88" s="114" t="str">
        <f t="shared" si="67"/>
        <v/>
      </c>
      <c r="M88" s="24" t="str">
        <f t="shared" si="80"/>
        <v/>
      </c>
      <c r="N88" s="36" t="str">
        <f t="shared" si="81"/>
        <v/>
      </c>
      <c r="O88" s="117" t="str">
        <f t="shared" si="68"/>
        <v/>
      </c>
      <c r="P88" s="24" t="str">
        <f>IF(H88="","",IF(B88="NB",P87,IF(O88="",SUM($O$5:$O88)+N88,SUM($O$5:$O88))))</f>
        <v/>
      </c>
      <c r="Q88" s="123" t="str">
        <f t="shared" si="60"/>
        <v/>
      </c>
      <c r="R88" s="122" t="str">
        <f t="shared" si="69"/>
        <v/>
      </c>
      <c r="S88" s="79" t="str">
        <f t="shared" si="70"/>
        <v/>
      </c>
      <c r="T88" s="14" t="str">
        <f t="shared" si="63"/>
        <v/>
      </c>
      <c r="U88" s="14">
        <f t="shared" si="8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79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52" t="str">
        <f t="shared" si="91"/>
        <v/>
      </c>
      <c r="AH88" s="152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1" t="str">
        <f t="shared" si="71"/>
        <v/>
      </c>
      <c r="AM88" s="71" t="str">
        <f t="shared" si="72"/>
        <v/>
      </c>
      <c r="AN88" s="71" t="str">
        <f t="shared" si="73"/>
        <v/>
      </c>
      <c r="AO88" s="71" t="str">
        <f t="shared" si="74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5"/>
        <v/>
      </c>
      <c r="BB88" s="14" t="str">
        <f t="shared" si="94"/>
        <v/>
      </c>
      <c r="BC88" s="14" t="str">
        <f t="shared" si="76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69" t="str">
        <f t="shared" si="64"/>
        <v/>
      </c>
      <c r="C89" s="25" t="str">
        <f t="shared" si="61"/>
        <v/>
      </c>
      <c r="D89" s="75" t="str">
        <f t="shared" si="77"/>
        <v/>
      </c>
      <c r="E89" s="113" t="str">
        <f t="shared" si="78"/>
        <v/>
      </c>
      <c r="F89" s="70" t="str">
        <f t="shared" si="79"/>
        <v/>
      </c>
      <c r="H89" s="82" t="str">
        <f>IF('Strategy Dashboard'!AU89="","",'Strategy Dashboard'!AU89)</f>
        <v/>
      </c>
      <c r="J89" s="69" t="str">
        <f t="shared" si="65"/>
        <v/>
      </c>
      <c r="K89" s="78" t="str">
        <f t="shared" si="66"/>
        <v/>
      </c>
      <c r="L89" s="115" t="str">
        <f t="shared" si="67"/>
        <v/>
      </c>
      <c r="M89" s="25" t="str">
        <f t="shared" si="80"/>
        <v/>
      </c>
      <c r="N89" s="36" t="str">
        <f t="shared" si="81"/>
        <v/>
      </c>
      <c r="O89" s="124" t="str">
        <f t="shared" si="68"/>
        <v/>
      </c>
      <c r="P89" s="25" t="str">
        <f>IF(H89="","",IF(B89="NB",P88,IF(O89="",SUM($O$5:$O89)+N89,SUM($O$5:$O89))))</f>
        <v/>
      </c>
      <c r="Q89" s="125" t="str">
        <f t="shared" si="60"/>
        <v/>
      </c>
      <c r="R89" s="122" t="str">
        <f t="shared" si="69"/>
        <v/>
      </c>
      <c r="S89" s="79" t="str">
        <f t="shared" si="70"/>
        <v/>
      </c>
      <c r="T89" s="14" t="str">
        <f t="shared" si="63"/>
        <v/>
      </c>
      <c r="U89" s="14">
        <f t="shared" si="8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79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52" t="str">
        <f t="shared" si="91"/>
        <v/>
      </c>
      <c r="AH89" s="152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1" t="str">
        <f t="shared" si="71"/>
        <v/>
      </c>
      <c r="AM89" s="71" t="str">
        <f t="shared" si="72"/>
        <v/>
      </c>
      <c r="AN89" s="71" t="str">
        <f t="shared" si="73"/>
        <v/>
      </c>
      <c r="AO89" s="71" t="str">
        <f t="shared" si="74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5"/>
        <v/>
      </c>
      <c r="BB89" s="14" t="str">
        <f t="shared" si="94"/>
        <v/>
      </c>
      <c r="BC89" s="14" t="str">
        <f t="shared" si="76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4" t="str">
        <f t="shared" si="64"/>
        <v/>
      </c>
      <c r="C90" s="36" t="str">
        <f t="shared" si="61"/>
        <v/>
      </c>
      <c r="D90" s="75" t="str">
        <f t="shared" si="77"/>
        <v/>
      </c>
      <c r="E90" s="113" t="str">
        <f t="shared" si="78"/>
        <v/>
      </c>
      <c r="F90" s="76" t="str">
        <f t="shared" si="79"/>
        <v/>
      </c>
      <c r="H90" s="80" t="str">
        <f>IF('Strategy Dashboard'!AU90="","",'Strategy Dashboard'!AU90)</f>
        <v/>
      </c>
      <c r="J90" s="74" t="str">
        <f t="shared" si="65"/>
        <v/>
      </c>
      <c r="K90" s="75" t="str">
        <f t="shared" si="66"/>
        <v/>
      </c>
      <c r="L90" s="113" t="str">
        <f t="shared" si="67"/>
        <v/>
      </c>
      <c r="M90" s="36" t="str">
        <f t="shared" si="80"/>
        <v/>
      </c>
      <c r="N90" s="36" t="str">
        <f t="shared" si="81"/>
        <v/>
      </c>
      <c r="O90" s="129" t="str">
        <f t="shared" si="68"/>
        <v/>
      </c>
      <c r="P90" s="36" t="str">
        <f>IF(H90="","",IF(B90="NB",P89,IF(O90="",SUM($O$5:$O90)+N90,SUM($O$5:$O90))))</f>
        <v/>
      </c>
      <c r="Q90" s="130" t="str">
        <f t="shared" si="60"/>
        <v/>
      </c>
      <c r="R90" s="122" t="str">
        <f t="shared" si="69"/>
        <v/>
      </c>
      <c r="S90" s="79" t="str">
        <f t="shared" si="70"/>
        <v/>
      </c>
      <c r="T90" s="14" t="str">
        <f t="shared" si="63"/>
        <v/>
      </c>
      <c r="U90" s="14">
        <f t="shared" si="8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79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52" t="str">
        <f t="shared" si="91"/>
        <v/>
      </c>
      <c r="AH90" s="152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1" t="str">
        <f t="shared" si="71"/>
        <v/>
      </c>
      <c r="AM90" s="71" t="str">
        <f t="shared" si="72"/>
        <v/>
      </c>
      <c r="AN90" s="71" t="str">
        <f t="shared" si="73"/>
        <v/>
      </c>
      <c r="AO90" s="71" t="str">
        <f t="shared" si="74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5"/>
        <v/>
      </c>
      <c r="BB90" s="14" t="str">
        <f t="shared" si="94"/>
        <v/>
      </c>
      <c r="BC90" s="14" t="str">
        <f t="shared" si="76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68" t="str">
        <f t="shared" si="64"/>
        <v/>
      </c>
      <c r="C91" s="24" t="str">
        <f t="shared" si="61"/>
        <v/>
      </c>
      <c r="D91" s="75" t="str">
        <f t="shared" si="77"/>
        <v/>
      </c>
      <c r="E91" s="113" t="str">
        <f t="shared" si="78"/>
        <v/>
      </c>
      <c r="F91" s="67" t="str">
        <f t="shared" si="79"/>
        <v/>
      </c>
      <c r="H91" s="81" t="str">
        <f>IF('Strategy Dashboard'!AU91="","",'Strategy Dashboard'!AU91)</f>
        <v/>
      </c>
      <c r="J91" s="68" t="str">
        <f t="shared" si="65"/>
        <v/>
      </c>
      <c r="K91" s="77" t="str">
        <f t="shared" si="66"/>
        <v/>
      </c>
      <c r="L91" s="114" t="str">
        <f t="shared" si="67"/>
        <v/>
      </c>
      <c r="M91" s="24" t="str">
        <f t="shared" si="80"/>
        <v/>
      </c>
      <c r="N91" s="36" t="str">
        <f t="shared" si="81"/>
        <v/>
      </c>
      <c r="O91" s="117" t="str">
        <f t="shared" si="68"/>
        <v/>
      </c>
      <c r="P91" s="24" t="str">
        <f>IF(H91="","",IF(B91="NB",P90,IF(O91="",SUM($O$5:$O91)+N91,SUM($O$5:$O91))))</f>
        <v/>
      </c>
      <c r="Q91" s="123" t="str">
        <f t="shared" si="60"/>
        <v/>
      </c>
      <c r="R91" s="122" t="str">
        <f t="shared" si="69"/>
        <v/>
      </c>
      <c r="S91" s="79" t="str">
        <f t="shared" si="70"/>
        <v/>
      </c>
      <c r="T91" s="14" t="str">
        <f t="shared" si="63"/>
        <v/>
      </c>
      <c r="U91" s="14">
        <f t="shared" si="8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79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52" t="str">
        <f t="shared" si="91"/>
        <v/>
      </c>
      <c r="AH91" s="152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1" t="str">
        <f t="shared" si="71"/>
        <v/>
      </c>
      <c r="AM91" s="71" t="str">
        <f t="shared" si="72"/>
        <v/>
      </c>
      <c r="AN91" s="71" t="str">
        <f t="shared" si="73"/>
        <v/>
      </c>
      <c r="AO91" s="71" t="str">
        <f t="shared" si="74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5"/>
        <v/>
      </c>
      <c r="BB91" s="14" t="str">
        <f t="shared" si="94"/>
        <v/>
      </c>
      <c r="BC91" s="14" t="str">
        <f t="shared" si="76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68" t="str">
        <f t="shared" si="64"/>
        <v/>
      </c>
      <c r="C92" s="24" t="str">
        <f t="shared" si="61"/>
        <v/>
      </c>
      <c r="D92" s="75" t="str">
        <f t="shared" si="77"/>
        <v/>
      </c>
      <c r="E92" s="113" t="str">
        <f t="shared" si="78"/>
        <v/>
      </c>
      <c r="F92" s="67" t="str">
        <f t="shared" si="79"/>
        <v/>
      </c>
      <c r="H92" s="81" t="str">
        <f>IF('Strategy Dashboard'!AU92="","",'Strategy Dashboard'!AU92)</f>
        <v/>
      </c>
      <c r="J92" s="68" t="str">
        <f t="shared" si="65"/>
        <v/>
      </c>
      <c r="K92" s="77" t="str">
        <f t="shared" si="66"/>
        <v/>
      </c>
      <c r="L92" s="114" t="str">
        <f t="shared" si="67"/>
        <v/>
      </c>
      <c r="M92" s="24" t="str">
        <f t="shared" si="80"/>
        <v/>
      </c>
      <c r="N92" s="36" t="str">
        <f t="shared" si="81"/>
        <v/>
      </c>
      <c r="O92" s="117" t="str">
        <f t="shared" si="68"/>
        <v/>
      </c>
      <c r="P92" s="24" t="str">
        <f>IF(H92="","",IF(B92="NB",P91,IF(O92="",SUM($O$5:$O92)+N92,SUM($O$5:$O92))))</f>
        <v/>
      </c>
      <c r="Q92" s="123" t="str">
        <f t="shared" si="60"/>
        <v/>
      </c>
      <c r="R92" s="122" t="str">
        <f t="shared" si="69"/>
        <v/>
      </c>
      <c r="S92" s="79" t="str">
        <f t="shared" si="70"/>
        <v/>
      </c>
      <c r="T92" s="14" t="str">
        <f t="shared" si="63"/>
        <v/>
      </c>
      <c r="U92" s="14">
        <f t="shared" si="8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79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52" t="str">
        <f t="shared" si="91"/>
        <v/>
      </c>
      <c r="AH92" s="152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1" t="str">
        <f t="shared" si="71"/>
        <v/>
      </c>
      <c r="AM92" s="71" t="str">
        <f t="shared" si="72"/>
        <v/>
      </c>
      <c r="AN92" s="71" t="str">
        <f t="shared" si="73"/>
        <v/>
      </c>
      <c r="AO92" s="71" t="str">
        <f t="shared" si="74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5"/>
        <v/>
      </c>
      <c r="BB92" s="14" t="str">
        <f t="shared" si="94"/>
        <v/>
      </c>
      <c r="BC92" s="14" t="str">
        <f t="shared" si="76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68" t="str">
        <f t="shared" si="64"/>
        <v/>
      </c>
      <c r="C93" s="24" t="str">
        <f t="shared" si="61"/>
        <v/>
      </c>
      <c r="D93" s="75" t="str">
        <f t="shared" si="77"/>
        <v/>
      </c>
      <c r="E93" s="113" t="str">
        <f t="shared" si="78"/>
        <v/>
      </c>
      <c r="F93" s="67" t="str">
        <f t="shared" si="79"/>
        <v/>
      </c>
      <c r="H93" s="81" t="str">
        <f>IF('Strategy Dashboard'!AU93="","",'Strategy Dashboard'!AU93)</f>
        <v/>
      </c>
      <c r="J93" s="68" t="str">
        <f t="shared" si="65"/>
        <v/>
      </c>
      <c r="K93" s="77" t="str">
        <f t="shared" si="66"/>
        <v/>
      </c>
      <c r="L93" s="114" t="str">
        <f t="shared" si="67"/>
        <v/>
      </c>
      <c r="M93" s="24" t="str">
        <f t="shared" si="80"/>
        <v/>
      </c>
      <c r="N93" s="36" t="str">
        <f t="shared" si="81"/>
        <v/>
      </c>
      <c r="O93" s="117" t="str">
        <f t="shared" si="68"/>
        <v/>
      </c>
      <c r="P93" s="24" t="str">
        <f>IF(H93="","",IF(B93="NB",P92,IF(O93="",SUM($O$5:$O93)+N93,SUM($O$5:$O93))))</f>
        <v/>
      </c>
      <c r="Q93" s="123" t="str">
        <f t="shared" si="60"/>
        <v/>
      </c>
      <c r="R93" s="122" t="str">
        <f t="shared" si="69"/>
        <v/>
      </c>
      <c r="S93" s="79" t="str">
        <f t="shared" si="70"/>
        <v/>
      </c>
      <c r="T93" s="14" t="str">
        <f t="shared" si="63"/>
        <v/>
      </c>
      <c r="U93" s="14">
        <f t="shared" si="8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79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52" t="str">
        <f t="shared" si="91"/>
        <v/>
      </c>
      <c r="AH93" s="152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1" t="str">
        <f t="shared" si="71"/>
        <v/>
      </c>
      <c r="AM93" s="71" t="str">
        <f t="shared" si="72"/>
        <v/>
      </c>
      <c r="AN93" s="71" t="str">
        <f t="shared" si="73"/>
        <v/>
      </c>
      <c r="AO93" s="71" t="str">
        <f t="shared" si="74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5"/>
        <v/>
      </c>
      <c r="BB93" s="14" t="str">
        <f t="shared" si="94"/>
        <v/>
      </c>
      <c r="BC93" s="14" t="str">
        <f t="shared" si="76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69" t="str">
        <f t="shared" si="64"/>
        <v/>
      </c>
      <c r="C94" s="25" t="str">
        <f t="shared" si="61"/>
        <v/>
      </c>
      <c r="D94" s="75" t="str">
        <f t="shared" si="77"/>
        <v/>
      </c>
      <c r="E94" s="113" t="str">
        <f t="shared" si="78"/>
        <v/>
      </c>
      <c r="F94" s="70" t="str">
        <f t="shared" si="79"/>
        <v/>
      </c>
      <c r="H94" s="82" t="str">
        <f>IF('Strategy Dashboard'!AU94="","",'Strategy Dashboard'!AU94)</f>
        <v/>
      </c>
      <c r="J94" s="69" t="str">
        <f t="shared" si="65"/>
        <v/>
      </c>
      <c r="K94" s="78" t="str">
        <f t="shared" si="66"/>
        <v/>
      </c>
      <c r="L94" s="115" t="str">
        <f t="shared" si="67"/>
        <v/>
      </c>
      <c r="M94" s="25" t="str">
        <f t="shared" si="80"/>
        <v/>
      </c>
      <c r="N94" s="36" t="str">
        <f t="shared" si="81"/>
        <v/>
      </c>
      <c r="O94" s="124" t="str">
        <f t="shared" si="68"/>
        <v/>
      </c>
      <c r="P94" s="25" t="str">
        <f>IF(H94="","",IF(B94="NB",P93,IF(O94="",SUM($O$5:$O94)+N94,SUM($O$5:$O94))))</f>
        <v/>
      </c>
      <c r="Q94" s="125" t="str">
        <f t="shared" si="60"/>
        <v/>
      </c>
      <c r="R94" s="122" t="str">
        <f t="shared" si="69"/>
        <v/>
      </c>
      <c r="S94" s="79" t="str">
        <f t="shared" si="70"/>
        <v/>
      </c>
      <c r="T94" s="14" t="str">
        <f t="shared" si="63"/>
        <v/>
      </c>
      <c r="U94" s="14">
        <f t="shared" si="8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79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52" t="str">
        <f t="shared" si="91"/>
        <v/>
      </c>
      <c r="AH94" s="152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1" t="str">
        <f t="shared" si="71"/>
        <v/>
      </c>
      <c r="AM94" s="71" t="str">
        <f t="shared" si="72"/>
        <v/>
      </c>
      <c r="AN94" s="71" t="str">
        <f t="shared" si="73"/>
        <v/>
      </c>
      <c r="AO94" s="71" t="str">
        <f t="shared" si="74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5"/>
        <v/>
      </c>
      <c r="BB94" s="14" t="str">
        <f t="shared" si="94"/>
        <v/>
      </c>
      <c r="BC94" s="14" t="str">
        <f t="shared" si="76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4" t="str">
        <f t="shared" si="64"/>
        <v/>
      </c>
      <c r="C95" s="36" t="str">
        <f t="shared" si="61"/>
        <v/>
      </c>
      <c r="D95" s="75" t="str">
        <f t="shared" si="77"/>
        <v/>
      </c>
      <c r="E95" s="113" t="str">
        <f t="shared" si="78"/>
        <v/>
      </c>
      <c r="F95" s="76" t="str">
        <f t="shared" si="79"/>
        <v/>
      </c>
      <c r="H95" s="80" t="str">
        <f>IF('Strategy Dashboard'!AU95="","",'Strategy Dashboard'!AU95)</f>
        <v/>
      </c>
      <c r="J95" s="74" t="str">
        <f t="shared" si="65"/>
        <v/>
      </c>
      <c r="K95" s="75" t="str">
        <f t="shared" si="66"/>
        <v/>
      </c>
      <c r="L95" s="113" t="str">
        <f t="shared" si="67"/>
        <v/>
      </c>
      <c r="M95" s="36" t="str">
        <f t="shared" si="80"/>
        <v/>
      </c>
      <c r="N95" s="36" t="str">
        <f t="shared" si="81"/>
        <v/>
      </c>
      <c r="O95" s="129" t="str">
        <f t="shared" si="68"/>
        <v/>
      </c>
      <c r="P95" s="36" t="str">
        <f>IF(H95="","",IF(B95="NB",P94,IF(O95="",SUM($O$5:$O95)+N95,SUM($O$5:$O95))))</f>
        <v/>
      </c>
      <c r="Q95" s="130" t="str">
        <f t="shared" si="60"/>
        <v/>
      </c>
      <c r="R95" s="122" t="str">
        <f t="shared" si="69"/>
        <v/>
      </c>
      <c r="S95" s="79" t="str">
        <f t="shared" si="70"/>
        <v/>
      </c>
      <c r="T95" s="14" t="str">
        <f t="shared" si="63"/>
        <v/>
      </c>
      <c r="U95" s="14">
        <f t="shared" si="8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79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52" t="str">
        <f t="shared" si="91"/>
        <v/>
      </c>
      <c r="AH95" s="152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1" t="str">
        <f t="shared" si="71"/>
        <v/>
      </c>
      <c r="AM95" s="71" t="str">
        <f t="shared" si="72"/>
        <v/>
      </c>
      <c r="AN95" s="71" t="str">
        <f t="shared" si="73"/>
        <v/>
      </c>
      <c r="AO95" s="71" t="str">
        <f t="shared" si="74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5"/>
        <v/>
      </c>
      <c r="BB95" s="14" t="str">
        <f t="shared" si="94"/>
        <v/>
      </c>
      <c r="BC95" s="14" t="str">
        <f t="shared" si="76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68" t="str">
        <f t="shared" si="64"/>
        <v/>
      </c>
      <c r="C96" s="24" t="str">
        <f t="shared" si="61"/>
        <v/>
      </c>
      <c r="D96" s="75" t="str">
        <f t="shared" si="77"/>
        <v/>
      </c>
      <c r="E96" s="113" t="str">
        <f t="shared" si="78"/>
        <v/>
      </c>
      <c r="F96" s="67" t="str">
        <f t="shared" si="79"/>
        <v/>
      </c>
      <c r="H96" s="81" t="str">
        <f>IF('Strategy Dashboard'!AU96="","",'Strategy Dashboard'!AU96)</f>
        <v/>
      </c>
      <c r="J96" s="68" t="str">
        <f t="shared" si="65"/>
        <v/>
      </c>
      <c r="K96" s="77" t="str">
        <f t="shared" si="66"/>
        <v/>
      </c>
      <c r="L96" s="114" t="str">
        <f t="shared" si="67"/>
        <v/>
      </c>
      <c r="M96" s="24" t="str">
        <f t="shared" si="80"/>
        <v/>
      </c>
      <c r="N96" s="36" t="str">
        <f t="shared" si="81"/>
        <v/>
      </c>
      <c r="O96" s="117" t="str">
        <f t="shared" si="68"/>
        <v/>
      </c>
      <c r="P96" s="24" t="str">
        <f>IF(H96="","",IF(B96="NB",P95,IF(O96="",SUM($O$5:$O96)+N96,SUM($O$5:$O96))))</f>
        <v/>
      </c>
      <c r="Q96" s="123" t="str">
        <f t="shared" si="60"/>
        <v/>
      </c>
      <c r="R96" s="122" t="str">
        <f t="shared" si="69"/>
        <v/>
      </c>
      <c r="S96" s="79" t="str">
        <f t="shared" si="70"/>
        <v/>
      </c>
      <c r="T96" s="14" t="str">
        <f t="shared" si="63"/>
        <v/>
      </c>
      <c r="U96" s="14">
        <f t="shared" si="8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79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52" t="str">
        <f t="shared" si="91"/>
        <v/>
      </c>
      <c r="AH96" s="152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1" t="str">
        <f t="shared" si="71"/>
        <v/>
      </c>
      <c r="AM96" s="71" t="str">
        <f t="shared" si="72"/>
        <v/>
      </c>
      <c r="AN96" s="71" t="str">
        <f t="shared" si="73"/>
        <v/>
      </c>
      <c r="AO96" s="71" t="str">
        <f t="shared" si="74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5"/>
        <v/>
      </c>
      <c r="BB96" s="14" t="str">
        <f t="shared" si="94"/>
        <v/>
      </c>
      <c r="BC96" s="14" t="str">
        <f t="shared" si="76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68" t="str">
        <f t="shared" si="64"/>
        <v/>
      </c>
      <c r="C97" s="24" t="str">
        <f t="shared" si="61"/>
        <v/>
      </c>
      <c r="D97" s="75" t="str">
        <f t="shared" si="77"/>
        <v/>
      </c>
      <c r="E97" s="113" t="str">
        <f t="shared" si="78"/>
        <v/>
      </c>
      <c r="F97" s="67" t="str">
        <f t="shared" si="79"/>
        <v/>
      </c>
      <c r="H97" s="81" t="str">
        <f>IF('Strategy Dashboard'!AU97="","",'Strategy Dashboard'!AU97)</f>
        <v/>
      </c>
      <c r="J97" s="68" t="str">
        <f t="shared" si="65"/>
        <v/>
      </c>
      <c r="K97" s="77" t="str">
        <f t="shared" si="66"/>
        <v/>
      </c>
      <c r="L97" s="114" t="str">
        <f t="shared" si="67"/>
        <v/>
      </c>
      <c r="M97" s="24" t="str">
        <f t="shared" si="80"/>
        <v/>
      </c>
      <c r="N97" s="36" t="str">
        <f t="shared" si="81"/>
        <v/>
      </c>
      <c r="O97" s="117" t="str">
        <f t="shared" si="68"/>
        <v/>
      </c>
      <c r="P97" s="24" t="str">
        <f>IF(H97="","",IF(B97="NB",P96,IF(O97="",SUM($O$5:$O97)+N97,SUM($O$5:$O97))))</f>
        <v/>
      </c>
      <c r="Q97" s="123" t="str">
        <f t="shared" si="60"/>
        <v/>
      </c>
      <c r="R97" s="122" t="str">
        <f t="shared" si="69"/>
        <v/>
      </c>
      <c r="S97" s="79" t="str">
        <f t="shared" si="70"/>
        <v/>
      </c>
      <c r="T97" s="14" t="str">
        <f t="shared" si="63"/>
        <v/>
      </c>
      <c r="U97" s="14">
        <f t="shared" si="8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79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52" t="str">
        <f t="shared" si="91"/>
        <v/>
      </c>
      <c r="AH97" s="152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1" t="str">
        <f t="shared" si="71"/>
        <v/>
      </c>
      <c r="AM97" s="71" t="str">
        <f t="shared" si="72"/>
        <v/>
      </c>
      <c r="AN97" s="71" t="str">
        <f t="shared" si="73"/>
        <v/>
      </c>
      <c r="AO97" s="71" t="str">
        <f t="shared" si="74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5"/>
        <v/>
      </c>
      <c r="BB97" s="14" t="str">
        <f t="shared" si="94"/>
        <v/>
      </c>
      <c r="BC97" s="14" t="str">
        <f t="shared" si="76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68" t="str">
        <f t="shared" si="64"/>
        <v/>
      </c>
      <c r="C98" s="24" t="str">
        <f t="shared" si="61"/>
        <v/>
      </c>
      <c r="D98" s="75" t="str">
        <f t="shared" si="77"/>
        <v/>
      </c>
      <c r="E98" s="113" t="str">
        <f t="shared" si="78"/>
        <v/>
      </c>
      <c r="F98" s="67" t="str">
        <f t="shared" si="79"/>
        <v/>
      </c>
      <c r="H98" s="81" t="str">
        <f>IF('Strategy Dashboard'!AU98="","",'Strategy Dashboard'!AU98)</f>
        <v/>
      </c>
      <c r="J98" s="68" t="str">
        <f t="shared" si="65"/>
        <v/>
      </c>
      <c r="K98" s="77" t="str">
        <f t="shared" si="66"/>
        <v/>
      </c>
      <c r="L98" s="114" t="str">
        <f t="shared" si="67"/>
        <v/>
      </c>
      <c r="M98" s="24" t="str">
        <f t="shared" si="80"/>
        <v/>
      </c>
      <c r="N98" s="36" t="str">
        <f t="shared" si="81"/>
        <v/>
      </c>
      <c r="O98" s="117" t="str">
        <f t="shared" si="68"/>
        <v/>
      </c>
      <c r="P98" s="24" t="str">
        <f>IF(H98="","",IF(B98="NB",P97,IF(O98="",SUM($O$5:$O98)+N98,SUM($O$5:$O98))))</f>
        <v/>
      </c>
      <c r="Q98" s="123" t="str">
        <f t="shared" si="60"/>
        <v/>
      </c>
      <c r="R98" s="122" t="str">
        <f t="shared" si="69"/>
        <v/>
      </c>
      <c r="S98" s="79" t="str">
        <f t="shared" si="70"/>
        <v/>
      </c>
      <c r="T98" s="14" t="str">
        <f t="shared" si="63"/>
        <v/>
      </c>
      <c r="U98" s="14">
        <f t="shared" si="8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79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52" t="str">
        <f t="shared" si="91"/>
        <v/>
      </c>
      <c r="AH98" s="152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1" t="str">
        <f t="shared" si="71"/>
        <v/>
      </c>
      <c r="AM98" s="71" t="str">
        <f t="shared" si="72"/>
        <v/>
      </c>
      <c r="AN98" s="71" t="str">
        <f t="shared" si="73"/>
        <v/>
      </c>
      <c r="AO98" s="71" t="str">
        <f t="shared" si="74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5"/>
        <v/>
      </c>
      <c r="BB98" s="14" t="str">
        <f t="shared" si="94"/>
        <v/>
      </c>
      <c r="BC98" s="14" t="str">
        <f t="shared" si="76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69" t="str">
        <f t="shared" si="64"/>
        <v/>
      </c>
      <c r="C99" s="25" t="str">
        <f t="shared" si="61"/>
        <v/>
      </c>
      <c r="D99" s="75" t="str">
        <f t="shared" si="77"/>
        <v/>
      </c>
      <c r="E99" s="113" t="str">
        <f t="shared" si="78"/>
        <v/>
      </c>
      <c r="F99" s="70" t="str">
        <f t="shared" si="79"/>
        <v/>
      </c>
      <c r="H99" s="82" t="str">
        <f>IF('Strategy Dashboard'!AU99="","",'Strategy Dashboard'!AU99)</f>
        <v/>
      </c>
      <c r="J99" s="69" t="str">
        <f t="shared" si="65"/>
        <v/>
      </c>
      <c r="K99" s="78" t="str">
        <f t="shared" si="66"/>
        <v/>
      </c>
      <c r="L99" s="115" t="str">
        <f t="shared" si="67"/>
        <v/>
      </c>
      <c r="M99" s="25" t="str">
        <f t="shared" si="80"/>
        <v/>
      </c>
      <c r="N99" s="36" t="str">
        <f t="shared" si="81"/>
        <v/>
      </c>
      <c r="O99" s="124" t="str">
        <f t="shared" si="68"/>
        <v/>
      </c>
      <c r="P99" s="25" t="str">
        <f>IF(H99="","",IF(B99="NB",P98,IF(O99="",SUM($O$5:$O99)+N99,SUM($O$5:$O99))))</f>
        <v/>
      </c>
      <c r="Q99" s="125" t="str">
        <f t="shared" si="60"/>
        <v/>
      </c>
      <c r="R99" s="122" t="str">
        <f t="shared" si="69"/>
        <v/>
      </c>
      <c r="S99" s="79" t="str">
        <f t="shared" si="70"/>
        <v/>
      </c>
      <c r="T99" s="14" t="str">
        <f t="shared" si="63"/>
        <v/>
      </c>
      <c r="U99" s="14">
        <f t="shared" si="8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79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52" t="str">
        <f t="shared" si="91"/>
        <v/>
      </c>
      <c r="AH99" s="152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1" t="str">
        <f t="shared" si="71"/>
        <v/>
      </c>
      <c r="AM99" s="71" t="str">
        <f t="shared" si="72"/>
        <v/>
      </c>
      <c r="AN99" s="71" t="str">
        <f t="shared" si="73"/>
        <v/>
      </c>
      <c r="AO99" s="71" t="str">
        <f t="shared" si="74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5"/>
        <v/>
      </c>
      <c r="BB99" s="14" t="str">
        <f t="shared" si="94"/>
        <v/>
      </c>
      <c r="BC99" s="14" t="str">
        <f t="shared" si="76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4" t="str">
        <f t="shared" si="64"/>
        <v/>
      </c>
      <c r="C100" s="36" t="str">
        <f t="shared" si="61"/>
        <v/>
      </c>
      <c r="D100" s="75" t="str">
        <f t="shared" si="77"/>
        <v/>
      </c>
      <c r="E100" s="113" t="str">
        <f t="shared" si="78"/>
        <v/>
      </c>
      <c r="F100" s="76" t="str">
        <f t="shared" si="79"/>
        <v/>
      </c>
      <c r="H100" s="80" t="str">
        <f>IF('Strategy Dashboard'!AU100="","",'Strategy Dashboard'!AU100)</f>
        <v/>
      </c>
      <c r="J100" s="74" t="str">
        <f t="shared" si="65"/>
        <v/>
      </c>
      <c r="K100" s="75" t="str">
        <f t="shared" si="66"/>
        <v/>
      </c>
      <c r="L100" s="113" t="str">
        <f t="shared" si="67"/>
        <v/>
      </c>
      <c r="M100" s="36" t="str">
        <f t="shared" si="80"/>
        <v/>
      </c>
      <c r="N100" s="36" t="str">
        <f t="shared" si="81"/>
        <v/>
      </c>
      <c r="O100" s="129" t="str">
        <f t="shared" si="68"/>
        <v/>
      </c>
      <c r="P100" s="36" t="str">
        <f>IF(H100="","",IF(B100="NB",P99,IF(O100="",SUM($O$5:$O100)+N100,SUM($O$5:$O100))))</f>
        <v/>
      </c>
      <c r="Q100" s="130" t="str">
        <f t="shared" si="60"/>
        <v/>
      </c>
      <c r="R100" s="122" t="str">
        <f t="shared" si="69"/>
        <v/>
      </c>
      <c r="S100" s="79" t="str">
        <f t="shared" si="70"/>
        <v/>
      </c>
      <c r="T100" s="14" t="str">
        <f t="shared" si="63"/>
        <v/>
      </c>
      <c r="U100" s="14">
        <f t="shared" si="8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79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52" t="str">
        <f t="shared" si="91"/>
        <v/>
      </c>
      <c r="AH100" s="152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1" t="str">
        <f t="shared" si="71"/>
        <v/>
      </c>
      <c r="AM100" s="71" t="str">
        <f t="shared" si="72"/>
        <v/>
      </c>
      <c r="AN100" s="71" t="str">
        <f t="shared" si="73"/>
        <v/>
      </c>
      <c r="AO100" s="71" t="str">
        <f t="shared" si="74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5"/>
        <v/>
      </c>
      <c r="BB100" s="14" t="str">
        <f t="shared" si="94"/>
        <v/>
      </c>
      <c r="BC100" s="14" t="str">
        <f t="shared" si="76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68" t="str">
        <f t="shared" si="64"/>
        <v/>
      </c>
      <c r="C101" s="24" t="str">
        <f t="shared" si="61"/>
        <v/>
      </c>
      <c r="D101" s="75" t="str">
        <f t="shared" si="77"/>
        <v/>
      </c>
      <c r="E101" s="113" t="str">
        <f t="shared" si="78"/>
        <v/>
      </c>
      <c r="F101" s="67" t="str">
        <f t="shared" si="79"/>
        <v/>
      </c>
      <c r="H101" s="81" t="str">
        <f>IF('Strategy Dashboard'!AU101="","",'Strategy Dashboard'!AU101)</f>
        <v/>
      </c>
      <c r="J101" s="68" t="str">
        <f t="shared" si="65"/>
        <v/>
      </c>
      <c r="K101" s="77" t="str">
        <f t="shared" si="66"/>
        <v/>
      </c>
      <c r="L101" s="114" t="str">
        <f t="shared" si="67"/>
        <v/>
      </c>
      <c r="M101" s="24" t="str">
        <f t="shared" si="80"/>
        <v/>
      </c>
      <c r="N101" s="36" t="str">
        <f t="shared" si="81"/>
        <v/>
      </c>
      <c r="O101" s="117" t="str">
        <f t="shared" si="68"/>
        <v/>
      </c>
      <c r="P101" s="24" t="str">
        <f>IF(H101="","",IF(B101="NB",P100,IF(O101="",SUM($O$5:$O101)+N101,SUM($O$5:$O101))))</f>
        <v/>
      </c>
      <c r="Q101" s="123" t="str">
        <f t="shared" si="60"/>
        <v/>
      </c>
      <c r="R101" s="122" t="str">
        <f t="shared" si="69"/>
        <v/>
      </c>
      <c r="S101" s="79" t="str">
        <f t="shared" si="70"/>
        <v/>
      </c>
      <c r="T101" s="14" t="str">
        <f t="shared" si="63"/>
        <v/>
      </c>
      <c r="U101" s="14">
        <f t="shared" si="8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79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52" t="str">
        <f t="shared" si="91"/>
        <v/>
      </c>
      <c r="AH101" s="152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1" t="str">
        <f t="shared" si="71"/>
        <v/>
      </c>
      <c r="AM101" s="71" t="str">
        <f t="shared" si="72"/>
        <v/>
      </c>
      <c r="AN101" s="71" t="str">
        <f t="shared" si="73"/>
        <v/>
      </c>
      <c r="AO101" s="71" t="str">
        <f t="shared" si="74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5"/>
        <v/>
      </c>
      <c r="BB101" s="14" t="str">
        <f t="shared" si="94"/>
        <v/>
      </c>
      <c r="BC101" s="14" t="str">
        <f t="shared" si="76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68" t="str">
        <f t="shared" si="64"/>
        <v/>
      </c>
      <c r="C102" s="24" t="str">
        <f t="shared" si="61"/>
        <v/>
      </c>
      <c r="D102" s="75" t="str">
        <f t="shared" si="77"/>
        <v/>
      </c>
      <c r="E102" s="113" t="str">
        <f t="shared" si="78"/>
        <v/>
      </c>
      <c r="F102" s="67" t="str">
        <f t="shared" si="79"/>
        <v/>
      </c>
      <c r="H102" s="81" t="str">
        <f>IF('Strategy Dashboard'!AU102="","",'Strategy Dashboard'!AU102)</f>
        <v/>
      </c>
      <c r="J102" s="68" t="str">
        <f t="shared" si="65"/>
        <v/>
      </c>
      <c r="K102" s="77" t="str">
        <f t="shared" si="66"/>
        <v/>
      </c>
      <c r="L102" s="114" t="str">
        <f t="shared" si="67"/>
        <v/>
      </c>
      <c r="M102" s="24" t="str">
        <f t="shared" si="80"/>
        <v/>
      </c>
      <c r="N102" s="36" t="str">
        <f t="shared" si="81"/>
        <v/>
      </c>
      <c r="O102" s="117" t="str">
        <f t="shared" si="68"/>
        <v/>
      </c>
      <c r="P102" s="24" t="str">
        <f>IF(H102="","",IF(B102="NB",P101,IF(O102="",SUM($O$5:$O102)+N102,SUM($O$5:$O102))))</f>
        <v/>
      </c>
      <c r="Q102" s="123" t="str">
        <f t="shared" si="60"/>
        <v/>
      </c>
      <c r="R102" s="122" t="str">
        <f t="shared" si="69"/>
        <v/>
      </c>
      <c r="S102" s="79" t="str">
        <f t="shared" si="70"/>
        <v/>
      </c>
      <c r="T102" s="14" t="str">
        <f t="shared" si="63"/>
        <v/>
      </c>
      <c r="U102" s="14">
        <f t="shared" si="8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79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52" t="str">
        <f t="shared" si="91"/>
        <v/>
      </c>
      <c r="AH102" s="152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1" t="str">
        <f t="shared" si="71"/>
        <v/>
      </c>
      <c r="AM102" s="71" t="str">
        <f t="shared" si="72"/>
        <v/>
      </c>
      <c r="AN102" s="71" t="str">
        <f t="shared" si="73"/>
        <v/>
      </c>
      <c r="AO102" s="71" t="str">
        <f t="shared" si="74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5"/>
        <v/>
      </c>
      <c r="BB102" s="14" t="str">
        <f t="shared" si="94"/>
        <v/>
      </c>
      <c r="BC102" s="14" t="str">
        <f t="shared" si="76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68" t="str">
        <f t="shared" si="64"/>
        <v/>
      </c>
      <c r="C103" s="24" t="str">
        <f t="shared" si="61"/>
        <v/>
      </c>
      <c r="D103" s="75" t="str">
        <f t="shared" si="77"/>
        <v/>
      </c>
      <c r="E103" s="113" t="str">
        <f t="shared" si="78"/>
        <v/>
      </c>
      <c r="F103" s="67" t="str">
        <f t="shared" si="79"/>
        <v/>
      </c>
      <c r="H103" s="81" t="str">
        <f>IF('Strategy Dashboard'!AU103="","",'Strategy Dashboard'!AU103)</f>
        <v/>
      </c>
      <c r="J103" s="68" t="str">
        <f t="shared" si="65"/>
        <v/>
      </c>
      <c r="K103" s="77" t="str">
        <f t="shared" si="66"/>
        <v/>
      </c>
      <c r="L103" s="114" t="str">
        <f t="shared" si="67"/>
        <v/>
      </c>
      <c r="M103" s="24" t="str">
        <f t="shared" si="80"/>
        <v/>
      </c>
      <c r="N103" s="36" t="str">
        <f t="shared" si="81"/>
        <v/>
      </c>
      <c r="O103" s="117" t="str">
        <f t="shared" si="68"/>
        <v/>
      </c>
      <c r="P103" s="24" t="str">
        <f>IF(H103="","",IF(B103="NB",P102,IF(O103="",SUM($O$5:$O103)+N103,SUM($O$5:$O103))))</f>
        <v/>
      </c>
      <c r="Q103" s="123" t="str">
        <f t="shared" si="60"/>
        <v/>
      </c>
      <c r="R103" s="122" t="str">
        <f t="shared" si="69"/>
        <v/>
      </c>
      <c r="S103" s="79" t="str">
        <f t="shared" si="70"/>
        <v/>
      </c>
      <c r="T103" s="14" t="str">
        <f t="shared" si="63"/>
        <v/>
      </c>
      <c r="U103" s="14">
        <f t="shared" si="8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79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52" t="str">
        <f t="shared" si="91"/>
        <v/>
      </c>
      <c r="AH103" s="152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1" t="str">
        <f t="shared" si="71"/>
        <v/>
      </c>
      <c r="AM103" s="71" t="str">
        <f t="shared" si="72"/>
        <v/>
      </c>
      <c r="AN103" s="71" t="str">
        <f t="shared" si="73"/>
        <v/>
      </c>
      <c r="AO103" s="71" t="str">
        <f t="shared" si="74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5"/>
        <v/>
      </c>
      <c r="BB103" s="14" t="str">
        <f t="shared" si="94"/>
        <v/>
      </c>
      <c r="BC103" s="14" t="str">
        <f t="shared" si="76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69" t="str">
        <f t="shared" si="64"/>
        <v/>
      </c>
      <c r="C104" s="25" t="str">
        <f t="shared" si="61"/>
        <v/>
      </c>
      <c r="D104" s="75" t="str">
        <f t="shared" si="77"/>
        <v/>
      </c>
      <c r="E104" s="113" t="str">
        <f t="shared" si="78"/>
        <v/>
      </c>
      <c r="F104" s="70" t="str">
        <f t="shared" si="79"/>
        <v/>
      </c>
      <c r="H104" s="82" t="str">
        <f>IF('Strategy Dashboard'!AU104="","",'Strategy Dashboard'!AU104)</f>
        <v/>
      </c>
      <c r="J104" s="69" t="str">
        <f t="shared" si="65"/>
        <v/>
      </c>
      <c r="K104" s="78" t="str">
        <f t="shared" si="66"/>
        <v/>
      </c>
      <c r="L104" s="115" t="str">
        <f t="shared" si="67"/>
        <v/>
      </c>
      <c r="M104" s="25" t="str">
        <f t="shared" si="80"/>
        <v/>
      </c>
      <c r="N104" s="36" t="str">
        <f t="shared" si="81"/>
        <v/>
      </c>
      <c r="O104" s="124" t="str">
        <f t="shared" si="68"/>
        <v/>
      </c>
      <c r="P104" s="25" t="str">
        <f>IF(H104="","",IF(B104="NB",P103,IF(O104="",SUM($O$5:$O104)+N104,SUM($O$5:$O104))))</f>
        <v/>
      </c>
      <c r="Q104" s="125" t="str">
        <f t="shared" si="60"/>
        <v/>
      </c>
      <c r="R104" s="122" t="str">
        <f t="shared" si="69"/>
        <v/>
      </c>
      <c r="S104" s="79" t="str">
        <f t="shared" si="70"/>
        <v/>
      </c>
      <c r="T104" s="14" t="str">
        <f t="shared" si="63"/>
        <v/>
      </c>
      <c r="U104" s="14">
        <f t="shared" si="8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79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52" t="str">
        <f t="shared" si="91"/>
        <v/>
      </c>
      <c r="AH104" s="152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1" t="str">
        <f t="shared" si="71"/>
        <v/>
      </c>
      <c r="AM104" s="71" t="str">
        <f t="shared" si="72"/>
        <v/>
      </c>
      <c r="AN104" s="71" t="str">
        <f t="shared" si="73"/>
        <v/>
      </c>
      <c r="AO104" s="71" t="str">
        <f t="shared" si="74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5"/>
        <v/>
      </c>
      <c r="BB104" s="14" t="str">
        <f t="shared" si="94"/>
        <v/>
      </c>
      <c r="BC104" s="14" t="str">
        <f t="shared" si="76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4" t="str">
        <f t="shared" si="64"/>
        <v/>
      </c>
      <c r="C105" s="36" t="str">
        <f t="shared" si="61"/>
        <v/>
      </c>
      <c r="D105" s="75" t="str">
        <f t="shared" si="77"/>
        <v/>
      </c>
      <c r="E105" s="113" t="str">
        <f t="shared" si="78"/>
        <v/>
      </c>
      <c r="F105" s="76" t="str">
        <f t="shared" si="79"/>
        <v/>
      </c>
      <c r="H105" s="80" t="str">
        <f>IF('Strategy Dashboard'!AU105="","",'Strategy Dashboard'!AU105)</f>
        <v/>
      </c>
      <c r="J105" s="74" t="str">
        <f t="shared" si="65"/>
        <v/>
      </c>
      <c r="K105" s="75" t="str">
        <f t="shared" si="66"/>
        <v/>
      </c>
      <c r="L105" s="113" t="str">
        <f t="shared" si="67"/>
        <v/>
      </c>
      <c r="M105" s="36" t="str">
        <f t="shared" si="80"/>
        <v/>
      </c>
      <c r="N105" s="36" t="str">
        <f t="shared" si="81"/>
        <v/>
      </c>
      <c r="O105" s="129" t="str">
        <f t="shared" si="68"/>
        <v/>
      </c>
      <c r="P105" s="36" t="str">
        <f>IF(H105="","",IF(B105="NB",P104,IF(O105="",SUM($O$5:$O105)+N105,SUM($O$5:$O105))))</f>
        <v/>
      </c>
      <c r="Q105" s="130" t="str">
        <f t="shared" si="60"/>
        <v/>
      </c>
      <c r="R105" s="122" t="str">
        <f t="shared" si="69"/>
        <v/>
      </c>
      <c r="S105" s="79" t="str">
        <f t="shared" si="70"/>
        <v/>
      </c>
      <c r="T105" s="14" t="str">
        <f t="shared" si="63"/>
        <v/>
      </c>
      <c r="U105" s="14">
        <f t="shared" si="8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79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52" t="str">
        <f t="shared" si="91"/>
        <v/>
      </c>
      <c r="AH105" s="152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1" t="str">
        <f t="shared" si="71"/>
        <v/>
      </c>
      <c r="AM105" s="71" t="str">
        <f t="shared" si="72"/>
        <v/>
      </c>
      <c r="AN105" s="71" t="str">
        <f t="shared" si="73"/>
        <v/>
      </c>
      <c r="AO105" s="71" t="str">
        <f t="shared" si="74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5"/>
        <v/>
      </c>
      <c r="BB105" s="14" t="str">
        <f t="shared" si="94"/>
        <v/>
      </c>
      <c r="BC105" s="14" t="str">
        <f t="shared" si="76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68" t="str">
        <f t="shared" si="64"/>
        <v/>
      </c>
      <c r="C106" s="24" t="str">
        <f t="shared" si="61"/>
        <v/>
      </c>
      <c r="D106" s="75" t="str">
        <f t="shared" si="77"/>
        <v/>
      </c>
      <c r="E106" s="113" t="str">
        <f t="shared" si="78"/>
        <v/>
      </c>
      <c r="F106" s="67" t="str">
        <f t="shared" si="79"/>
        <v/>
      </c>
      <c r="H106" s="81" t="str">
        <f>IF('Strategy Dashboard'!AU106="","",'Strategy Dashboard'!AU106)</f>
        <v/>
      </c>
      <c r="J106" s="68" t="str">
        <f t="shared" si="65"/>
        <v/>
      </c>
      <c r="K106" s="77" t="str">
        <f t="shared" si="66"/>
        <v/>
      </c>
      <c r="L106" s="114" t="str">
        <f t="shared" si="67"/>
        <v/>
      </c>
      <c r="M106" s="24" t="str">
        <f t="shared" si="80"/>
        <v/>
      </c>
      <c r="N106" s="36" t="str">
        <f t="shared" si="81"/>
        <v/>
      </c>
      <c r="O106" s="117" t="str">
        <f t="shared" si="68"/>
        <v/>
      </c>
      <c r="P106" s="24" t="str">
        <f>IF(H106="","",IF(B106="NB",P105,IF(O106="",SUM($O$5:$O106)+N106,SUM($O$5:$O106))))</f>
        <v/>
      </c>
      <c r="Q106" s="123" t="str">
        <f t="shared" si="60"/>
        <v/>
      </c>
      <c r="R106" s="122" t="str">
        <f t="shared" si="69"/>
        <v/>
      </c>
      <c r="S106" s="79" t="str">
        <f t="shared" si="70"/>
        <v/>
      </c>
      <c r="T106" s="14" t="str">
        <f t="shared" si="63"/>
        <v/>
      </c>
      <c r="U106" s="14">
        <f t="shared" si="8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79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52" t="str">
        <f t="shared" si="91"/>
        <v/>
      </c>
      <c r="AH106" s="152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1" t="str">
        <f t="shared" si="71"/>
        <v/>
      </c>
      <c r="AM106" s="71" t="str">
        <f t="shared" si="72"/>
        <v/>
      </c>
      <c r="AN106" s="71" t="str">
        <f t="shared" si="73"/>
        <v/>
      </c>
      <c r="AO106" s="71" t="str">
        <f t="shared" si="74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5"/>
        <v/>
      </c>
      <c r="BB106" s="14" t="str">
        <f t="shared" si="94"/>
        <v/>
      </c>
      <c r="BC106" s="14" t="str">
        <f t="shared" si="76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68" t="str">
        <f t="shared" si="64"/>
        <v/>
      </c>
      <c r="C107" s="24" t="str">
        <f t="shared" si="61"/>
        <v/>
      </c>
      <c r="D107" s="75" t="str">
        <f t="shared" si="77"/>
        <v/>
      </c>
      <c r="E107" s="113" t="str">
        <f t="shared" si="78"/>
        <v/>
      </c>
      <c r="F107" s="67" t="str">
        <f t="shared" si="79"/>
        <v/>
      </c>
      <c r="H107" s="81" t="str">
        <f>IF('Strategy Dashboard'!AU107="","",'Strategy Dashboard'!AU107)</f>
        <v/>
      </c>
      <c r="J107" s="68" t="str">
        <f t="shared" si="65"/>
        <v/>
      </c>
      <c r="K107" s="77" t="str">
        <f t="shared" si="66"/>
        <v/>
      </c>
      <c r="L107" s="114" t="str">
        <f t="shared" si="67"/>
        <v/>
      </c>
      <c r="M107" s="24" t="str">
        <f t="shared" si="80"/>
        <v/>
      </c>
      <c r="N107" s="36" t="str">
        <f t="shared" si="81"/>
        <v/>
      </c>
      <c r="O107" s="117" t="str">
        <f t="shared" si="68"/>
        <v/>
      </c>
      <c r="P107" s="24" t="str">
        <f>IF(H107="","",IF(B107="NB",P106,IF(O107="",SUM($O$5:$O107)+N107,SUM($O$5:$O107))))</f>
        <v/>
      </c>
      <c r="Q107" s="123" t="str">
        <f t="shared" si="60"/>
        <v/>
      </c>
      <c r="R107" s="122" t="str">
        <f t="shared" si="69"/>
        <v/>
      </c>
      <c r="S107" s="79" t="str">
        <f t="shared" si="70"/>
        <v/>
      </c>
      <c r="T107" s="14" t="str">
        <f t="shared" si="63"/>
        <v/>
      </c>
      <c r="U107" s="14">
        <f t="shared" si="8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79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52" t="str">
        <f t="shared" si="91"/>
        <v/>
      </c>
      <c r="AH107" s="152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1" t="str">
        <f t="shared" si="71"/>
        <v/>
      </c>
      <c r="AM107" s="71" t="str">
        <f t="shared" si="72"/>
        <v/>
      </c>
      <c r="AN107" s="71" t="str">
        <f t="shared" si="73"/>
        <v/>
      </c>
      <c r="AO107" s="71" t="str">
        <f t="shared" si="74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5"/>
        <v/>
      </c>
      <c r="BB107" s="14" t="str">
        <f t="shared" si="94"/>
        <v/>
      </c>
      <c r="BC107" s="14" t="str">
        <f t="shared" si="76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68" t="str">
        <f t="shared" si="64"/>
        <v/>
      </c>
      <c r="C108" s="24" t="str">
        <f t="shared" si="61"/>
        <v/>
      </c>
      <c r="D108" s="75" t="str">
        <f t="shared" si="77"/>
        <v/>
      </c>
      <c r="E108" s="113" t="str">
        <f t="shared" si="78"/>
        <v/>
      </c>
      <c r="F108" s="67" t="str">
        <f t="shared" si="79"/>
        <v/>
      </c>
      <c r="H108" s="81" t="str">
        <f>IF('Strategy Dashboard'!AU108="","",'Strategy Dashboard'!AU108)</f>
        <v/>
      </c>
      <c r="J108" s="68" t="str">
        <f t="shared" si="65"/>
        <v/>
      </c>
      <c r="K108" s="77" t="str">
        <f t="shared" si="66"/>
        <v/>
      </c>
      <c r="L108" s="114" t="str">
        <f t="shared" si="67"/>
        <v/>
      </c>
      <c r="M108" s="24" t="str">
        <f t="shared" si="80"/>
        <v/>
      </c>
      <c r="N108" s="36" t="str">
        <f t="shared" si="81"/>
        <v/>
      </c>
      <c r="O108" s="117" t="str">
        <f t="shared" si="68"/>
        <v/>
      </c>
      <c r="P108" s="24" t="str">
        <f>IF(H108="","",IF(B108="NB",P107,IF(O108="",SUM($O$5:$O108)+N108,SUM($O$5:$O108))))</f>
        <v/>
      </c>
      <c r="Q108" s="123" t="str">
        <f t="shared" si="60"/>
        <v/>
      </c>
      <c r="R108" s="122" t="str">
        <f t="shared" si="69"/>
        <v/>
      </c>
      <c r="S108" s="79" t="str">
        <f t="shared" si="70"/>
        <v/>
      </c>
      <c r="T108" s="14" t="str">
        <f t="shared" si="63"/>
        <v/>
      </c>
      <c r="U108" s="14">
        <f t="shared" si="8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79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52" t="str">
        <f t="shared" si="91"/>
        <v/>
      </c>
      <c r="AH108" s="152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1" t="str">
        <f t="shared" si="71"/>
        <v/>
      </c>
      <c r="AM108" s="71" t="str">
        <f t="shared" si="72"/>
        <v/>
      </c>
      <c r="AN108" s="71" t="str">
        <f t="shared" si="73"/>
        <v/>
      </c>
      <c r="AO108" s="71" t="str">
        <f t="shared" si="74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5"/>
        <v/>
      </c>
      <c r="BB108" s="14" t="str">
        <f t="shared" si="94"/>
        <v/>
      </c>
      <c r="BC108" s="14" t="str">
        <f t="shared" si="76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43" t="str">
        <f t="shared" si="64"/>
        <v/>
      </c>
      <c r="C109" s="144" t="str">
        <f t="shared" si="61"/>
        <v/>
      </c>
      <c r="D109" s="75" t="str">
        <f t="shared" si="77"/>
        <v/>
      </c>
      <c r="E109" s="113" t="str">
        <f t="shared" si="78"/>
        <v/>
      </c>
      <c r="F109" s="147" t="str">
        <f t="shared" si="79"/>
        <v/>
      </c>
      <c r="H109" s="148" t="str">
        <f>IF('Strategy Dashboard'!AU109="","",'Strategy Dashboard'!AU109)</f>
        <v/>
      </c>
      <c r="J109" s="143" t="str">
        <f t="shared" si="65"/>
        <v/>
      </c>
      <c r="K109" s="145" t="str">
        <f t="shared" si="66"/>
        <v/>
      </c>
      <c r="L109" s="146" t="str">
        <f t="shared" si="67"/>
        <v/>
      </c>
      <c r="M109" s="144" t="str">
        <f t="shared" si="80"/>
        <v/>
      </c>
      <c r="N109" s="36" t="str">
        <f t="shared" si="81"/>
        <v/>
      </c>
      <c r="O109" s="149" t="str">
        <f t="shared" si="68"/>
        <v/>
      </c>
      <c r="P109" s="144" t="str">
        <f>IF(H109="","",IF(B109="NB",P108,IF(O109="",SUM($O$5:$O109)+N109,SUM($O$5:$O109))))</f>
        <v/>
      </c>
      <c r="Q109" s="150" t="str">
        <f t="shared" si="60"/>
        <v/>
      </c>
      <c r="R109" s="122" t="str">
        <f t="shared" si="69"/>
        <v/>
      </c>
      <c r="S109" s="79" t="str">
        <f t="shared" si="70"/>
        <v/>
      </c>
      <c r="T109" s="14" t="str">
        <f t="shared" si="63"/>
        <v/>
      </c>
      <c r="U109" s="14">
        <f t="shared" si="8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79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52" t="str">
        <f t="shared" si="91"/>
        <v/>
      </c>
      <c r="AH109" s="152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1" t="str">
        <f t="shared" si="71"/>
        <v/>
      </c>
      <c r="AM109" s="71" t="str">
        <f t="shared" si="72"/>
        <v/>
      </c>
      <c r="AN109" s="71" t="str">
        <f t="shared" si="73"/>
        <v/>
      </c>
      <c r="AO109" s="71" t="str">
        <f t="shared" si="74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5"/>
        <v/>
      </c>
      <c r="BB109" s="14" t="str">
        <f t="shared" si="94"/>
        <v/>
      </c>
      <c r="BC109" s="14" t="str">
        <f t="shared" si="76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55" t="s">
        <v>247</v>
      </c>
      <c r="B110" s="356"/>
      <c r="C110" s="356"/>
      <c r="D110" s="356"/>
      <c r="E110" s="356"/>
      <c r="F110" s="356"/>
      <c r="G110" s="356"/>
      <c r="H110" s="356"/>
      <c r="I110" s="356"/>
      <c r="J110" s="356"/>
      <c r="K110" s="356"/>
      <c r="L110" s="356"/>
      <c r="M110" s="356"/>
      <c r="N110" s="356"/>
      <c r="O110" s="356"/>
      <c r="P110" s="356"/>
      <c r="Q110" s="357"/>
      <c r="R110" s="151"/>
      <c r="W110" s="14" t="str">
        <f t="shared" si="99"/>
        <v>N</v>
      </c>
      <c r="X110" s="14" t="str">
        <f t="shared" si="84"/>
        <v>N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46" t="s">
        <v>249</v>
      </c>
      <c r="B111" s="347"/>
      <c r="C111" s="347"/>
      <c r="D111" s="347"/>
      <c r="E111" s="347"/>
      <c r="F111" s="347"/>
      <c r="G111" s="347"/>
      <c r="H111" s="347"/>
      <c r="I111" s="347"/>
      <c r="J111" s="347"/>
      <c r="K111" s="347"/>
      <c r="L111" s="347"/>
      <c r="M111" s="347"/>
      <c r="N111" s="347"/>
      <c r="O111" s="347"/>
      <c r="P111" s="347"/>
      <c r="Q111" s="348"/>
      <c r="W111" s="14" t="str">
        <f t="shared" si="99"/>
        <v>N</v>
      </c>
      <c r="X111" s="14" t="str">
        <f t="shared" si="84"/>
        <v>N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60" t="s">
        <v>250</v>
      </c>
      <c r="B112" s="361"/>
      <c r="C112" s="361"/>
      <c r="D112" s="361"/>
      <c r="E112" s="361"/>
      <c r="F112" s="361"/>
      <c r="G112" s="361"/>
      <c r="H112" s="361"/>
      <c r="I112" s="361"/>
      <c r="J112" s="361">
        <f>COUNTIF(H5:H109,"P")</f>
        <v>9</v>
      </c>
      <c r="K112" s="361"/>
      <c r="L112" s="361"/>
      <c r="M112" s="361"/>
      <c r="N112" s="361"/>
      <c r="O112" s="361"/>
      <c r="P112" s="361"/>
      <c r="Q112" s="362"/>
      <c r="W112" s="14" t="str">
        <f t="shared" si="99"/>
        <v>N</v>
      </c>
      <c r="X112" s="14" t="str">
        <f t="shared" si="84"/>
        <v>N</v>
      </c>
      <c r="BP112" s="14" t="str">
        <f>General!F110</f>
        <v>WWLWWL</v>
      </c>
      <c r="BQ112" s="14">
        <f>General!G110</f>
        <v>-1</v>
      </c>
    </row>
    <row r="113" spans="1:69">
      <c r="A113" s="360" t="s">
        <v>251</v>
      </c>
      <c r="B113" s="361"/>
      <c r="C113" s="361"/>
      <c r="D113" s="361"/>
      <c r="E113" s="361"/>
      <c r="F113" s="361"/>
      <c r="G113" s="361"/>
      <c r="H113" s="361"/>
      <c r="I113" s="361"/>
      <c r="J113" s="361">
        <f>COUNTIF(H5:H109,"B")</f>
        <v>11</v>
      </c>
      <c r="K113" s="361"/>
      <c r="L113" s="361"/>
      <c r="M113" s="361"/>
      <c r="N113" s="361"/>
      <c r="O113" s="361"/>
      <c r="P113" s="361"/>
      <c r="Q113" s="362"/>
      <c r="W113" s="14" t="str">
        <f t="shared" si="99"/>
        <v>N</v>
      </c>
      <c r="X113" s="14" t="str">
        <f t="shared" si="84"/>
        <v>N</v>
      </c>
      <c r="BP113" s="14" t="str">
        <f>General!F111</f>
        <v>WWLWLW</v>
      </c>
      <c r="BQ113" s="14">
        <f>General!G111</f>
        <v>1</v>
      </c>
    </row>
    <row r="114" spans="1:69">
      <c r="A114" s="358" t="s">
        <v>252</v>
      </c>
      <c r="B114" s="359"/>
      <c r="C114" s="359"/>
      <c r="D114" s="359"/>
      <c r="E114" s="359"/>
      <c r="F114" s="359"/>
      <c r="G114" s="359"/>
      <c r="H114" s="359"/>
      <c r="I114" s="359"/>
      <c r="J114" s="359" cm="1">
        <f t="array" ref="J114">LOOKUP(2,1/(P10:P109&lt;&gt;""),P10:P109)</f>
        <v>-4</v>
      </c>
      <c r="K114" s="359"/>
      <c r="L114" s="359"/>
      <c r="M114" s="359"/>
      <c r="N114" s="359"/>
      <c r="O114" s="359"/>
      <c r="P114" s="359"/>
      <c r="Q114" s="363"/>
      <c r="W114" s="14" t="str">
        <f t="shared" si="99"/>
        <v>N</v>
      </c>
      <c r="X114" s="14" t="str">
        <f t="shared" si="84"/>
        <v>N</v>
      </c>
      <c r="BP114" s="14" t="str">
        <f>General!F112</f>
        <v>WWWWWL</v>
      </c>
      <c r="BQ114" s="14">
        <f>General!G112</f>
        <v>-1</v>
      </c>
    </row>
    <row r="115" spans="1:69">
      <c r="A115" s="358" t="s">
        <v>253</v>
      </c>
      <c r="B115" s="359"/>
      <c r="C115" s="359"/>
      <c r="D115" s="359"/>
      <c r="E115" s="359"/>
      <c r="F115" s="359"/>
      <c r="G115" s="359"/>
      <c r="H115" s="359"/>
      <c r="I115" s="359"/>
      <c r="J115" s="359">
        <f>COUNTIF(S5:S109,"W")</f>
        <v>4</v>
      </c>
      <c r="K115" s="359"/>
      <c r="L115" s="359"/>
      <c r="M115" s="359"/>
      <c r="N115" s="359"/>
      <c r="O115" s="359"/>
      <c r="P115" s="359"/>
      <c r="Q115" s="363"/>
      <c r="W115" s="14" t="str">
        <f t="shared" si="99"/>
        <v>N</v>
      </c>
      <c r="X115" s="14" t="str">
        <f t="shared" si="84"/>
        <v>N</v>
      </c>
      <c r="BP115" s="14" t="str">
        <f>General!F113</f>
        <v>WWWWLW</v>
      </c>
      <c r="BQ115" s="14">
        <f>General!G113</f>
        <v>1</v>
      </c>
    </row>
    <row r="116" spans="1:69">
      <c r="A116" s="358" t="s">
        <v>254</v>
      </c>
      <c r="B116" s="359"/>
      <c r="C116" s="359"/>
      <c r="D116" s="359"/>
      <c r="E116" s="359"/>
      <c r="F116" s="359"/>
      <c r="G116" s="359"/>
      <c r="H116" s="359"/>
      <c r="I116" s="359"/>
      <c r="J116" s="359">
        <f>COUNTIF(S5:S109,"L")</f>
        <v>5</v>
      </c>
      <c r="K116" s="359"/>
      <c r="L116" s="359"/>
      <c r="M116" s="359"/>
      <c r="N116" s="359"/>
      <c r="O116" s="359"/>
      <c r="P116" s="359"/>
      <c r="Q116" s="363"/>
      <c r="W116" s="14" t="str">
        <f t="shared" si="99"/>
        <v>N</v>
      </c>
      <c r="X116" s="14" t="str">
        <f t="shared" si="84"/>
        <v>N</v>
      </c>
      <c r="BP116" s="14" t="str">
        <f>General!F114</f>
        <v>WWWLWL</v>
      </c>
      <c r="BQ116" s="14">
        <f>General!G114</f>
        <v>-1</v>
      </c>
    </row>
    <row r="117" spans="1:69">
      <c r="A117" s="358"/>
      <c r="B117" s="359"/>
      <c r="C117" s="359"/>
      <c r="D117" s="359"/>
      <c r="E117" s="359"/>
      <c r="F117" s="359"/>
      <c r="G117" s="359"/>
      <c r="H117" s="359"/>
      <c r="I117" s="359"/>
      <c r="J117" s="359"/>
      <c r="K117" s="359"/>
      <c r="L117" s="359"/>
      <c r="M117" s="359"/>
      <c r="N117" s="359"/>
      <c r="O117" s="359"/>
      <c r="P117" s="359"/>
      <c r="Q117" s="363"/>
      <c r="BP117" s="14" t="str">
        <f>General!F115</f>
        <v>WWLWLL</v>
      </c>
      <c r="BQ117" s="14">
        <f>General!G115</f>
        <v>-3</v>
      </c>
    </row>
    <row r="118" spans="1:69">
      <c r="A118" s="358"/>
      <c r="B118" s="359"/>
      <c r="C118" s="359"/>
      <c r="D118" s="359"/>
      <c r="E118" s="359"/>
      <c r="F118" s="359"/>
      <c r="G118" s="359"/>
      <c r="H118" s="359"/>
      <c r="I118" s="359"/>
      <c r="J118" s="359"/>
      <c r="K118" s="359"/>
      <c r="L118" s="359"/>
      <c r="M118" s="359"/>
      <c r="N118" s="359"/>
      <c r="O118" s="359"/>
      <c r="P118" s="359"/>
      <c r="Q118" s="363"/>
      <c r="BP118" s="14" t="str">
        <f>General!F116</f>
        <v>WWLLWW</v>
      </c>
      <c r="BQ118" s="14">
        <f>General!G116</f>
        <v>3</v>
      </c>
    </row>
    <row r="119" spans="1:69">
      <c r="A119" s="358"/>
      <c r="B119" s="359"/>
      <c r="C119" s="359"/>
      <c r="D119" s="359"/>
      <c r="E119" s="359"/>
      <c r="F119" s="359"/>
      <c r="G119" s="359"/>
      <c r="H119" s="359"/>
      <c r="I119" s="359"/>
      <c r="J119" s="359"/>
      <c r="K119" s="359"/>
      <c r="L119" s="359"/>
      <c r="M119" s="359"/>
      <c r="N119" s="359"/>
      <c r="O119" s="359"/>
      <c r="P119" s="359"/>
      <c r="Q119" s="363"/>
      <c r="BP119" s="14">
        <f>General!F117</f>
        <v>0</v>
      </c>
      <c r="BQ119" s="14">
        <f>General!G117</f>
        <v>0</v>
      </c>
    </row>
    <row r="120" spans="1:69">
      <c r="A120" s="358"/>
      <c r="B120" s="359"/>
      <c r="C120" s="359"/>
      <c r="D120" s="359"/>
      <c r="E120" s="359"/>
      <c r="F120" s="359"/>
      <c r="G120" s="359"/>
      <c r="H120" s="359"/>
      <c r="I120" s="359"/>
      <c r="J120" s="359"/>
      <c r="K120" s="359"/>
      <c r="L120" s="359"/>
      <c r="M120" s="359"/>
      <c r="N120" s="359"/>
      <c r="O120" s="359"/>
      <c r="P120" s="359"/>
      <c r="Q120" s="363"/>
      <c r="BP120" s="14">
        <f>General!F118</f>
        <v>0</v>
      </c>
      <c r="BQ120" s="14">
        <f>General!G118</f>
        <v>0</v>
      </c>
    </row>
    <row r="121" spans="1:69">
      <c r="A121" s="358"/>
      <c r="B121" s="359"/>
      <c r="C121" s="359"/>
      <c r="D121" s="359"/>
      <c r="E121" s="359"/>
      <c r="F121" s="359"/>
      <c r="G121" s="359"/>
      <c r="H121" s="359"/>
      <c r="I121" s="359"/>
      <c r="J121" s="359"/>
      <c r="K121" s="359"/>
      <c r="L121" s="359"/>
      <c r="M121" s="359"/>
      <c r="N121" s="359"/>
      <c r="O121" s="359"/>
      <c r="P121" s="359"/>
      <c r="Q121" s="363"/>
      <c r="BP121" s="14">
        <f>General!F119</f>
        <v>0</v>
      </c>
      <c r="BQ121" s="14">
        <f>General!G119</f>
        <v>0</v>
      </c>
    </row>
    <row r="122" spans="1:69">
      <c r="A122" s="358"/>
      <c r="B122" s="359"/>
      <c r="C122" s="359"/>
      <c r="D122" s="359"/>
      <c r="E122" s="359"/>
      <c r="F122" s="359"/>
      <c r="G122" s="359"/>
      <c r="H122" s="359"/>
      <c r="I122" s="359"/>
      <c r="J122" s="359"/>
      <c r="K122" s="359"/>
      <c r="L122" s="359"/>
      <c r="M122" s="359"/>
      <c r="N122" s="359"/>
      <c r="O122" s="359"/>
      <c r="P122" s="359"/>
      <c r="Q122" s="363"/>
      <c r="BP122" s="14">
        <f>General!F120</f>
        <v>0</v>
      </c>
      <c r="BQ122" s="14">
        <f>General!G120</f>
        <v>0</v>
      </c>
    </row>
    <row r="123" spans="1:69">
      <c r="A123" s="358"/>
      <c r="B123" s="359"/>
      <c r="C123" s="359"/>
      <c r="D123" s="359"/>
      <c r="E123" s="359"/>
      <c r="F123" s="359"/>
      <c r="G123" s="359"/>
      <c r="H123" s="359"/>
      <c r="I123" s="359"/>
      <c r="J123" s="359"/>
      <c r="K123" s="359"/>
      <c r="L123" s="359"/>
      <c r="M123" s="359"/>
      <c r="N123" s="359"/>
      <c r="O123" s="359"/>
      <c r="P123" s="359"/>
      <c r="Q123" s="363"/>
      <c r="BP123" s="14">
        <f>General!F121</f>
        <v>0</v>
      </c>
      <c r="BQ123" s="14">
        <f>General!G121</f>
        <v>0</v>
      </c>
    </row>
    <row r="124" spans="1:69">
      <c r="A124" s="358"/>
      <c r="B124" s="359"/>
      <c r="C124" s="359"/>
      <c r="D124" s="359"/>
      <c r="E124" s="359"/>
      <c r="F124" s="359"/>
      <c r="G124" s="359"/>
      <c r="H124" s="359"/>
      <c r="I124" s="359"/>
      <c r="J124" s="359"/>
      <c r="K124" s="359"/>
      <c r="L124" s="359"/>
      <c r="M124" s="359"/>
      <c r="N124" s="359"/>
      <c r="O124" s="359"/>
      <c r="P124" s="359"/>
      <c r="Q124" s="363"/>
      <c r="BP124" s="14">
        <f>General!F122</f>
        <v>0</v>
      </c>
      <c r="BQ124" s="14">
        <f>General!G122</f>
        <v>0</v>
      </c>
    </row>
    <row r="125" spans="1:69">
      <c r="A125" s="358"/>
      <c r="B125" s="359"/>
      <c r="C125" s="359"/>
      <c r="D125" s="359"/>
      <c r="E125" s="359"/>
      <c r="F125" s="359"/>
      <c r="G125" s="359"/>
      <c r="H125" s="359"/>
      <c r="I125" s="359"/>
      <c r="J125" s="359"/>
      <c r="K125" s="359"/>
      <c r="L125" s="359"/>
      <c r="M125" s="359"/>
      <c r="N125" s="359"/>
      <c r="O125" s="359"/>
      <c r="P125" s="359"/>
      <c r="Q125" s="363"/>
      <c r="BP125" s="14">
        <f>General!F123</f>
        <v>0</v>
      </c>
      <c r="BQ125" s="14">
        <f>General!G123</f>
        <v>0</v>
      </c>
    </row>
    <row r="126" spans="1:69">
      <c r="A126" s="358"/>
      <c r="B126" s="359"/>
      <c r="C126" s="359"/>
      <c r="D126" s="359"/>
      <c r="E126" s="359"/>
      <c r="F126" s="359"/>
      <c r="G126" s="359"/>
      <c r="H126" s="359"/>
      <c r="I126" s="359"/>
      <c r="J126" s="359"/>
      <c r="K126" s="359"/>
      <c r="L126" s="359"/>
      <c r="M126" s="359"/>
      <c r="N126" s="359"/>
      <c r="O126" s="359"/>
      <c r="P126" s="359"/>
      <c r="Q126" s="363"/>
      <c r="BP126" s="14">
        <f>General!F124</f>
        <v>0</v>
      </c>
      <c r="BQ126" s="14">
        <f>General!G124</f>
        <v>0</v>
      </c>
    </row>
    <row r="127" spans="1:69" ht="15.75" thickBot="1">
      <c r="A127" s="367"/>
      <c r="B127" s="364"/>
      <c r="C127" s="364"/>
      <c r="D127" s="364"/>
      <c r="E127" s="364"/>
      <c r="F127" s="364"/>
      <c r="G127" s="364"/>
      <c r="H127" s="364"/>
      <c r="I127" s="364"/>
      <c r="J127" s="364"/>
      <c r="K127" s="364"/>
      <c r="L127" s="364"/>
      <c r="M127" s="364"/>
      <c r="N127" s="364"/>
      <c r="O127" s="364"/>
      <c r="P127" s="364"/>
      <c r="Q127" s="365"/>
      <c r="BP127" s="14">
        <f>General!F125</f>
        <v>0</v>
      </c>
      <c r="BQ127" s="14">
        <f>General!G125</f>
        <v>0</v>
      </c>
    </row>
    <row r="128" spans="1:69">
      <c r="A128" s="366"/>
      <c r="B128" s="366"/>
      <c r="C128" s="366"/>
      <c r="D128" s="366"/>
      <c r="E128" s="366"/>
      <c r="F128" s="366"/>
      <c r="G128" s="366"/>
      <c r="H128" s="366"/>
      <c r="I128" s="366"/>
      <c r="J128" s="366"/>
      <c r="K128" s="366"/>
      <c r="L128" s="366"/>
      <c r="M128" s="366"/>
      <c r="N128" s="366"/>
      <c r="O128" s="366"/>
      <c r="P128" s="366"/>
      <c r="Q128" s="366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</sheetData>
  <sheetProtection algorithmName="SHA-512" hashValue="73f9uwk45a77t4fDa3Smegm/g1CBxjmTFuNFwOn0SOuRdyJq6kDX0jk9G6a8Yc5G4WVtPg7ZmeiDqFHDfHf/4g==" saltValue="OOfDeG/BGNKo1UWjLbY5QA==" spinCount="100000" sheet="1" objects="1" scenarios="1"/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31" priority="4" operator="equal">
      <formula>"P"</formula>
    </cfRule>
  </conditionalFormatting>
  <conditionalFormatting sqref="H129:H1048576 H5:H109">
    <cfRule type="cellIs" dxfId="30" priority="2" operator="equal">
      <formula>"B"</formula>
    </cfRule>
    <cfRule type="cellIs" dxfId="29" priority="3" operator="equal">
      <formula>"P"</formula>
    </cfRule>
  </conditionalFormatting>
  <conditionalFormatting sqref="O10:O109 Q105:Q109">
    <cfRule type="cellIs" dxfId="28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7420C-751B-48BA-941D-65ABB3D6992B}">
  <dimension ref="A1:BQ200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52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76" t="str">
        <f>'Strategy Dashboard'!AC3</f>
        <v>Strategy 4 : HP/FE</v>
      </c>
      <c r="C3" s="377"/>
      <c r="D3" s="377"/>
      <c r="E3" s="377"/>
      <c r="F3" s="377"/>
      <c r="G3" s="378"/>
      <c r="H3" s="377"/>
      <c r="I3" s="377"/>
      <c r="J3" s="377"/>
      <c r="K3" s="377"/>
      <c r="L3" s="377"/>
      <c r="M3" s="377"/>
      <c r="N3" s="377"/>
      <c r="O3" s="377"/>
      <c r="P3" s="377"/>
      <c r="Q3" s="379"/>
      <c r="R3" s="353" t="s">
        <v>140</v>
      </c>
      <c r="S3" s="14" t="s">
        <v>141</v>
      </c>
      <c r="V3" s="14" t="s">
        <v>114</v>
      </c>
      <c r="W3" s="310" t="s">
        <v>439</v>
      </c>
      <c r="X3" s="310" t="s">
        <v>440</v>
      </c>
      <c r="AI3" s="336" t="s">
        <v>117</v>
      </c>
      <c r="AJ3" s="336"/>
      <c r="AK3" s="336"/>
      <c r="AL3" s="65"/>
      <c r="AM3" s="65"/>
      <c r="AN3" s="65"/>
      <c r="AO3" s="65"/>
      <c r="AP3" s="65"/>
      <c r="AQ3" s="65"/>
      <c r="AT3" s="326" t="s">
        <v>1</v>
      </c>
      <c r="AU3" s="326" t="s">
        <v>2</v>
      </c>
      <c r="AV3" s="308" t="s">
        <v>33</v>
      </c>
      <c r="AW3" s="309"/>
      <c r="AX3" s="308" t="s">
        <v>79</v>
      </c>
      <c r="AY3" s="309"/>
      <c r="AZ3" s="326" t="s">
        <v>37</v>
      </c>
      <c r="BA3" s="351" t="s">
        <v>10</v>
      </c>
      <c r="BB3" s="352"/>
      <c r="BC3" s="351" t="s">
        <v>11</v>
      </c>
      <c r="BD3" s="352"/>
      <c r="BE3" s="64" t="s">
        <v>10</v>
      </c>
      <c r="BF3" s="64" t="s">
        <v>11</v>
      </c>
      <c r="BG3" s="350" t="s">
        <v>111</v>
      </c>
      <c r="BH3" s="350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1" t="s">
        <v>73</v>
      </c>
      <c r="C4" s="132" t="s">
        <v>119</v>
      </c>
      <c r="D4" s="132" t="s">
        <v>24</v>
      </c>
      <c r="E4" s="132" t="s">
        <v>25</v>
      </c>
      <c r="F4" s="133" t="s">
        <v>74</v>
      </c>
      <c r="G4" s="136"/>
      <c r="H4" s="134" t="s">
        <v>0</v>
      </c>
      <c r="I4" s="135"/>
      <c r="J4" s="131" t="s">
        <v>118</v>
      </c>
      <c r="K4" s="132" t="s">
        <v>24</v>
      </c>
      <c r="L4" s="132" t="s">
        <v>25</v>
      </c>
      <c r="M4" s="132" t="s">
        <v>74</v>
      </c>
      <c r="N4" s="132" t="s">
        <v>76</v>
      </c>
      <c r="O4" s="132" t="s">
        <v>77</v>
      </c>
      <c r="P4" s="132" t="s">
        <v>248</v>
      </c>
      <c r="Q4" s="133" t="s">
        <v>136</v>
      </c>
      <c r="R4" s="354"/>
      <c r="S4" s="14" t="s">
        <v>142</v>
      </c>
      <c r="T4" s="14" t="str">
        <f>T28</f>
        <v/>
      </c>
      <c r="V4" s="14" t="s">
        <v>115</v>
      </c>
      <c r="W4" s="310"/>
      <c r="X4" s="310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52" t="s">
        <v>137</v>
      </c>
      <c r="AH4" s="152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49"/>
      <c r="AU4" s="349"/>
      <c r="AV4" s="16" t="s">
        <v>1</v>
      </c>
      <c r="AW4" s="16" t="s">
        <v>2</v>
      </c>
      <c r="AX4" s="16" t="s">
        <v>1</v>
      </c>
      <c r="AY4" s="16" t="s">
        <v>2</v>
      </c>
      <c r="AZ4" s="349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18"/>
      <c r="C5" s="85" t="s">
        <v>261</v>
      </c>
      <c r="D5" s="85"/>
      <c r="E5" s="85"/>
      <c r="F5" s="86"/>
      <c r="H5" s="80" t="str">
        <f>IF('Strategy Dashboard'!AU5="","",'Strategy Dashboard'!AU5)</f>
        <v>P</v>
      </c>
      <c r="J5" s="118" t="s">
        <v>257</v>
      </c>
      <c r="K5" s="85"/>
      <c r="L5" s="85"/>
      <c r="M5" s="85"/>
      <c r="N5" s="85"/>
      <c r="O5" s="126" t="s">
        <v>139</v>
      </c>
      <c r="P5" s="85"/>
      <c r="Q5" s="127" t="str">
        <f t="shared" ref="Q5:Q68" si="0">IF(AB5="R","Rabbit","")</f>
        <v/>
      </c>
      <c r="R5" s="120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2" t="str">
        <f>C5</f>
        <v>HP</v>
      </c>
      <c r="AS5" s="152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6"/>
      <c r="P6" s="87"/>
      <c r="Q6" s="111"/>
      <c r="R6" s="121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HP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6"/>
      <c r="P7" s="87"/>
      <c r="Q7" s="111"/>
      <c r="R7" s="121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HP</v>
      </c>
      <c r="AS7" s="14" t="str">
        <f t="shared" si="4"/>
        <v>FE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6"/>
      <c r="P8" s="87"/>
      <c r="Q8" s="111"/>
      <c r="R8" s="121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HP</v>
      </c>
      <c r="AS8" s="14" t="str">
        <f t="shared" si="4"/>
        <v>FE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3"/>
      <c r="C9" s="154" t="str">
        <f t="shared" si="2"/>
        <v/>
      </c>
      <c r="D9" s="154"/>
      <c r="E9" s="154"/>
      <c r="F9" s="155"/>
      <c r="H9" s="82" t="str">
        <f>IF('Strategy Dashboard'!AU9="","",'Strategy Dashboard'!AU9)</f>
        <v>P</v>
      </c>
      <c r="J9" s="110"/>
      <c r="K9" s="89"/>
      <c r="L9" s="89"/>
      <c r="M9" s="89"/>
      <c r="N9" s="89"/>
      <c r="O9" s="128"/>
      <c r="P9" s="89"/>
      <c r="Q9" s="112"/>
      <c r="R9" s="122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HP</v>
      </c>
      <c r="AS9" s="14" t="str">
        <f t="shared" si="4"/>
        <v>FE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 t="shared" si="2"/>
        <v/>
      </c>
      <c r="D10" s="75" t="str">
        <f>IF(H9="","",IF(AR10="HP",IF(H9="P",BB10,""),AL10))</f>
        <v>B</v>
      </c>
      <c r="E10" s="113" t="str">
        <f>IF(H9="","",IF(AR10="HP",IF(H9="B",BB10,""),AM10))</f>
        <v/>
      </c>
      <c r="F10" s="76" t="str">
        <f>IF(H10="","",IF(H10="P",IF(D10="","L","W"),IF(E10="","L","W")))</f>
        <v>W</v>
      </c>
      <c r="H10" s="80" t="str">
        <f>IF('Strategy Dashboard'!AU10="","",'Strategy Dashboard'!AU10)</f>
        <v>P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/>
      </c>
      <c r="L10" s="113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0</v>
      </c>
      <c r="O10" s="129" t="str">
        <f t="shared" ref="O10:O73" si="10">IF(H9="","",IF(V10="S","",IF(N10&gt;0,N10,IF(AB10="R",N10,""))))</f>
        <v/>
      </c>
      <c r="P10" s="36">
        <f>IF(H10="","",IF(B10="NB",P9,IF(O10="",SUM($O$5:$O10)+N10,SUM($O$5:$O10))))</f>
        <v>0</v>
      </c>
      <c r="Q10" s="130" t="str">
        <f t="shared" si="0"/>
        <v/>
      </c>
      <c r="R10" s="120">
        <f t="shared" ref="R10:R73" si="11">IF(H10="","",IF(M10="W",0+BF10,0-BF10)+IF(F10="W",0+BE10,0-BE10))</f>
        <v>0</v>
      </c>
      <c r="S10" s="79" t="str">
        <f t="shared" ref="S10:S73" si="12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2" t="str">
        <f t="shared" ref="AG10:AG73" si="14">IF(H9="","",IF(AS10="FE",IF(AZ10="B",BD10,""),AN10))</f>
        <v/>
      </c>
      <c r="AH10" s="152" t="str">
        <f t="shared" ref="AH10:AH73" si="15">IF(H9="","",IF(AS10="FE",IF(AZ10="P",BD10,""),AO10))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6">IF(AR10="T-T",IF(H8="B",BB10,""),IF(AR10="T-C",IF(H9="B",BB10,""),IF(AR10="T-B",IF(H9="P",BB10,""),"")))</f>
        <v/>
      </c>
      <c r="AM10" s="71" t="str">
        <f t="shared" ref="AM10:AM73" si="17">IF(AR10="T-T",IF(H8="P",BB10,""),IF(AR10="T-C",IF(H9="P",BB10,""),IF(AR10="T-B",IF(H9="B",BB10,""),"")))</f>
        <v/>
      </c>
      <c r="AN10" s="71" t="str">
        <f t="shared" ref="AN10:AN73" si="18">IF(AR10="T-T",IF(H8="B",BD10,""),IF(AR10="T-C",IF(H9="B",BD10,""),IF(AR10="T-B",IF(H9="P",BD10,""),"")))</f>
        <v/>
      </c>
      <c r="AO10" s="71" t="str">
        <f t="shared" ref="AO10:AO73" si="19">IF(AR10="T-T",IF(H8="P",BD10,""),IF(AR10="T-C",IF(H9="P",BD10,""),IF(AR10="T-B",IF(H9="B",BD10,""),"")))</f>
        <v/>
      </c>
      <c r="AR10" s="14" t="str">
        <f t="shared" si="3"/>
        <v>HP</v>
      </c>
      <c r="AS10" s="14" t="str">
        <f t="shared" si="4"/>
        <v>FE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12001</v>
      </c>
      <c r="AW10" s="14" t="str">
        <f t="shared" si="20"/>
        <v>00120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68" t="str">
        <f t="shared" si="6"/>
        <v>B7</v>
      </c>
      <c r="C11" s="24" t="str">
        <f t="shared" si="2"/>
        <v>T-T</v>
      </c>
      <c r="D11" s="77" t="str">
        <f t="shared" ref="D11:D74" si="23">IF(H10="","",IF(AR11="HP",IF(H10="P",BB11,""),AL11))</f>
        <v/>
      </c>
      <c r="E11" s="114" t="str">
        <f t="shared" ref="E11:E74" si="24">IF(H10="","",IF(AR11="HP",IF(H10="B",BB11,""),AM11))</f>
        <v>L5</v>
      </c>
      <c r="F11" s="67" t="str">
        <f t="shared" ref="F11:F74" si="25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7"/>
        <v>T-T</v>
      </c>
      <c r="K11" s="77" t="str">
        <f t="shared" si="8"/>
        <v/>
      </c>
      <c r="L11" s="114" t="str">
        <f t="shared" si="9"/>
        <v>F2</v>
      </c>
      <c r="M11" s="24" t="str">
        <f t="shared" ref="M11:M74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-7</v>
      </c>
      <c r="O11" s="117" t="str">
        <f t="shared" si="10"/>
        <v/>
      </c>
      <c r="P11" s="24">
        <f>IF(H11="","",IF(B11="NB",P10,IF(O11="",SUM($O$5:$O11)+N11,SUM($O$5:$O11))))</f>
        <v>-7</v>
      </c>
      <c r="Q11" s="123" t="str">
        <f t="shared" si="0"/>
        <v/>
      </c>
      <c r="R11" s="121">
        <f t="shared" si="11"/>
        <v>-7</v>
      </c>
      <c r="S11" s="79" t="str">
        <f t="shared" si="12"/>
        <v>L</v>
      </c>
      <c r="T11" s="14">
        <f t="shared" si="5"/>
        <v>-1</v>
      </c>
      <c r="U11" s="14">
        <f t="shared" ref="U11:U74" si="28">IF(S11="",0,IFERROR(VLOOKUP(S6&amp;S7&amp;S8&amp;S9&amp;S10&amp;S11,BP:BQ,2,FALSE),0))</f>
        <v>-1</v>
      </c>
      <c r="V11" s="14" t="str">
        <f t="shared" ref="V11:V74" si="29">IF(H10="","",IF(AB10="R","S",IF(V10="S","C",IF(N10&gt;0,"S","C"))))</f>
        <v>C</v>
      </c>
      <c r="W11" s="14" t="str">
        <f t="shared" si="13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79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0</v>
      </c>
      <c r="AD11" s="14">
        <f t="shared" ref="AD11:AD74" si="36">IF(H10="","",IF(E11="B",1,IF(REPLACE(E11,1,1,"")="",0,INT(REPLACE(E11,1,1,"")))))</f>
        <v>5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52" t="str">
        <f t="shared" si="14"/>
        <v/>
      </c>
      <c r="AH11" s="152" t="str">
        <f t="shared" si="15"/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Y</v>
      </c>
      <c r="AL11" s="71" t="str">
        <f t="shared" si="16"/>
        <v/>
      </c>
      <c r="AM11" s="71" t="str">
        <f t="shared" si="17"/>
        <v>L5</v>
      </c>
      <c r="AN11" s="71" t="str">
        <f t="shared" si="18"/>
        <v/>
      </c>
      <c r="AO11" s="71" t="str">
        <f t="shared" si="19"/>
        <v>F2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0"/>
        <v>20012</v>
      </c>
      <c r="AW11" s="14" t="str">
        <f t="shared" si="20"/>
        <v>01200</v>
      </c>
      <c r="AX11" s="14" t="str">
        <f t="shared" ref="AX11:AY45" si="42">IF(AT5="",0,AT5)&amp;IF(AT6="",0,AT6)&amp;IF(AT7="",0,AT7)&amp;IF(AT8="",0,AT8)&amp;IF(AT9="",0,AT9)&amp;IF(AT10="",0,AT10)</f>
        <v>120012</v>
      </c>
      <c r="AY11" s="14" t="str">
        <f t="shared" si="42"/>
        <v>001200</v>
      </c>
      <c r="AZ11" s="14" t="str">
        <f t="shared" ref="AZ11:AZ74" si="43">IF(COUNTBLANK(AT6:AT10)&gt;2,"B","P")</f>
        <v>P</v>
      </c>
      <c r="BA11" s="14" t="str">
        <f t="shared" si="21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2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68" t="str">
        <f t="shared" si="6"/>
        <v>B5</v>
      </c>
      <c r="C12" s="24" t="str">
        <f t="shared" si="2"/>
        <v/>
      </c>
      <c r="D12" s="77" t="str">
        <f t="shared" si="23"/>
        <v/>
      </c>
      <c r="E12" s="114" t="str">
        <f t="shared" si="24"/>
        <v>F2</v>
      </c>
      <c r="F12" s="67" t="str">
        <f t="shared" si="25"/>
        <v>W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/>
      </c>
      <c r="L12" s="114" t="str">
        <f t="shared" si="9"/>
        <v>F3</v>
      </c>
      <c r="M12" s="24" t="str">
        <f t="shared" si="26"/>
        <v>W</v>
      </c>
      <c r="N12" s="36">
        <f t="shared" si="27"/>
        <v>-2</v>
      </c>
      <c r="O12" s="117" t="str">
        <f t="shared" si="10"/>
        <v/>
      </c>
      <c r="P12" s="24">
        <f>IF(H12="","",IF(B12="NB",P11,IF(O12="",SUM($O$5:$O12)+N12,SUM($O$5:$O12))))</f>
        <v>-2</v>
      </c>
      <c r="Q12" s="123" t="str">
        <f t="shared" si="0"/>
        <v/>
      </c>
      <c r="R12" s="121">
        <f t="shared" si="11"/>
        <v>5</v>
      </c>
      <c r="S12" s="79" t="str">
        <f t="shared" si="12"/>
        <v>W</v>
      </c>
      <c r="T12" s="14">
        <f t="shared" si="5"/>
        <v>0</v>
      </c>
      <c r="U12" s="14">
        <f t="shared" si="28"/>
        <v>1</v>
      </c>
      <c r="V12" s="14" t="str">
        <f t="shared" si="29"/>
        <v>C</v>
      </c>
      <c r="W12" s="14" t="str">
        <f t="shared" si="13"/>
        <v>N</v>
      </c>
      <c r="X12" s="14" t="str">
        <f t="shared" si="30"/>
        <v>N</v>
      </c>
      <c r="Y12" s="14">
        <f t="shared" si="31"/>
        <v>3</v>
      </c>
      <c r="Z12" s="79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0</v>
      </c>
      <c r="AD12" s="14">
        <f t="shared" si="36"/>
        <v>2</v>
      </c>
      <c r="AE12" s="14">
        <f t="shared" si="37"/>
        <v>0</v>
      </c>
      <c r="AF12" s="14">
        <f t="shared" si="38"/>
        <v>3</v>
      </c>
      <c r="AG12" s="152" t="str">
        <f t="shared" si="14"/>
        <v/>
      </c>
      <c r="AH12" s="152" t="str">
        <f t="shared" si="15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6"/>
        <v/>
      </c>
      <c r="AM12" s="71" t="str">
        <f t="shared" si="17"/>
        <v>F2</v>
      </c>
      <c r="AN12" s="71" t="str">
        <f t="shared" si="18"/>
        <v/>
      </c>
      <c r="AO12" s="71" t="str">
        <f t="shared" si="19"/>
        <v>F3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0"/>
        <v>00123</v>
      </c>
      <c r="AW12" s="14" t="str">
        <f t="shared" si="20"/>
        <v>12000</v>
      </c>
      <c r="AX12" s="14" t="str">
        <f t="shared" si="42"/>
        <v>200123</v>
      </c>
      <c r="AY12" s="14" t="str">
        <f t="shared" si="42"/>
        <v>012000</v>
      </c>
      <c r="AZ12" s="14" t="str">
        <f t="shared" si="43"/>
        <v>P</v>
      </c>
      <c r="BA12" s="14" t="str">
        <f t="shared" si="21"/>
        <v>L5L</v>
      </c>
      <c r="BB12" s="14" t="str">
        <f t="shared" si="44"/>
        <v>F2</v>
      </c>
      <c r="BC12" s="14" t="str">
        <f t="shared" si="22"/>
        <v>F2L</v>
      </c>
      <c r="BD12" s="14" t="str">
        <f t="shared" ref="BD12:BD75" si="47">IF(OR(V12="S",AND(AA11="Y",X12="N")),"B",IFERROR(VLOOKUP(BC12,$BM$3:$BN$100,2,FALSE),""))</f>
        <v>F3</v>
      </c>
      <c r="BE12" s="14" t="str">
        <f t="shared" si="45"/>
        <v>2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68" t="str">
        <f t="shared" si="6"/>
        <v>B3</v>
      </c>
      <c r="C13" s="24" t="str">
        <f t="shared" si="2"/>
        <v/>
      </c>
      <c r="D13" s="77" t="str">
        <f t="shared" si="23"/>
        <v/>
      </c>
      <c r="E13" s="114" t="str">
        <f t="shared" si="24"/>
        <v>B</v>
      </c>
      <c r="F13" s="67" t="str">
        <f t="shared" si="25"/>
        <v>W</v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/>
      </c>
      <c r="L13" s="114" t="str">
        <f t="shared" si="9"/>
        <v>F2</v>
      </c>
      <c r="M13" s="24" t="str">
        <f t="shared" si="26"/>
        <v>W</v>
      </c>
      <c r="N13" s="36">
        <f t="shared" si="27"/>
        <v>1</v>
      </c>
      <c r="O13" s="117">
        <f t="shared" si="10"/>
        <v>1</v>
      </c>
      <c r="P13" s="24">
        <f>IF(H13="","",IF(B13="NB",P12,IF(O13="",SUM($O$5:$O13)+N13,SUM($O$5:$O13))))</f>
        <v>1</v>
      </c>
      <c r="Q13" s="123" t="str">
        <f t="shared" si="0"/>
        <v/>
      </c>
      <c r="R13" s="121">
        <f t="shared" si="11"/>
        <v>3</v>
      </c>
      <c r="S13" s="79" t="str">
        <f t="shared" si="12"/>
        <v>W</v>
      </c>
      <c r="T13" s="14">
        <f t="shared" si="5"/>
        <v>3</v>
      </c>
      <c r="U13" s="14">
        <f t="shared" si="28"/>
        <v>3</v>
      </c>
      <c r="V13" s="14" t="str">
        <f t="shared" si="29"/>
        <v>C</v>
      </c>
      <c r="W13" s="14" t="str">
        <f t="shared" si="13"/>
        <v>N</v>
      </c>
      <c r="X13" s="14" t="str">
        <f t="shared" si="30"/>
        <v>N</v>
      </c>
      <c r="Y13" s="14">
        <f t="shared" si="31"/>
        <v>4</v>
      </c>
      <c r="Z13" s="79" t="str">
        <f t="shared" si="32"/>
        <v>Y</v>
      </c>
      <c r="AA13" s="14" t="str">
        <f t="shared" si="33"/>
        <v>Y</v>
      </c>
      <c r="AB13" s="14" t="str">
        <f t="shared" si="34"/>
        <v>N</v>
      </c>
      <c r="AC13" s="14">
        <f t="shared" si="35"/>
        <v>0</v>
      </c>
      <c r="AD13" s="14">
        <f t="shared" si="36"/>
        <v>1</v>
      </c>
      <c r="AE13" s="14">
        <f t="shared" si="37"/>
        <v>0</v>
      </c>
      <c r="AF13" s="14">
        <f t="shared" si="38"/>
        <v>2</v>
      </c>
      <c r="AG13" s="152" t="str">
        <f t="shared" si="14"/>
        <v/>
      </c>
      <c r="AH13" s="152" t="str">
        <f t="shared" si="15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6"/>
        <v/>
      </c>
      <c r="AM13" s="71" t="str">
        <f t="shared" si="17"/>
        <v>B</v>
      </c>
      <c r="AN13" s="71" t="str">
        <f t="shared" si="18"/>
        <v/>
      </c>
      <c r="AO13" s="71" t="str">
        <f t="shared" si="19"/>
        <v>F2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0"/>
        <v>01230</v>
      </c>
      <c r="AW13" s="14" t="str">
        <f t="shared" si="20"/>
        <v>20001</v>
      </c>
      <c r="AX13" s="14" t="str">
        <f t="shared" si="42"/>
        <v>001230</v>
      </c>
      <c r="AY13" s="14" t="str">
        <f t="shared" si="42"/>
        <v>120001</v>
      </c>
      <c r="AZ13" s="14" t="str">
        <f t="shared" si="43"/>
        <v>P</v>
      </c>
      <c r="BA13" s="14" t="str">
        <f t="shared" si="21"/>
        <v>F2W</v>
      </c>
      <c r="BB13" s="14" t="str">
        <f t="shared" si="44"/>
        <v>B</v>
      </c>
      <c r="BC13" s="14" t="str">
        <f t="shared" si="22"/>
        <v>F3W</v>
      </c>
      <c r="BD13" s="14" t="str">
        <f t="shared" si="47"/>
        <v>F2</v>
      </c>
      <c r="BE13" s="14">
        <f t="shared" si="45"/>
        <v>1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78" t="str">
        <f t="shared" si="23"/>
        <v>B</v>
      </c>
      <c r="E14" s="115" t="str">
        <f t="shared" si="24"/>
        <v/>
      </c>
      <c r="F14" s="70" t="str">
        <f t="shared" si="25"/>
        <v>L</v>
      </c>
      <c r="H14" s="82" t="str">
        <f>IF('Strategy Dashboard'!AU14="","",'Strategy Dashboard'!AU14)</f>
        <v>B</v>
      </c>
      <c r="J14" s="69" t="str">
        <f t="shared" si="7"/>
        <v/>
      </c>
      <c r="K14" s="78" t="str">
        <f t="shared" si="8"/>
        <v>B</v>
      </c>
      <c r="L14" s="115" t="str">
        <f t="shared" si="9"/>
        <v/>
      </c>
      <c r="M14" s="25" t="str">
        <f t="shared" si="26"/>
        <v>L</v>
      </c>
      <c r="N14" s="36">
        <f t="shared" si="27"/>
        <v>-2</v>
      </c>
      <c r="O14" s="124" t="str">
        <f t="shared" si="10"/>
        <v/>
      </c>
      <c r="P14" s="25">
        <f>IF(H14="","",IF(B14="NB",P13,IF(O14="",SUM($O$5:$O14)+N14,SUM($O$5:$O14))))</f>
        <v>-1</v>
      </c>
      <c r="Q14" s="125" t="str">
        <f t="shared" si="0"/>
        <v/>
      </c>
      <c r="R14" s="122">
        <f t="shared" si="11"/>
        <v>-2</v>
      </c>
      <c r="S14" s="79" t="str">
        <f t="shared" si="12"/>
        <v>L</v>
      </c>
      <c r="T14" s="14">
        <f t="shared" si="5"/>
        <v>2</v>
      </c>
      <c r="U14" s="14">
        <f t="shared" si="28"/>
        <v>-1</v>
      </c>
      <c r="V14" s="14" t="str">
        <f t="shared" si="29"/>
        <v>S</v>
      </c>
      <c r="W14" s="14" t="str">
        <f t="shared" si="13"/>
        <v>Y</v>
      </c>
      <c r="X14" s="14" t="str">
        <f t="shared" si="30"/>
        <v>N</v>
      </c>
      <c r="Y14" s="14">
        <f t="shared" si="31"/>
        <v>1</v>
      </c>
      <c r="Z14" s="79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1</v>
      </c>
      <c r="AD14" s="14">
        <f t="shared" si="36"/>
        <v>0</v>
      </c>
      <c r="AE14" s="14">
        <f t="shared" si="37"/>
        <v>1</v>
      </c>
      <c r="AF14" s="14">
        <f t="shared" si="38"/>
        <v>0</v>
      </c>
      <c r="AG14" s="152" t="str">
        <f t="shared" si="14"/>
        <v>B</v>
      </c>
      <c r="AH14" s="152" t="str">
        <f t="shared" si="15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1" t="str">
        <f t="shared" si="16"/>
        <v>B</v>
      </c>
      <c r="AM14" s="71" t="str">
        <f t="shared" si="17"/>
        <v/>
      </c>
      <c r="AN14" s="71" t="str">
        <f t="shared" si="18"/>
        <v>B</v>
      </c>
      <c r="AO14" s="71" t="str">
        <f t="shared" si="19"/>
        <v/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20"/>
        <v>12300</v>
      </c>
      <c r="AW14" s="14" t="str">
        <f t="shared" si="20"/>
        <v>00012</v>
      </c>
      <c r="AX14" s="14" t="str">
        <f t="shared" si="42"/>
        <v>012300</v>
      </c>
      <c r="AY14" s="14" t="str">
        <f t="shared" si="42"/>
        <v>200012</v>
      </c>
      <c r="AZ14" s="14" t="str">
        <f t="shared" si="43"/>
        <v>P</v>
      </c>
      <c r="BA14" s="14" t="str">
        <f t="shared" si="21"/>
        <v>BW</v>
      </c>
      <c r="BB14" s="14" t="str">
        <f t="shared" si="44"/>
        <v>B</v>
      </c>
      <c r="BC14" s="14" t="str">
        <f t="shared" si="22"/>
        <v>F2W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4" t="str">
        <f t="shared" si="6"/>
        <v>P4</v>
      </c>
      <c r="C15" s="36" t="str">
        <f t="shared" si="2"/>
        <v/>
      </c>
      <c r="D15" s="75" t="str">
        <f t="shared" si="23"/>
        <v>F2</v>
      </c>
      <c r="E15" s="113" t="str">
        <f t="shared" si="24"/>
        <v/>
      </c>
      <c r="F15" s="76" t="str">
        <f t="shared" si="25"/>
        <v>L</v>
      </c>
      <c r="H15" s="80" t="str">
        <f>IF('Strategy Dashboard'!AU15="","",'Strategy Dashboard'!AU15)</f>
        <v>B</v>
      </c>
      <c r="J15" s="74" t="str">
        <f t="shared" si="7"/>
        <v/>
      </c>
      <c r="K15" s="75" t="str">
        <f t="shared" si="8"/>
        <v>F2</v>
      </c>
      <c r="L15" s="113" t="str">
        <f t="shared" si="9"/>
        <v/>
      </c>
      <c r="M15" s="36" t="str">
        <f t="shared" si="26"/>
        <v>L</v>
      </c>
      <c r="N15" s="36">
        <f t="shared" si="27"/>
        <v>-6</v>
      </c>
      <c r="O15" s="129" t="str">
        <f t="shared" si="10"/>
        <v/>
      </c>
      <c r="P15" s="36">
        <f>IF(H15="","",IF(B15="NB",P14,IF(O15="",SUM($O$5:$O15)+N15,SUM($O$5:$O15))))</f>
        <v>-5</v>
      </c>
      <c r="Q15" s="130" t="str">
        <f t="shared" si="0"/>
        <v/>
      </c>
      <c r="R15" s="120">
        <f t="shared" si="11"/>
        <v>-4</v>
      </c>
      <c r="S15" s="79" t="str">
        <f t="shared" si="12"/>
        <v>L</v>
      </c>
      <c r="T15" s="14">
        <f t="shared" si="5"/>
        <v>-1</v>
      </c>
      <c r="U15" s="14">
        <f t="shared" si="28"/>
        <v>-3</v>
      </c>
      <c r="V15" s="14" t="str">
        <f t="shared" si="29"/>
        <v>C</v>
      </c>
      <c r="W15" s="14" t="str">
        <f t="shared" si="13"/>
        <v>Y</v>
      </c>
      <c r="X15" s="14" t="str">
        <f t="shared" si="30"/>
        <v>Y</v>
      </c>
      <c r="Y15" s="14">
        <f t="shared" si="31"/>
        <v>2</v>
      </c>
      <c r="Z15" s="79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2</v>
      </c>
      <c r="AD15" s="14">
        <f t="shared" si="36"/>
        <v>0</v>
      </c>
      <c r="AE15" s="14">
        <f t="shared" si="37"/>
        <v>2</v>
      </c>
      <c r="AF15" s="14">
        <f t="shared" si="38"/>
        <v>0</v>
      </c>
      <c r="AG15" s="152" t="str">
        <f t="shared" si="14"/>
        <v>F2</v>
      </c>
      <c r="AH15" s="152" t="str">
        <f t="shared" si="15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6"/>
        <v>F2</v>
      </c>
      <c r="AM15" s="71" t="str">
        <f t="shared" si="17"/>
        <v/>
      </c>
      <c r="AN15" s="71" t="str">
        <f t="shared" si="18"/>
        <v>F2</v>
      </c>
      <c r="AO15" s="71" t="str">
        <f t="shared" si="19"/>
        <v/>
      </c>
      <c r="AR15" s="14" t="str">
        <f t="shared" si="3"/>
        <v>T-T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20"/>
        <v>23000</v>
      </c>
      <c r="AW15" s="14" t="str">
        <f t="shared" si="20"/>
        <v>00123</v>
      </c>
      <c r="AX15" s="14" t="str">
        <f t="shared" si="42"/>
        <v>123000</v>
      </c>
      <c r="AY15" s="14" t="str">
        <f t="shared" si="42"/>
        <v>000123</v>
      </c>
      <c r="AZ15" s="14" t="str">
        <f t="shared" si="43"/>
        <v>B</v>
      </c>
      <c r="BA15" s="14" t="str">
        <f t="shared" si="21"/>
        <v>BL</v>
      </c>
      <c r="BB15" s="14" t="str">
        <f t="shared" si="44"/>
        <v>F2</v>
      </c>
      <c r="BC15" s="14" t="str">
        <f t="shared" si="22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68" t="str">
        <f t="shared" si="6"/>
        <v>NB</v>
      </c>
      <c r="C16" s="24" t="str">
        <f t="shared" si="2"/>
        <v>HP</v>
      </c>
      <c r="D16" s="77" t="str">
        <f t="shared" si="23"/>
        <v/>
      </c>
      <c r="E16" s="114" t="str">
        <f t="shared" si="24"/>
        <v>F3</v>
      </c>
      <c r="F16" s="67" t="str">
        <f t="shared" si="25"/>
        <v>L</v>
      </c>
      <c r="H16" s="81" t="str">
        <f>IF('Strategy Dashboard'!AU16="","",'Strategy Dashboard'!AU16)</f>
        <v>P</v>
      </c>
      <c r="J16" s="68" t="str">
        <f t="shared" si="7"/>
        <v>FE</v>
      </c>
      <c r="K16" s="77" t="str">
        <f t="shared" si="8"/>
        <v>F3</v>
      </c>
      <c r="L16" s="114" t="str">
        <f t="shared" si="9"/>
        <v/>
      </c>
      <c r="M16" s="24" t="str">
        <f t="shared" si="26"/>
        <v>W</v>
      </c>
      <c r="N16" s="36">
        <f t="shared" si="27"/>
        <v>-6</v>
      </c>
      <c r="O16" s="117" t="str">
        <f t="shared" si="10"/>
        <v/>
      </c>
      <c r="P16" s="24">
        <f>IF(H16="","",IF(B16="NB",P15,IF(O16="",SUM($O$5:$O16)+N16,SUM($O$5:$O16))))</f>
        <v>-5</v>
      </c>
      <c r="Q16" s="123" t="str">
        <f t="shared" si="0"/>
        <v/>
      </c>
      <c r="R16" s="121">
        <f t="shared" si="11"/>
        <v>0</v>
      </c>
      <c r="S16" s="79" t="str">
        <f t="shared" si="12"/>
        <v/>
      </c>
      <c r="T16" s="14">
        <f t="shared" si="5"/>
        <v>-1</v>
      </c>
      <c r="U16" s="14">
        <f t="shared" si="28"/>
        <v>0</v>
      </c>
      <c r="V16" s="14" t="str">
        <f t="shared" si="29"/>
        <v>C</v>
      </c>
      <c r="W16" s="14" t="str">
        <f t="shared" si="13"/>
        <v>N</v>
      </c>
      <c r="X16" s="14" t="str">
        <f t="shared" si="30"/>
        <v>N</v>
      </c>
      <c r="Y16" s="14">
        <f t="shared" si="31"/>
        <v>3</v>
      </c>
      <c r="Z16" s="79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0</v>
      </c>
      <c r="AD16" s="14">
        <f t="shared" si="36"/>
        <v>3</v>
      </c>
      <c r="AE16" s="14">
        <f t="shared" si="37"/>
        <v>3</v>
      </c>
      <c r="AF16" s="14">
        <f t="shared" si="38"/>
        <v>0</v>
      </c>
      <c r="AG16" s="152" t="str">
        <f t="shared" si="14"/>
        <v>F3</v>
      </c>
      <c r="AH16" s="152" t="str">
        <f t="shared" si="15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6"/>
        <v/>
      </c>
      <c r="AM16" s="71" t="str">
        <f t="shared" si="17"/>
        <v/>
      </c>
      <c r="AN16" s="71" t="str">
        <f t="shared" si="18"/>
        <v/>
      </c>
      <c r="AO16" s="71" t="str">
        <f t="shared" si="19"/>
        <v/>
      </c>
      <c r="AR16" s="14" t="str">
        <f t="shared" si="3"/>
        <v>HP</v>
      </c>
      <c r="AS16" s="14" t="str">
        <f t="shared" si="48"/>
        <v>FE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30000</v>
      </c>
      <c r="AW16" s="14" t="str">
        <f t="shared" si="20"/>
        <v>01234</v>
      </c>
      <c r="AX16" s="14" t="str">
        <f t="shared" si="42"/>
        <v>230000</v>
      </c>
      <c r="AY16" s="14" t="str">
        <f t="shared" si="42"/>
        <v>001234</v>
      </c>
      <c r="AZ16" s="14" t="str">
        <f t="shared" si="43"/>
        <v>B</v>
      </c>
      <c r="BA16" s="14" t="str">
        <f t="shared" si="21"/>
        <v>F2L</v>
      </c>
      <c r="BB16" s="14" t="str">
        <f t="shared" si="44"/>
        <v>F3</v>
      </c>
      <c r="BC16" s="14" t="str">
        <f t="shared" si="22"/>
        <v>F2L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68" t="str">
        <f t="shared" si="6"/>
        <v>P6</v>
      </c>
      <c r="C17" s="24" t="str">
        <f t="shared" si="2"/>
        <v/>
      </c>
      <c r="D17" s="77" t="str">
        <f t="shared" si="23"/>
        <v>F4</v>
      </c>
      <c r="E17" s="114" t="str">
        <f t="shared" si="24"/>
        <v/>
      </c>
      <c r="F17" s="67" t="str">
        <f t="shared" si="25"/>
        <v>L</v>
      </c>
      <c r="H17" s="81" t="str">
        <f>IF('Strategy Dashboard'!AU17="","",'Strategy Dashboard'!AU17)</f>
        <v>B</v>
      </c>
      <c r="J17" s="68" t="str">
        <f t="shared" si="7"/>
        <v/>
      </c>
      <c r="K17" s="77" t="str">
        <f t="shared" si="8"/>
        <v>F2</v>
      </c>
      <c r="L17" s="114" t="str">
        <f t="shared" si="9"/>
        <v/>
      </c>
      <c r="M17" s="24" t="str">
        <f t="shared" si="26"/>
        <v>L</v>
      </c>
      <c r="N17" s="36">
        <f t="shared" si="27"/>
        <v>-12</v>
      </c>
      <c r="O17" s="117" t="str">
        <f t="shared" si="10"/>
        <v/>
      </c>
      <c r="P17" s="24">
        <f>IF(H17="","",IF(B17="NB",P16,IF(O17="",SUM($O$5:$O17)+N17,SUM($O$5:$O17))))</f>
        <v>-11</v>
      </c>
      <c r="Q17" s="123" t="str">
        <f t="shared" si="0"/>
        <v/>
      </c>
      <c r="R17" s="121">
        <f t="shared" si="11"/>
        <v>-6</v>
      </c>
      <c r="S17" s="79" t="str">
        <f t="shared" si="12"/>
        <v>L</v>
      </c>
      <c r="T17" s="14">
        <f t="shared" si="5"/>
        <v>-7</v>
      </c>
      <c r="U17" s="14">
        <f t="shared" si="28"/>
        <v>-6</v>
      </c>
      <c r="V17" s="14" t="str">
        <f t="shared" si="29"/>
        <v>C</v>
      </c>
      <c r="W17" s="14" t="str">
        <f t="shared" si="13"/>
        <v>N</v>
      </c>
      <c r="X17" s="14" t="str">
        <f t="shared" si="30"/>
        <v>N</v>
      </c>
      <c r="Y17" s="14">
        <f t="shared" si="31"/>
        <v>4</v>
      </c>
      <c r="Z17" s="79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4</v>
      </c>
      <c r="AD17" s="14">
        <f t="shared" si="36"/>
        <v>0</v>
      </c>
      <c r="AE17" s="14">
        <f t="shared" si="37"/>
        <v>2</v>
      </c>
      <c r="AF17" s="14">
        <f t="shared" si="38"/>
        <v>0</v>
      </c>
      <c r="AG17" s="152" t="str">
        <f t="shared" si="14"/>
        <v>F2</v>
      </c>
      <c r="AH17" s="152" t="str">
        <f t="shared" si="15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6"/>
        <v/>
      </c>
      <c r="AM17" s="71" t="str">
        <f t="shared" si="17"/>
        <v/>
      </c>
      <c r="AN17" s="71" t="str">
        <f t="shared" si="18"/>
        <v/>
      </c>
      <c r="AO17" s="71" t="str">
        <f t="shared" si="19"/>
        <v/>
      </c>
      <c r="AR17" s="14" t="str">
        <f t="shared" si="3"/>
        <v>HP</v>
      </c>
      <c r="AS17" s="14" t="str">
        <f t="shared" si="48"/>
        <v>FE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0"/>
        <v>00001</v>
      </c>
      <c r="AW17" s="14" t="str">
        <f t="shared" si="20"/>
        <v>12340</v>
      </c>
      <c r="AX17" s="14" t="str">
        <f t="shared" si="42"/>
        <v>300001</v>
      </c>
      <c r="AY17" s="14" t="str">
        <f t="shared" si="42"/>
        <v>012340</v>
      </c>
      <c r="AZ17" s="14" t="str">
        <f t="shared" si="43"/>
        <v>B</v>
      </c>
      <c r="BA17" s="14" t="str">
        <f t="shared" si="21"/>
        <v>F3L</v>
      </c>
      <c r="BB17" s="14" t="str">
        <f t="shared" si="44"/>
        <v>F4</v>
      </c>
      <c r="BC17" s="14" t="str">
        <f t="shared" si="22"/>
        <v>F3W</v>
      </c>
      <c r="BD17" s="14" t="str">
        <f t="shared" si="47"/>
        <v>F2</v>
      </c>
      <c r="BE17" s="14" t="str">
        <f t="shared" si="45"/>
        <v>4</v>
      </c>
      <c r="BF17" s="14" t="str">
        <f t="shared" si="46"/>
        <v>2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68" t="str">
        <f t="shared" si="6"/>
        <v>B2</v>
      </c>
      <c r="C18" s="24" t="str">
        <f t="shared" si="2"/>
        <v/>
      </c>
      <c r="D18" s="77" t="str">
        <f t="shared" si="23"/>
        <v/>
      </c>
      <c r="E18" s="114" t="str">
        <f t="shared" si="24"/>
        <v>F5</v>
      </c>
      <c r="F18" s="67" t="str">
        <f t="shared" si="25"/>
        <v>W</v>
      </c>
      <c r="H18" s="81" t="str">
        <f>IF('Strategy Dashboard'!AU18="","",'Strategy Dashboard'!AU18)</f>
        <v>B</v>
      </c>
      <c r="J18" s="68" t="str">
        <f t="shared" si="7"/>
        <v/>
      </c>
      <c r="K18" s="77" t="str">
        <f t="shared" si="8"/>
        <v>F3</v>
      </c>
      <c r="L18" s="114" t="str">
        <f t="shared" si="9"/>
        <v/>
      </c>
      <c r="M18" s="24" t="str">
        <f t="shared" si="26"/>
        <v>L</v>
      </c>
      <c r="N18" s="36">
        <f t="shared" si="27"/>
        <v>-10</v>
      </c>
      <c r="O18" s="117" t="str">
        <f t="shared" si="10"/>
        <v/>
      </c>
      <c r="P18" s="24">
        <f>IF(H18="","",IF(B18="NB",P17,IF(O18="",SUM($O$5:$O18)+N18,SUM($O$5:$O18))))</f>
        <v>-9</v>
      </c>
      <c r="Q18" s="123" t="str">
        <f t="shared" si="0"/>
        <v/>
      </c>
      <c r="R18" s="121">
        <f t="shared" si="11"/>
        <v>2</v>
      </c>
      <c r="S18" s="79" t="str">
        <f t="shared" si="12"/>
        <v>W</v>
      </c>
      <c r="T18" s="14">
        <f t="shared" si="5"/>
        <v>-6</v>
      </c>
      <c r="U18" s="14">
        <f t="shared" si="28"/>
        <v>1</v>
      </c>
      <c r="V18" s="14" t="str">
        <f t="shared" si="29"/>
        <v>C</v>
      </c>
      <c r="W18" s="14" t="str">
        <f t="shared" si="13"/>
        <v>N</v>
      </c>
      <c r="X18" s="14" t="str">
        <f t="shared" si="30"/>
        <v>N</v>
      </c>
      <c r="Y18" s="14">
        <f t="shared" si="31"/>
        <v>5</v>
      </c>
      <c r="Z18" s="79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0</v>
      </c>
      <c r="AD18" s="14">
        <f t="shared" si="36"/>
        <v>5</v>
      </c>
      <c r="AE18" s="14">
        <f t="shared" si="37"/>
        <v>3</v>
      </c>
      <c r="AF18" s="14">
        <f t="shared" si="38"/>
        <v>0</v>
      </c>
      <c r="AG18" s="152" t="str">
        <f t="shared" si="14"/>
        <v>F3</v>
      </c>
      <c r="AH18" s="152" t="str">
        <f t="shared" si="15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6"/>
        <v/>
      </c>
      <c r="AM18" s="71" t="str">
        <f t="shared" si="17"/>
        <v/>
      </c>
      <c r="AN18" s="71" t="str">
        <f t="shared" si="18"/>
        <v/>
      </c>
      <c r="AO18" s="71" t="str">
        <f t="shared" si="19"/>
        <v/>
      </c>
      <c r="AR18" s="14" t="str">
        <f t="shared" si="3"/>
        <v>HP</v>
      </c>
      <c r="AS18" s="14" t="str">
        <f t="shared" si="48"/>
        <v>FE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0"/>
        <v>00010</v>
      </c>
      <c r="AW18" s="14" t="str">
        <f t="shared" si="20"/>
        <v>23401</v>
      </c>
      <c r="AX18" s="14" t="str">
        <f t="shared" si="42"/>
        <v>000010</v>
      </c>
      <c r="AY18" s="14" t="str">
        <f t="shared" si="42"/>
        <v>123401</v>
      </c>
      <c r="AZ18" s="14" t="str">
        <f t="shared" si="43"/>
        <v>B</v>
      </c>
      <c r="BA18" s="14" t="str">
        <f t="shared" si="21"/>
        <v>F4L</v>
      </c>
      <c r="BB18" s="14" t="str">
        <f t="shared" si="44"/>
        <v>F5</v>
      </c>
      <c r="BC18" s="14" t="str">
        <f t="shared" si="22"/>
        <v>F2L</v>
      </c>
      <c r="BD18" s="14" t="str">
        <f t="shared" si="47"/>
        <v>F3</v>
      </c>
      <c r="BE18" s="14" t="str">
        <f t="shared" si="45"/>
        <v>5</v>
      </c>
      <c r="BF18" s="14" t="str">
        <f t="shared" si="46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69" t="str">
        <f t="shared" si="6"/>
        <v>NB</v>
      </c>
      <c r="C19" s="25" t="str">
        <f t="shared" si="2"/>
        <v/>
      </c>
      <c r="D19" s="78" t="str">
        <f t="shared" si="23"/>
        <v/>
      </c>
      <c r="E19" s="115" t="str">
        <f t="shared" si="24"/>
        <v>F4</v>
      </c>
      <c r="F19" s="70" t="str">
        <f t="shared" si="25"/>
        <v>L</v>
      </c>
      <c r="H19" s="82" t="str">
        <f>IF('Strategy Dashboard'!AU19="","",'Strategy Dashboard'!AU19)</f>
        <v>P</v>
      </c>
      <c r="J19" s="69" t="str">
        <f t="shared" si="7"/>
        <v/>
      </c>
      <c r="K19" s="78" t="str">
        <f t="shared" si="8"/>
        <v>F4</v>
      </c>
      <c r="L19" s="115" t="str">
        <f t="shared" si="9"/>
        <v/>
      </c>
      <c r="M19" s="25" t="str">
        <f t="shared" si="26"/>
        <v>W</v>
      </c>
      <c r="N19" s="36">
        <f t="shared" si="27"/>
        <v>-10</v>
      </c>
      <c r="O19" s="124" t="str">
        <f t="shared" si="10"/>
        <v/>
      </c>
      <c r="P19" s="25">
        <f>IF(H19="","",IF(B19="NB",P18,IF(O19="",SUM($O$5:$O19)+N19,SUM($O$5:$O19))))</f>
        <v>-9</v>
      </c>
      <c r="Q19" s="125" t="str">
        <f t="shared" si="0"/>
        <v/>
      </c>
      <c r="R19" s="122">
        <f t="shared" si="11"/>
        <v>0</v>
      </c>
      <c r="S19" s="79" t="str">
        <f t="shared" si="12"/>
        <v/>
      </c>
      <c r="T19" s="14">
        <f t="shared" si="5"/>
        <v>-6</v>
      </c>
      <c r="U19" s="14">
        <f t="shared" si="28"/>
        <v>0</v>
      </c>
      <c r="V19" s="14" t="str">
        <f t="shared" si="29"/>
        <v>C</v>
      </c>
      <c r="W19" s="14" t="str">
        <f t="shared" si="13"/>
        <v>N</v>
      </c>
      <c r="X19" s="14" t="str">
        <f t="shared" si="30"/>
        <v>N</v>
      </c>
      <c r="Y19" s="14">
        <f t="shared" si="31"/>
        <v>6</v>
      </c>
      <c r="Z19" s="79" t="str">
        <f t="shared" si="32"/>
        <v>N</v>
      </c>
      <c r="AA19" s="14" t="str">
        <f t="shared" si="33"/>
        <v>N</v>
      </c>
      <c r="AB19" s="14" t="str">
        <f t="shared" si="34"/>
        <v>N</v>
      </c>
      <c r="AC19" s="14">
        <f t="shared" si="35"/>
        <v>0</v>
      </c>
      <c r="AD19" s="14">
        <f t="shared" si="36"/>
        <v>4</v>
      </c>
      <c r="AE19" s="14">
        <f t="shared" si="37"/>
        <v>4</v>
      </c>
      <c r="AF19" s="14">
        <f t="shared" si="38"/>
        <v>0</v>
      </c>
      <c r="AG19" s="152" t="str">
        <f t="shared" si="14"/>
        <v>F4</v>
      </c>
      <c r="AH19" s="152" t="str">
        <f t="shared" si="15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1" t="str">
        <f t="shared" si="16"/>
        <v/>
      </c>
      <c r="AM19" s="71" t="str">
        <f t="shared" si="17"/>
        <v/>
      </c>
      <c r="AN19" s="71" t="str">
        <f t="shared" si="18"/>
        <v/>
      </c>
      <c r="AO19" s="71" t="str">
        <f t="shared" si="19"/>
        <v/>
      </c>
      <c r="AR19" s="14" t="str">
        <f t="shared" si="3"/>
        <v>HP</v>
      </c>
      <c r="AS19" s="14" t="str">
        <f t="shared" si="48"/>
        <v>FE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0"/>
        <v>00100</v>
      </c>
      <c r="AW19" s="14" t="str">
        <f t="shared" si="20"/>
        <v>34012</v>
      </c>
      <c r="AX19" s="14" t="str">
        <f t="shared" si="42"/>
        <v>000100</v>
      </c>
      <c r="AY19" s="14" t="str">
        <f t="shared" si="42"/>
        <v>234012</v>
      </c>
      <c r="AZ19" s="14" t="str">
        <f t="shared" si="43"/>
        <v>B</v>
      </c>
      <c r="BA19" s="14" t="str">
        <f t="shared" si="21"/>
        <v>F5W</v>
      </c>
      <c r="BB19" s="14" t="str">
        <f t="shared" si="44"/>
        <v>F4</v>
      </c>
      <c r="BC19" s="14" t="str">
        <f t="shared" si="22"/>
        <v>F3L</v>
      </c>
      <c r="BD19" s="14" t="str">
        <f t="shared" si="47"/>
        <v>F4</v>
      </c>
      <c r="BE19" s="14" t="str">
        <f t="shared" si="45"/>
        <v>4</v>
      </c>
      <c r="BF19" s="14" t="str">
        <f t="shared" si="46"/>
        <v>4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4" t="str">
        <f t="shared" si="6"/>
        <v>P8</v>
      </c>
      <c r="C20" s="36" t="str">
        <f t="shared" si="2"/>
        <v/>
      </c>
      <c r="D20" s="75" t="str">
        <f t="shared" si="23"/>
        <v>F5</v>
      </c>
      <c r="E20" s="113" t="str">
        <f t="shared" si="24"/>
        <v/>
      </c>
      <c r="F20" s="76" t="str">
        <f t="shared" si="25"/>
        <v>W</v>
      </c>
      <c r="H20" s="80" t="str">
        <f>IF('Strategy Dashboard'!AU20="","",'Strategy Dashboard'!AU20)</f>
        <v>P</v>
      </c>
      <c r="J20" s="74" t="str">
        <f t="shared" si="7"/>
        <v/>
      </c>
      <c r="K20" s="75" t="str">
        <f t="shared" si="8"/>
        <v>F3</v>
      </c>
      <c r="L20" s="113" t="str">
        <f t="shared" si="9"/>
        <v/>
      </c>
      <c r="M20" s="36" t="str">
        <f t="shared" si="26"/>
        <v>W</v>
      </c>
      <c r="N20" s="36">
        <f t="shared" si="27"/>
        <v>-2</v>
      </c>
      <c r="O20" s="129">
        <f t="shared" si="10"/>
        <v>-2</v>
      </c>
      <c r="P20" s="36">
        <f>IF(H20="","",IF(B20="NB",P19,IF(O20="",SUM($O$5:$O20)+N20,SUM($O$5:$O20))))</f>
        <v>-1</v>
      </c>
      <c r="Q20" s="130" t="str">
        <f t="shared" si="0"/>
        <v>Rabbit</v>
      </c>
      <c r="R20" s="120">
        <f t="shared" si="11"/>
        <v>8</v>
      </c>
      <c r="S20" s="79" t="str">
        <f t="shared" si="12"/>
        <v>W</v>
      </c>
      <c r="T20" s="14">
        <f t="shared" si="5"/>
        <v>-3</v>
      </c>
      <c r="U20" s="14">
        <f t="shared" si="28"/>
        <v>3</v>
      </c>
      <c r="V20" s="14" t="str">
        <f t="shared" si="29"/>
        <v>C</v>
      </c>
      <c r="W20" s="14" t="str">
        <f>IF(OR(F16&amp;F17&amp;F18="WLW",F17&amp;F18="WW"),"Y","N")</f>
        <v>N</v>
      </c>
      <c r="X20" s="14" t="str">
        <f t="shared" si="30"/>
        <v>N</v>
      </c>
      <c r="Y20" s="14">
        <f t="shared" si="31"/>
        <v>7</v>
      </c>
      <c r="Z20" s="79" t="str">
        <f t="shared" si="32"/>
        <v>N</v>
      </c>
      <c r="AA20" s="14" t="str">
        <f t="shared" si="33"/>
        <v>Y</v>
      </c>
      <c r="AB20" s="14" t="str">
        <f t="shared" si="34"/>
        <v>R</v>
      </c>
      <c r="AC20" s="14">
        <f t="shared" si="35"/>
        <v>5</v>
      </c>
      <c r="AD20" s="14">
        <f t="shared" si="36"/>
        <v>0</v>
      </c>
      <c r="AE20" s="14">
        <f t="shared" si="37"/>
        <v>3</v>
      </c>
      <c r="AF20" s="14">
        <f t="shared" si="38"/>
        <v>0</v>
      </c>
      <c r="AG20" s="152" t="str">
        <f t="shared" si="14"/>
        <v>F3</v>
      </c>
      <c r="AH20" s="152" t="str">
        <f t="shared" si="15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6"/>
        <v/>
      </c>
      <c r="AM20" s="71" t="str">
        <f t="shared" si="17"/>
        <v/>
      </c>
      <c r="AN20" s="71" t="str">
        <f t="shared" si="18"/>
        <v/>
      </c>
      <c r="AO20" s="71" t="str">
        <f t="shared" si="19"/>
        <v/>
      </c>
      <c r="AR20" s="14" t="str">
        <f t="shared" si="3"/>
        <v>HP</v>
      </c>
      <c r="AS20" s="14" t="str">
        <f t="shared" si="48"/>
        <v>FE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0"/>
        <v>01001</v>
      </c>
      <c r="AW20" s="14" t="str">
        <f t="shared" si="20"/>
        <v>40120</v>
      </c>
      <c r="AX20" s="14" t="str">
        <f t="shared" si="42"/>
        <v>001001</v>
      </c>
      <c r="AY20" s="14" t="str">
        <f t="shared" si="42"/>
        <v>340120</v>
      </c>
      <c r="AZ20" s="14" t="str">
        <f t="shared" si="43"/>
        <v>B</v>
      </c>
      <c r="BA20" s="14" t="str">
        <f t="shared" si="21"/>
        <v>F4L</v>
      </c>
      <c r="BB20" s="14" t="str">
        <f t="shared" si="44"/>
        <v>F5</v>
      </c>
      <c r="BC20" s="14" t="str">
        <f t="shared" si="22"/>
        <v>F4W</v>
      </c>
      <c r="BD20" s="14" t="str">
        <f t="shared" si="47"/>
        <v>F3</v>
      </c>
      <c r="BE20" s="14" t="str">
        <f t="shared" si="45"/>
        <v>5</v>
      </c>
      <c r="BF20" s="14" t="str">
        <f t="shared" si="46"/>
        <v>3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68" t="str">
        <f t="shared" si="6"/>
        <v>NB</v>
      </c>
      <c r="C21" s="24" t="str">
        <f t="shared" si="2"/>
        <v/>
      </c>
      <c r="D21" s="77" t="str">
        <f t="shared" si="23"/>
        <v>B</v>
      </c>
      <c r="E21" s="114" t="str">
        <f t="shared" si="24"/>
        <v/>
      </c>
      <c r="F21" s="67" t="str">
        <f t="shared" si="25"/>
        <v>L</v>
      </c>
      <c r="H21" s="81" t="str">
        <f>IF('Strategy Dashboard'!AU21="","",'Strategy Dashboard'!AU21)</f>
        <v>B</v>
      </c>
      <c r="J21" s="68" t="str">
        <f t="shared" si="7"/>
        <v/>
      </c>
      <c r="K21" s="77" t="str">
        <f t="shared" si="8"/>
        <v/>
      </c>
      <c r="L21" s="114" t="str">
        <f t="shared" si="9"/>
        <v>B</v>
      </c>
      <c r="M21" s="24" t="str">
        <f t="shared" si="26"/>
        <v>W</v>
      </c>
      <c r="N21" s="36">
        <f t="shared" si="27"/>
        <v>0</v>
      </c>
      <c r="O21" s="117" t="str">
        <f t="shared" si="10"/>
        <v/>
      </c>
      <c r="P21" s="24">
        <f>IF(H21="","",IF(B21="NB",P20,IF(O21="",SUM($O$5:$O21)+N21,SUM($O$5:$O21))))</f>
        <v>-1</v>
      </c>
      <c r="Q21" s="123" t="str">
        <f t="shared" si="0"/>
        <v/>
      </c>
      <c r="R21" s="121">
        <f t="shared" si="11"/>
        <v>0</v>
      </c>
      <c r="S21" s="79" t="str">
        <f t="shared" si="12"/>
        <v/>
      </c>
      <c r="T21" s="14">
        <f t="shared" si="5"/>
        <v>-3</v>
      </c>
      <c r="U21" s="14">
        <f t="shared" si="28"/>
        <v>0</v>
      </c>
      <c r="V21" s="14" t="str">
        <f t="shared" si="29"/>
        <v>S</v>
      </c>
      <c r="W21" s="14" t="str">
        <f t="shared" ref="W21:W84" si="49">IF(OR(F17&amp;F18&amp;F19="WLW",F18&amp;F19="WW"),"Y","N")</f>
        <v>N</v>
      </c>
      <c r="X21" s="14" t="str">
        <f t="shared" si="30"/>
        <v>N</v>
      </c>
      <c r="Y21" s="14">
        <f t="shared" si="31"/>
        <v>1</v>
      </c>
      <c r="Z21" s="79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1</v>
      </c>
      <c r="AD21" s="14">
        <f t="shared" si="36"/>
        <v>0</v>
      </c>
      <c r="AE21" s="14">
        <f t="shared" si="37"/>
        <v>0</v>
      </c>
      <c r="AF21" s="14">
        <f t="shared" si="38"/>
        <v>1</v>
      </c>
      <c r="AG21" s="152" t="str">
        <f t="shared" si="14"/>
        <v/>
      </c>
      <c r="AH21" s="152" t="str">
        <f t="shared" si="15"/>
        <v>B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6"/>
        <v/>
      </c>
      <c r="AM21" s="71" t="str">
        <f t="shared" si="17"/>
        <v/>
      </c>
      <c r="AN21" s="71" t="str">
        <f t="shared" si="18"/>
        <v/>
      </c>
      <c r="AO21" s="71" t="str">
        <f t="shared" si="19"/>
        <v/>
      </c>
      <c r="AR21" s="14" t="str">
        <f t="shared" si="3"/>
        <v>HP</v>
      </c>
      <c r="AS21" s="14" t="str">
        <f t="shared" si="48"/>
        <v>FE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20"/>
        <v>10012</v>
      </c>
      <c r="AW21" s="14" t="str">
        <f t="shared" si="20"/>
        <v>01200</v>
      </c>
      <c r="AX21" s="14" t="str">
        <f t="shared" si="42"/>
        <v>010012</v>
      </c>
      <c r="AY21" s="14" t="str">
        <f t="shared" si="42"/>
        <v>401200</v>
      </c>
      <c r="AZ21" s="14" t="str">
        <f t="shared" si="43"/>
        <v>P</v>
      </c>
      <c r="BA21" s="14" t="str">
        <f t="shared" si="21"/>
        <v>F5W</v>
      </c>
      <c r="BB21" s="14" t="str">
        <f t="shared" si="44"/>
        <v>B</v>
      </c>
      <c r="BC21" s="14" t="str">
        <f t="shared" si="22"/>
        <v>F3W</v>
      </c>
      <c r="BD21" s="14" t="str">
        <f t="shared" si="47"/>
        <v>B</v>
      </c>
      <c r="BE21" s="14">
        <f t="shared" si="45"/>
        <v>1</v>
      </c>
      <c r="BF21" s="14">
        <f t="shared" si="46"/>
        <v>1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68" t="str">
        <f t="shared" si="6"/>
        <v>P3</v>
      </c>
      <c r="C22" s="24" t="str">
        <f t="shared" si="2"/>
        <v/>
      </c>
      <c r="D22" s="77" t="str">
        <f t="shared" si="23"/>
        <v/>
      </c>
      <c r="E22" s="114" t="str">
        <f t="shared" si="24"/>
        <v>F2</v>
      </c>
      <c r="F22" s="67" t="str">
        <f t="shared" si="25"/>
        <v>W</v>
      </c>
      <c r="H22" s="81" t="str">
        <f>IF('Strategy Dashboard'!AU22="","",'Strategy Dashboard'!AU22)</f>
        <v>B</v>
      </c>
      <c r="J22" s="68" t="str">
        <f t="shared" si="7"/>
        <v/>
      </c>
      <c r="K22" s="77" t="str">
        <f t="shared" si="8"/>
        <v>L5</v>
      </c>
      <c r="L22" s="114" t="str">
        <f t="shared" si="9"/>
        <v/>
      </c>
      <c r="M22" s="24" t="str">
        <f t="shared" si="26"/>
        <v>L</v>
      </c>
      <c r="N22" s="36">
        <f t="shared" si="27"/>
        <v>-3</v>
      </c>
      <c r="O22" s="117" t="str">
        <f t="shared" si="10"/>
        <v/>
      </c>
      <c r="P22" s="24">
        <f>IF(H22="","",IF(B22="NB",P21,IF(O22="",SUM($O$5:$O22)+N22,SUM($O$5:$O22))))</f>
        <v>-4</v>
      </c>
      <c r="Q22" s="123" t="str">
        <f t="shared" si="0"/>
        <v/>
      </c>
      <c r="R22" s="121">
        <f t="shared" si="11"/>
        <v>-3</v>
      </c>
      <c r="S22" s="79" t="str">
        <f t="shared" si="12"/>
        <v>L</v>
      </c>
      <c r="T22" s="14">
        <f t="shared" si="5"/>
        <v>-4</v>
      </c>
      <c r="U22" s="14">
        <f t="shared" si="28"/>
        <v>-1</v>
      </c>
      <c r="V22" s="14" t="str">
        <f t="shared" si="29"/>
        <v>C</v>
      </c>
      <c r="W22" s="14" t="str">
        <f t="shared" si="49"/>
        <v>Y</v>
      </c>
      <c r="X22" s="14" t="str">
        <f t="shared" si="30"/>
        <v>Y</v>
      </c>
      <c r="Y22" s="14">
        <f t="shared" si="31"/>
        <v>2</v>
      </c>
      <c r="Z22" s="79" t="str">
        <f t="shared" si="32"/>
        <v>N</v>
      </c>
      <c r="AA22" s="14" t="str">
        <f t="shared" si="33"/>
        <v>N</v>
      </c>
      <c r="AB22" s="14" t="str">
        <f t="shared" si="34"/>
        <v>N</v>
      </c>
      <c r="AC22" s="14">
        <f t="shared" si="35"/>
        <v>0</v>
      </c>
      <c r="AD22" s="14">
        <f t="shared" si="36"/>
        <v>2</v>
      </c>
      <c r="AE22" s="14">
        <f t="shared" si="37"/>
        <v>5</v>
      </c>
      <c r="AF22" s="14">
        <f t="shared" si="38"/>
        <v>0</v>
      </c>
      <c r="AG22" s="152" t="str">
        <f t="shared" si="14"/>
        <v>L5</v>
      </c>
      <c r="AH22" s="152" t="str">
        <f t="shared" si="15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1" t="str">
        <f t="shared" si="16"/>
        <v/>
      </c>
      <c r="AM22" s="71" t="str">
        <f t="shared" si="17"/>
        <v/>
      </c>
      <c r="AN22" s="71" t="str">
        <f t="shared" si="18"/>
        <v/>
      </c>
      <c r="AO22" s="71" t="str">
        <f t="shared" si="19"/>
        <v/>
      </c>
      <c r="AR22" s="14" t="str">
        <f t="shared" si="3"/>
        <v>HP</v>
      </c>
      <c r="AS22" s="14" t="str">
        <f t="shared" si="48"/>
        <v>FE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20"/>
        <v>00120</v>
      </c>
      <c r="AW22" s="14" t="str">
        <f t="shared" si="20"/>
        <v>12001</v>
      </c>
      <c r="AX22" s="14" t="str">
        <f t="shared" si="42"/>
        <v>100120</v>
      </c>
      <c r="AY22" s="14" t="str">
        <f t="shared" si="42"/>
        <v>012001</v>
      </c>
      <c r="AZ22" s="14" t="str">
        <f t="shared" si="43"/>
        <v>B</v>
      </c>
      <c r="BA22" s="14" t="str">
        <f t="shared" si="21"/>
        <v>BL</v>
      </c>
      <c r="BB22" s="14" t="str">
        <f t="shared" si="44"/>
        <v>F2</v>
      </c>
      <c r="BC22" s="14" t="str">
        <f t="shared" si="22"/>
        <v>BW</v>
      </c>
      <c r="BD22" s="14" t="str">
        <f t="shared" si="47"/>
        <v>L5</v>
      </c>
      <c r="BE22" s="14" t="str">
        <f t="shared" si="45"/>
        <v>2</v>
      </c>
      <c r="BF22" s="14" t="str">
        <f t="shared" si="46"/>
        <v>5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68" t="str">
        <f t="shared" si="6"/>
        <v>P3</v>
      </c>
      <c r="C23" s="24" t="str">
        <f t="shared" si="2"/>
        <v>T-T</v>
      </c>
      <c r="D23" s="77" t="str">
        <f t="shared" si="23"/>
        <v>B</v>
      </c>
      <c r="E23" s="114" t="str">
        <f t="shared" si="24"/>
        <v/>
      </c>
      <c r="F23" s="67" t="str">
        <f t="shared" si="25"/>
        <v>L</v>
      </c>
      <c r="H23" s="81" t="str">
        <f>IF('Strategy Dashboard'!AU23="","",'Strategy Dashboard'!AU23)</f>
        <v>B</v>
      </c>
      <c r="J23" s="68" t="str">
        <f t="shared" si="7"/>
        <v>T-T</v>
      </c>
      <c r="K23" s="77" t="str">
        <f t="shared" si="8"/>
        <v>F2</v>
      </c>
      <c r="L23" s="114" t="str">
        <f t="shared" si="9"/>
        <v/>
      </c>
      <c r="M23" s="24" t="str">
        <f t="shared" si="26"/>
        <v>L</v>
      </c>
      <c r="N23" s="36">
        <f t="shared" si="27"/>
        <v>-6</v>
      </c>
      <c r="O23" s="117" t="str">
        <f t="shared" si="10"/>
        <v/>
      </c>
      <c r="P23" s="24">
        <f>IF(H23="","",IF(B23="NB",P22,IF(O23="",SUM($O$5:$O23)+N23,SUM($O$5:$O23))))</f>
        <v>-7</v>
      </c>
      <c r="Q23" s="123" t="str">
        <f t="shared" si="0"/>
        <v/>
      </c>
      <c r="R23" s="121">
        <f t="shared" si="11"/>
        <v>-3</v>
      </c>
      <c r="S23" s="79" t="str">
        <f t="shared" si="12"/>
        <v>L</v>
      </c>
      <c r="T23" s="14">
        <f t="shared" si="5"/>
        <v>-7</v>
      </c>
      <c r="U23" s="14">
        <f t="shared" si="28"/>
        <v>-3</v>
      </c>
      <c r="V23" s="14" t="str">
        <f t="shared" si="29"/>
        <v>C</v>
      </c>
      <c r="W23" s="14" t="str">
        <f t="shared" si="49"/>
        <v>N</v>
      </c>
      <c r="X23" s="14" t="str">
        <f t="shared" si="30"/>
        <v>Y</v>
      </c>
      <c r="Y23" s="14">
        <f t="shared" si="31"/>
        <v>3</v>
      </c>
      <c r="Z23" s="79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1</v>
      </c>
      <c r="AD23" s="14">
        <f t="shared" si="36"/>
        <v>0</v>
      </c>
      <c r="AE23" s="14">
        <f t="shared" si="37"/>
        <v>2</v>
      </c>
      <c r="AF23" s="14">
        <f t="shared" si="38"/>
        <v>0</v>
      </c>
      <c r="AG23" s="152" t="str">
        <f t="shared" si="14"/>
        <v>F2</v>
      </c>
      <c r="AH23" s="152" t="str">
        <f t="shared" si="15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Y</v>
      </c>
      <c r="AL23" s="71" t="str">
        <f t="shared" si="16"/>
        <v>B</v>
      </c>
      <c r="AM23" s="71" t="str">
        <f t="shared" si="17"/>
        <v/>
      </c>
      <c r="AN23" s="71" t="str">
        <f t="shared" si="18"/>
        <v>F2</v>
      </c>
      <c r="AO23" s="71" t="str">
        <f t="shared" si="19"/>
        <v/>
      </c>
      <c r="AR23" s="14" t="str">
        <f t="shared" si="3"/>
        <v>T-T</v>
      </c>
      <c r="AS23" s="14" t="str">
        <f t="shared" si="48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20"/>
        <v>01200</v>
      </c>
      <c r="AW23" s="14" t="str">
        <f t="shared" si="20"/>
        <v>20012</v>
      </c>
      <c r="AX23" s="14" t="str">
        <f t="shared" si="42"/>
        <v>001200</v>
      </c>
      <c r="AY23" s="14" t="str">
        <f t="shared" si="42"/>
        <v>120012</v>
      </c>
      <c r="AZ23" s="14" t="str">
        <f t="shared" si="43"/>
        <v>B</v>
      </c>
      <c r="BA23" s="14" t="str">
        <f t="shared" si="21"/>
        <v>F2W</v>
      </c>
      <c r="BB23" s="14" t="str">
        <f t="shared" si="44"/>
        <v>B</v>
      </c>
      <c r="BC23" s="14" t="str">
        <f t="shared" si="22"/>
        <v>L5L</v>
      </c>
      <c r="BD23" s="14" t="str">
        <f t="shared" si="47"/>
        <v>F2</v>
      </c>
      <c r="BE23" s="14">
        <f t="shared" si="45"/>
        <v>1</v>
      </c>
      <c r="BF23" s="14" t="str">
        <f t="shared" si="46"/>
        <v>2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P5</v>
      </c>
      <c r="C24" s="25" t="str">
        <f t="shared" si="2"/>
        <v/>
      </c>
      <c r="D24" s="78" t="str">
        <f t="shared" si="23"/>
        <v>F2</v>
      </c>
      <c r="E24" s="115" t="str">
        <f t="shared" si="24"/>
        <v/>
      </c>
      <c r="F24" s="70" t="str">
        <f t="shared" si="25"/>
        <v>W</v>
      </c>
      <c r="H24" s="82" t="str">
        <f>IF('Strategy Dashboard'!AU24="","",'Strategy Dashboard'!AU24)</f>
        <v>P</v>
      </c>
      <c r="J24" s="69" t="str">
        <f t="shared" si="7"/>
        <v/>
      </c>
      <c r="K24" s="78" t="str">
        <f t="shared" si="8"/>
        <v>F3</v>
      </c>
      <c r="L24" s="115" t="str">
        <f t="shared" si="9"/>
        <v/>
      </c>
      <c r="M24" s="25" t="str">
        <f t="shared" si="26"/>
        <v>W</v>
      </c>
      <c r="N24" s="36">
        <f t="shared" si="27"/>
        <v>-1</v>
      </c>
      <c r="O24" s="124">
        <f t="shared" si="10"/>
        <v>-1</v>
      </c>
      <c r="P24" s="25">
        <f>IF(H24="","",IF(B24="NB",P23,IF(O24="",SUM($O$5:$O24)+N24,SUM($O$5:$O24))))</f>
        <v>-2</v>
      </c>
      <c r="Q24" s="125" t="str">
        <f t="shared" si="0"/>
        <v>Rabbit</v>
      </c>
      <c r="R24" s="122">
        <f t="shared" si="11"/>
        <v>5</v>
      </c>
      <c r="S24" s="79" t="str">
        <f t="shared" si="12"/>
        <v>W</v>
      </c>
      <c r="T24" s="14">
        <f t="shared" si="5"/>
        <v>-6</v>
      </c>
      <c r="U24" s="14">
        <f t="shared" si="28"/>
        <v>1</v>
      </c>
      <c r="V24" s="14" t="str">
        <f t="shared" si="29"/>
        <v>C</v>
      </c>
      <c r="W24" s="14" t="str">
        <f t="shared" si="49"/>
        <v>Y</v>
      </c>
      <c r="X24" s="14" t="str">
        <f t="shared" si="30"/>
        <v>N</v>
      </c>
      <c r="Y24" s="14">
        <f t="shared" si="31"/>
        <v>4</v>
      </c>
      <c r="Z24" s="79" t="str">
        <f t="shared" si="32"/>
        <v>N</v>
      </c>
      <c r="AA24" s="14" t="str">
        <f t="shared" si="33"/>
        <v>N</v>
      </c>
      <c r="AB24" s="14" t="str">
        <f t="shared" si="34"/>
        <v>R</v>
      </c>
      <c r="AC24" s="14">
        <f t="shared" si="35"/>
        <v>2</v>
      </c>
      <c r="AD24" s="14">
        <f t="shared" si="36"/>
        <v>0</v>
      </c>
      <c r="AE24" s="14">
        <f t="shared" si="37"/>
        <v>3</v>
      </c>
      <c r="AF24" s="14">
        <f t="shared" si="38"/>
        <v>0</v>
      </c>
      <c r="AG24" s="152" t="str">
        <f t="shared" si="14"/>
        <v>F3</v>
      </c>
      <c r="AH24" s="152" t="str">
        <f t="shared" si="15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1" t="str">
        <f t="shared" si="16"/>
        <v>F2</v>
      </c>
      <c r="AM24" s="71" t="str">
        <f t="shared" si="17"/>
        <v/>
      </c>
      <c r="AN24" s="71" t="str">
        <f t="shared" si="18"/>
        <v>F3</v>
      </c>
      <c r="AO24" s="71" t="str">
        <f t="shared" si="19"/>
        <v/>
      </c>
      <c r="AR24" s="14" t="str">
        <f t="shared" si="3"/>
        <v>T-T</v>
      </c>
      <c r="AS24" s="14" t="str">
        <f t="shared" si="48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20"/>
        <v>12000</v>
      </c>
      <c r="AW24" s="14" t="str">
        <f t="shared" si="20"/>
        <v>00123</v>
      </c>
      <c r="AX24" s="14" t="str">
        <f t="shared" si="42"/>
        <v>012000</v>
      </c>
      <c r="AY24" s="14" t="str">
        <f t="shared" si="42"/>
        <v>200123</v>
      </c>
      <c r="AZ24" s="14" t="str">
        <f t="shared" si="43"/>
        <v>B</v>
      </c>
      <c r="BA24" s="14" t="str">
        <f t="shared" si="21"/>
        <v>BL</v>
      </c>
      <c r="BB24" s="14" t="str">
        <f t="shared" si="44"/>
        <v>F2</v>
      </c>
      <c r="BC24" s="14" t="str">
        <f t="shared" si="22"/>
        <v>F2L</v>
      </c>
      <c r="BD24" s="14" t="str">
        <f t="shared" si="47"/>
        <v>F3</v>
      </c>
      <c r="BE24" s="14" t="str">
        <f t="shared" si="45"/>
        <v>2</v>
      </c>
      <c r="BF24" s="14" t="str">
        <f t="shared" si="46"/>
        <v>3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4" t="str">
        <f t="shared" si="6"/>
        <v>P2</v>
      </c>
      <c r="C25" s="36" t="str">
        <f t="shared" si="2"/>
        <v/>
      </c>
      <c r="D25" s="75" t="str">
        <f t="shared" si="23"/>
        <v>B</v>
      </c>
      <c r="E25" s="113" t="str">
        <f t="shared" si="24"/>
        <v/>
      </c>
      <c r="F25" s="76" t="str">
        <f t="shared" si="25"/>
        <v/>
      </c>
      <c r="H25" s="80" t="str">
        <f>IF('Strategy Dashboard'!AU25="","",'Strategy Dashboard'!AU25)</f>
        <v/>
      </c>
      <c r="J25" s="74" t="str">
        <f t="shared" si="7"/>
        <v/>
      </c>
      <c r="K25" s="75" t="str">
        <f t="shared" si="8"/>
        <v>B</v>
      </c>
      <c r="L25" s="113" t="str">
        <f t="shared" si="9"/>
        <v/>
      </c>
      <c r="M25" s="36" t="str">
        <f t="shared" si="26"/>
        <v/>
      </c>
      <c r="N25" s="36" t="str">
        <f t="shared" si="27"/>
        <v/>
      </c>
      <c r="O25" s="129" t="str">
        <f t="shared" si="10"/>
        <v/>
      </c>
      <c r="P25" s="36" t="str">
        <f>IF(H25="","",IF(B25="NB",P24,IF(O25="",SUM($O$5:$O25)+N25,SUM($O$5:$O25))))</f>
        <v/>
      </c>
      <c r="Q25" s="130" t="str">
        <f t="shared" si="0"/>
        <v/>
      </c>
      <c r="R25" s="120" t="str">
        <f t="shared" si="11"/>
        <v/>
      </c>
      <c r="S25" s="79" t="str">
        <f t="shared" si="12"/>
        <v/>
      </c>
      <c r="T25" s="14" t="str">
        <f t="shared" si="5"/>
        <v/>
      </c>
      <c r="U25" s="14">
        <f t="shared" si="28"/>
        <v>0</v>
      </c>
      <c r="V25" s="14" t="str">
        <f t="shared" si="29"/>
        <v>S</v>
      </c>
      <c r="W25" s="14" t="str">
        <f t="shared" si="49"/>
        <v>N</v>
      </c>
      <c r="X25" s="14" t="str">
        <f t="shared" si="30"/>
        <v>N</v>
      </c>
      <c r="Y25" s="14">
        <f t="shared" si="31"/>
        <v>1</v>
      </c>
      <c r="Z25" s="79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1</v>
      </c>
      <c r="AD25" s="14">
        <f t="shared" si="36"/>
        <v>0</v>
      </c>
      <c r="AE25" s="14">
        <f t="shared" si="37"/>
        <v>1</v>
      </c>
      <c r="AF25" s="14">
        <f t="shared" si="38"/>
        <v>0</v>
      </c>
      <c r="AG25" s="152" t="str">
        <f t="shared" si="14"/>
        <v>B</v>
      </c>
      <c r="AH25" s="152" t="str">
        <f t="shared" si="15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1" t="str">
        <f t="shared" si="16"/>
        <v>B</v>
      </c>
      <c r="AM25" s="71" t="str">
        <f t="shared" si="17"/>
        <v/>
      </c>
      <c r="AN25" s="71" t="str">
        <f t="shared" si="18"/>
        <v>B</v>
      </c>
      <c r="AO25" s="71" t="str">
        <f t="shared" si="19"/>
        <v/>
      </c>
      <c r="AR25" s="14" t="str">
        <f t="shared" si="3"/>
        <v>T-T</v>
      </c>
      <c r="AS25" s="14" t="str">
        <f t="shared" si="48"/>
        <v>T-T</v>
      </c>
      <c r="AT25" s="14" t="str">
        <f>IF('Strategy Dashboard'!AU25="P",IF(AT24="",1,AT24+1),"")</f>
        <v/>
      </c>
      <c r="AU25" s="14" t="str">
        <f>IF('Strategy Dashboard'!AU25="B",IF(AU24="",1,AU24+1),"")</f>
        <v/>
      </c>
      <c r="AV25" s="14" t="str">
        <f t="shared" si="20"/>
        <v>20001</v>
      </c>
      <c r="AW25" s="14" t="str">
        <f t="shared" si="20"/>
        <v>01230</v>
      </c>
      <c r="AX25" s="14" t="str">
        <f t="shared" si="42"/>
        <v>120001</v>
      </c>
      <c r="AY25" s="14" t="str">
        <f t="shared" si="42"/>
        <v>001230</v>
      </c>
      <c r="AZ25" s="14" t="str">
        <f t="shared" si="43"/>
        <v>B</v>
      </c>
      <c r="BA25" s="14" t="str">
        <f t="shared" si="21"/>
        <v>F2W</v>
      </c>
      <c r="BB25" s="14" t="str">
        <f t="shared" si="44"/>
        <v>B</v>
      </c>
      <c r="BC25" s="14" t="str">
        <f t="shared" si="22"/>
        <v>F3W</v>
      </c>
      <c r="BD25" s="14" t="str">
        <f t="shared" si="47"/>
        <v>B</v>
      </c>
      <c r="BE25" s="14">
        <f t="shared" si="45"/>
        <v>1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68" t="str">
        <f t="shared" si="6"/>
        <v/>
      </c>
      <c r="C26" s="24" t="str">
        <f t="shared" si="2"/>
        <v/>
      </c>
      <c r="D26" s="77" t="str">
        <f t="shared" si="23"/>
        <v/>
      </c>
      <c r="E26" s="114" t="str">
        <f t="shared" si="24"/>
        <v/>
      </c>
      <c r="F26" s="67" t="str">
        <f t="shared" si="25"/>
        <v/>
      </c>
      <c r="H26" s="81" t="str">
        <f>IF('Strategy Dashboard'!AU26="","",'Strategy Dashboard'!AU26)</f>
        <v/>
      </c>
      <c r="J26" s="68" t="str">
        <f t="shared" si="7"/>
        <v/>
      </c>
      <c r="K26" s="77" t="str">
        <f t="shared" si="8"/>
        <v/>
      </c>
      <c r="L26" s="114" t="str">
        <f t="shared" si="9"/>
        <v/>
      </c>
      <c r="M26" s="24" t="str">
        <f t="shared" si="26"/>
        <v/>
      </c>
      <c r="N26" s="36" t="str">
        <f t="shared" si="27"/>
        <v/>
      </c>
      <c r="O26" s="117" t="str">
        <f t="shared" si="10"/>
        <v/>
      </c>
      <c r="P26" s="24" t="str">
        <f>IF(H26="","",IF(B26="NB",P25,IF(O26="",SUM($O$5:$O26)+N26,SUM($O$5:$O26))))</f>
        <v/>
      </c>
      <c r="Q26" s="123" t="str">
        <f t="shared" si="0"/>
        <v/>
      </c>
      <c r="R26" s="121" t="str">
        <f t="shared" si="11"/>
        <v/>
      </c>
      <c r="S26" s="79" t="str">
        <f t="shared" si="12"/>
        <v/>
      </c>
      <c r="T26" s="14" t="str">
        <f t="shared" si="5"/>
        <v/>
      </c>
      <c r="U26" s="14">
        <f t="shared" si="28"/>
        <v>0</v>
      </c>
      <c r="V26" s="14" t="str">
        <f t="shared" si="29"/>
        <v/>
      </c>
      <c r="W26" s="14" t="str">
        <f t="shared" si="49"/>
        <v>Y</v>
      </c>
      <c r="X26" s="14" t="str">
        <f t="shared" si="30"/>
        <v>N</v>
      </c>
      <c r="Y26" s="14" t="str">
        <f t="shared" si="31"/>
        <v/>
      </c>
      <c r="Z26" s="79" t="str">
        <f t="shared" si="32"/>
        <v/>
      </c>
      <c r="AA26" s="14" t="str">
        <f t="shared" si="33"/>
        <v/>
      </c>
      <c r="AB26" s="14" t="str">
        <f t="shared" si="34"/>
        <v/>
      </c>
      <c r="AC26" s="14" t="str">
        <f t="shared" si="35"/>
        <v/>
      </c>
      <c r="AD26" s="14" t="str">
        <f t="shared" si="36"/>
        <v/>
      </c>
      <c r="AE26" s="14" t="str">
        <f t="shared" si="37"/>
        <v/>
      </c>
      <c r="AF26" s="14" t="str">
        <f t="shared" si="38"/>
        <v/>
      </c>
      <c r="AG26" s="152" t="str">
        <f t="shared" si="14"/>
        <v/>
      </c>
      <c r="AH26" s="152" t="str">
        <f t="shared" si="15"/>
        <v/>
      </c>
      <c r="AI26" s="44" t="str">
        <f t="shared" si="39"/>
        <v/>
      </c>
      <c r="AJ26" s="44" t="str">
        <f t="shared" si="40"/>
        <v/>
      </c>
      <c r="AK26" s="44" t="str">
        <f t="shared" si="41"/>
        <v/>
      </c>
      <c r="AL26" s="71" t="str">
        <f t="shared" si="16"/>
        <v/>
      </c>
      <c r="AM26" s="71" t="str">
        <f t="shared" si="17"/>
        <v/>
      </c>
      <c r="AN26" s="71" t="str">
        <f t="shared" si="18"/>
        <v/>
      </c>
      <c r="AO26" s="71" t="str">
        <f t="shared" si="19"/>
        <v/>
      </c>
      <c r="AR26" s="14" t="str">
        <f t="shared" si="3"/>
        <v/>
      </c>
      <c r="AS26" s="14" t="str">
        <f t="shared" si="48"/>
        <v/>
      </c>
      <c r="AT26" s="14" t="str">
        <f>IF('Strategy Dashboard'!AU26="P",IF(AT25="",1,AT25+1),"")</f>
        <v/>
      </c>
      <c r="AU26" s="14" t="str">
        <f>IF('Strategy Dashboard'!AU26="B",IF(AU25="",1,AU25+1),"")</f>
        <v/>
      </c>
      <c r="AV26" s="14" t="str">
        <f t="shared" ref="AV26:AW45" si="50">IF(AT21="",0,AT21)&amp;IF(AT22="",0,AT22)&amp;IF(AT23="",0,AT23)&amp;IF(AT24="",0,AT24)&amp;IF(AT25="",0,AT25)</f>
        <v>00010</v>
      </c>
      <c r="AW26" s="14" t="str">
        <f t="shared" si="50"/>
        <v>12300</v>
      </c>
      <c r="AX26" s="14" t="str">
        <f t="shared" si="42"/>
        <v>200010</v>
      </c>
      <c r="AY26" s="14" t="str">
        <f t="shared" si="42"/>
        <v>012300</v>
      </c>
      <c r="AZ26" s="14" t="str">
        <f t="shared" si="43"/>
        <v>B</v>
      </c>
      <c r="BA26" s="14" t="str">
        <f t="shared" si="21"/>
        <v>B</v>
      </c>
      <c r="BB26" s="14" t="str">
        <f t="shared" si="44"/>
        <v/>
      </c>
      <c r="BC26" s="14" t="str">
        <f t="shared" si="22"/>
        <v>B</v>
      </c>
      <c r="BD26" s="14" t="str">
        <f t="shared" si="47"/>
        <v/>
      </c>
      <c r="BE26" s="14">
        <f t="shared" si="45"/>
        <v>1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68" t="str">
        <f t="shared" si="6"/>
        <v/>
      </c>
      <c r="C27" s="24" t="str">
        <f t="shared" si="2"/>
        <v/>
      </c>
      <c r="D27" s="77" t="str">
        <f t="shared" si="23"/>
        <v/>
      </c>
      <c r="E27" s="114" t="str">
        <f t="shared" si="24"/>
        <v/>
      </c>
      <c r="F27" s="67" t="str">
        <f t="shared" si="25"/>
        <v/>
      </c>
      <c r="H27" s="81" t="str">
        <f>IF('Strategy Dashboard'!AU27="","",'Strategy Dashboard'!AU27)</f>
        <v/>
      </c>
      <c r="J27" s="68" t="str">
        <f t="shared" si="7"/>
        <v/>
      </c>
      <c r="K27" s="77" t="str">
        <f t="shared" si="8"/>
        <v/>
      </c>
      <c r="L27" s="114" t="str">
        <f t="shared" si="9"/>
        <v/>
      </c>
      <c r="M27" s="24" t="str">
        <f t="shared" si="26"/>
        <v/>
      </c>
      <c r="N27" s="36" t="str">
        <f t="shared" si="27"/>
        <v/>
      </c>
      <c r="O27" s="117" t="str">
        <f t="shared" si="10"/>
        <v/>
      </c>
      <c r="P27" s="24" t="str">
        <f>IF(H27="","",IF(B27="NB",P26,IF(O27="",SUM($O$5:$O27)+N27,SUM($O$5:$O27))))</f>
        <v/>
      </c>
      <c r="Q27" s="123" t="str">
        <f t="shared" si="0"/>
        <v/>
      </c>
      <c r="R27" s="121" t="str">
        <f t="shared" si="11"/>
        <v/>
      </c>
      <c r="S27" s="79" t="str">
        <f t="shared" si="12"/>
        <v/>
      </c>
      <c r="T27" s="14" t="str">
        <f t="shared" si="5"/>
        <v/>
      </c>
      <c r="U27" s="14">
        <f t="shared" si="28"/>
        <v>0</v>
      </c>
      <c r="V27" s="14" t="str">
        <f t="shared" si="29"/>
        <v/>
      </c>
      <c r="W27" s="14" t="str">
        <f t="shared" si="49"/>
        <v>N</v>
      </c>
      <c r="X27" s="14" t="str">
        <f t="shared" si="30"/>
        <v>N</v>
      </c>
      <c r="Y27" s="14" t="str">
        <f t="shared" si="31"/>
        <v/>
      </c>
      <c r="Z27" s="79" t="str">
        <f t="shared" si="32"/>
        <v/>
      </c>
      <c r="AA27" s="14" t="str">
        <f t="shared" si="33"/>
        <v/>
      </c>
      <c r="AB27" s="14" t="str">
        <f t="shared" si="34"/>
        <v/>
      </c>
      <c r="AC27" s="14" t="str">
        <f t="shared" si="35"/>
        <v/>
      </c>
      <c r="AD27" s="14" t="str">
        <f t="shared" si="36"/>
        <v/>
      </c>
      <c r="AE27" s="14" t="str">
        <f t="shared" si="37"/>
        <v/>
      </c>
      <c r="AF27" s="14" t="str">
        <f t="shared" si="38"/>
        <v/>
      </c>
      <c r="AG27" s="152" t="str">
        <f t="shared" si="14"/>
        <v/>
      </c>
      <c r="AH27" s="152" t="str">
        <f t="shared" si="15"/>
        <v/>
      </c>
      <c r="AI27" s="44" t="str">
        <f t="shared" si="39"/>
        <v/>
      </c>
      <c r="AJ27" s="44" t="str">
        <f t="shared" si="40"/>
        <v/>
      </c>
      <c r="AK27" s="44" t="str">
        <f t="shared" si="41"/>
        <v/>
      </c>
      <c r="AL27" s="71" t="str">
        <f t="shared" si="16"/>
        <v/>
      </c>
      <c r="AM27" s="71" t="str">
        <f t="shared" si="17"/>
        <v/>
      </c>
      <c r="AN27" s="71" t="str">
        <f t="shared" si="18"/>
        <v/>
      </c>
      <c r="AO27" s="71" t="str">
        <f t="shared" si="19"/>
        <v/>
      </c>
      <c r="AR27" s="14" t="str">
        <f t="shared" si="3"/>
        <v/>
      </c>
      <c r="AS27" s="14" t="str">
        <f t="shared" si="48"/>
        <v/>
      </c>
      <c r="AT27" s="14" t="str">
        <f>IF('Strategy Dashboard'!AU27="P",IF(AT26="",1,AT26+1),"")</f>
        <v/>
      </c>
      <c r="AU27" s="14" t="str">
        <f>IF('Strategy Dashboard'!AU27="B",IF(AU26="",1,AU26+1),"")</f>
        <v/>
      </c>
      <c r="AV27" s="14" t="str">
        <f t="shared" si="50"/>
        <v>00100</v>
      </c>
      <c r="AW27" s="14" t="str">
        <f t="shared" si="50"/>
        <v>23000</v>
      </c>
      <c r="AX27" s="14" t="str">
        <f t="shared" si="42"/>
        <v>000100</v>
      </c>
      <c r="AY27" s="14" t="str">
        <f t="shared" si="42"/>
        <v>123000</v>
      </c>
      <c r="AZ27" s="14" t="str">
        <f t="shared" si="43"/>
        <v>B</v>
      </c>
      <c r="BA27" s="14" t="str">
        <f t="shared" si="21"/>
        <v/>
      </c>
      <c r="BB27" s="14" t="str">
        <f t="shared" si="44"/>
        <v/>
      </c>
      <c r="BC27" s="14" t="str">
        <f t="shared" si="22"/>
        <v/>
      </c>
      <c r="BD27" s="14" t="str">
        <f t="shared" si="47"/>
        <v/>
      </c>
      <c r="BE27" s="14">
        <f t="shared" si="45"/>
        <v>1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68" t="str">
        <f t="shared" si="6"/>
        <v/>
      </c>
      <c r="C28" s="24" t="str">
        <f t="shared" si="2"/>
        <v/>
      </c>
      <c r="D28" s="77" t="str">
        <f t="shared" si="23"/>
        <v/>
      </c>
      <c r="E28" s="114" t="str">
        <f t="shared" si="24"/>
        <v/>
      </c>
      <c r="F28" s="67" t="str">
        <f t="shared" si="25"/>
        <v/>
      </c>
      <c r="H28" s="81" t="str">
        <f>IF('Strategy Dashboard'!AU28="","",'Strategy Dashboard'!AU28)</f>
        <v/>
      </c>
      <c r="J28" s="68" t="str">
        <f t="shared" si="7"/>
        <v/>
      </c>
      <c r="K28" s="77" t="str">
        <f t="shared" si="8"/>
        <v/>
      </c>
      <c r="L28" s="114" t="str">
        <f t="shared" si="9"/>
        <v/>
      </c>
      <c r="M28" s="24" t="str">
        <f t="shared" si="26"/>
        <v/>
      </c>
      <c r="N28" s="36" t="str">
        <f t="shared" si="27"/>
        <v/>
      </c>
      <c r="O28" s="117" t="str">
        <f t="shared" si="10"/>
        <v/>
      </c>
      <c r="P28" s="24" t="str">
        <f>IF(H28="","",IF(B28="NB",P27,IF(O28="",SUM($O$5:$O28)+N28,SUM($O$5:$O28))))</f>
        <v/>
      </c>
      <c r="Q28" s="123" t="str">
        <f t="shared" si="0"/>
        <v/>
      </c>
      <c r="R28" s="121" t="str">
        <f t="shared" si="11"/>
        <v/>
      </c>
      <c r="S28" s="79" t="str">
        <f t="shared" si="12"/>
        <v/>
      </c>
      <c r="T28" s="14" t="str">
        <f t="shared" si="5"/>
        <v/>
      </c>
      <c r="U28" s="14">
        <f t="shared" si="28"/>
        <v>0</v>
      </c>
      <c r="V28" s="14" t="str">
        <f t="shared" si="29"/>
        <v/>
      </c>
      <c r="W28" s="14" t="str">
        <f t="shared" si="49"/>
        <v>N</v>
      </c>
      <c r="X28" s="14" t="str">
        <f t="shared" si="30"/>
        <v>N</v>
      </c>
      <c r="Y28" s="14" t="str">
        <f t="shared" si="31"/>
        <v/>
      </c>
      <c r="Z28" s="79" t="str">
        <f t="shared" si="32"/>
        <v/>
      </c>
      <c r="AA28" s="14" t="str">
        <f t="shared" si="33"/>
        <v/>
      </c>
      <c r="AB28" s="14" t="str">
        <f t="shared" si="34"/>
        <v/>
      </c>
      <c r="AC28" s="14" t="str">
        <f t="shared" si="35"/>
        <v/>
      </c>
      <c r="AD28" s="14" t="str">
        <f t="shared" si="36"/>
        <v/>
      </c>
      <c r="AE28" s="14" t="str">
        <f t="shared" si="37"/>
        <v/>
      </c>
      <c r="AF28" s="14" t="str">
        <f t="shared" si="38"/>
        <v/>
      </c>
      <c r="AG28" s="152" t="str">
        <f t="shared" si="14"/>
        <v/>
      </c>
      <c r="AH28" s="152" t="str">
        <f t="shared" si="15"/>
        <v/>
      </c>
      <c r="AI28" s="44" t="str">
        <f t="shared" si="39"/>
        <v/>
      </c>
      <c r="AJ28" s="44" t="str">
        <f t="shared" si="40"/>
        <v/>
      </c>
      <c r="AK28" s="44" t="str">
        <f t="shared" si="41"/>
        <v/>
      </c>
      <c r="AL28" s="71" t="str">
        <f t="shared" si="16"/>
        <v/>
      </c>
      <c r="AM28" s="71" t="str">
        <f t="shared" si="17"/>
        <v/>
      </c>
      <c r="AN28" s="71" t="str">
        <f t="shared" si="18"/>
        <v/>
      </c>
      <c r="AO28" s="71" t="str">
        <f t="shared" si="19"/>
        <v/>
      </c>
      <c r="AR28" s="14" t="str">
        <f t="shared" si="3"/>
        <v/>
      </c>
      <c r="AS28" s="14" t="str">
        <f t="shared" si="48"/>
        <v/>
      </c>
      <c r="AT28" s="14" t="str">
        <f>IF('Strategy Dashboard'!AU28="P",IF(AT27="",1,AT27+1),"")</f>
        <v/>
      </c>
      <c r="AU28" s="14" t="str">
        <f>IF('Strategy Dashboard'!AU28="B",IF(AU27="",1,AU27+1),"")</f>
        <v/>
      </c>
      <c r="AV28" s="14" t="str">
        <f t="shared" si="50"/>
        <v>01000</v>
      </c>
      <c r="AW28" s="14" t="str">
        <f t="shared" si="50"/>
        <v>30000</v>
      </c>
      <c r="AX28" s="14" t="str">
        <f t="shared" si="42"/>
        <v>001000</v>
      </c>
      <c r="AY28" s="14" t="str">
        <f t="shared" si="42"/>
        <v>230000</v>
      </c>
      <c r="AZ28" s="14" t="str">
        <f t="shared" si="43"/>
        <v>B</v>
      </c>
      <c r="BA28" s="14" t="str">
        <f t="shared" si="21"/>
        <v/>
      </c>
      <c r="BB28" s="14" t="str">
        <f t="shared" si="44"/>
        <v/>
      </c>
      <c r="BC28" s="14" t="str">
        <f t="shared" si="22"/>
        <v/>
      </c>
      <c r="BD28" s="14" t="str">
        <f t="shared" si="47"/>
        <v/>
      </c>
      <c r="BE28" s="14">
        <f t="shared" si="45"/>
        <v>1</v>
      </c>
      <c r="BF28" s="14">
        <f t="shared" si="46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/>
      </c>
      <c r="C29" s="25" t="str">
        <f t="shared" si="2"/>
        <v/>
      </c>
      <c r="D29" s="78" t="str">
        <f t="shared" si="23"/>
        <v/>
      </c>
      <c r="E29" s="115" t="str">
        <f t="shared" si="24"/>
        <v/>
      </c>
      <c r="F29" s="70" t="str">
        <f t="shared" si="25"/>
        <v/>
      </c>
      <c r="H29" s="82" t="str">
        <f>IF('Strategy Dashboard'!AU29="","",'Strategy Dashboard'!AU29)</f>
        <v/>
      </c>
      <c r="J29" s="69" t="str">
        <f t="shared" si="7"/>
        <v/>
      </c>
      <c r="K29" s="78" t="str">
        <f t="shared" si="8"/>
        <v/>
      </c>
      <c r="L29" s="115" t="str">
        <f t="shared" si="9"/>
        <v/>
      </c>
      <c r="M29" s="25" t="str">
        <f t="shared" si="26"/>
        <v/>
      </c>
      <c r="N29" s="36" t="str">
        <f t="shared" si="27"/>
        <v/>
      </c>
      <c r="O29" s="124" t="str">
        <f t="shared" si="10"/>
        <v/>
      </c>
      <c r="P29" s="25" t="str">
        <f>IF(H29="","",IF(B29="NB",P28,IF(O29="",SUM($O$5:$O29)+N29,SUM($O$5:$O29))))</f>
        <v/>
      </c>
      <c r="Q29" s="125" t="str">
        <f t="shared" si="0"/>
        <v/>
      </c>
      <c r="R29" s="122" t="str">
        <f t="shared" si="11"/>
        <v/>
      </c>
      <c r="S29" s="79" t="str">
        <f t="shared" si="12"/>
        <v/>
      </c>
      <c r="T29" s="14" t="str">
        <f t="shared" si="5"/>
        <v/>
      </c>
      <c r="U29" s="14">
        <f t="shared" si="28"/>
        <v>0</v>
      </c>
      <c r="V29" s="14" t="str">
        <f t="shared" si="29"/>
        <v/>
      </c>
      <c r="W29" s="14" t="str">
        <f t="shared" si="49"/>
        <v>N</v>
      </c>
      <c r="X29" s="14" t="str">
        <f t="shared" si="30"/>
        <v>N</v>
      </c>
      <c r="Y29" s="14" t="str">
        <f t="shared" si="31"/>
        <v/>
      </c>
      <c r="Z29" s="79" t="str">
        <f t="shared" si="32"/>
        <v/>
      </c>
      <c r="AA29" s="14" t="str">
        <f t="shared" si="33"/>
        <v/>
      </c>
      <c r="AB29" s="14" t="str">
        <f t="shared" si="34"/>
        <v/>
      </c>
      <c r="AC29" s="14" t="str">
        <f t="shared" si="35"/>
        <v/>
      </c>
      <c r="AD29" s="14" t="str">
        <f t="shared" si="36"/>
        <v/>
      </c>
      <c r="AE29" s="14" t="str">
        <f t="shared" si="37"/>
        <v/>
      </c>
      <c r="AF29" s="14" t="str">
        <f t="shared" si="38"/>
        <v/>
      </c>
      <c r="AG29" s="152" t="str">
        <f t="shared" si="14"/>
        <v/>
      </c>
      <c r="AH29" s="152" t="str">
        <f t="shared" si="15"/>
        <v/>
      </c>
      <c r="AI29" s="44" t="str">
        <f t="shared" si="39"/>
        <v/>
      </c>
      <c r="AJ29" s="44" t="str">
        <f t="shared" si="40"/>
        <v/>
      </c>
      <c r="AK29" s="44" t="str">
        <f t="shared" si="41"/>
        <v/>
      </c>
      <c r="AL29" s="71" t="str">
        <f t="shared" si="16"/>
        <v/>
      </c>
      <c r="AM29" s="71" t="str">
        <f t="shared" si="17"/>
        <v/>
      </c>
      <c r="AN29" s="71" t="str">
        <f t="shared" si="18"/>
        <v/>
      </c>
      <c r="AO29" s="71" t="str">
        <f t="shared" si="19"/>
        <v/>
      </c>
      <c r="AR29" s="14" t="str">
        <f t="shared" si="3"/>
        <v/>
      </c>
      <c r="AS29" s="14" t="str">
        <f t="shared" si="48"/>
        <v/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0"/>
        <v>10000</v>
      </c>
      <c r="AW29" s="14" t="str">
        <f t="shared" si="50"/>
        <v>00000</v>
      </c>
      <c r="AX29" s="14" t="str">
        <f t="shared" si="42"/>
        <v>010000</v>
      </c>
      <c r="AY29" s="14" t="str">
        <f t="shared" si="42"/>
        <v>300000</v>
      </c>
      <c r="AZ29" s="14" t="str">
        <f t="shared" si="43"/>
        <v>B</v>
      </c>
      <c r="BA29" s="14" t="str">
        <f t="shared" si="21"/>
        <v/>
      </c>
      <c r="BB29" s="14" t="str">
        <f t="shared" si="44"/>
        <v/>
      </c>
      <c r="BC29" s="14" t="str">
        <f t="shared" si="22"/>
        <v/>
      </c>
      <c r="BD29" s="14" t="str">
        <f t="shared" si="47"/>
        <v/>
      </c>
      <c r="BE29" s="14">
        <f t="shared" si="45"/>
        <v>1</v>
      </c>
      <c r="BF29" s="14">
        <f t="shared" si="46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/>
      </c>
      <c r="C30" s="36" t="str">
        <f t="shared" si="2"/>
        <v/>
      </c>
      <c r="D30" s="75" t="str">
        <f t="shared" si="23"/>
        <v/>
      </c>
      <c r="E30" s="113" t="str">
        <f t="shared" si="24"/>
        <v/>
      </c>
      <c r="F30" s="76" t="str">
        <f t="shared" si="25"/>
        <v/>
      </c>
      <c r="H30" s="80" t="str">
        <f>IF('Strategy Dashboard'!AU30="","",'Strategy Dashboard'!AU30)</f>
        <v/>
      </c>
      <c r="J30" s="74" t="str">
        <f t="shared" si="7"/>
        <v/>
      </c>
      <c r="K30" s="75" t="str">
        <f t="shared" si="8"/>
        <v/>
      </c>
      <c r="L30" s="113" t="str">
        <f t="shared" si="9"/>
        <v/>
      </c>
      <c r="M30" s="36" t="str">
        <f t="shared" si="26"/>
        <v/>
      </c>
      <c r="N30" s="36" t="str">
        <f t="shared" si="27"/>
        <v/>
      </c>
      <c r="O30" s="129" t="str">
        <f t="shared" si="10"/>
        <v/>
      </c>
      <c r="P30" s="36" t="str">
        <f>IF(H30="","",IF(B30="NB",P29,IF(O30="",SUM($O$5:$O30)+N30,SUM($O$5:$O30))))</f>
        <v/>
      </c>
      <c r="Q30" s="130" t="str">
        <f t="shared" si="0"/>
        <v/>
      </c>
      <c r="R30" s="122" t="str">
        <f t="shared" si="11"/>
        <v/>
      </c>
      <c r="S30" s="79" t="str">
        <f t="shared" si="12"/>
        <v/>
      </c>
      <c r="T30" s="14" t="str">
        <f t="shared" si="5"/>
        <v/>
      </c>
      <c r="U30" s="14">
        <f t="shared" si="28"/>
        <v>0</v>
      </c>
      <c r="V30" s="14" t="str">
        <f t="shared" si="29"/>
        <v/>
      </c>
      <c r="W30" s="14" t="str">
        <f t="shared" si="49"/>
        <v>N</v>
      </c>
      <c r="X30" s="14" t="str">
        <f t="shared" si="30"/>
        <v>N</v>
      </c>
      <c r="Y30" s="14" t="str">
        <f t="shared" si="31"/>
        <v/>
      </c>
      <c r="Z30" s="79" t="str">
        <f t="shared" si="32"/>
        <v/>
      </c>
      <c r="AA30" s="14" t="str">
        <f t="shared" si="33"/>
        <v/>
      </c>
      <c r="AB30" s="14" t="str">
        <f t="shared" si="34"/>
        <v/>
      </c>
      <c r="AC30" s="14" t="str">
        <f t="shared" si="35"/>
        <v/>
      </c>
      <c r="AD30" s="14" t="str">
        <f t="shared" si="36"/>
        <v/>
      </c>
      <c r="AE30" s="14" t="str">
        <f t="shared" si="37"/>
        <v/>
      </c>
      <c r="AF30" s="14" t="str">
        <f t="shared" si="38"/>
        <v/>
      </c>
      <c r="AG30" s="152" t="str">
        <f t="shared" si="14"/>
        <v/>
      </c>
      <c r="AH30" s="152" t="str">
        <f t="shared" si="15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1" t="str">
        <f t="shared" si="16"/>
        <v/>
      </c>
      <c r="AM30" s="71" t="str">
        <f t="shared" si="17"/>
        <v/>
      </c>
      <c r="AN30" s="71" t="str">
        <f t="shared" si="18"/>
        <v/>
      </c>
      <c r="AO30" s="71" t="str">
        <f t="shared" si="19"/>
        <v/>
      </c>
      <c r="AR30" s="14" t="str">
        <f t="shared" si="3"/>
        <v/>
      </c>
      <c r="AS30" s="14" t="str">
        <f t="shared" si="48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00000</v>
      </c>
      <c r="AW30" s="14" t="str">
        <f t="shared" si="50"/>
        <v>00000</v>
      </c>
      <c r="AX30" s="14" t="str">
        <f t="shared" si="42"/>
        <v>100000</v>
      </c>
      <c r="AY30" s="14" t="str">
        <f t="shared" si="42"/>
        <v>000000</v>
      </c>
      <c r="AZ30" s="14" t="str">
        <f t="shared" si="43"/>
        <v>B</v>
      </c>
      <c r="BA30" s="14" t="str">
        <f t="shared" si="21"/>
        <v/>
      </c>
      <c r="BB30" s="14" t="str">
        <f t="shared" si="44"/>
        <v/>
      </c>
      <c r="BC30" s="14" t="str">
        <f t="shared" si="22"/>
        <v/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/>
      </c>
      <c r="C31" s="24" t="str">
        <f t="shared" si="2"/>
        <v/>
      </c>
      <c r="D31" s="77" t="str">
        <f t="shared" si="23"/>
        <v/>
      </c>
      <c r="E31" s="114" t="str">
        <f t="shared" si="24"/>
        <v/>
      </c>
      <c r="F31" s="67" t="str">
        <f t="shared" si="25"/>
        <v/>
      </c>
      <c r="H31" s="81" t="str">
        <f>IF('Strategy Dashboard'!AU31="","",'Strategy Dashboard'!AU31)</f>
        <v/>
      </c>
      <c r="J31" s="68" t="str">
        <f t="shared" si="7"/>
        <v/>
      </c>
      <c r="K31" s="77" t="str">
        <f t="shared" si="8"/>
        <v/>
      </c>
      <c r="L31" s="114" t="str">
        <f t="shared" si="9"/>
        <v/>
      </c>
      <c r="M31" s="24" t="str">
        <f t="shared" si="26"/>
        <v/>
      </c>
      <c r="N31" s="36" t="str">
        <f t="shared" si="27"/>
        <v/>
      </c>
      <c r="O31" s="117" t="str">
        <f t="shared" si="10"/>
        <v/>
      </c>
      <c r="P31" s="24" t="str">
        <f>IF(H31="","",IF(B31="NB",P30,IF(O31="",SUM($O$5:$O31)+N31,SUM($O$5:$O31))))</f>
        <v/>
      </c>
      <c r="Q31" s="123" t="str">
        <f t="shared" si="0"/>
        <v/>
      </c>
      <c r="R31" s="122" t="str">
        <f t="shared" si="11"/>
        <v/>
      </c>
      <c r="S31" s="79" t="str">
        <f t="shared" si="12"/>
        <v/>
      </c>
      <c r="T31" s="14" t="str">
        <f t="shared" si="5"/>
        <v/>
      </c>
      <c r="U31" s="14">
        <f t="shared" si="28"/>
        <v>0</v>
      </c>
      <c r="V31" s="14" t="str">
        <f t="shared" si="29"/>
        <v/>
      </c>
      <c r="W31" s="14" t="str">
        <f t="shared" si="49"/>
        <v>N</v>
      </c>
      <c r="X31" s="14" t="str">
        <f t="shared" si="30"/>
        <v>N</v>
      </c>
      <c r="Y31" s="14" t="str">
        <f t="shared" si="31"/>
        <v/>
      </c>
      <c r="Z31" s="79" t="str">
        <f t="shared" si="32"/>
        <v/>
      </c>
      <c r="AA31" s="14" t="str">
        <f t="shared" si="33"/>
        <v/>
      </c>
      <c r="AB31" s="14" t="str">
        <f t="shared" si="34"/>
        <v/>
      </c>
      <c r="AC31" s="14" t="str">
        <f t="shared" si="35"/>
        <v/>
      </c>
      <c r="AD31" s="14" t="str">
        <f t="shared" si="36"/>
        <v/>
      </c>
      <c r="AE31" s="14" t="str">
        <f t="shared" si="37"/>
        <v/>
      </c>
      <c r="AF31" s="14" t="str">
        <f t="shared" si="38"/>
        <v/>
      </c>
      <c r="AG31" s="152" t="str">
        <f t="shared" si="14"/>
        <v/>
      </c>
      <c r="AH31" s="152" t="str">
        <f t="shared" si="15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1" t="str">
        <f t="shared" si="16"/>
        <v/>
      </c>
      <c r="AM31" s="71" t="str">
        <f t="shared" si="17"/>
        <v/>
      </c>
      <c r="AN31" s="71" t="str">
        <f t="shared" si="18"/>
        <v/>
      </c>
      <c r="AO31" s="71" t="str">
        <f t="shared" si="19"/>
        <v/>
      </c>
      <c r="AR31" s="14" t="str">
        <f t="shared" si="3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00000</v>
      </c>
      <c r="AW31" s="14" t="str">
        <f t="shared" si="50"/>
        <v>00000</v>
      </c>
      <c r="AX31" s="14" t="str">
        <f t="shared" si="42"/>
        <v>000000</v>
      </c>
      <c r="AY31" s="14" t="str">
        <f t="shared" si="42"/>
        <v>000000</v>
      </c>
      <c r="AZ31" s="14" t="str">
        <f t="shared" si="43"/>
        <v>B</v>
      </c>
      <c r="BA31" s="14" t="str">
        <f t="shared" si="21"/>
        <v/>
      </c>
      <c r="BB31" s="14" t="str">
        <f t="shared" si="44"/>
        <v/>
      </c>
      <c r="BC31" s="14" t="str">
        <f t="shared" si="22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/>
      </c>
      <c r="C32" s="24" t="str">
        <f t="shared" si="2"/>
        <v/>
      </c>
      <c r="D32" s="77" t="str">
        <f t="shared" si="23"/>
        <v/>
      </c>
      <c r="E32" s="114" t="str">
        <f t="shared" si="24"/>
        <v/>
      </c>
      <c r="F32" s="67" t="str">
        <f t="shared" si="25"/>
        <v/>
      </c>
      <c r="H32" s="81" t="str">
        <f>IF('Strategy Dashboard'!AU32="","",'Strategy Dashboard'!AU32)</f>
        <v/>
      </c>
      <c r="J32" s="68" t="str">
        <f t="shared" si="7"/>
        <v/>
      </c>
      <c r="K32" s="77" t="str">
        <f t="shared" si="8"/>
        <v/>
      </c>
      <c r="L32" s="114" t="str">
        <f t="shared" si="9"/>
        <v/>
      </c>
      <c r="M32" s="24" t="str">
        <f t="shared" si="26"/>
        <v/>
      </c>
      <c r="N32" s="36" t="str">
        <f t="shared" si="27"/>
        <v/>
      </c>
      <c r="O32" s="117" t="str">
        <f t="shared" si="10"/>
        <v/>
      </c>
      <c r="P32" s="24" t="str">
        <f>IF(H32="","",IF(B32="NB",P31,IF(O32="",SUM($O$5:$O32)+N32,SUM($O$5:$O32))))</f>
        <v/>
      </c>
      <c r="Q32" s="123" t="str">
        <f t="shared" si="0"/>
        <v/>
      </c>
      <c r="R32" s="122" t="str">
        <f t="shared" si="11"/>
        <v/>
      </c>
      <c r="S32" s="79" t="str">
        <f t="shared" si="12"/>
        <v/>
      </c>
      <c r="T32" s="14" t="str">
        <f t="shared" si="5"/>
        <v/>
      </c>
      <c r="U32" s="14">
        <f t="shared" si="28"/>
        <v>0</v>
      </c>
      <c r="V32" s="14" t="str">
        <f t="shared" si="29"/>
        <v/>
      </c>
      <c r="W32" s="14" t="str">
        <f t="shared" si="49"/>
        <v>N</v>
      </c>
      <c r="X32" s="14" t="str">
        <f t="shared" si="30"/>
        <v>N</v>
      </c>
      <c r="Y32" s="14" t="str">
        <f t="shared" si="31"/>
        <v/>
      </c>
      <c r="Z32" s="79" t="str">
        <f t="shared" si="32"/>
        <v/>
      </c>
      <c r="AA32" s="14" t="str">
        <f t="shared" si="33"/>
        <v/>
      </c>
      <c r="AB32" s="14" t="str">
        <f t="shared" si="34"/>
        <v/>
      </c>
      <c r="AC32" s="14" t="str">
        <f t="shared" si="35"/>
        <v/>
      </c>
      <c r="AD32" s="14" t="str">
        <f t="shared" si="36"/>
        <v/>
      </c>
      <c r="AE32" s="14" t="str">
        <f t="shared" si="37"/>
        <v/>
      </c>
      <c r="AF32" s="14" t="str">
        <f t="shared" si="38"/>
        <v/>
      </c>
      <c r="AG32" s="152" t="str">
        <f t="shared" si="14"/>
        <v/>
      </c>
      <c r="AH32" s="152" t="str">
        <f t="shared" si="15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1" t="str">
        <f t="shared" si="16"/>
        <v/>
      </c>
      <c r="AM32" s="71" t="str">
        <f t="shared" si="17"/>
        <v/>
      </c>
      <c r="AN32" s="71" t="str">
        <f t="shared" si="18"/>
        <v/>
      </c>
      <c r="AO32" s="71" t="str">
        <f t="shared" si="19"/>
        <v/>
      </c>
      <c r="AR32" s="14" t="str">
        <f t="shared" si="3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00000</v>
      </c>
      <c r="AW32" s="14" t="str">
        <f t="shared" si="50"/>
        <v>00000</v>
      </c>
      <c r="AX32" s="14" t="str">
        <f t="shared" si="42"/>
        <v>000000</v>
      </c>
      <c r="AY32" s="14" t="str">
        <f t="shared" si="42"/>
        <v>000000</v>
      </c>
      <c r="AZ32" s="14" t="str">
        <f t="shared" si="43"/>
        <v>B</v>
      </c>
      <c r="BA32" s="14" t="str">
        <f t="shared" si="21"/>
        <v/>
      </c>
      <c r="BB32" s="14" t="str">
        <f t="shared" si="44"/>
        <v/>
      </c>
      <c r="BC32" s="14" t="str">
        <f t="shared" si="22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68" t="str">
        <f t="shared" si="6"/>
        <v/>
      </c>
      <c r="C33" s="24" t="str">
        <f t="shared" si="2"/>
        <v/>
      </c>
      <c r="D33" s="77" t="str">
        <f t="shared" si="23"/>
        <v/>
      </c>
      <c r="E33" s="114" t="str">
        <f t="shared" si="24"/>
        <v/>
      </c>
      <c r="F33" s="67" t="str">
        <f t="shared" si="25"/>
        <v/>
      </c>
      <c r="H33" s="81" t="str">
        <f>IF('Strategy Dashboard'!AU33="","",'Strategy Dashboard'!AU33)</f>
        <v/>
      </c>
      <c r="J33" s="68" t="str">
        <f t="shared" si="7"/>
        <v/>
      </c>
      <c r="K33" s="77" t="str">
        <f t="shared" si="8"/>
        <v/>
      </c>
      <c r="L33" s="114" t="str">
        <f t="shared" si="9"/>
        <v/>
      </c>
      <c r="M33" s="24" t="str">
        <f t="shared" si="26"/>
        <v/>
      </c>
      <c r="N33" s="36" t="str">
        <f t="shared" si="27"/>
        <v/>
      </c>
      <c r="O33" s="117" t="str">
        <f t="shared" si="10"/>
        <v/>
      </c>
      <c r="P33" s="24" t="str">
        <f>IF(H33="","",IF(B33="NB",P32,IF(O33="",SUM($O$5:$O33)+N33,SUM($O$5:$O33))))</f>
        <v/>
      </c>
      <c r="Q33" s="123" t="str">
        <f t="shared" si="0"/>
        <v/>
      </c>
      <c r="R33" s="122" t="str">
        <f t="shared" si="11"/>
        <v/>
      </c>
      <c r="S33" s="79" t="str">
        <f t="shared" si="12"/>
        <v/>
      </c>
      <c r="T33" s="14" t="str">
        <f t="shared" si="5"/>
        <v/>
      </c>
      <c r="U33" s="14">
        <f t="shared" si="28"/>
        <v>0</v>
      </c>
      <c r="V33" s="14" t="str">
        <f t="shared" si="29"/>
        <v/>
      </c>
      <c r="W33" s="14" t="str">
        <f t="shared" si="49"/>
        <v>N</v>
      </c>
      <c r="X33" s="14" t="str">
        <f t="shared" si="30"/>
        <v>N</v>
      </c>
      <c r="Y33" s="14" t="str">
        <f t="shared" si="31"/>
        <v/>
      </c>
      <c r="Z33" s="79" t="str">
        <f t="shared" si="32"/>
        <v/>
      </c>
      <c r="AA33" s="14" t="str">
        <f t="shared" si="33"/>
        <v/>
      </c>
      <c r="AB33" s="14" t="str">
        <f t="shared" si="34"/>
        <v/>
      </c>
      <c r="AC33" s="14" t="str">
        <f t="shared" si="35"/>
        <v/>
      </c>
      <c r="AD33" s="14" t="str">
        <f t="shared" si="36"/>
        <v/>
      </c>
      <c r="AE33" s="14" t="str">
        <f t="shared" si="37"/>
        <v/>
      </c>
      <c r="AF33" s="14" t="str">
        <f t="shared" si="38"/>
        <v/>
      </c>
      <c r="AG33" s="152" t="str">
        <f t="shared" si="14"/>
        <v/>
      </c>
      <c r="AH33" s="152" t="str">
        <f t="shared" si="15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1" t="str">
        <f t="shared" si="16"/>
        <v/>
      </c>
      <c r="AM33" s="71" t="str">
        <f t="shared" si="17"/>
        <v/>
      </c>
      <c r="AN33" s="71" t="str">
        <f t="shared" si="18"/>
        <v/>
      </c>
      <c r="AO33" s="71" t="str">
        <f t="shared" si="19"/>
        <v/>
      </c>
      <c r="AR33" s="14" t="str">
        <f t="shared" si="3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00000</v>
      </c>
      <c r="AW33" s="14" t="str">
        <f t="shared" si="50"/>
        <v>00000</v>
      </c>
      <c r="AX33" s="14" t="str">
        <f t="shared" si="42"/>
        <v>000000</v>
      </c>
      <c r="AY33" s="14" t="str">
        <f t="shared" si="42"/>
        <v>000000</v>
      </c>
      <c r="AZ33" s="14" t="str">
        <f t="shared" si="43"/>
        <v>B</v>
      </c>
      <c r="BA33" s="14" t="str">
        <f t="shared" si="21"/>
        <v/>
      </c>
      <c r="BB33" s="14" t="str">
        <f t="shared" si="44"/>
        <v/>
      </c>
      <c r="BC33" s="14" t="str">
        <f t="shared" si="22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/>
      </c>
      <c r="C34" s="25" t="str">
        <f t="shared" si="2"/>
        <v/>
      </c>
      <c r="D34" s="78" t="str">
        <f t="shared" si="23"/>
        <v/>
      </c>
      <c r="E34" s="115" t="str">
        <f t="shared" si="24"/>
        <v/>
      </c>
      <c r="F34" s="70" t="str">
        <f t="shared" si="25"/>
        <v/>
      </c>
      <c r="H34" s="82" t="str">
        <f>IF('Strategy Dashboard'!AU34="","",'Strategy Dashboard'!AU34)</f>
        <v/>
      </c>
      <c r="J34" s="69" t="str">
        <f t="shared" si="7"/>
        <v/>
      </c>
      <c r="K34" s="78" t="str">
        <f t="shared" si="8"/>
        <v/>
      </c>
      <c r="L34" s="115" t="str">
        <f t="shared" si="9"/>
        <v/>
      </c>
      <c r="M34" s="25" t="str">
        <f t="shared" si="26"/>
        <v/>
      </c>
      <c r="N34" s="36" t="str">
        <f t="shared" si="27"/>
        <v/>
      </c>
      <c r="O34" s="124" t="str">
        <f t="shared" si="10"/>
        <v/>
      </c>
      <c r="P34" s="25" t="str">
        <f>IF(H34="","",IF(B34="NB",P33,IF(O34="",SUM($O$5:$O34)+N34,SUM($O$5:$O34))))</f>
        <v/>
      </c>
      <c r="Q34" s="125" t="str">
        <f t="shared" si="0"/>
        <v/>
      </c>
      <c r="R34" s="122" t="str">
        <f t="shared" si="11"/>
        <v/>
      </c>
      <c r="S34" s="79" t="str">
        <f t="shared" si="12"/>
        <v/>
      </c>
      <c r="T34" s="14" t="str">
        <f t="shared" si="5"/>
        <v/>
      </c>
      <c r="U34" s="14">
        <f t="shared" si="28"/>
        <v>0</v>
      </c>
      <c r="V34" s="14" t="str">
        <f t="shared" si="29"/>
        <v/>
      </c>
      <c r="W34" s="14" t="str">
        <f t="shared" si="49"/>
        <v>N</v>
      </c>
      <c r="X34" s="14" t="str">
        <f t="shared" si="30"/>
        <v>N</v>
      </c>
      <c r="Y34" s="14" t="str">
        <f t="shared" si="31"/>
        <v/>
      </c>
      <c r="Z34" s="79" t="str">
        <f t="shared" si="32"/>
        <v/>
      </c>
      <c r="AA34" s="14" t="str">
        <f t="shared" si="33"/>
        <v/>
      </c>
      <c r="AB34" s="14" t="str">
        <f t="shared" si="34"/>
        <v/>
      </c>
      <c r="AC34" s="14" t="str">
        <f t="shared" si="35"/>
        <v/>
      </c>
      <c r="AD34" s="14" t="str">
        <f t="shared" si="36"/>
        <v/>
      </c>
      <c r="AE34" s="14" t="str">
        <f t="shared" si="37"/>
        <v/>
      </c>
      <c r="AF34" s="14" t="str">
        <f t="shared" si="38"/>
        <v/>
      </c>
      <c r="AG34" s="152" t="str">
        <f t="shared" si="14"/>
        <v/>
      </c>
      <c r="AH34" s="152" t="str">
        <f t="shared" si="15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1" t="str">
        <f t="shared" si="16"/>
        <v/>
      </c>
      <c r="AM34" s="71" t="str">
        <f t="shared" si="17"/>
        <v/>
      </c>
      <c r="AN34" s="71" t="str">
        <f t="shared" si="18"/>
        <v/>
      </c>
      <c r="AO34" s="71" t="str">
        <f t="shared" si="19"/>
        <v/>
      </c>
      <c r="AR34" s="14" t="str">
        <f t="shared" si="3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00000</v>
      </c>
      <c r="AX34" s="14" t="str">
        <f t="shared" si="42"/>
        <v>000000</v>
      </c>
      <c r="AY34" s="14" t="str">
        <f t="shared" si="42"/>
        <v>000000</v>
      </c>
      <c r="AZ34" s="14" t="str">
        <f t="shared" si="43"/>
        <v>B</v>
      </c>
      <c r="BA34" s="14" t="str">
        <f t="shared" si="21"/>
        <v/>
      </c>
      <c r="BB34" s="14" t="str">
        <f t="shared" si="44"/>
        <v/>
      </c>
      <c r="BC34" s="14" t="str">
        <f t="shared" si="22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4" t="str">
        <f t="shared" si="6"/>
        <v/>
      </c>
      <c r="C35" s="36" t="str">
        <f t="shared" si="2"/>
        <v/>
      </c>
      <c r="D35" s="75" t="str">
        <f t="shared" si="23"/>
        <v/>
      </c>
      <c r="E35" s="113" t="str">
        <f t="shared" si="24"/>
        <v/>
      </c>
      <c r="F35" s="76" t="str">
        <f t="shared" si="25"/>
        <v/>
      </c>
      <c r="H35" s="80" t="str">
        <f>IF('Strategy Dashboard'!AU35="","",'Strategy Dashboard'!AU35)</f>
        <v/>
      </c>
      <c r="J35" s="74" t="str">
        <f t="shared" si="7"/>
        <v/>
      </c>
      <c r="K35" s="75" t="str">
        <f t="shared" si="8"/>
        <v/>
      </c>
      <c r="L35" s="113" t="str">
        <f t="shared" si="9"/>
        <v/>
      </c>
      <c r="M35" s="36" t="str">
        <f t="shared" si="26"/>
        <v/>
      </c>
      <c r="N35" s="36" t="str">
        <f t="shared" si="27"/>
        <v/>
      </c>
      <c r="O35" s="129" t="str">
        <f t="shared" si="10"/>
        <v/>
      </c>
      <c r="P35" s="36" t="str">
        <f>IF(H35="","",IF(B35="NB",P34,IF(O35="",SUM($O$5:$O35)+N35,SUM($O$5:$O35))))</f>
        <v/>
      </c>
      <c r="Q35" s="130" t="str">
        <f t="shared" si="0"/>
        <v/>
      </c>
      <c r="R35" s="122" t="str">
        <f t="shared" si="11"/>
        <v/>
      </c>
      <c r="S35" s="79" t="str">
        <f t="shared" si="12"/>
        <v/>
      </c>
      <c r="T35" s="14" t="str">
        <f t="shared" si="5"/>
        <v/>
      </c>
      <c r="U35" s="14">
        <f t="shared" si="28"/>
        <v>0</v>
      </c>
      <c r="V35" s="14" t="str">
        <f t="shared" si="29"/>
        <v/>
      </c>
      <c r="W35" s="14" t="str">
        <f t="shared" si="49"/>
        <v>N</v>
      </c>
      <c r="X35" s="14" t="str">
        <f t="shared" si="30"/>
        <v>N</v>
      </c>
      <c r="Y35" s="14" t="str">
        <f t="shared" si="31"/>
        <v/>
      </c>
      <c r="Z35" s="79" t="str">
        <f t="shared" si="32"/>
        <v/>
      </c>
      <c r="AA35" s="14" t="str">
        <f t="shared" si="33"/>
        <v/>
      </c>
      <c r="AB35" s="14" t="str">
        <f t="shared" si="34"/>
        <v/>
      </c>
      <c r="AC35" s="14" t="str">
        <f t="shared" si="35"/>
        <v/>
      </c>
      <c r="AD35" s="14" t="str">
        <f t="shared" si="36"/>
        <v/>
      </c>
      <c r="AE35" s="14" t="str">
        <f t="shared" si="37"/>
        <v/>
      </c>
      <c r="AF35" s="14" t="str">
        <f t="shared" si="38"/>
        <v/>
      </c>
      <c r="AG35" s="152" t="str">
        <f t="shared" si="14"/>
        <v/>
      </c>
      <c r="AH35" s="152" t="str">
        <f t="shared" si="15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1" t="str">
        <f t="shared" si="16"/>
        <v/>
      </c>
      <c r="AM35" s="71" t="str">
        <f t="shared" si="17"/>
        <v/>
      </c>
      <c r="AN35" s="71" t="str">
        <f t="shared" si="18"/>
        <v/>
      </c>
      <c r="AO35" s="71" t="str">
        <f t="shared" si="19"/>
        <v/>
      </c>
      <c r="AR35" s="14" t="str">
        <f t="shared" si="3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21"/>
        <v/>
      </c>
      <c r="BB35" s="14" t="str">
        <f t="shared" si="44"/>
        <v/>
      </c>
      <c r="BC35" s="14" t="str">
        <f t="shared" si="22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68" t="str">
        <f t="shared" si="6"/>
        <v/>
      </c>
      <c r="C36" s="24" t="str">
        <f t="shared" si="2"/>
        <v/>
      </c>
      <c r="D36" s="77" t="str">
        <f t="shared" si="23"/>
        <v/>
      </c>
      <c r="E36" s="114" t="str">
        <f t="shared" si="24"/>
        <v/>
      </c>
      <c r="F36" s="67" t="str">
        <f t="shared" si="25"/>
        <v/>
      </c>
      <c r="H36" s="81" t="str">
        <f>IF('Strategy Dashboard'!AU36="","",'Strategy Dashboard'!AU36)</f>
        <v/>
      </c>
      <c r="J36" s="68" t="str">
        <f t="shared" si="7"/>
        <v/>
      </c>
      <c r="K36" s="77" t="str">
        <f t="shared" si="8"/>
        <v/>
      </c>
      <c r="L36" s="114" t="str">
        <f t="shared" si="9"/>
        <v/>
      </c>
      <c r="M36" s="24" t="str">
        <f t="shared" si="26"/>
        <v/>
      </c>
      <c r="N36" s="36" t="str">
        <f t="shared" si="27"/>
        <v/>
      </c>
      <c r="O36" s="117" t="str">
        <f t="shared" si="10"/>
        <v/>
      </c>
      <c r="P36" s="24" t="str">
        <f>IF(H36="","",IF(B36="NB",P35,IF(O36="",SUM($O$5:$O36)+N36,SUM($O$5:$O36))))</f>
        <v/>
      </c>
      <c r="Q36" s="123" t="str">
        <f t="shared" si="0"/>
        <v/>
      </c>
      <c r="R36" s="122" t="str">
        <f t="shared" si="11"/>
        <v/>
      </c>
      <c r="S36" s="79" t="str">
        <f t="shared" si="12"/>
        <v/>
      </c>
      <c r="T36" s="14" t="str">
        <f t="shared" si="5"/>
        <v/>
      </c>
      <c r="U36" s="14">
        <f t="shared" si="28"/>
        <v>0</v>
      </c>
      <c r="V36" s="14" t="str">
        <f t="shared" si="29"/>
        <v/>
      </c>
      <c r="W36" s="14" t="str">
        <f t="shared" si="49"/>
        <v>N</v>
      </c>
      <c r="X36" s="14" t="str">
        <f t="shared" si="30"/>
        <v>N</v>
      </c>
      <c r="Y36" s="14" t="str">
        <f t="shared" si="31"/>
        <v/>
      </c>
      <c r="Z36" s="79" t="str">
        <f t="shared" si="32"/>
        <v/>
      </c>
      <c r="AA36" s="14" t="str">
        <f t="shared" si="33"/>
        <v/>
      </c>
      <c r="AB36" s="14" t="str">
        <f t="shared" si="34"/>
        <v/>
      </c>
      <c r="AC36" s="14" t="str">
        <f t="shared" si="35"/>
        <v/>
      </c>
      <c r="AD36" s="14" t="str">
        <f t="shared" si="36"/>
        <v/>
      </c>
      <c r="AE36" s="14" t="str">
        <f t="shared" si="37"/>
        <v/>
      </c>
      <c r="AF36" s="14" t="str">
        <f t="shared" si="38"/>
        <v/>
      </c>
      <c r="AG36" s="152" t="str">
        <f t="shared" si="14"/>
        <v/>
      </c>
      <c r="AH36" s="152" t="str">
        <f t="shared" si="15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1" t="str">
        <f t="shared" si="16"/>
        <v/>
      </c>
      <c r="AM36" s="71" t="str">
        <f t="shared" si="17"/>
        <v/>
      </c>
      <c r="AN36" s="71" t="str">
        <f t="shared" si="18"/>
        <v/>
      </c>
      <c r="AO36" s="71" t="str">
        <f t="shared" si="19"/>
        <v/>
      </c>
      <c r="AR36" s="14" t="str">
        <f t="shared" si="3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21"/>
        <v/>
      </c>
      <c r="BB36" s="14" t="str">
        <f t="shared" si="44"/>
        <v/>
      </c>
      <c r="BC36" s="14" t="str">
        <f t="shared" si="22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68" t="str">
        <f t="shared" si="6"/>
        <v/>
      </c>
      <c r="C37" s="24" t="str">
        <f t="shared" si="2"/>
        <v/>
      </c>
      <c r="D37" s="77" t="str">
        <f t="shared" si="23"/>
        <v/>
      </c>
      <c r="E37" s="114" t="str">
        <f t="shared" si="24"/>
        <v/>
      </c>
      <c r="F37" s="67" t="str">
        <f t="shared" si="25"/>
        <v/>
      </c>
      <c r="H37" s="81" t="str">
        <f>IF('Strategy Dashboard'!AU37="","",'Strategy Dashboard'!AU37)</f>
        <v/>
      </c>
      <c r="J37" s="68" t="str">
        <f t="shared" si="7"/>
        <v/>
      </c>
      <c r="K37" s="77" t="str">
        <f t="shared" si="8"/>
        <v/>
      </c>
      <c r="L37" s="114" t="str">
        <f t="shared" si="9"/>
        <v/>
      </c>
      <c r="M37" s="24" t="str">
        <f t="shared" si="26"/>
        <v/>
      </c>
      <c r="N37" s="36" t="str">
        <f t="shared" si="27"/>
        <v/>
      </c>
      <c r="O37" s="117" t="str">
        <f t="shared" si="10"/>
        <v/>
      </c>
      <c r="P37" s="24" t="str">
        <f>IF(H37="","",IF(B37="NB",P36,IF(O37="",SUM($O$5:$O37)+N37,SUM($O$5:$O37))))</f>
        <v/>
      </c>
      <c r="Q37" s="123" t="str">
        <f t="shared" si="0"/>
        <v/>
      </c>
      <c r="R37" s="122" t="str">
        <f t="shared" si="11"/>
        <v/>
      </c>
      <c r="S37" s="79" t="str">
        <f t="shared" si="12"/>
        <v/>
      </c>
      <c r="T37" s="14" t="str">
        <f t="shared" si="5"/>
        <v/>
      </c>
      <c r="U37" s="14">
        <f t="shared" si="28"/>
        <v>0</v>
      </c>
      <c r="V37" s="14" t="str">
        <f t="shared" si="29"/>
        <v/>
      </c>
      <c r="W37" s="14" t="str">
        <f t="shared" si="49"/>
        <v>N</v>
      </c>
      <c r="X37" s="14" t="str">
        <f t="shared" si="30"/>
        <v>N</v>
      </c>
      <c r="Y37" s="14" t="str">
        <f t="shared" si="31"/>
        <v/>
      </c>
      <c r="Z37" s="79" t="str">
        <f t="shared" si="32"/>
        <v/>
      </c>
      <c r="AA37" s="14" t="str">
        <f t="shared" si="33"/>
        <v/>
      </c>
      <c r="AB37" s="14" t="str">
        <f t="shared" si="34"/>
        <v/>
      </c>
      <c r="AC37" s="14" t="str">
        <f t="shared" si="35"/>
        <v/>
      </c>
      <c r="AD37" s="14" t="str">
        <f t="shared" si="36"/>
        <v/>
      </c>
      <c r="AE37" s="14" t="str">
        <f t="shared" si="37"/>
        <v/>
      </c>
      <c r="AF37" s="14" t="str">
        <f t="shared" si="38"/>
        <v/>
      </c>
      <c r="AG37" s="152" t="str">
        <f t="shared" si="14"/>
        <v/>
      </c>
      <c r="AH37" s="152" t="str">
        <f t="shared" si="15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1" t="str">
        <f t="shared" si="16"/>
        <v/>
      </c>
      <c r="AM37" s="71" t="str">
        <f t="shared" si="17"/>
        <v/>
      </c>
      <c r="AN37" s="71" t="str">
        <f t="shared" si="18"/>
        <v/>
      </c>
      <c r="AO37" s="71" t="str">
        <f t="shared" si="19"/>
        <v/>
      </c>
      <c r="AR37" s="14" t="str">
        <f t="shared" si="3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21"/>
        <v/>
      </c>
      <c r="BB37" s="14" t="str">
        <f t="shared" si="44"/>
        <v/>
      </c>
      <c r="BC37" s="14" t="str">
        <f t="shared" si="22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68" t="str">
        <f t="shared" si="6"/>
        <v/>
      </c>
      <c r="C38" s="24" t="str">
        <f t="shared" si="2"/>
        <v/>
      </c>
      <c r="D38" s="77" t="str">
        <f t="shared" si="23"/>
        <v/>
      </c>
      <c r="E38" s="114" t="str">
        <f t="shared" si="24"/>
        <v/>
      </c>
      <c r="F38" s="67" t="str">
        <f t="shared" si="25"/>
        <v/>
      </c>
      <c r="H38" s="81" t="str">
        <f>IF('Strategy Dashboard'!AU38="","",'Strategy Dashboard'!AU38)</f>
        <v/>
      </c>
      <c r="J38" s="68" t="str">
        <f t="shared" si="7"/>
        <v/>
      </c>
      <c r="K38" s="77" t="str">
        <f t="shared" si="8"/>
        <v/>
      </c>
      <c r="L38" s="114" t="str">
        <f t="shared" si="9"/>
        <v/>
      </c>
      <c r="M38" s="24" t="str">
        <f t="shared" si="26"/>
        <v/>
      </c>
      <c r="N38" s="36" t="str">
        <f t="shared" si="27"/>
        <v/>
      </c>
      <c r="O38" s="117" t="str">
        <f t="shared" si="10"/>
        <v/>
      </c>
      <c r="P38" s="24" t="str">
        <f>IF(H38="","",IF(B38="NB",P37,IF(O38="",SUM($O$5:$O38)+N38,SUM($O$5:$O38))))</f>
        <v/>
      </c>
      <c r="Q38" s="123" t="str">
        <f t="shared" si="0"/>
        <v/>
      </c>
      <c r="R38" s="122" t="str">
        <f t="shared" si="11"/>
        <v/>
      </c>
      <c r="S38" s="79" t="str">
        <f t="shared" si="12"/>
        <v/>
      </c>
      <c r="T38" s="14" t="str">
        <f t="shared" si="5"/>
        <v/>
      </c>
      <c r="U38" s="14">
        <f t="shared" si="28"/>
        <v>0</v>
      </c>
      <c r="V38" s="14" t="str">
        <f t="shared" si="29"/>
        <v/>
      </c>
      <c r="W38" s="14" t="str">
        <f t="shared" si="49"/>
        <v>N</v>
      </c>
      <c r="X38" s="14" t="str">
        <f t="shared" si="30"/>
        <v>N</v>
      </c>
      <c r="Y38" s="14" t="str">
        <f t="shared" si="31"/>
        <v/>
      </c>
      <c r="Z38" s="79" t="str">
        <f t="shared" si="32"/>
        <v/>
      </c>
      <c r="AA38" s="14" t="str">
        <f t="shared" si="33"/>
        <v/>
      </c>
      <c r="AB38" s="14" t="str">
        <f t="shared" si="34"/>
        <v/>
      </c>
      <c r="AC38" s="14" t="str">
        <f t="shared" si="35"/>
        <v/>
      </c>
      <c r="AD38" s="14" t="str">
        <f t="shared" si="36"/>
        <v/>
      </c>
      <c r="AE38" s="14" t="str">
        <f t="shared" si="37"/>
        <v/>
      </c>
      <c r="AF38" s="14" t="str">
        <f t="shared" si="38"/>
        <v/>
      </c>
      <c r="AG38" s="152" t="str">
        <f t="shared" si="14"/>
        <v/>
      </c>
      <c r="AH38" s="152" t="str">
        <f t="shared" si="15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1" t="str">
        <f t="shared" si="16"/>
        <v/>
      </c>
      <c r="AM38" s="71" t="str">
        <f t="shared" si="17"/>
        <v/>
      </c>
      <c r="AN38" s="71" t="str">
        <f t="shared" si="18"/>
        <v/>
      </c>
      <c r="AO38" s="71" t="str">
        <f t="shared" si="19"/>
        <v/>
      </c>
      <c r="AR38" s="14" t="str">
        <f t="shared" si="3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21"/>
        <v/>
      </c>
      <c r="BB38" s="14" t="str">
        <f t="shared" si="44"/>
        <v/>
      </c>
      <c r="BC38" s="14" t="str">
        <f t="shared" si="22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69" t="str">
        <f t="shared" si="6"/>
        <v/>
      </c>
      <c r="C39" s="25" t="str">
        <f t="shared" si="2"/>
        <v/>
      </c>
      <c r="D39" s="78" t="str">
        <f t="shared" si="23"/>
        <v/>
      </c>
      <c r="E39" s="115" t="str">
        <f t="shared" si="24"/>
        <v/>
      </c>
      <c r="F39" s="70" t="str">
        <f t="shared" si="25"/>
        <v/>
      </c>
      <c r="H39" s="82" t="str">
        <f>IF('Strategy Dashboard'!AU39="","",'Strategy Dashboard'!AU39)</f>
        <v/>
      </c>
      <c r="J39" s="69" t="str">
        <f t="shared" si="7"/>
        <v/>
      </c>
      <c r="K39" s="78" t="str">
        <f t="shared" si="8"/>
        <v/>
      </c>
      <c r="L39" s="115" t="str">
        <f t="shared" si="9"/>
        <v/>
      </c>
      <c r="M39" s="25" t="str">
        <f t="shared" si="26"/>
        <v/>
      </c>
      <c r="N39" s="36" t="str">
        <f t="shared" si="27"/>
        <v/>
      </c>
      <c r="O39" s="124" t="str">
        <f t="shared" si="10"/>
        <v/>
      </c>
      <c r="P39" s="25" t="str">
        <f>IF(H39="","",IF(B39="NB",P38,IF(O39="",SUM($O$5:$O39)+N39,SUM($O$5:$O39))))</f>
        <v/>
      </c>
      <c r="Q39" s="125" t="str">
        <f t="shared" si="0"/>
        <v/>
      </c>
      <c r="R39" s="122" t="str">
        <f t="shared" si="11"/>
        <v/>
      </c>
      <c r="S39" s="79" t="str">
        <f t="shared" si="12"/>
        <v/>
      </c>
      <c r="T39" s="14" t="str">
        <f t="shared" si="5"/>
        <v/>
      </c>
      <c r="U39" s="14">
        <f t="shared" si="28"/>
        <v>0</v>
      </c>
      <c r="V39" s="14" t="str">
        <f t="shared" si="29"/>
        <v/>
      </c>
      <c r="W39" s="14" t="str">
        <f t="shared" si="49"/>
        <v>N</v>
      </c>
      <c r="X39" s="14" t="str">
        <f t="shared" si="30"/>
        <v>N</v>
      </c>
      <c r="Y39" s="14" t="str">
        <f t="shared" si="31"/>
        <v/>
      </c>
      <c r="Z39" s="79" t="str">
        <f t="shared" si="32"/>
        <v/>
      </c>
      <c r="AA39" s="14" t="str">
        <f t="shared" si="33"/>
        <v/>
      </c>
      <c r="AB39" s="14" t="str">
        <f t="shared" si="34"/>
        <v/>
      </c>
      <c r="AC39" s="14" t="str">
        <f t="shared" si="35"/>
        <v/>
      </c>
      <c r="AD39" s="14" t="str">
        <f t="shared" si="36"/>
        <v/>
      </c>
      <c r="AE39" s="14" t="str">
        <f t="shared" si="37"/>
        <v/>
      </c>
      <c r="AF39" s="14" t="str">
        <f t="shared" si="38"/>
        <v/>
      </c>
      <c r="AG39" s="152" t="str">
        <f t="shared" si="14"/>
        <v/>
      </c>
      <c r="AH39" s="152" t="str">
        <f t="shared" si="15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1" t="str">
        <f t="shared" si="16"/>
        <v/>
      </c>
      <c r="AM39" s="71" t="str">
        <f t="shared" si="17"/>
        <v/>
      </c>
      <c r="AN39" s="71" t="str">
        <f t="shared" si="18"/>
        <v/>
      </c>
      <c r="AO39" s="71" t="str">
        <f t="shared" si="19"/>
        <v/>
      </c>
      <c r="AR39" s="14" t="str">
        <f t="shared" si="3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21"/>
        <v/>
      </c>
      <c r="BB39" s="14" t="str">
        <f t="shared" si="44"/>
        <v/>
      </c>
      <c r="BC39" s="14" t="str">
        <f t="shared" si="22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/>
      </c>
      <c r="C40" s="36" t="str">
        <f t="shared" si="2"/>
        <v/>
      </c>
      <c r="D40" s="75" t="str">
        <f t="shared" si="23"/>
        <v/>
      </c>
      <c r="E40" s="113" t="str">
        <f t="shared" si="24"/>
        <v/>
      </c>
      <c r="F40" s="76" t="str">
        <f t="shared" si="25"/>
        <v/>
      </c>
      <c r="H40" s="80" t="str">
        <f>IF('Strategy Dashboard'!AU40="","",'Strategy Dashboard'!AU40)</f>
        <v/>
      </c>
      <c r="J40" s="74" t="str">
        <f t="shared" si="7"/>
        <v/>
      </c>
      <c r="K40" s="75" t="str">
        <f t="shared" si="8"/>
        <v/>
      </c>
      <c r="L40" s="113" t="str">
        <f t="shared" si="9"/>
        <v/>
      </c>
      <c r="M40" s="36" t="str">
        <f t="shared" si="26"/>
        <v/>
      </c>
      <c r="N40" s="36" t="str">
        <f t="shared" si="27"/>
        <v/>
      </c>
      <c r="O40" s="129" t="str">
        <f t="shared" si="10"/>
        <v/>
      </c>
      <c r="P40" s="36" t="str">
        <f>IF(H40="","",IF(B40="NB",P39,IF(O40="",SUM($O$5:$O40)+N40,SUM($O$5:$O40))))</f>
        <v/>
      </c>
      <c r="Q40" s="130" t="str">
        <f t="shared" si="0"/>
        <v/>
      </c>
      <c r="R40" s="122" t="str">
        <f t="shared" si="11"/>
        <v/>
      </c>
      <c r="S40" s="79" t="str">
        <f t="shared" si="12"/>
        <v/>
      </c>
      <c r="T40" s="14" t="str">
        <f t="shared" si="5"/>
        <v/>
      </c>
      <c r="U40" s="14">
        <f t="shared" si="28"/>
        <v>0</v>
      </c>
      <c r="V40" s="14" t="str">
        <f t="shared" si="29"/>
        <v/>
      </c>
      <c r="W40" s="14" t="str">
        <f t="shared" si="49"/>
        <v>N</v>
      </c>
      <c r="X40" s="14" t="str">
        <f t="shared" si="30"/>
        <v>N</v>
      </c>
      <c r="Y40" s="14" t="str">
        <f t="shared" si="31"/>
        <v/>
      </c>
      <c r="Z40" s="79" t="str">
        <f t="shared" si="32"/>
        <v/>
      </c>
      <c r="AA40" s="14" t="str">
        <f t="shared" si="33"/>
        <v/>
      </c>
      <c r="AB40" s="14" t="str">
        <f t="shared" si="34"/>
        <v/>
      </c>
      <c r="AC40" s="14" t="str">
        <f t="shared" si="35"/>
        <v/>
      </c>
      <c r="AD40" s="14" t="str">
        <f t="shared" si="36"/>
        <v/>
      </c>
      <c r="AE40" s="14" t="str">
        <f t="shared" si="37"/>
        <v/>
      </c>
      <c r="AF40" s="14" t="str">
        <f t="shared" si="38"/>
        <v/>
      </c>
      <c r="AG40" s="152" t="str">
        <f t="shared" si="14"/>
        <v/>
      </c>
      <c r="AH40" s="152" t="str">
        <f t="shared" si="15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1" t="str">
        <f t="shared" si="16"/>
        <v/>
      </c>
      <c r="AM40" s="71" t="str">
        <f t="shared" si="17"/>
        <v/>
      </c>
      <c r="AN40" s="71" t="str">
        <f t="shared" si="18"/>
        <v/>
      </c>
      <c r="AO40" s="71" t="str">
        <f t="shared" si="19"/>
        <v/>
      </c>
      <c r="AR40" s="14" t="str">
        <f t="shared" si="3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21"/>
        <v/>
      </c>
      <c r="BB40" s="14" t="str">
        <f t="shared" si="44"/>
        <v/>
      </c>
      <c r="BC40" s="14" t="str">
        <f t="shared" si="22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68" t="str">
        <f t="shared" si="6"/>
        <v/>
      </c>
      <c r="C41" s="24" t="str">
        <f t="shared" si="2"/>
        <v/>
      </c>
      <c r="D41" s="77" t="str">
        <f t="shared" si="23"/>
        <v/>
      </c>
      <c r="E41" s="114" t="str">
        <f t="shared" si="24"/>
        <v/>
      </c>
      <c r="F41" s="67" t="str">
        <f t="shared" si="25"/>
        <v/>
      </c>
      <c r="H41" s="81" t="str">
        <f>IF('Strategy Dashboard'!AU41="","",'Strategy Dashboard'!AU41)</f>
        <v/>
      </c>
      <c r="J41" s="68" t="str">
        <f t="shared" si="7"/>
        <v/>
      </c>
      <c r="K41" s="77" t="str">
        <f t="shared" si="8"/>
        <v/>
      </c>
      <c r="L41" s="114" t="str">
        <f t="shared" si="9"/>
        <v/>
      </c>
      <c r="M41" s="24" t="str">
        <f t="shared" si="26"/>
        <v/>
      </c>
      <c r="N41" s="36" t="str">
        <f t="shared" si="27"/>
        <v/>
      </c>
      <c r="O41" s="117" t="str">
        <f t="shared" si="10"/>
        <v/>
      </c>
      <c r="P41" s="24" t="str">
        <f>IF(H41="","",IF(B41="NB",P40,IF(O41="",SUM($O$5:$O41)+N41,SUM($O$5:$O41))))</f>
        <v/>
      </c>
      <c r="Q41" s="123" t="str">
        <f t="shared" si="0"/>
        <v/>
      </c>
      <c r="R41" s="122" t="str">
        <f t="shared" si="11"/>
        <v/>
      </c>
      <c r="S41" s="79" t="str">
        <f t="shared" si="12"/>
        <v/>
      </c>
      <c r="T41" s="14" t="str">
        <f t="shared" si="5"/>
        <v/>
      </c>
      <c r="U41" s="14">
        <f t="shared" si="28"/>
        <v>0</v>
      </c>
      <c r="V41" s="14" t="str">
        <f t="shared" si="29"/>
        <v/>
      </c>
      <c r="W41" s="14" t="str">
        <f t="shared" si="49"/>
        <v>N</v>
      </c>
      <c r="X41" s="14" t="str">
        <f t="shared" si="30"/>
        <v>N</v>
      </c>
      <c r="Y41" s="14" t="str">
        <f t="shared" si="31"/>
        <v/>
      </c>
      <c r="Z41" s="79" t="str">
        <f t="shared" si="32"/>
        <v/>
      </c>
      <c r="AA41" s="14" t="str">
        <f t="shared" si="33"/>
        <v/>
      </c>
      <c r="AB41" s="14" t="str">
        <f t="shared" si="34"/>
        <v/>
      </c>
      <c r="AC41" s="14" t="str">
        <f t="shared" si="35"/>
        <v/>
      </c>
      <c r="AD41" s="14" t="str">
        <f t="shared" si="36"/>
        <v/>
      </c>
      <c r="AE41" s="14" t="str">
        <f t="shared" si="37"/>
        <v/>
      </c>
      <c r="AF41" s="14" t="str">
        <f t="shared" si="38"/>
        <v/>
      </c>
      <c r="AG41" s="152" t="str">
        <f t="shared" si="14"/>
        <v/>
      </c>
      <c r="AH41" s="152" t="str">
        <f t="shared" si="15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1" t="str">
        <f t="shared" si="16"/>
        <v/>
      </c>
      <c r="AM41" s="71" t="str">
        <f t="shared" si="17"/>
        <v/>
      </c>
      <c r="AN41" s="71" t="str">
        <f t="shared" si="18"/>
        <v/>
      </c>
      <c r="AO41" s="71" t="str">
        <f t="shared" si="19"/>
        <v/>
      </c>
      <c r="AR41" s="14" t="str">
        <f t="shared" si="3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21"/>
        <v/>
      </c>
      <c r="BB41" s="14" t="str">
        <f t="shared" si="44"/>
        <v/>
      </c>
      <c r="BC41" s="14" t="str">
        <f t="shared" si="22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/>
      </c>
      <c r="C42" s="24" t="str">
        <f t="shared" si="2"/>
        <v/>
      </c>
      <c r="D42" s="77" t="str">
        <f t="shared" si="23"/>
        <v/>
      </c>
      <c r="E42" s="114" t="str">
        <f t="shared" si="24"/>
        <v/>
      </c>
      <c r="F42" s="67" t="str">
        <f t="shared" si="25"/>
        <v/>
      </c>
      <c r="H42" s="81" t="str">
        <f>IF('Strategy Dashboard'!AU42="","",'Strategy Dashboard'!AU42)</f>
        <v/>
      </c>
      <c r="J42" s="68" t="str">
        <f t="shared" si="7"/>
        <v/>
      </c>
      <c r="K42" s="77" t="str">
        <f t="shared" si="8"/>
        <v/>
      </c>
      <c r="L42" s="114" t="str">
        <f t="shared" si="9"/>
        <v/>
      </c>
      <c r="M42" s="24" t="str">
        <f t="shared" si="26"/>
        <v/>
      </c>
      <c r="N42" s="36" t="str">
        <f t="shared" si="27"/>
        <v/>
      </c>
      <c r="O42" s="117" t="str">
        <f t="shared" si="10"/>
        <v/>
      </c>
      <c r="P42" s="24" t="str">
        <f>IF(H42="","",IF(B42="NB",P41,IF(O42="",SUM($O$5:$O42)+N42,SUM($O$5:$O42))))</f>
        <v/>
      </c>
      <c r="Q42" s="123" t="str">
        <f t="shared" si="0"/>
        <v/>
      </c>
      <c r="R42" s="122" t="str">
        <f t="shared" si="11"/>
        <v/>
      </c>
      <c r="S42" s="79" t="str">
        <f t="shared" si="12"/>
        <v/>
      </c>
      <c r="T42" s="14" t="str">
        <f t="shared" si="5"/>
        <v/>
      </c>
      <c r="U42" s="14">
        <f t="shared" si="28"/>
        <v>0</v>
      </c>
      <c r="V42" s="14" t="str">
        <f t="shared" si="29"/>
        <v/>
      </c>
      <c r="W42" s="14" t="str">
        <f t="shared" si="49"/>
        <v>N</v>
      </c>
      <c r="X42" s="14" t="str">
        <f t="shared" si="30"/>
        <v>N</v>
      </c>
      <c r="Y42" s="14" t="str">
        <f t="shared" si="31"/>
        <v/>
      </c>
      <c r="Z42" s="79" t="str">
        <f t="shared" si="32"/>
        <v/>
      </c>
      <c r="AA42" s="14" t="str">
        <f t="shared" si="33"/>
        <v/>
      </c>
      <c r="AB42" s="14" t="str">
        <f t="shared" si="34"/>
        <v/>
      </c>
      <c r="AC42" s="14" t="str">
        <f t="shared" si="35"/>
        <v/>
      </c>
      <c r="AD42" s="14" t="str">
        <f t="shared" si="36"/>
        <v/>
      </c>
      <c r="AE42" s="14" t="str">
        <f t="shared" si="37"/>
        <v/>
      </c>
      <c r="AF42" s="14" t="str">
        <f t="shared" si="38"/>
        <v/>
      </c>
      <c r="AG42" s="152" t="str">
        <f t="shared" si="14"/>
        <v/>
      </c>
      <c r="AH42" s="152" t="str">
        <f t="shared" si="15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1" t="str">
        <f t="shared" si="16"/>
        <v/>
      </c>
      <c r="AM42" s="71" t="str">
        <f t="shared" si="17"/>
        <v/>
      </c>
      <c r="AN42" s="71" t="str">
        <f t="shared" si="18"/>
        <v/>
      </c>
      <c r="AO42" s="71" t="str">
        <f t="shared" si="19"/>
        <v/>
      </c>
      <c r="AR42" s="14" t="str">
        <f t="shared" si="3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21"/>
        <v/>
      </c>
      <c r="BB42" s="14" t="str">
        <f t="shared" si="44"/>
        <v/>
      </c>
      <c r="BC42" s="14" t="str">
        <f t="shared" si="22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77" t="str">
        <f t="shared" si="23"/>
        <v/>
      </c>
      <c r="E43" s="114" t="str">
        <f t="shared" si="24"/>
        <v/>
      </c>
      <c r="F43" s="67" t="str">
        <f t="shared" si="25"/>
        <v/>
      </c>
      <c r="H43" s="81" t="str">
        <f>IF('Strategy Dashboard'!AU43="","",'Strategy Dashboard'!AU43)</f>
        <v/>
      </c>
      <c r="J43" s="68" t="str">
        <f t="shared" si="7"/>
        <v/>
      </c>
      <c r="K43" s="77" t="str">
        <f t="shared" si="8"/>
        <v/>
      </c>
      <c r="L43" s="114" t="str">
        <f t="shared" si="9"/>
        <v/>
      </c>
      <c r="M43" s="24" t="str">
        <f t="shared" si="26"/>
        <v/>
      </c>
      <c r="N43" s="36" t="str">
        <f t="shared" si="27"/>
        <v/>
      </c>
      <c r="O43" s="117" t="str">
        <f t="shared" si="10"/>
        <v/>
      </c>
      <c r="P43" s="24" t="str">
        <f>IF(H43="","",IF(B43="NB",P42,IF(O43="",SUM($O$5:$O43)+N43,SUM($O$5:$O43))))</f>
        <v/>
      </c>
      <c r="Q43" s="123" t="str">
        <f t="shared" si="0"/>
        <v/>
      </c>
      <c r="R43" s="122" t="str">
        <f t="shared" si="11"/>
        <v/>
      </c>
      <c r="S43" s="79" t="str">
        <f t="shared" si="12"/>
        <v/>
      </c>
      <c r="T43" s="14" t="str">
        <f t="shared" si="5"/>
        <v/>
      </c>
      <c r="U43" s="14">
        <f t="shared" si="28"/>
        <v>0</v>
      </c>
      <c r="V43" s="14" t="str">
        <f t="shared" si="29"/>
        <v/>
      </c>
      <c r="W43" s="14" t="str">
        <f t="shared" si="49"/>
        <v>N</v>
      </c>
      <c r="X43" s="14" t="str">
        <f t="shared" si="30"/>
        <v>N</v>
      </c>
      <c r="Y43" s="14" t="str">
        <f t="shared" si="31"/>
        <v/>
      </c>
      <c r="Z43" s="79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52" t="str">
        <f t="shared" si="14"/>
        <v/>
      </c>
      <c r="AH43" s="152" t="str">
        <f t="shared" si="15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1" t="str">
        <f t="shared" si="16"/>
        <v/>
      </c>
      <c r="AM43" s="71" t="str">
        <f t="shared" si="17"/>
        <v/>
      </c>
      <c r="AN43" s="71" t="str">
        <f t="shared" si="18"/>
        <v/>
      </c>
      <c r="AO43" s="71" t="str">
        <f t="shared" si="19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21"/>
        <v/>
      </c>
      <c r="BB43" s="14" t="str">
        <f t="shared" si="44"/>
        <v/>
      </c>
      <c r="BC43" s="14" t="str">
        <f t="shared" si="22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78" t="str">
        <f t="shared" si="23"/>
        <v/>
      </c>
      <c r="E44" s="115" t="str">
        <f t="shared" si="24"/>
        <v/>
      </c>
      <c r="F44" s="70" t="str">
        <f t="shared" si="25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/>
      </c>
      <c r="L44" s="115" t="str">
        <f t="shared" si="9"/>
        <v/>
      </c>
      <c r="M44" s="25" t="str">
        <f t="shared" si="26"/>
        <v/>
      </c>
      <c r="N44" s="36" t="str">
        <f t="shared" si="27"/>
        <v/>
      </c>
      <c r="O44" s="124" t="str">
        <f t="shared" si="10"/>
        <v/>
      </c>
      <c r="P44" s="25" t="str">
        <f>IF(H44="","",IF(B44="NB",P43,IF(O44="",SUM($O$5:$O44)+N44,SUM($O$5:$O44))))</f>
        <v/>
      </c>
      <c r="Q44" s="125" t="str">
        <f t="shared" si="0"/>
        <v/>
      </c>
      <c r="R44" s="122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8"/>
        <v>0</v>
      </c>
      <c r="V44" s="14" t="str">
        <f t="shared" si="29"/>
        <v/>
      </c>
      <c r="W44" s="14" t="str">
        <f t="shared" si="49"/>
        <v>N</v>
      </c>
      <c r="X44" s="14" t="str">
        <f t="shared" si="30"/>
        <v>N</v>
      </c>
      <c r="Y44" s="14" t="str">
        <f t="shared" si="31"/>
        <v/>
      </c>
      <c r="Z44" s="79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52" t="str">
        <f t="shared" si="14"/>
        <v/>
      </c>
      <c r="AH44" s="152" t="str">
        <f t="shared" si="15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1" t="str">
        <f t="shared" si="16"/>
        <v/>
      </c>
      <c r="AM44" s="71" t="str">
        <f t="shared" si="17"/>
        <v/>
      </c>
      <c r="AN44" s="71" t="str">
        <f t="shared" si="18"/>
        <v/>
      </c>
      <c r="AO44" s="71" t="str">
        <f t="shared" si="19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23"/>
        <v/>
      </c>
      <c r="E45" s="113" t="str">
        <f t="shared" si="24"/>
        <v/>
      </c>
      <c r="F45" s="76" t="str">
        <f t="shared" si="25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3" t="str">
        <f t="shared" si="9"/>
        <v/>
      </c>
      <c r="M45" s="36" t="str">
        <f t="shared" si="26"/>
        <v/>
      </c>
      <c r="N45" s="36" t="str">
        <f t="shared" si="27"/>
        <v/>
      </c>
      <c r="O45" s="129" t="str">
        <f t="shared" si="10"/>
        <v/>
      </c>
      <c r="P45" s="36" t="str">
        <f>IF(H45="","",IF(B45="NB",P44,IF(O45="",SUM($O$5:$O45)+N45,SUM($O$5:$O45))))</f>
        <v/>
      </c>
      <c r="Q45" s="130" t="str">
        <f t="shared" si="0"/>
        <v/>
      </c>
      <c r="R45" s="122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8"/>
        <v>0</v>
      </c>
      <c r="V45" s="14" t="str">
        <f t="shared" si="29"/>
        <v/>
      </c>
      <c r="W45" s="14" t="str">
        <f t="shared" si="49"/>
        <v>N</v>
      </c>
      <c r="X45" s="14" t="str">
        <f t="shared" si="30"/>
        <v>N</v>
      </c>
      <c r="Y45" s="14" t="str">
        <f t="shared" si="31"/>
        <v/>
      </c>
      <c r="Z45" s="79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52" t="str">
        <f t="shared" si="14"/>
        <v/>
      </c>
      <c r="AH45" s="152" t="str">
        <f t="shared" si="15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6"/>
        <v/>
      </c>
      <c r="AM45" s="71" t="str">
        <f t="shared" si="17"/>
        <v/>
      </c>
      <c r="AN45" s="71" t="str">
        <f t="shared" si="18"/>
        <v/>
      </c>
      <c r="AO45" s="71" t="str">
        <f t="shared" si="19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7" t="str">
        <f t="shared" si="23"/>
        <v/>
      </c>
      <c r="E46" s="114" t="str">
        <f t="shared" si="24"/>
        <v/>
      </c>
      <c r="F46" s="67" t="str">
        <f t="shared" si="25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4" t="str">
        <f t="shared" si="9"/>
        <v/>
      </c>
      <c r="M46" s="24" t="str">
        <f t="shared" si="26"/>
        <v/>
      </c>
      <c r="N46" s="36" t="str">
        <f t="shared" si="27"/>
        <v/>
      </c>
      <c r="O46" s="117" t="str">
        <f t="shared" si="10"/>
        <v/>
      </c>
      <c r="P46" s="24" t="str">
        <f>IF(H46="","",IF(B46="NB",P45,IF(O46="",SUM($O$5:$O46)+N46,SUM($O$5:$O46))))</f>
        <v/>
      </c>
      <c r="Q46" s="123" t="str">
        <f t="shared" si="0"/>
        <v/>
      </c>
      <c r="R46" s="122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8"/>
        <v>0</v>
      </c>
      <c r="V46" s="14" t="str">
        <f t="shared" si="29"/>
        <v/>
      </c>
      <c r="W46" s="14" t="str">
        <f t="shared" si="49"/>
        <v>N</v>
      </c>
      <c r="X46" s="14" t="str">
        <f t="shared" si="30"/>
        <v>N</v>
      </c>
      <c r="Y46" s="14" t="str">
        <f>IF(H45="","",IF(V46="S",1,Y45+1))</f>
        <v/>
      </c>
      <c r="Z46" s="79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52" t="str">
        <f t="shared" si="14"/>
        <v/>
      </c>
      <c r="AH46" s="152" t="str">
        <f t="shared" si="15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6"/>
        <v/>
      </c>
      <c r="AM46" s="71" t="str">
        <f t="shared" si="17"/>
        <v/>
      </c>
      <c r="AN46" s="71" t="str">
        <f t="shared" si="18"/>
        <v/>
      </c>
      <c r="AO46" s="71" t="str">
        <f t="shared" si="19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7" t="str">
        <f t="shared" si="23"/>
        <v/>
      </c>
      <c r="E47" s="114" t="str">
        <f t="shared" si="24"/>
        <v/>
      </c>
      <c r="F47" s="67" t="str">
        <f t="shared" si="25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4" t="str">
        <f t="shared" si="9"/>
        <v/>
      </c>
      <c r="M47" s="24" t="str">
        <f t="shared" si="26"/>
        <v/>
      </c>
      <c r="N47" s="36" t="str">
        <f t="shared" si="27"/>
        <v/>
      </c>
      <c r="O47" s="117" t="str">
        <f t="shared" si="10"/>
        <v/>
      </c>
      <c r="P47" s="24" t="str">
        <f>IF(H47="","",IF(B47="NB",P46,IF(O47="",SUM($O$5:$O47)+N47,SUM($O$5:$O47))))</f>
        <v/>
      </c>
      <c r="Q47" s="123" t="str">
        <f t="shared" si="0"/>
        <v/>
      </c>
      <c r="R47" s="122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8"/>
        <v>0</v>
      </c>
      <c r="V47" s="14" t="str">
        <f t="shared" si="29"/>
        <v/>
      </c>
      <c r="W47" s="14" t="str">
        <f t="shared" si="49"/>
        <v>N</v>
      </c>
      <c r="X47" s="14" t="str">
        <f t="shared" si="30"/>
        <v>N</v>
      </c>
      <c r="Y47" s="14" t="str">
        <f t="shared" ref="Y47:Y109" si="53">IF(H46="","",IF(V47="S",1,Y46+1))</f>
        <v/>
      </c>
      <c r="Z47" s="79" t="str">
        <f t="shared" si="32"/>
        <v/>
      </c>
      <c r="AA47" s="14" t="str">
        <f t="shared" si="33"/>
        <v/>
      </c>
      <c r="AB47" s="14" t="str">
        <f t="shared" ref="AB47:AB109" si="54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52" t="str">
        <f t="shared" si="14"/>
        <v/>
      </c>
      <c r="AH47" s="152" t="str">
        <f t="shared" si="15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1" t="str">
        <f t="shared" si="16"/>
        <v/>
      </c>
      <c r="AM47" s="71" t="str">
        <f t="shared" si="17"/>
        <v/>
      </c>
      <c r="AN47" s="71" t="str">
        <f t="shared" si="18"/>
        <v/>
      </c>
      <c r="AO47" s="71" t="str">
        <f t="shared" si="19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7" t="str">
        <f t="shared" si="23"/>
        <v/>
      </c>
      <c r="E48" s="114" t="str">
        <f t="shared" si="24"/>
        <v/>
      </c>
      <c r="F48" s="67" t="str">
        <f t="shared" si="25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4" t="str">
        <f t="shared" si="9"/>
        <v/>
      </c>
      <c r="M48" s="24" t="str">
        <f t="shared" si="26"/>
        <v/>
      </c>
      <c r="N48" s="36" t="str">
        <f t="shared" si="27"/>
        <v/>
      </c>
      <c r="O48" s="117" t="str">
        <f t="shared" si="10"/>
        <v/>
      </c>
      <c r="P48" s="24" t="str">
        <f>IF(H48="","",IF(B48="NB",P47,IF(O48="",SUM($O$5:$O48)+N48,SUM($O$5:$O48))))</f>
        <v/>
      </c>
      <c r="Q48" s="123" t="str">
        <f t="shared" si="0"/>
        <v/>
      </c>
      <c r="R48" s="122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49"/>
        <v>N</v>
      </c>
      <c r="X48" s="14" t="str">
        <f t="shared" si="30"/>
        <v>N</v>
      </c>
      <c r="Y48" s="14" t="str">
        <f t="shared" si="53"/>
        <v/>
      </c>
      <c r="Z48" s="79" t="str">
        <f t="shared" si="32"/>
        <v/>
      </c>
      <c r="AA48" s="14" t="str">
        <f t="shared" si="33"/>
        <v/>
      </c>
      <c r="AB48" s="14" t="str">
        <f t="shared" si="54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2" t="str">
        <f t="shared" si="14"/>
        <v/>
      </c>
      <c r="AH48" s="152" t="str">
        <f t="shared" si="15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1" t="str">
        <f t="shared" si="16"/>
        <v/>
      </c>
      <c r="AM48" s="71" t="str">
        <f t="shared" si="17"/>
        <v/>
      </c>
      <c r="AN48" s="71" t="str">
        <f t="shared" si="18"/>
        <v/>
      </c>
      <c r="AO48" s="71" t="str">
        <f t="shared" si="19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8" t="str">
        <f t="shared" si="23"/>
        <v/>
      </c>
      <c r="E49" s="115" t="str">
        <f t="shared" si="24"/>
        <v/>
      </c>
      <c r="F49" s="70" t="str">
        <f t="shared" si="25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5" t="str">
        <f t="shared" si="9"/>
        <v/>
      </c>
      <c r="M49" s="25" t="str">
        <f t="shared" si="26"/>
        <v/>
      </c>
      <c r="N49" s="36" t="str">
        <f t="shared" si="27"/>
        <v/>
      </c>
      <c r="O49" s="124" t="str">
        <f t="shared" si="10"/>
        <v/>
      </c>
      <c r="P49" s="25" t="str">
        <f>IF(H49="","",IF(B49="NB",P48,IF(O49="",SUM($O$5:$O49)+N49,SUM($O$5:$O49))))</f>
        <v/>
      </c>
      <c r="Q49" s="125" t="str">
        <f t="shared" si="0"/>
        <v/>
      </c>
      <c r="R49" s="122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49"/>
        <v>N</v>
      </c>
      <c r="X49" s="14" t="str">
        <f t="shared" si="30"/>
        <v>N</v>
      </c>
      <c r="Y49" s="14" t="str">
        <f t="shared" si="53"/>
        <v/>
      </c>
      <c r="Z49" s="79" t="str">
        <f t="shared" si="32"/>
        <v/>
      </c>
      <c r="AA49" s="14" t="str">
        <f t="shared" si="33"/>
        <v/>
      </c>
      <c r="AB49" s="14" t="str">
        <f t="shared" si="54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2" t="str">
        <f t="shared" si="14"/>
        <v/>
      </c>
      <c r="AH49" s="152" t="str">
        <f t="shared" si="15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1" t="str">
        <f t="shared" si="16"/>
        <v/>
      </c>
      <c r="AM49" s="71" t="str">
        <f t="shared" si="17"/>
        <v/>
      </c>
      <c r="AN49" s="71" t="str">
        <f t="shared" si="18"/>
        <v/>
      </c>
      <c r="AO49" s="71" t="str">
        <f t="shared" si="19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23"/>
        <v/>
      </c>
      <c r="E50" s="113" t="str">
        <f t="shared" si="24"/>
        <v/>
      </c>
      <c r="F50" s="76" t="str">
        <f t="shared" si="25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3" t="str">
        <f t="shared" si="9"/>
        <v/>
      </c>
      <c r="M50" s="36" t="str">
        <f t="shared" si="26"/>
        <v/>
      </c>
      <c r="N50" s="36" t="str">
        <f t="shared" si="27"/>
        <v/>
      </c>
      <c r="O50" s="129" t="str">
        <f t="shared" si="10"/>
        <v/>
      </c>
      <c r="P50" s="36" t="str">
        <f>IF(H50="","",IF(B50="NB",P49,IF(O50="",SUM($O$5:$O50)+N50,SUM($O$5:$O50))))</f>
        <v/>
      </c>
      <c r="Q50" s="130" t="str">
        <f t="shared" si="0"/>
        <v/>
      </c>
      <c r="R50" s="122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49"/>
        <v>N</v>
      </c>
      <c r="X50" s="14" t="str">
        <f t="shared" si="30"/>
        <v>N</v>
      </c>
      <c r="Y50" s="14" t="str">
        <f t="shared" si="53"/>
        <v/>
      </c>
      <c r="Z50" s="79" t="str">
        <f t="shared" si="32"/>
        <v/>
      </c>
      <c r="AA50" s="14" t="str">
        <f t="shared" si="33"/>
        <v/>
      </c>
      <c r="AB50" s="14" t="str">
        <f t="shared" si="54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2" t="str">
        <f t="shared" si="14"/>
        <v/>
      </c>
      <c r="AH50" s="152" t="str">
        <f t="shared" si="15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1" t="str">
        <f t="shared" si="16"/>
        <v/>
      </c>
      <c r="AM50" s="71" t="str">
        <f t="shared" si="17"/>
        <v/>
      </c>
      <c r="AN50" s="71" t="str">
        <f t="shared" si="18"/>
        <v/>
      </c>
      <c r="AO50" s="71" t="str">
        <f t="shared" si="19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7" t="str">
        <f t="shared" si="23"/>
        <v/>
      </c>
      <c r="E51" s="114" t="str">
        <f t="shared" si="24"/>
        <v/>
      </c>
      <c r="F51" s="67" t="str">
        <f t="shared" si="25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4" t="str">
        <f t="shared" si="9"/>
        <v/>
      </c>
      <c r="M51" s="24" t="str">
        <f t="shared" si="26"/>
        <v/>
      </c>
      <c r="N51" s="36" t="str">
        <f t="shared" si="27"/>
        <v/>
      </c>
      <c r="O51" s="117" t="str">
        <f t="shared" si="10"/>
        <v/>
      </c>
      <c r="P51" s="24" t="str">
        <f>IF(H51="","",IF(B51="NB",P50,IF(O51="",SUM($O$5:$O51)+N51,SUM($O$5:$O51))))</f>
        <v/>
      </c>
      <c r="Q51" s="123" t="str">
        <f t="shared" si="0"/>
        <v/>
      </c>
      <c r="R51" s="122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49"/>
        <v>N</v>
      </c>
      <c r="X51" s="14" t="str">
        <f t="shared" si="30"/>
        <v>N</v>
      </c>
      <c r="Y51" s="14" t="str">
        <f t="shared" si="53"/>
        <v/>
      </c>
      <c r="Z51" s="79" t="str">
        <f t="shared" si="32"/>
        <v/>
      </c>
      <c r="AA51" s="14" t="str">
        <f t="shared" si="33"/>
        <v/>
      </c>
      <c r="AB51" s="14" t="str">
        <f t="shared" si="54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2" t="str">
        <f t="shared" si="14"/>
        <v/>
      </c>
      <c r="AH51" s="152" t="str">
        <f t="shared" si="15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1" t="str">
        <f t="shared" si="16"/>
        <v/>
      </c>
      <c r="AM51" s="71" t="str">
        <f t="shared" si="17"/>
        <v/>
      </c>
      <c r="AN51" s="71" t="str">
        <f t="shared" si="18"/>
        <v/>
      </c>
      <c r="AO51" s="71" t="str">
        <f t="shared" si="19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7" t="str">
        <f t="shared" si="23"/>
        <v/>
      </c>
      <c r="E52" s="114" t="str">
        <f t="shared" si="24"/>
        <v/>
      </c>
      <c r="F52" s="67" t="str">
        <f t="shared" si="25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4" t="str">
        <f t="shared" si="9"/>
        <v/>
      </c>
      <c r="M52" s="24" t="str">
        <f t="shared" si="26"/>
        <v/>
      </c>
      <c r="N52" s="36" t="str">
        <f t="shared" si="27"/>
        <v/>
      </c>
      <c r="O52" s="117" t="str">
        <f t="shared" si="10"/>
        <v/>
      </c>
      <c r="P52" s="24" t="str">
        <f>IF(H52="","",IF(B52="NB",P51,IF(O52="",SUM($O$5:$O52)+N52,SUM($O$5:$O52))))</f>
        <v/>
      </c>
      <c r="Q52" s="123" t="str">
        <f t="shared" si="0"/>
        <v/>
      </c>
      <c r="R52" s="122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49"/>
        <v>N</v>
      </c>
      <c r="X52" s="14" t="str">
        <f t="shared" si="30"/>
        <v>N</v>
      </c>
      <c r="Y52" s="14" t="str">
        <f t="shared" si="53"/>
        <v/>
      </c>
      <c r="Z52" s="79" t="str">
        <f t="shared" si="32"/>
        <v/>
      </c>
      <c r="AA52" s="14" t="str">
        <f t="shared" si="33"/>
        <v/>
      </c>
      <c r="AB52" s="14" t="str">
        <f t="shared" si="54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2" t="str">
        <f t="shared" si="14"/>
        <v/>
      </c>
      <c r="AH52" s="152" t="str">
        <f t="shared" si="15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1" t="str">
        <f t="shared" si="16"/>
        <v/>
      </c>
      <c r="AM52" s="71" t="str">
        <f t="shared" si="17"/>
        <v/>
      </c>
      <c r="AN52" s="71" t="str">
        <f t="shared" si="18"/>
        <v/>
      </c>
      <c r="AO52" s="71" t="str">
        <f t="shared" si="19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7" t="str">
        <f t="shared" si="23"/>
        <v/>
      </c>
      <c r="E53" s="114" t="str">
        <f t="shared" si="24"/>
        <v/>
      </c>
      <c r="F53" s="67" t="str">
        <f t="shared" si="25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4" t="str">
        <f t="shared" si="9"/>
        <v/>
      </c>
      <c r="M53" s="24" t="str">
        <f t="shared" si="26"/>
        <v/>
      </c>
      <c r="N53" s="36" t="str">
        <f t="shared" si="27"/>
        <v/>
      </c>
      <c r="O53" s="117" t="str">
        <f t="shared" si="10"/>
        <v/>
      </c>
      <c r="P53" s="24" t="str">
        <f>IF(H53="","",IF(B53="NB",P52,IF(O53="",SUM($O$5:$O53)+N53,SUM($O$5:$O53))))</f>
        <v/>
      </c>
      <c r="Q53" s="123" t="str">
        <f t="shared" si="0"/>
        <v/>
      </c>
      <c r="R53" s="122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49"/>
        <v>N</v>
      </c>
      <c r="X53" s="14" t="str">
        <f t="shared" si="30"/>
        <v>N</v>
      </c>
      <c r="Y53" s="14" t="str">
        <f t="shared" si="53"/>
        <v/>
      </c>
      <c r="Z53" s="79" t="str">
        <f t="shared" si="32"/>
        <v/>
      </c>
      <c r="AA53" s="14" t="str">
        <f t="shared" si="33"/>
        <v/>
      </c>
      <c r="AB53" s="14" t="str">
        <f t="shared" si="54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2" t="str">
        <f t="shared" si="14"/>
        <v/>
      </c>
      <c r="AH53" s="152" t="str">
        <f t="shared" si="15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1" t="str">
        <f t="shared" si="16"/>
        <v/>
      </c>
      <c r="AM53" s="71" t="str">
        <f t="shared" si="17"/>
        <v/>
      </c>
      <c r="AN53" s="71" t="str">
        <f t="shared" si="18"/>
        <v/>
      </c>
      <c r="AO53" s="71" t="str">
        <f t="shared" si="19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8" t="str">
        <f t="shared" si="23"/>
        <v/>
      </c>
      <c r="E54" s="115" t="str">
        <f t="shared" si="24"/>
        <v/>
      </c>
      <c r="F54" s="70" t="str">
        <f t="shared" si="25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5" t="str">
        <f t="shared" si="9"/>
        <v/>
      </c>
      <c r="M54" s="25" t="str">
        <f t="shared" si="26"/>
        <v/>
      </c>
      <c r="N54" s="36" t="str">
        <f t="shared" si="27"/>
        <v/>
      </c>
      <c r="O54" s="124" t="str">
        <f t="shared" si="10"/>
        <v/>
      </c>
      <c r="P54" s="25" t="str">
        <f>IF(H54="","",IF(B54="NB",P53,IF(O54="",SUM($O$5:$O54)+N54,SUM($O$5:$O54))))</f>
        <v/>
      </c>
      <c r="Q54" s="125" t="str">
        <f t="shared" si="0"/>
        <v/>
      </c>
      <c r="R54" s="122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49"/>
        <v>N</v>
      </c>
      <c r="X54" s="14" t="str">
        <f t="shared" si="30"/>
        <v>N</v>
      </c>
      <c r="Y54" s="14" t="str">
        <f t="shared" si="53"/>
        <v/>
      </c>
      <c r="Z54" s="79" t="str">
        <f t="shared" si="32"/>
        <v/>
      </c>
      <c r="AA54" s="14" t="str">
        <f t="shared" si="33"/>
        <v/>
      </c>
      <c r="AB54" s="14" t="str">
        <f t="shared" si="54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2" t="str">
        <f t="shared" si="14"/>
        <v/>
      </c>
      <c r="AH54" s="152" t="str">
        <f t="shared" si="15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1" t="str">
        <f t="shared" si="16"/>
        <v/>
      </c>
      <c r="AM54" s="71" t="str">
        <f t="shared" si="17"/>
        <v/>
      </c>
      <c r="AN54" s="71" t="str">
        <f t="shared" si="18"/>
        <v/>
      </c>
      <c r="AO54" s="71" t="str">
        <f t="shared" si="19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23"/>
        <v/>
      </c>
      <c r="E55" s="113" t="str">
        <f t="shared" si="24"/>
        <v/>
      </c>
      <c r="F55" s="76" t="str">
        <f t="shared" si="25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3" t="str">
        <f t="shared" si="9"/>
        <v/>
      </c>
      <c r="M55" s="36" t="str">
        <f t="shared" si="26"/>
        <v/>
      </c>
      <c r="N55" s="36" t="str">
        <f t="shared" si="27"/>
        <v/>
      </c>
      <c r="O55" s="129" t="str">
        <f t="shared" si="10"/>
        <v/>
      </c>
      <c r="P55" s="36" t="str">
        <f>IF(H55="","",IF(B55="NB",P54,IF(O55="",SUM($O$5:$O55)+N55,SUM($O$5:$O55))))</f>
        <v/>
      </c>
      <c r="Q55" s="130" t="str">
        <f t="shared" si="0"/>
        <v/>
      </c>
      <c r="R55" s="122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49"/>
        <v>N</v>
      </c>
      <c r="X55" s="14" t="str">
        <f t="shared" si="30"/>
        <v>N</v>
      </c>
      <c r="Y55" s="14" t="str">
        <f t="shared" si="53"/>
        <v/>
      </c>
      <c r="Z55" s="79" t="str">
        <f t="shared" si="32"/>
        <v/>
      </c>
      <c r="AA55" s="14" t="str">
        <f t="shared" si="33"/>
        <v/>
      </c>
      <c r="AB55" s="14" t="str">
        <f t="shared" si="54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2" t="str">
        <f t="shared" si="14"/>
        <v/>
      </c>
      <c r="AH55" s="152" t="str">
        <f t="shared" si="15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1" t="str">
        <f t="shared" si="16"/>
        <v/>
      </c>
      <c r="AM55" s="71" t="str">
        <f t="shared" si="17"/>
        <v/>
      </c>
      <c r="AN55" s="71" t="str">
        <f t="shared" si="18"/>
        <v/>
      </c>
      <c r="AO55" s="71" t="str">
        <f t="shared" si="19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7" t="str">
        <f t="shared" si="23"/>
        <v/>
      </c>
      <c r="E56" s="114" t="str">
        <f t="shared" si="24"/>
        <v/>
      </c>
      <c r="F56" s="67" t="str">
        <f t="shared" si="25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4" t="str">
        <f t="shared" si="9"/>
        <v/>
      </c>
      <c r="M56" s="24" t="str">
        <f t="shared" si="26"/>
        <v/>
      </c>
      <c r="N56" s="36" t="str">
        <f t="shared" si="27"/>
        <v/>
      </c>
      <c r="O56" s="117" t="str">
        <f t="shared" si="10"/>
        <v/>
      </c>
      <c r="P56" s="24" t="str">
        <f>IF(H56="","",IF(B56="NB",P55,IF(O56="",SUM($O$5:$O56)+N56,SUM($O$5:$O56))))</f>
        <v/>
      </c>
      <c r="Q56" s="123" t="str">
        <f t="shared" si="0"/>
        <v/>
      </c>
      <c r="R56" s="122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49"/>
        <v>N</v>
      </c>
      <c r="X56" s="14" t="str">
        <f t="shared" si="30"/>
        <v>N</v>
      </c>
      <c r="Y56" s="14" t="str">
        <f t="shared" si="53"/>
        <v/>
      </c>
      <c r="Z56" s="79" t="str">
        <f t="shared" si="32"/>
        <v/>
      </c>
      <c r="AA56" s="14" t="str">
        <f t="shared" si="33"/>
        <v/>
      </c>
      <c r="AB56" s="14" t="str">
        <f t="shared" si="54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2" t="str">
        <f t="shared" si="14"/>
        <v/>
      </c>
      <c r="AH56" s="152" t="str">
        <f t="shared" si="15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1" t="str">
        <f t="shared" si="16"/>
        <v/>
      </c>
      <c r="AM56" s="71" t="str">
        <f t="shared" si="17"/>
        <v/>
      </c>
      <c r="AN56" s="71" t="str">
        <f t="shared" si="18"/>
        <v/>
      </c>
      <c r="AO56" s="71" t="str">
        <f t="shared" si="19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7" t="str">
        <f t="shared" si="23"/>
        <v/>
      </c>
      <c r="E57" s="114" t="str">
        <f t="shared" si="24"/>
        <v/>
      </c>
      <c r="F57" s="67" t="str">
        <f t="shared" si="25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4" t="str">
        <f t="shared" si="9"/>
        <v/>
      </c>
      <c r="M57" s="24" t="str">
        <f t="shared" si="26"/>
        <v/>
      </c>
      <c r="N57" s="36" t="str">
        <f t="shared" si="27"/>
        <v/>
      </c>
      <c r="O57" s="117" t="str">
        <f t="shared" si="10"/>
        <v/>
      </c>
      <c r="P57" s="24" t="str">
        <f>IF(H57="","",IF(B57="NB",P56,IF(O57="",SUM($O$5:$O57)+N57,SUM($O$5:$O57))))</f>
        <v/>
      </c>
      <c r="Q57" s="123" t="str">
        <f t="shared" si="0"/>
        <v/>
      </c>
      <c r="R57" s="122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49"/>
        <v>N</v>
      </c>
      <c r="X57" s="14" t="str">
        <f t="shared" si="30"/>
        <v>N</v>
      </c>
      <c r="Y57" s="14" t="str">
        <f t="shared" si="53"/>
        <v/>
      </c>
      <c r="Z57" s="79" t="str">
        <f t="shared" si="32"/>
        <v/>
      </c>
      <c r="AA57" s="14" t="str">
        <f t="shared" si="33"/>
        <v/>
      </c>
      <c r="AB57" s="14" t="str">
        <f t="shared" si="54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2" t="str">
        <f t="shared" si="14"/>
        <v/>
      </c>
      <c r="AH57" s="152" t="str">
        <f t="shared" si="15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1" t="str">
        <f t="shared" si="16"/>
        <v/>
      </c>
      <c r="AM57" s="71" t="str">
        <f t="shared" si="17"/>
        <v/>
      </c>
      <c r="AN57" s="71" t="str">
        <f t="shared" si="18"/>
        <v/>
      </c>
      <c r="AO57" s="71" t="str">
        <f t="shared" si="19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7" t="str">
        <f t="shared" si="23"/>
        <v/>
      </c>
      <c r="E58" s="114" t="str">
        <f t="shared" si="24"/>
        <v/>
      </c>
      <c r="F58" s="67" t="str">
        <f t="shared" si="25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4" t="str">
        <f t="shared" si="9"/>
        <v/>
      </c>
      <c r="M58" s="24" t="str">
        <f t="shared" si="26"/>
        <v/>
      </c>
      <c r="N58" s="36" t="str">
        <f t="shared" si="27"/>
        <v/>
      </c>
      <c r="O58" s="117" t="str">
        <f t="shared" si="10"/>
        <v/>
      </c>
      <c r="P58" s="24" t="str">
        <f>IF(H58="","",IF(B58="NB",P57,IF(O58="",SUM($O$5:$O58)+N58,SUM($O$5:$O58))))</f>
        <v/>
      </c>
      <c r="Q58" s="123" t="str">
        <f t="shared" si="0"/>
        <v/>
      </c>
      <c r="R58" s="122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49"/>
        <v>N</v>
      </c>
      <c r="X58" s="14" t="str">
        <f t="shared" si="30"/>
        <v>N</v>
      </c>
      <c r="Y58" s="14" t="str">
        <f t="shared" si="53"/>
        <v/>
      </c>
      <c r="Z58" s="79" t="str">
        <f t="shared" si="32"/>
        <v/>
      </c>
      <c r="AA58" s="14" t="str">
        <f t="shared" si="33"/>
        <v/>
      </c>
      <c r="AB58" s="14" t="str">
        <f t="shared" si="54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2" t="str">
        <f t="shared" si="14"/>
        <v/>
      </c>
      <c r="AH58" s="152" t="str">
        <f t="shared" si="15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1" t="str">
        <f t="shared" si="16"/>
        <v/>
      </c>
      <c r="AM58" s="71" t="str">
        <f t="shared" si="17"/>
        <v/>
      </c>
      <c r="AN58" s="71" t="str">
        <f t="shared" si="18"/>
        <v/>
      </c>
      <c r="AO58" s="71" t="str">
        <f t="shared" si="19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8" t="str">
        <f t="shared" si="23"/>
        <v/>
      </c>
      <c r="E59" s="115" t="str">
        <f t="shared" si="24"/>
        <v/>
      </c>
      <c r="F59" s="70" t="str">
        <f t="shared" si="25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5" t="str">
        <f t="shared" si="9"/>
        <v/>
      </c>
      <c r="M59" s="25" t="str">
        <f t="shared" si="26"/>
        <v/>
      </c>
      <c r="N59" s="36" t="str">
        <f t="shared" si="27"/>
        <v/>
      </c>
      <c r="O59" s="124" t="str">
        <f t="shared" si="10"/>
        <v/>
      </c>
      <c r="P59" s="25" t="str">
        <f>IF(H59="","",IF(B59="NB",P58,IF(O59="",SUM($O$5:$O59)+N59,SUM($O$5:$O59))))</f>
        <v/>
      </c>
      <c r="Q59" s="125" t="str">
        <f t="shared" si="0"/>
        <v/>
      </c>
      <c r="R59" s="122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49"/>
        <v>N</v>
      </c>
      <c r="X59" s="14" t="str">
        <f t="shared" si="30"/>
        <v>N</v>
      </c>
      <c r="Y59" s="14" t="str">
        <f t="shared" si="53"/>
        <v/>
      </c>
      <c r="Z59" s="79" t="str">
        <f t="shared" si="32"/>
        <v/>
      </c>
      <c r="AA59" s="14" t="str">
        <f t="shared" si="33"/>
        <v/>
      </c>
      <c r="AB59" s="14" t="str">
        <f t="shared" si="54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2" t="str">
        <f t="shared" si="14"/>
        <v/>
      </c>
      <c r="AH59" s="152" t="str">
        <f t="shared" si="15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1" t="str">
        <f t="shared" si="16"/>
        <v/>
      </c>
      <c r="AM59" s="71" t="str">
        <f t="shared" si="17"/>
        <v/>
      </c>
      <c r="AN59" s="71" t="str">
        <f t="shared" si="18"/>
        <v/>
      </c>
      <c r="AO59" s="71" t="str">
        <f t="shared" si="19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23"/>
        <v/>
      </c>
      <c r="E60" s="113" t="str">
        <f t="shared" si="24"/>
        <v/>
      </c>
      <c r="F60" s="76" t="str">
        <f t="shared" si="25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3" t="str">
        <f t="shared" si="9"/>
        <v/>
      </c>
      <c r="M60" s="36" t="str">
        <f t="shared" si="26"/>
        <v/>
      </c>
      <c r="N60" s="36" t="str">
        <f t="shared" si="27"/>
        <v/>
      </c>
      <c r="O60" s="129" t="str">
        <f t="shared" si="10"/>
        <v/>
      </c>
      <c r="P60" s="36" t="str">
        <f>IF(H60="","",IF(B60="NB",P59,IF(O60="",SUM($O$5:$O60)+N60,SUM($O$5:$O60))))</f>
        <v/>
      </c>
      <c r="Q60" s="130" t="str">
        <f t="shared" si="0"/>
        <v/>
      </c>
      <c r="R60" s="122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49"/>
        <v>N</v>
      </c>
      <c r="X60" s="14" t="str">
        <f t="shared" si="30"/>
        <v>N</v>
      </c>
      <c r="Y60" s="14" t="str">
        <f t="shared" si="53"/>
        <v/>
      </c>
      <c r="Z60" s="79" t="str">
        <f t="shared" si="32"/>
        <v/>
      </c>
      <c r="AA60" s="14" t="str">
        <f t="shared" si="33"/>
        <v/>
      </c>
      <c r="AB60" s="14" t="str">
        <f t="shared" si="54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2" t="str">
        <f t="shared" si="14"/>
        <v/>
      </c>
      <c r="AH60" s="152" t="str">
        <f t="shared" si="15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1" t="str">
        <f t="shared" si="16"/>
        <v/>
      </c>
      <c r="AM60" s="71" t="str">
        <f t="shared" si="17"/>
        <v/>
      </c>
      <c r="AN60" s="71" t="str">
        <f t="shared" si="18"/>
        <v/>
      </c>
      <c r="AO60" s="71" t="str">
        <f t="shared" si="19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7" t="str">
        <f t="shared" si="23"/>
        <v/>
      </c>
      <c r="E61" s="114" t="str">
        <f t="shared" si="24"/>
        <v/>
      </c>
      <c r="F61" s="67" t="str">
        <f t="shared" si="25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4" t="str">
        <f t="shared" si="9"/>
        <v/>
      </c>
      <c r="M61" s="24" t="str">
        <f t="shared" si="26"/>
        <v/>
      </c>
      <c r="N61" s="36" t="str">
        <f t="shared" si="27"/>
        <v/>
      </c>
      <c r="O61" s="117" t="str">
        <f t="shared" si="10"/>
        <v/>
      </c>
      <c r="P61" s="24" t="str">
        <f>IF(H61="","",IF(B61="NB",P60,IF(O61="",SUM($O$5:$O61)+N61,SUM($O$5:$O61))))</f>
        <v/>
      </c>
      <c r="Q61" s="123" t="str">
        <f t="shared" si="0"/>
        <v/>
      </c>
      <c r="R61" s="122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49"/>
        <v>N</v>
      </c>
      <c r="X61" s="14" t="str">
        <f t="shared" si="30"/>
        <v>N</v>
      </c>
      <c r="Y61" s="14" t="str">
        <f t="shared" si="53"/>
        <v/>
      </c>
      <c r="Z61" s="79" t="str">
        <f t="shared" si="32"/>
        <v/>
      </c>
      <c r="AA61" s="14" t="str">
        <f t="shared" si="33"/>
        <v/>
      </c>
      <c r="AB61" s="14" t="str">
        <f t="shared" si="54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2" t="str">
        <f t="shared" si="14"/>
        <v/>
      </c>
      <c r="AH61" s="152" t="str">
        <f t="shared" si="15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1" t="str">
        <f t="shared" si="16"/>
        <v/>
      </c>
      <c r="AM61" s="71" t="str">
        <f t="shared" si="17"/>
        <v/>
      </c>
      <c r="AN61" s="71" t="str">
        <f t="shared" si="18"/>
        <v/>
      </c>
      <c r="AO61" s="71" t="str">
        <f t="shared" si="19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7" t="str">
        <f t="shared" si="23"/>
        <v/>
      </c>
      <c r="E62" s="114" t="str">
        <f t="shared" si="24"/>
        <v/>
      </c>
      <c r="F62" s="67" t="str">
        <f t="shared" si="25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4" t="str">
        <f t="shared" si="9"/>
        <v/>
      </c>
      <c r="M62" s="24" t="str">
        <f t="shared" si="26"/>
        <v/>
      </c>
      <c r="N62" s="36" t="str">
        <f t="shared" si="27"/>
        <v/>
      </c>
      <c r="O62" s="117" t="str">
        <f t="shared" si="10"/>
        <v/>
      </c>
      <c r="P62" s="24" t="str">
        <f>IF(H62="","",IF(B62="NB",P61,IF(O62="",SUM($O$5:$O62)+N62,SUM($O$5:$O62))))</f>
        <v/>
      </c>
      <c r="Q62" s="123" t="str">
        <f t="shared" si="0"/>
        <v/>
      </c>
      <c r="R62" s="122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49"/>
        <v>N</v>
      </c>
      <c r="X62" s="14" t="str">
        <f t="shared" si="30"/>
        <v>N</v>
      </c>
      <c r="Y62" s="14" t="str">
        <f t="shared" si="53"/>
        <v/>
      </c>
      <c r="Z62" s="79" t="str">
        <f t="shared" si="32"/>
        <v/>
      </c>
      <c r="AA62" s="14" t="str">
        <f t="shared" si="33"/>
        <v/>
      </c>
      <c r="AB62" s="14" t="str">
        <f t="shared" si="54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2" t="str">
        <f t="shared" si="14"/>
        <v/>
      </c>
      <c r="AH62" s="152" t="str">
        <f t="shared" si="15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1" t="str">
        <f t="shared" si="16"/>
        <v/>
      </c>
      <c r="AM62" s="71" t="str">
        <f t="shared" si="17"/>
        <v/>
      </c>
      <c r="AN62" s="71" t="str">
        <f t="shared" si="18"/>
        <v/>
      </c>
      <c r="AO62" s="71" t="str">
        <f t="shared" si="19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7" t="str">
        <f t="shared" si="23"/>
        <v/>
      </c>
      <c r="E63" s="114" t="str">
        <f t="shared" si="24"/>
        <v/>
      </c>
      <c r="F63" s="67" t="str">
        <f t="shared" si="25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4" t="str">
        <f t="shared" si="9"/>
        <v/>
      </c>
      <c r="M63" s="24" t="str">
        <f t="shared" si="26"/>
        <v/>
      </c>
      <c r="N63" s="36" t="str">
        <f t="shared" si="27"/>
        <v/>
      </c>
      <c r="O63" s="117" t="str">
        <f t="shared" si="10"/>
        <v/>
      </c>
      <c r="P63" s="24" t="str">
        <f>IF(H63="","",IF(B63="NB",P62,IF(O63="",SUM($O$5:$O63)+N63,SUM($O$5:$O63))))</f>
        <v/>
      </c>
      <c r="Q63" s="123" t="str">
        <f t="shared" si="0"/>
        <v/>
      </c>
      <c r="R63" s="122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49"/>
        <v>N</v>
      </c>
      <c r="X63" s="14" t="str">
        <f t="shared" si="30"/>
        <v>N</v>
      </c>
      <c r="Y63" s="14" t="str">
        <f t="shared" si="53"/>
        <v/>
      </c>
      <c r="Z63" s="79" t="str">
        <f t="shared" si="32"/>
        <v/>
      </c>
      <c r="AA63" s="14" t="str">
        <f t="shared" si="33"/>
        <v/>
      </c>
      <c r="AB63" s="14" t="str">
        <f t="shared" si="54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2" t="str">
        <f t="shared" si="14"/>
        <v/>
      </c>
      <c r="AH63" s="152" t="str">
        <f t="shared" si="15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1" t="str">
        <f t="shared" si="16"/>
        <v/>
      </c>
      <c r="AM63" s="71" t="str">
        <f t="shared" si="17"/>
        <v/>
      </c>
      <c r="AN63" s="71" t="str">
        <f t="shared" si="18"/>
        <v/>
      </c>
      <c r="AO63" s="71" t="str">
        <f t="shared" si="19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8" t="str">
        <f t="shared" si="23"/>
        <v/>
      </c>
      <c r="E64" s="115" t="str">
        <f t="shared" si="24"/>
        <v/>
      </c>
      <c r="F64" s="70" t="str">
        <f t="shared" si="25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5" t="str">
        <f t="shared" si="9"/>
        <v/>
      </c>
      <c r="M64" s="25" t="str">
        <f t="shared" si="26"/>
        <v/>
      </c>
      <c r="N64" s="36" t="str">
        <f t="shared" si="27"/>
        <v/>
      </c>
      <c r="O64" s="124" t="str">
        <f t="shared" si="10"/>
        <v/>
      </c>
      <c r="P64" s="25" t="str">
        <f>IF(H64="","",IF(B64="NB",P63,IF(O64="",SUM($O$5:$O64)+N64,SUM($O$5:$O64))))</f>
        <v/>
      </c>
      <c r="Q64" s="125" t="str">
        <f t="shared" si="0"/>
        <v/>
      </c>
      <c r="R64" s="122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49"/>
        <v>N</v>
      </c>
      <c r="X64" s="14" t="str">
        <f t="shared" si="30"/>
        <v>N</v>
      </c>
      <c r="Y64" s="14" t="str">
        <f t="shared" si="53"/>
        <v/>
      </c>
      <c r="Z64" s="79" t="str">
        <f t="shared" si="32"/>
        <v/>
      </c>
      <c r="AA64" s="14" t="str">
        <f t="shared" si="33"/>
        <v/>
      </c>
      <c r="AB64" s="14" t="str">
        <f t="shared" si="54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2" t="str">
        <f t="shared" si="14"/>
        <v/>
      </c>
      <c r="AH64" s="152" t="str">
        <f t="shared" si="15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1" t="str">
        <f t="shared" si="16"/>
        <v/>
      </c>
      <c r="AM64" s="71" t="str">
        <f t="shared" si="17"/>
        <v/>
      </c>
      <c r="AN64" s="71" t="str">
        <f t="shared" si="18"/>
        <v/>
      </c>
      <c r="AO64" s="71" t="str">
        <f t="shared" si="19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23"/>
        <v/>
      </c>
      <c r="E65" s="113" t="str">
        <f t="shared" si="24"/>
        <v/>
      </c>
      <c r="F65" s="76" t="str">
        <f t="shared" si="25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3" t="str">
        <f t="shared" si="9"/>
        <v/>
      </c>
      <c r="M65" s="36" t="str">
        <f t="shared" si="26"/>
        <v/>
      </c>
      <c r="N65" s="36" t="str">
        <f t="shared" si="27"/>
        <v/>
      </c>
      <c r="O65" s="129" t="str">
        <f t="shared" si="10"/>
        <v/>
      </c>
      <c r="P65" s="36" t="str">
        <f>IF(H65="","",IF(B65="NB",P64,IF(O65="",SUM($O$5:$O65)+N65,SUM($O$5:$O65))))</f>
        <v/>
      </c>
      <c r="Q65" s="130" t="str">
        <f t="shared" si="0"/>
        <v/>
      </c>
      <c r="R65" s="122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49"/>
        <v>N</v>
      </c>
      <c r="X65" s="14" t="str">
        <f t="shared" si="30"/>
        <v>N</v>
      </c>
      <c r="Y65" s="14" t="str">
        <f t="shared" si="53"/>
        <v/>
      </c>
      <c r="Z65" s="79" t="str">
        <f t="shared" si="32"/>
        <v/>
      </c>
      <c r="AA65" s="14" t="str">
        <f t="shared" si="33"/>
        <v/>
      </c>
      <c r="AB65" s="14" t="str">
        <f t="shared" si="54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2" t="str">
        <f t="shared" si="14"/>
        <v/>
      </c>
      <c r="AH65" s="152" t="str">
        <f t="shared" si="15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1" t="str">
        <f t="shared" si="16"/>
        <v/>
      </c>
      <c r="AM65" s="71" t="str">
        <f t="shared" si="17"/>
        <v/>
      </c>
      <c r="AN65" s="71" t="str">
        <f t="shared" si="18"/>
        <v/>
      </c>
      <c r="AO65" s="71" t="str">
        <f t="shared" si="19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7" t="str">
        <f t="shared" si="23"/>
        <v/>
      </c>
      <c r="E66" s="114" t="str">
        <f t="shared" si="24"/>
        <v/>
      </c>
      <c r="F66" s="67" t="str">
        <f t="shared" si="25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4" t="str">
        <f t="shared" si="9"/>
        <v/>
      </c>
      <c r="M66" s="24" t="str">
        <f t="shared" si="26"/>
        <v/>
      </c>
      <c r="N66" s="36" t="str">
        <f t="shared" si="27"/>
        <v/>
      </c>
      <c r="O66" s="117" t="str">
        <f t="shared" si="10"/>
        <v/>
      </c>
      <c r="P66" s="24" t="str">
        <f>IF(H66="","",IF(B66="NB",P65,IF(O66="",SUM($O$5:$O66)+N66,SUM($O$5:$O66))))</f>
        <v/>
      </c>
      <c r="Q66" s="123" t="str">
        <f t="shared" si="0"/>
        <v/>
      </c>
      <c r="R66" s="122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49"/>
        <v>N</v>
      </c>
      <c r="X66" s="14" t="str">
        <f t="shared" si="30"/>
        <v>N</v>
      </c>
      <c r="Y66" s="14" t="str">
        <f t="shared" si="53"/>
        <v/>
      </c>
      <c r="Z66" s="79" t="str">
        <f t="shared" si="32"/>
        <v/>
      </c>
      <c r="AA66" s="14" t="str">
        <f t="shared" si="33"/>
        <v/>
      </c>
      <c r="AB66" s="14" t="str">
        <f t="shared" si="54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2" t="str">
        <f t="shared" si="14"/>
        <v/>
      </c>
      <c r="AH66" s="152" t="str">
        <f t="shared" si="15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1" t="str">
        <f t="shared" si="16"/>
        <v/>
      </c>
      <c r="AM66" s="71" t="str">
        <f t="shared" si="17"/>
        <v/>
      </c>
      <c r="AN66" s="71" t="str">
        <f t="shared" si="18"/>
        <v/>
      </c>
      <c r="AO66" s="71" t="str">
        <f t="shared" si="19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7" t="str">
        <f t="shared" si="23"/>
        <v/>
      </c>
      <c r="E67" s="114" t="str">
        <f t="shared" si="24"/>
        <v/>
      </c>
      <c r="F67" s="67" t="str">
        <f t="shared" si="25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4" t="str">
        <f t="shared" si="9"/>
        <v/>
      </c>
      <c r="M67" s="24" t="str">
        <f t="shared" si="26"/>
        <v/>
      </c>
      <c r="N67" s="36" t="str">
        <f t="shared" si="27"/>
        <v/>
      </c>
      <c r="O67" s="117" t="str">
        <f t="shared" si="10"/>
        <v/>
      </c>
      <c r="P67" s="24" t="str">
        <f>IF(H67="","",IF(B67="NB",P66,IF(O67="",SUM($O$5:$O67)+N67,SUM($O$5:$O67))))</f>
        <v/>
      </c>
      <c r="Q67" s="123" t="str">
        <f t="shared" si="0"/>
        <v/>
      </c>
      <c r="R67" s="122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49"/>
        <v>N</v>
      </c>
      <c r="X67" s="14" t="str">
        <f t="shared" si="30"/>
        <v>N</v>
      </c>
      <c r="Y67" s="14" t="str">
        <f t="shared" si="53"/>
        <v/>
      </c>
      <c r="Z67" s="79" t="str">
        <f t="shared" si="32"/>
        <v/>
      </c>
      <c r="AA67" s="14" t="str">
        <f t="shared" si="33"/>
        <v/>
      </c>
      <c r="AB67" s="14" t="str">
        <f t="shared" si="54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2" t="str">
        <f t="shared" si="14"/>
        <v/>
      </c>
      <c r="AH67" s="152" t="str">
        <f t="shared" si="15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1" t="str">
        <f t="shared" si="16"/>
        <v/>
      </c>
      <c r="AM67" s="71" t="str">
        <f t="shared" si="17"/>
        <v/>
      </c>
      <c r="AN67" s="71" t="str">
        <f t="shared" si="18"/>
        <v/>
      </c>
      <c r="AO67" s="71" t="str">
        <f t="shared" si="19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7" t="str">
        <f t="shared" si="23"/>
        <v/>
      </c>
      <c r="E68" s="114" t="str">
        <f t="shared" si="24"/>
        <v/>
      </c>
      <c r="F68" s="67" t="str">
        <f t="shared" si="25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4" t="str">
        <f t="shared" si="9"/>
        <v/>
      </c>
      <c r="M68" s="24" t="str">
        <f t="shared" si="26"/>
        <v/>
      </c>
      <c r="N68" s="36" t="str">
        <f t="shared" si="27"/>
        <v/>
      </c>
      <c r="O68" s="117" t="str">
        <f t="shared" si="10"/>
        <v/>
      </c>
      <c r="P68" s="24" t="str">
        <f>IF(H68="","",IF(B68="NB",P67,IF(O68="",SUM($O$5:$O68)+N68,SUM($O$5:$O68))))</f>
        <v/>
      </c>
      <c r="Q68" s="123" t="str">
        <f t="shared" si="0"/>
        <v/>
      </c>
      <c r="R68" s="122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49"/>
        <v>N</v>
      </c>
      <c r="X68" s="14" t="str">
        <f t="shared" si="30"/>
        <v>N</v>
      </c>
      <c r="Y68" s="14" t="str">
        <f t="shared" si="53"/>
        <v/>
      </c>
      <c r="Z68" s="79" t="str">
        <f t="shared" si="32"/>
        <v/>
      </c>
      <c r="AA68" s="14" t="str">
        <f t="shared" si="33"/>
        <v/>
      </c>
      <c r="AB68" s="14" t="str">
        <f t="shared" si="54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2" t="str">
        <f t="shared" si="14"/>
        <v/>
      </c>
      <c r="AH68" s="152" t="str">
        <f t="shared" si="15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1" t="str">
        <f t="shared" si="16"/>
        <v/>
      </c>
      <c r="AM68" s="71" t="str">
        <f t="shared" si="17"/>
        <v/>
      </c>
      <c r="AN68" s="71" t="str">
        <f t="shared" si="18"/>
        <v/>
      </c>
      <c r="AO68" s="71" t="str">
        <f t="shared" si="19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8" t="str">
        <f t="shared" si="23"/>
        <v/>
      </c>
      <c r="E69" s="115" t="str">
        <f t="shared" si="24"/>
        <v/>
      </c>
      <c r="F69" s="70" t="str">
        <f t="shared" si="25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5" t="str">
        <f t="shared" si="9"/>
        <v/>
      </c>
      <c r="M69" s="25" t="str">
        <f t="shared" si="26"/>
        <v/>
      </c>
      <c r="N69" s="36" t="str">
        <f t="shared" si="27"/>
        <v/>
      </c>
      <c r="O69" s="124" t="str">
        <f t="shared" si="10"/>
        <v/>
      </c>
      <c r="P69" s="25" t="str">
        <f>IF(H69="","",IF(B69="NB",P68,IF(O69="",SUM($O$5:$O69)+N69,SUM($O$5:$O69))))</f>
        <v/>
      </c>
      <c r="Q69" s="125" t="str">
        <f t="shared" ref="Q69:Q109" si="60">IF(AB69="R","Rabbit","")</f>
        <v/>
      </c>
      <c r="R69" s="122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49"/>
        <v>N</v>
      </c>
      <c r="X69" s="14" t="str">
        <f t="shared" si="30"/>
        <v>N</v>
      </c>
      <c r="Y69" s="14" t="str">
        <f t="shared" si="53"/>
        <v/>
      </c>
      <c r="Z69" s="79" t="str">
        <f t="shared" si="32"/>
        <v/>
      </c>
      <c r="AA69" s="14" t="str">
        <f t="shared" si="33"/>
        <v/>
      </c>
      <c r="AB69" s="14" t="str">
        <f t="shared" si="54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2" t="str">
        <f t="shared" si="14"/>
        <v/>
      </c>
      <c r="AH69" s="152" t="str">
        <f t="shared" si="15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1" t="str">
        <f t="shared" si="16"/>
        <v/>
      </c>
      <c r="AM69" s="71" t="str">
        <f t="shared" si="17"/>
        <v/>
      </c>
      <c r="AN69" s="71" t="str">
        <f t="shared" si="18"/>
        <v/>
      </c>
      <c r="AO69" s="71" t="str">
        <f t="shared" si="19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1">IF(H69="","",IF(AR69=AR70,"",AR70))</f>
        <v/>
      </c>
      <c r="D70" s="75" t="str">
        <f t="shared" si="23"/>
        <v/>
      </c>
      <c r="E70" s="113" t="str">
        <f t="shared" si="24"/>
        <v/>
      </c>
      <c r="F70" s="76" t="str">
        <f t="shared" si="25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3" t="str">
        <f t="shared" si="9"/>
        <v/>
      </c>
      <c r="M70" s="36" t="str">
        <f t="shared" si="26"/>
        <v/>
      </c>
      <c r="N70" s="36" t="str">
        <f t="shared" si="27"/>
        <v/>
      </c>
      <c r="O70" s="129" t="str">
        <f t="shared" si="10"/>
        <v/>
      </c>
      <c r="P70" s="36" t="str">
        <f>IF(H70="","",IF(B70="NB",P69,IF(O70="",SUM($O$5:$O70)+N70,SUM($O$5:$O70))))</f>
        <v/>
      </c>
      <c r="Q70" s="130" t="str">
        <f t="shared" si="60"/>
        <v/>
      </c>
      <c r="R70" s="122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49"/>
        <v>N</v>
      </c>
      <c r="X70" s="14" t="str">
        <f t="shared" si="30"/>
        <v>N</v>
      </c>
      <c r="Y70" s="14" t="str">
        <f t="shared" si="53"/>
        <v/>
      </c>
      <c r="Z70" s="79" t="str">
        <f t="shared" si="32"/>
        <v/>
      </c>
      <c r="AA70" s="14" t="str">
        <f t="shared" si="33"/>
        <v/>
      </c>
      <c r="AB70" s="14" t="str">
        <f t="shared" si="54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2" t="str">
        <f t="shared" si="14"/>
        <v/>
      </c>
      <c r="AH70" s="152" t="str">
        <f t="shared" si="15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1" t="str">
        <f t="shared" si="16"/>
        <v/>
      </c>
      <c r="AM70" s="71" t="str">
        <f t="shared" si="17"/>
        <v/>
      </c>
      <c r="AN70" s="71" t="str">
        <f t="shared" si="18"/>
        <v/>
      </c>
      <c r="AO70" s="71" t="str">
        <f t="shared" si="19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1"/>
        <v/>
      </c>
      <c r="D71" s="77" t="str">
        <f t="shared" si="23"/>
        <v/>
      </c>
      <c r="E71" s="114" t="str">
        <f t="shared" si="24"/>
        <v/>
      </c>
      <c r="F71" s="67" t="str">
        <f t="shared" si="25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4" t="str">
        <f t="shared" si="9"/>
        <v/>
      </c>
      <c r="M71" s="24" t="str">
        <f t="shared" si="26"/>
        <v/>
      </c>
      <c r="N71" s="36" t="str">
        <f t="shared" si="27"/>
        <v/>
      </c>
      <c r="O71" s="117" t="str">
        <f t="shared" si="10"/>
        <v/>
      </c>
      <c r="P71" s="24" t="str">
        <f>IF(H71="","",IF(B71="NB",P70,IF(O71="",SUM($O$5:$O71)+N71,SUM($O$5:$O71))))</f>
        <v/>
      </c>
      <c r="Q71" s="123" t="str">
        <f t="shared" si="60"/>
        <v/>
      </c>
      <c r="R71" s="122" t="str">
        <f t="shared" si="11"/>
        <v/>
      </c>
      <c r="S71" s="79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49"/>
        <v>N</v>
      </c>
      <c r="X71" s="14" t="str">
        <f t="shared" si="30"/>
        <v>N</v>
      </c>
      <c r="Y71" s="14" t="str">
        <f t="shared" si="53"/>
        <v/>
      </c>
      <c r="Z71" s="79" t="str">
        <f t="shared" si="32"/>
        <v/>
      </c>
      <c r="AA71" s="14" t="str">
        <f t="shared" si="33"/>
        <v/>
      </c>
      <c r="AB71" s="14" t="str">
        <f t="shared" si="54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2" t="str">
        <f t="shared" si="14"/>
        <v/>
      </c>
      <c r="AH71" s="152" t="str">
        <f t="shared" si="15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1" t="str">
        <f t="shared" si="16"/>
        <v/>
      </c>
      <c r="AM71" s="71" t="str">
        <f t="shared" si="17"/>
        <v/>
      </c>
      <c r="AN71" s="71" t="str">
        <f t="shared" si="18"/>
        <v/>
      </c>
      <c r="AO71" s="71" t="str">
        <f t="shared" si="19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1"/>
        <v/>
      </c>
      <c r="D72" s="77" t="str">
        <f t="shared" si="23"/>
        <v/>
      </c>
      <c r="E72" s="114" t="str">
        <f t="shared" si="24"/>
        <v/>
      </c>
      <c r="F72" s="67" t="str">
        <f t="shared" si="25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4" t="str">
        <f t="shared" si="9"/>
        <v/>
      </c>
      <c r="M72" s="24" t="str">
        <f t="shared" si="26"/>
        <v/>
      </c>
      <c r="N72" s="36" t="str">
        <f t="shared" si="27"/>
        <v/>
      </c>
      <c r="O72" s="117" t="str">
        <f t="shared" si="10"/>
        <v/>
      </c>
      <c r="P72" s="24" t="str">
        <f>IF(H72="","",IF(B72="NB",P71,IF(O72="",SUM($O$5:$O72)+N72,SUM($O$5:$O72))))</f>
        <v/>
      </c>
      <c r="Q72" s="123" t="str">
        <f t="shared" si="60"/>
        <v/>
      </c>
      <c r="R72" s="122" t="str">
        <f t="shared" si="11"/>
        <v/>
      </c>
      <c r="S72" s="79" t="str">
        <f t="shared" si="12"/>
        <v/>
      </c>
      <c r="T72" s="14" t="str">
        <f t="shared" si="63"/>
        <v/>
      </c>
      <c r="U72" s="14">
        <f t="shared" si="28"/>
        <v>0</v>
      </c>
      <c r="V72" s="14" t="str">
        <f t="shared" si="29"/>
        <v/>
      </c>
      <c r="W72" s="14" t="str">
        <f t="shared" si="49"/>
        <v>N</v>
      </c>
      <c r="X72" s="14" t="str">
        <f t="shared" si="30"/>
        <v>N</v>
      </c>
      <c r="Y72" s="14" t="str">
        <f t="shared" si="53"/>
        <v/>
      </c>
      <c r="Z72" s="79" t="str">
        <f t="shared" si="32"/>
        <v/>
      </c>
      <c r="AA72" s="14" t="str">
        <f t="shared" si="33"/>
        <v/>
      </c>
      <c r="AB72" s="14" t="str">
        <f t="shared" si="54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2" t="str">
        <f t="shared" si="14"/>
        <v/>
      </c>
      <c r="AH72" s="152" t="str">
        <f t="shared" si="15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1" t="str">
        <f t="shared" si="16"/>
        <v/>
      </c>
      <c r="AM72" s="71" t="str">
        <f t="shared" si="17"/>
        <v/>
      </c>
      <c r="AN72" s="71" t="str">
        <f t="shared" si="18"/>
        <v/>
      </c>
      <c r="AO72" s="71" t="str">
        <f t="shared" si="19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1"/>
        <v/>
      </c>
      <c r="D73" s="77" t="str">
        <f t="shared" si="23"/>
        <v/>
      </c>
      <c r="E73" s="114" t="str">
        <f t="shared" si="24"/>
        <v/>
      </c>
      <c r="F73" s="67" t="str">
        <f t="shared" si="25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4" t="str">
        <f t="shared" si="9"/>
        <v/>
      </c>
      <c r="M73" s="24" t="str">
        <f t="shared" si="26"/>
        <v/>
      </c>
      <c r="N73" s="36" t="str">
        <f t="shared" si="27"/>
        <v/>
      </c>
      <c r="O73" s="117" t="str">
        <f t="shared" si="10"/>
        <v/>
      </c>
      <c r="P73" s="24" t="str">
        <f>IF(H73="","",IF(B73="NB",P72,IF(O73="",SUM($O$5:$O73)+N73,SUM($O$5:$O73))))</f>
        <v/>
      </c>
      <c r="Q73" s="123" t="str">
        <f t="shared" si="60"/>
        <v/>
      </c>
      <c r="R73" s="122" t="str">
        <f t="shared" si="11"/>
        <v/>
      </c>
      <c r="S73" s="79" t="str">
        <f t="shared" si="12"/>
        <v/>
      </c>
      <c r="T73" s="14" t="str">
        <f t="shared" si="63"/>
        <v/>
      </c>
      <c r="U73" s="14">
        <f t="shared" si="28"/>
        <v>0</v>
      </c>
      <c r="V73" s="14" t="str">
        <f t="shared" si="29"/>
        <v/>
      </c>
      <c r="W73" s="14" t="str">
        <f t="shared" si="49"/>
        <v>N</v>
      </c>
      <c r="X73" s="14" t="str">
        <f t="shared" si="30"/>
        <v>N</v>
      </c>
      <c r="Y73" s="14" t="str">
        <f t="shared" si="53"/>
        <v/>
      </c>
      <c r="Z73" s="79" t="str">
        <f t="shared" si="32"/>
        <v/>
      </c>
      <c r="AA73" s="14" t="str">
        <f t="shared" si="33"/>
        <v/>
      </c>
      <c r="AB73" s="14" t="str">
        <f t="shared" si="54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2" t="str">
        <f t="shared" si="14"/>
        <v/>
      </c>
      <c r="AH73" s="152" t="str">
        <f t="shared" si="15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1" t="str">
        <f t="shared" si="16"/>
        <v/>
      </c>
      <c r="AM73" s="71" t="str">
        <f t="shared" si="17"/>
        <v/>
      </c>
      <c r="AN73" s="71" t="str">
        <f t="shared" si="18"/>
        <v/>
      </c>
      <c r="AO73" s="71" t="str">
        <f t="shared" si="19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69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8" t="str">
        <f t="shared" si="23"/>
        <v/>
      </c>
      <c r="E74" s="115" t="str">
        <f t="shared" si="24"/>
        <v/>
      </c>
      <c r="F74" s="70" t="str">
        <f t="shared" si="25"/>
        <v/>
      </c>
      <c r="H74" s="82" t="str">
        <f>IF('Strategy Dashboard'!AU74="","",'Strategy Dashboard'!AU74)</f>
        <v/>
      </c>
      <c r="J74" s="69" t="str">
        <f t="shared" ref="J74:J109" si="65">IF(AS73=AS74,"",AS74)</f>
        <v/>
      </c>
      <c r="K74" s="78" t="str">
        <f t="shared" ref="K74:K109" si="66">IF(H73="","",IF(AND(D74=AG74,LEFT(AG74)="L",REPLACE(AG74,1,1,"")&gt;=5),"L"&amp;(REPLACE(AG74,1,1,"")-3),AG74))</f>
        <v/>
      </c>
      <c r="L74" s="115" t="str">
        <f t="shared" ref="L74:L109" si="67">IF(H73="","",IF(AND(E74=AH74,LEFT(AH74)="L",REPLACE(AH74,1,1,"")&gt;=5),"L"&amp;(REPLACE(AH74,1,1,"")-3),AH74))</f>
        <v/>
      </c>
      <c r="M74" s="25" t="str">
        <f t="shared" si="26"/>
        <v/>
      </c>
      <c r="N74" s="36" t="str">
        <f t="shared" si="27"/>
        <v/>
      </c>
      <c r="O74" s="124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5" t="str">
        <f t="shared" si="60"/>
        <v/>
      </c>
      <c r="R74" s="122" t="str">
        <f t="shared" ref="R74:R109" si="69">IF(H74="","",IF(M74="W",0+BF74,0-BF74)+IF(F74="W",0+BE74,0-BE74))</f>
        <v/>
      </c>
      <c r="S74" s="79" t="str">
        <f t="shared" ref="S74:S109" si="70">IF(H74="","",IF(R74&gt;0,"W",IF(R74&lt;0,"L","")))</f>
        <v/>
      </c>
      <c r="T74" s="14" t="str">
        <f t="shared" si="63"/>
        <v/>
      </c>
      <c r="U74" s="14">
        <f t="shared" si="28"/>
        <v>0</v>
      </c>
      <c r="V74" s="14" t="str">
        <f t="shared" si="29"/>
        <v/>
      </c>
      <c r="W74" s="14" t="str">
        <f t="shared" si="49"/>
        <v>N</v>
      </c>
      <c r="X74" s="14" t="str">
        <f t="shared" si="30"/>
        <v>N</v>
      </c>
      <c r="Y74" s="14" t="str">
        <f t="shared" si="53"/>
        <v/>
      </c>
      <c r="Z74" s="79" t="str">
        <f t="shared" si="32"/>
        <v/>
      </c>
      <c r="AA74" s="14" t="str">
        <f t="shared" si="33"/>
        <v/>
      </c>
      <c r="AB74" s="14" t="str">
        <f t="shared" si="54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2" t="str">
        <f t="shared" ref="AG74:AG109" si="71">IF(H73="","",IF(AS74="FE",IF(AZ74="B",BD74,""),AN74))</f>
        <v/>
      </c>
      <c r="AH74" s="152" t="str">
        <f t="shared" ref="AH74:AH109" si="72">IF(H73="","",IF(AS74="FE",IF(AZ74="P",BD74,""),AO74))</f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1" t="str">
        <f t="shared" ref="AL74:AL109" si="73">IF(AR74="T-T",IF(H72="B",BB74,""),IF(AR74="T-C",IF(H73="B",BB74,""),IF(AR74="T-B",IF(H73="P",BB74,""),"")))</f>
        <v/>
      </c>
      <c r="AM74" s="71" t="str">
        <f t="shared" ref="AM74:AM109" si="74">IF(AR74="T-T",IF(H72="P",BB74,""),IF(AR74="T-C",IF(H73="P",BB74,""),IF(AR74="T-B",IF(H73="B",BB74,""),"")))</f>
        <v/>
      </c>
      <c r="AN74" s="71" t="str">
        <f t="shared" ref="AN74:AN109" si="75">IF(AR74="T-T",IF(H72="B",BD74,""),IF(AR74="T-C",IF(H73="B",BD74,""),IF(AR74="T-B",IF(H73="P",BD74,""),"")))</f>
        <v/>
      </c>
      <c r="AO74" s="71" t="str">
        <f t="shared" ref="AO74:AO109" si="76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4" t="str">
        <f t="shared" si="64"/>
        <v/>
      </c>
      <c r="C75" s="36" t="str">
        <f t="shared" si="61"/>
        <v/>
      </c>
      <c r="D75" s="75" t="str">
        <f t="shared" ref="D75:D109" si="79">IF(H74="","",IF(AR75="HP",IF(H74="P",BB75,""),AL75))</f>
        <v/>
      </c>
      <c r="E75" s="113" t="str">
        <f t="shared" ref="E75:E109" si="80">IF(H74="","",IF(AR75="HP",IF(H74="B",BB75,""),AM75))</f>
        <v/>
      </c>
      <c r="F75" s="76" t="str">
        <f t="shared" ref="F75:F109" si="81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5"/>
        <v/>
      </c>
      <c r="K75" s="75" t="str">
        <f t="shared" si="66"/>
        <v/>
      </c>
      <c r="L75" s="113" t="str">
        <f t="shared" si="67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29" t="str">
        <f t="shared" si="68"/>
        <v/>
      </c>
      <c r="P75" s="36" t="str">
        <f>IF(H75="","",IF(B75="NB",P74,IF(O75="",SUM($O$5:$O75)+N75,SUM($O$5:$O75))))</f>
        <v/>
      </c>
      <c r="Q75" s="130" t="str">
        <f t="shared" si="60"/>
        <v/>
      </c>
      <c r="R75" s="122" t="str">
        <f t="shared" si="69"/>
        <v/>
      </c>
      <c r="S75" s="79" t="str">
        <f t="shared" si="70"/>
        <v/>
      </c>
      <c r="T75" s="14" t="str">
        <f t="shared" si="63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49"/>
        <v>N</v>
      </c>
      <c r="X75" s="14" t="str">
        <f t="shared" ref="X75:X116" si="86">IF(OR(M71&amp;M72&amp;M73="WLW",M72&amp;M73="WW"),"Y","N")</f>
        <v>N</v>
      </c>
      <c r="Y75" s="14" t="str">
        <f t="shared" si="53"/>
        <v/>
      </c>
      <c r="Z75" s="79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2" t="str">
        <f t="shared" si="71"/>
        <v/>
      </c>
      <c r="AH75" s="152" t="str">
        <f t="shared" si="72"/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1" t="str">
        <f t="shared" si="73"/>
        <v/>
      </c>
      <c r="AM75" s="71" t="str">
        <f t="shared" si="74"/>
        <v/>
      </c>
      <c r="AN75" s="71" t="str">
        <f t="shared" si="75"/>
        <v/>
      </c>
      <c r="AO75" s="71" t="str">
        <f t="shared" si="76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IF(OR(V75="S",AND(Z74="Y",W75="N")),"B",IFERROR(VLOOKUP(BA75,BM:BN,2,FALSE),""))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68" t="str">
        <f t="shared" si="64"/>
        <v/>
      </c>
      <c r="C76" s="24" t="str">
        <f t="shared" si="61"/>
        <v/>
      </c>
      <c r="D76" s="77" t="str">
        <f t="shared" si="79"/>
        <v/>
      </c>
      <c r="E76" s="114" t="str">
        <f t="shared" si="80"/>
        <v/>
      </c>
      <c r="F76" s="67" t="str">
        <f t="shared" si="81"/>
        <v/>
      </c>
      <c r="H76" s="81" t="str">
        <f>IF('Strategy Dashboard'!AU76="","",'Strategy Dashboard'!AU76)</f>
        <v/>
      </c>
      <c r="J76" s="68" t="str">
        <f t="shared" si="65"/>
        <v/>
      </c>
      <c r="K76" s="77" t="str">
        <f t="shared" si="66"/>
        <v/>
      </c>
      <c r="L76" s="114" t="str">
        <f t="shared" si="67"/>
        <v/>
      </c>
      <c r="M76" s="24" t="str">
        <f t="shared" si="82"/>
        <v/>
      </c>
      <c r="N76" s="36" t="str">
        <f t="shared" si="83"/>
        <v/>
      </c>
      <c r="O76" s="117" t="str">
        <f t="shared" si="68"/>
        <v/>
      </c>
      <c r="P76" s="24" t="str">
        <f>IF(H76="","",IF(B76="NB",P75,IF(O76="",SUM($O$5:$O76)+N76,SUM($O$5:$O76))))</f>
        <v/>
      </c>
      <c r="Q76" s="123" t="str">
        <f t="shared" si="60"/>
        <v/>
      </c>
      <c r="R76" s="122" t="str">
        <f t="shared" si="69"/>
        <v/>
      </c>
      <c r="S76" s="79" t="str">
        <f t="shared" si="70"/>
        <v/>
      </c>
      <c r="T76" s="14" t="str">
        <f t="shared" si="63"/>
        <v/>
      </c>
      <c r="U76" s="14">
        <f t="shared" si="84"/>
        <v>0</v>
      </c>
      <c r="V76" s="14" t="str">
        <f t="shared" si="85"/>
        <v/>
      </c>
      <c r="W76" s="14" t="str">
        <f t="shared" si="49"/>
        <v>N</v>
      </c>
      <c r="X76" s="14" t="str">
        <f t="shared" si="86"/>
        <v>N</v>
      </c>
      <c r="Y76" s="14" t="str">
        <f t="shared" si="53"/>
        <v/>
      </c>
      <c r="Z76" s="79" t="str">
        <f t="shared" si="87"/>
        <v/>
      </c>
      <c r="AA76" s="14" t="str">
        <f t="shared" si="88"/>
        <v/>
      </c>
      <c r="AB76" s="14" t="str">
        <f t="shared" si="54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2" t="str">
        <f t="shared" si="71"/>
        <v/>
      </c>
      <c r="AH76" s="152" t="str">
        <f t="shared" si="7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1" t="str">
        <f t="shared" si="73"/>
        <v/>
      </c>
      <c r="AM76" s="71" t="str">
        <f t="shared" si="74"/>
        <v/>
      </c>
      <c r="AN76" s="71" t="str">
        <f t="shared" si="75"/>
        <v/>
      </c>
      <c r="AO76" s="71" t="str">
        <f t="shared" si="76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68" t="str">
        <f t="shared" si="64"/>
        <v/>
      </c>
      <c r="C77" s="24" t="str">
        <f t="shared" si="61"/>
        <v/>
      </c>
      <c r="D77" s="77" t="str">
        <f t="shared" si="79"/>
        <v/>
      </c>
      <c r="E77" s="114" t="str">
        <f t="shared" si="80"/>
        <v/>
      </c>
      <c r="F77" s="67" t="str">
        <f t="shared" si="81"/>
        <v/>
      </c>
      <c r="H77" s="81" t="str">
        <f>IF('Strategy Dashboard'!AU77="","",'Strategy Dashboard'!AU77)</f>
        <v/>
      </c>
      <c r="J77" s="68" t="str">
        <f t="shared" si="65"/>
        <v/>
      </c>
      <c r="K77" s="77" t="str">
        <f t="shared" si="66"/>
        <v/>
      </c>
      <c r="L77" s="114" t="str">
        <f t="shared" si="67"/>
        <v/>
      </c>
      <c r="M77" s="24" t="str">
        <f t="shared" si="82"/>
        <v/>
      </c>
      <c r="N77" s="36" t="str">
        <f t="shared" si="83"/>
        <v/>
      </c>
      <c r="O77" s="117" t="str">
        <f t="shared" si="68"/>
        <v/>
      </c>
      <c r="P77" s="24" t="str">
        <f>IF(H77="","",IF(B77="NB",P76,IF(O77="",SUM($O$5:$O77)+N77,SUM($O$5:$O77))))</f>
        <v/>
      </c>
      <c r="Q77" s="123" t="str">
        <f t="shared" si="60"/>
        <v/>
      </c>
      <c r="R77" s="122" t="str">
        <f t="shared" si="69"/>
        <v/>
      </c>
      <c r="S77" s="79" t="str">
        <f t="shared" si="70"/>
        <v/>
      </c>
      <c r="T77" s="14" t="str">
        <f t="shared" si="63"/>
        <v/>
      </c>
      <c r="U77" s="14">
        <f t="shared" si="84"/>
        <v>0</v>
      </c>
      <c r="V77" s="14" t="str">
        <f t="shared" si="85"/>
        <v/>
      </c>
      <c r="W77" s="14" t="str">
        <f t="shared" si="49"/>
        <v>N</v>
      </c>
      <c r="X77" s="14" t="str">
        <f t="shared" si="86"/>
        <v>N</v>
      </c>
      <c r="Y77" s="14" t="str">
        <f t="shared" si="53"/>
        <v/>
      </c>
      <c r="Z77" s="79" t="str">
        <f t="shared" si="87"/>
        <v/>
      </c>
      <c r="AA77" s="14" t="str">
        <f t="shared" si="88"/>
        <v/>
      </c>
      <c r="AB77" s="14" t="str">
        <f t="shared" si="54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2" t="str">
        <f t="shared" si="71"/>
        <v/>
      </c>
      <c r="AH77" s="152" t="str">
        <f t="shared" si="7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1" t="str">
        <f t="shared" si="73"/>
        <v/>
      </c>
      <c r="AM77" s="71" t="str">
        <f t="shared" si="74"/>
        <v/>
      </c>
      <c r="AN77" s="71" t="str">
        <f t="shared" si="75"/>
        <v/>
      </c>
      <c r="AO77" s="71" t="str">
        <f t="shared" si="76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68" t="str">
        <f t="shared" si="64"/>
        <v/>
      </c>
      <c r="C78" s="24" t="str">
        <f t="shared" si="61"/>
        <v/>
      </c>
      <c r="D78" s="77" t="str">
        <f t="shared" si="79"/>
        <v/>
      </c>
      <c r="E78" s="114" t="str">
        <f t="shared" si="80"/>
        <v/>
      </c>
      <c r="F78" s="67" t="str">
        <f t="shared" si="81"/>
        <v/>
      </c>
      <c r="H78" s="81" t="str">
        <f>IF('Strategy Dashboard'!AU78="","",'Strategy Dashboard'!AU78)</f>
        <v/>
      </c>
      <c r="J78" s="68" t="str">
        <f t="shared" si="65"/>
        <v/>
      </c>
      <c r="K78" s="77" t="str">
        <f t="shared" si="66"/>
        <v/>
      </c>
      <c r="L78" s="114" t="str">
        <f t="shared" si="67"/>
        <v/>
      </c>
      <c r="M78" s="24" t="str">
        <f t="shared" si="82"/>
        <v/>
      </c>
      <c r="N78" s="36" t="str">
        <f t="shared" si="83"/>
        <v/>
      </c>
      <c r="O78" s="117" t="str">
        <f t="shared" si="68"/>
        <v/>
      </c>
      <c r="P78" s="24" t="str">
        <f>IF(H78="","",IF(B78="NB",P77,IF(O78="",SUM($O$5:$O78)+N78,SUM($O$5:$O78))))</f>
        <v/>
      </c>
      <c r="Q78" s="123" t="str">
        <f t="shared" si="60"/>
        <v/>
      </c>
      <c r="R78" s="122" t="str">
        <f t="shared" si="69"/>
        <v/>
      </c>
      <c r="S78" s="79" t="str">
        <f t="shared" si="70"/>
        <v/>
      </c>
      <c r="T78" s="14" t="str">
        <f t="shared" si="63"/>
        <v/>
      </c>
      <c r="U78" s="14">
        <f t="shared" si="84"/>
        <v>0</v>
      </c>
      <c r="V78" s="14" t="str">
        <f t="shared" si="85"/>
        <v/>
      </c>
      <c r="W78" s="14" t="str">
        <f t="shared" si="49"/>
        <v>N</v>
      </c>
      <c r="X78" s="14" t="str">
        <f t="shared" si="86"/>
        <v>N</v>
      </c>
      <c r="Y78" s="14" t="str">
        <f t="shared" si="53"/>
        <v/>
      </c>
      <c r="Z78" s="79" t="str">
        <f t="shared" si="87"/>
        <v/>
      </c>
      <c r="AA78" s="14" t="str">
        <f t="shared" si="88"/>
        <v/>
      </c>
      <c r="AB78" s="14" t="str">
        <f t="shared" si="54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2" t="str">
        <f t="shared" si="71"/>
        <v/>
      </c>
      <c r="AH78" s="152" t="str">
        <f t="shared" si="7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1" t="str">
        <f t="shared" si="73"/>
        <v/>
      </c>
      <c r="AM78" s="71" t="str">
        <f t="shared" si="74"/>
        <v/>
      </c>
      <c r="AN78" s="71" t="str">
        <f t="shared" si="75"/>
        <v/>
      </c>
      <c r="AO78" s="71" t="str">
        <f t="shared" si="76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69" t="str">
        <f t="shared" si="64"/>
        <v/>
      </c>
      <c r="C79" s="25" t="str">
        <f t="shared" si="61"/>
        <v/>
      </c>
      <c r="D79" s="78" t="str">
        <f t="shared" si="79"/>
        <v/>
      </c>
      <c r="E79" s="115" t="str">
        <f t="shared" si="80"/>
        <v/>
      </c>
      <c r="F79" s="70" t="str">
        <f t="shared" si="81"/>
        <v/>
      </c>
      <c r="H79" s="82" t="str">
        <f>IF('Strategy Dashboard'!AU79="","",'Strategy Dashboard'!AU79)</f>
        <v/>
      </c>
      <c r="J79" s="69" t="str">
        <f t="shared" si="65"/>
        <v/>
      </c>
      <c r="K79" s="78" t="str">
        <f t="shared" si="66"/>
        <v/>
      </c>
      <c r="L79" s="115" t="str">
        <f t="shared" si="67"/>
        <v/>
      </c>
      <c r="M79" s="25" t="str">
        <f t="shared" si="82"/>
        <v/>
      </c>
      <c r="N79" s="36" t="str">
        <f t="shared" si="83"/>
        <v/>
      </c>
      <c r="O79" s="124" t="str">
        <f t="shared" si="68"/>
        <v/>
      </c>
      <c r="P79" s="25" t="str">
        <f>IF(H79="","",IF(B79="NB",P78,IF(O79="",SUM($O$5:$O79)+N79,SUM($O$5:$O79))))</f>
        <v/>
      </c>
      <c r="Q79" s="125" t="str">
        <f t="shared" si="60"/>
        <v/>
      </c>
      <c r="R79" s="122" t="str">
        <f t="shared" si="69"/>
        <v/>
      </c>
      <c r="S79" s="79" t="str">
        <f t="shared" si="70"/>
        <v/>
      </c>
      <c r="T79" s="14" t="str">
        <f t="shared" si="63"/>
        <v/>
      </c>
      <c r="U79" s="14">
        <f t="shared" si="84"/>
        <v>0</v>
      </c>
      <c r="V79" s="14" t="str">
        <f t="shared" si="85"/>
        <v/>
      </c>
      <c r="W79" s="14" t="str">
        <f t="shared" si="49"/>
        <v>N</v>
      </c>
      <c r="X79" s="14" t="str">
        <f t="shared" si="86"/>
        <v>N</v>
      </c>
      <c r="Y79" s="14" t="str">
        <f t="shared" si="53"/>
        <v/>
      </c>
      <c r="Z79" s="79" t="str">
        <f t="shared" si="87"/>
        <v/>
      </c>
      <c r="AA79" s="14" t="str">
        <f t="shared" si="88"/>
        <v/>
      </c>
      <c r="AB79" s="14" t="str">
        <f t="shared" si="54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2" t="str">
        <f t="shared" si="71"/>
        <v/>
      </c>
      <c r="AH79" s="152" t="str">
        <f t="shared" si="7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1" t="str">
        <f t="shared" si="73"/>
        <v/>
      </c>
      <c r="AM79" s="71" t="str">
        <f t="shared" si="74"/>
        <v/>
      </c>
      <c r="AN79" s="71" t="str">
        <f t="shared" si="75"/>
        <v/>
      </c>
      <c r="AO79" s="71" t="str">
        <f t="shared" si="76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4" t="str">
        <f t="shared" si="64"/>
        <v/>
      </c>
      <c r="C80" s="36" t="str">
        <f t="shared" si="61"/>
        <v/>
      </c>
      <c r="D80" s="75" t="str">
        <f t="shared" si="79"/>
        <v/>
      </c>
      <c r="E80" s="113" t="str">
        <f t="shared" si="80"/>
        <v/>
      </c>
      <c r="F80" s="76" t="str">
        <f t="shared" si="81"/>
        <v/>
      </c>
      <c r="H80" s="80" t="str">
        <f>IF('Strategy Dashboard'!AU80="","",'Strategy Dashboard'!AU80)</f>
        <v/>
      </c>
      <c r="J80" s="74" t="str">
        <f t="shared" si="65"/>
        <v/>
      </c>
      <c r="K80" s="75" t="str">
        <f t="shared" si="66"/>
        <v/>
      </c>
      <c r="L80" s="113" t="str">
        <f t="shared" si="67"/>
        <v/>
      </c>
      <c r="M80" s="36" t="str">
        <f t="shared" si="82"/>
        <v/>
      </c>
      <c r="N80" s="36" t="str">
        <f t="shared" si="83"/>
        <v/>
      </c>
      <c r="O80" s="129" t="str">
        <f t="shared" si="68"/>
        <v/>
      </c>
      <c r="P80" s="36" t="str">
        <f>IF(H80="","",IF(B80="NB",P79,IF(O80="",SUM($O$5:$O80)+N80,SUM($O$5:$O80))))</f>
        <v/>
      </c>
      <c r="Q80" s="130" t="str">
        <f t="shared" si="60"/>
        <v/>
      </c>
      <c r="R80" s="122" t="str">
        <f t="shared" si="69"/>
        <v/>
      </c>
      <c r="S80" s="79" t="str">
        <f t="shared" si="70"/>
        <v/>
      </c>
      <c r="T80" s="14" t="str">
        <f t="shared" si="63"/>
        <v/>
      </c>
      <c r="U80" s="14">
        <f t="shared" si="84"/>
        <v>0</v>
      </c>
      <c r="V80" s="14" t="str">
        <f t="shared" si="85"/>
        <v/>
      </c>
      <c r="W80" s="14" t="str">
        <f t="shared" si="49"/>
        <v>N</v>
      </c>
      <c r="X80" s="14" t="str">
        <f t="shared" si="86"/>
        <v>N</v>
      </c>
      <c r="Y80" s="14" t="str">
        <f t="shared" si="53"/>
        <v/>
      </c>
      <c r="Z80" s="79" t="str">
        <f t="shared" si="87"/>
        <v/>
      </c>
      <c r="AA80" s="14" t="str">
        <f t="shared" si="88"/>
        <v/>
      </c>
      <c r="AB80" s="14" t="str">
        <f t="shared" si="54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2" t="str">
        <f t="shared" si="71"/>
        <v/>
      </c>
      <c r="AH80" s="152" t="str">
        <f t="shared" si="7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1" t="str">
        <f t="shared" si="73"/>
        <v/>
      </c>
      <c r="AM80" s="71" t="str">
        <f t="shared" si="74"/>
        <v/>
      </c>
      <c r="AN80" s="71" t="str">
        <f t="shared" si="75"/>
        <v/>
      </c>
      <c r="AO80" s="71" t="str">
        <f t="shared" si="76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68" t="str">
        <f t="shared" si="64"/>
        <v/>
      </c>
      <c r="C81" s="24" t="str">
        <f t="shared" si="61"/>
        <v/>
      </c>
      <c r="D81" s="77" t="str">
        <f t="shared" si="79"/>
        <v/>
      </c>
      <c r="E81" s="114" t="str">
        <f t="shared" si="80"/>
        <v/>
      </c>
      <c r="F81" s="67" t="str">
        <f t="shared" si="81"/>
        <v/>
      </c>
      <c r="H81" s="81" t="str">
        <f>IF('Strategy Dashboard'!AU81="","",'Strategy Dashboard'!AU81)</f>
        <v/>
      </c>
      <c r="J81" s="68" t="str">
        <f t="shared" si="65"/>
        <v/>
      </c>
      <c r="K81" s="77" t="str">
        <f t="shared" si="66"/>
        <v/>
      </c>
      <c r="L81" s="114" t="str">
        <f t="shared" si="67"/>
        <v/>
      </c>
      <c r="M81" s="24" t="str">
        <f t="shared" si="82"/>
        <v/>
      </c>
      <c r="N81" s="36" t="str">
        <f t="shared" si="83"/>
        <v/>
      </c>
      <c r="O81" s="117" t="str">
        <f t="shared" si="68"/>
        <v/>
      </c>
      <c r="P81" s="24" t="str">
        <f>IF(H81="","",IF(B81="NB",P80,IF(O81="",SUM($O$5:$O81)+N81,SUM($O$5:$O81))))</f>
        <v/>
      </c>
      <c r="Q81" s="123" t="str">
        <f t="shared" si="60"/>
        <v/>
      </c>
      <c r="R81" s="122" t="str">
        <f t="shared" si="69"/>
        <v/>
      </c>
      <c r="S81" s="79" t="str">
        <f t="shared" si="70"/>
        <v/>
      </c>
      <c r="T81" s="14" t="str">
        <f t="shared" si="63"/>
        <v/>
      </c>
      <c r="U81" s="14">
        <f t="shared" si="84"/>
        <v>0</v>
      </c>
      <c r="V81" s="14" t="str">
        <f t="shared" si="85"/>
        <v/>
      </c>
      <c r="W81" s="14" t="str">
        <f t="shared" si="49"/>
        <v>N</v>
      </c>
      <c r="X81" s="14" t="str">
        <f t="shared" si="86"/>
        <v>N</v>
      </c>
      <c r="Y81" s="14" t="str">
        <f t="shared" si="53"/>
        <v/>
      </c>
      <c r="Z81" s="79" t="str">
        <f t="shared" si="87"/>
        <v/>
      </c>
      <c r="AA81" s="14" t="str">
        <f t="shared" si="88"/>
        <v/>
      </c>
      <c r="AB81" s="14" t="str">
        <f t="shared" si="54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2" t="str">
        <f t="shared" si="71"/>
        <v/>
      </c>
      <c r="AH81" s="152" t="str">
        <f t="shared" si="7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1" t="str">
        <f t="shared" si="73"/>
        <v/>
      </c>
      <c r="AM81" s="71" t="str">
        <f t="shared" si="74"/>
        <v/>
      </c>
      <c r="AN81" s="71" t="str">
        <f t="shared" si="75"/>
        <v/>
      </c>
      <c r="AO81" s="71" t="str">
        <f t="shared" si="76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68" t="str">
        <f t="shared" si="64"/>
        <v/>
      </c>
      <c r="C82" s="24" t="str">
        <f t="shared" si="61"/>
        <v/>
      </c>
      <c r="D82" s="77" t="str">
        <f t="shared" si="79"/>
        <v/>
      </c>
      <c r="E82" s="114" t="str">
        <f t="shared" si="80"/>
        <v/>
      </c>
      <c r="F82" s="67" t="str">
        <f t="shared" si="81"/>
        <v/>
      </c>
      <c r="H82" s="81" t="str">
        <f>IF('Strategy Dashboard'!AU82="","",'Strategy Dashboard'!AU82)</f>
        <v/>
      </c>
      <c r="J82" s="68" t="str">
        <f t="shared" si="65"/>
        <v/>
      </c>
      <c r="K82" s="77" t="str">
        <f t="shared" si="66"/>
        <v/>
      </c>
      <c r="L82" s="114" t="str">
        <f t="shared" si="67"/>
        <v/>
      </c>
      <c r="M82" s="24" t="str">
        <f t="shared" si="82"/>
        <v/>
      </c>
      <c r="N82" s="36" t="str">
        <f t="shared" si="83"/>
        <v/>
      </c>
      <c r="O82" s="117" t="str">
        <f t="shared" si="68"/>
        <v/>
      </c>
      <c r="P82" s="24" t="str">
        <f>IF(H82="","",IF(B82="NB",P81,IF(O82="",SUM($O$5:$O82)+N82,SUM($O$5:$O82))))</f>
        <v/>
      </c>
      <c r="Q82" s="123" t="str">
        <f t="shared" si="60"/>
        <v/>
      </c>
      <c r="R82" s="122" t="str">
        <f t="shared" si="69"/>
        <v/>
      </c>
      <c r="S82" s="79" t="str">
        <f t="shared" si="70"/>
        <v/>
      </c>
      <c r="T82" s="14" t="str">
        <f t="shared" si="63"/>
        <v/>
      </c>
      <c r="U82" s="14">
        <f t="shared" si="84"/>
        <v>0</v>
      </c>
      <c r="V82" s="14" t="str">
        <f t="shared" si="85"/>
        <v/>
      </c>
      <c r="W82" s="14" t="str">
        <f t="shared" si="49"/>
        <v>N</v>
      </c>
      <c r="X82" s="14" t="str">
        <f t="shared" si="86"/>
        <v>N</v>
      </c>
      <c r="Y82" s="14" t="str">
        <f t="shared" si="53"/>
        <v/>
      </c>
      <c r="Z82" s="79" t="str">
        <f t="shared" si="87"/>
        <v/>
      </c>
      <c r="AA82" s="14" t="str">
        <f t="shared" si="88"/>
        <v/>
      </c>
      <c r="AB82" s="14" t="str">
        <f t="shared" si="54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2" t="str">
        <f t="shared" si="71"/>
        <v/>
      </c>
      <c r="AH82" s="152" t="str">
        <f t="shared" si="7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1" t="str">
        <f t="shared" si="73"/>
        <v/>
      </c>
      <c r="AM82" s="71" t="str">
        <f t="shared" si="74"/>
        <v/>
      </c>
      <c r="AN82" s="71" t="str">
        <f t="shared" si="75"/>
        <v/>
      </c>
      <c r="AO82" s="71" t="str">
        <f t="shared" si="76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68" t="str">
        <f t="shared" si="64"/>
        <v/>
      </c>
      <c r="C83" s="24" t="str">
        <f t="shared" si="61"/>
        <v/>
      </c>
      <c r="D83" s="77" t="str">
        <f t="shared" si="79"/>
        <v/>
      </c>
      <c r="E83" s="114" t="str">
        <f t="shared" si="80"/>
        <v/>
      </c>
      <c r="F83" s="67" t="str">
        <f t="shared" si="81"/>
        <v/>
      </c>
      <c r="H83" s="81" t="str">
        <f>IF('Strategy Dashboard'!AU83="","",'Strategy Dashboard'!AU83)</f>
        <v/>
      </c>
      <c r="J83" s="68" t="str">
        <f t="shared" si="65"/>
        <v/>
      </c>
      <c r="K83" s="77" t="str">
        <f t="shared" si="66"/>
        <v/>
      </c>
      <c r="L83" s="114" t="str">
        <f t="shared" si="67"/>
        <v/>
      </c>
      <c r="M83" s="24" t="str">
        <f t="shared" si="82"/>
        <v/>
      </c>
      <c r="N83" s="36" t="str">
        <f t="shared" si="83"/>
        <v/>
      </c>
      <c r="O83" s="117" t="str">
        <f t="shared" si="68"/>
        <v/>
      </c>
      <c r="P83" s="24" t="str">
        <f>IF(H83="","",IF(B83="NB",P82,IF(O83="",SUM($O$5:$O83)+N83,SUM($O$5:$O83))))</f>
        <v/>
      </c>
      <c r="Q83" s="123" t="str">
        <f t="shared" si="60"/>
        <v/>
      </c>
      <c r="R83" s="122" t="str">
        <f t="shared" si="69"/>
        <v/>
      </c>
      <c r="S83" s="79" t="str">
        <f t="shared" si="70"/>
        <v/>
      </c>
      <c r="T83" s="14" t="str">
        <f t="shared" si="63"/>
        <v/>
      </c>
      <c r="U83" s="14">
        <f t="shared" si="84"/>
        <v>0</v>
      </c>
      <c r="V83" s="14" t="str">
        <f t="shared" si="85"/>
        <v/>
      </c>
      <c r="W83" s="14" t="str">
        <f t="shared" si="49"/>
        <v>N</v>
      </c>
      <c r="X83" s="14" t="str">
        <f t="shared" si="86"/>
        <v>N</v>
      </c>
      <c r="Y83" s="14" t="str">
        <f t="shared" si="53"/>
        <v/>
      </c>
      <c r="Z83" s="79" t="str">
        <f t="shared" si="87"/>
        <v/>
      </c>
      <c r="AA83" s="14" t="str">
        <f t="shared" si="88"/>
        <v/>
      </c>
      <c r="AB83" s="14" t="str">
        <f t="shared" si="54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2" t="str">
        <f t="shared" si="71"/>
        <v/>
      </c>
      <c r="AH83" s="152" t="str">
        <f t="shared" si="7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1" t="str">
        <f t="shared" si="73"/>
        <v/>
      </c>
      <c r="AM83" s="71" t="str">
        <f t="shared" si="74"/>
        <v/>
      </c>
      <c r="AN83" s="71" t="str">
        <f t="shared" si="75"/>
        <v/>
      </c>
      <c r="AO83" s="71" t="str">
        <f t="shared" si="76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69" t="str">
        <f t="shared" si="64"/>
        <v/>
      </c>
      <c r="C84" s="25" t="str">
        <f t="shared" si="61"/>
        <v/>
      </c>
      <c r="D84" s="78" t="str">
        <f t="shared" si="79"/>
        <v/>
      </c>
      <c r="E84" s="115" t="str">
        <f t="shared" si="80"/>
        <v/>
      </c>
      <c r="F84" s="70" t="str">
        <f t="shared" si="81"/>
        <v/>
      </c>
      <c r="H84" s="82" t="str">
        <f>IF('Strategy Dashboard'!AU84="","",'Strategy Dashboard'!AU84)</f>
        <v/>
      </c>
      <c r="J84" s="69" t="str">
        <f t="shared" si="65"/>
        <v/>
      </c>
      <c r="K84" s="78" t="str">
        <f t="shared" si="66"/>
        <v/>
      </c>
      <c r="L84" s="115" t="str">
        <f t="shared" si="67"/>
        <v/>
      </c>
      <c r="M84" s="25" t="str">
        <f t="shared" si="82"/>
        <v/>
      </c>
      <c r="N84" s="36" t="str">
        <f t="shared" si="83"/>
        <v/>
      </c>
      <c r="O84" s="124" t="str">
        <f t="shared" si="68"/>
        <v/>
      </c>
      <c r="P84" s="25" t="str">
        <f>IF(H84="","",IF(B84="NB",P83,IF(O84="",SUM($O$5:$O84)+N84,SUM($O$5:$O84))))</f>
        <v/>
      </c>
      <c r="Q84" s="125" t="str">
        <f t="shared" si="60"/>
        <v/>
      </c>
      <c r="R84" s="122" t="str">
        <f t="shared" si="69"/>
        <v/>
      </c>
      <c r="S84" s="79" t="str">
        <f t="shared" si="70"/>
        <v/>
      </c>
      <c r="T84" s="14" t="str">
        <f t="shared" si="63"/>
        <v/>
      </c>
      <c r="U84" s="14">
        <f t="shared" si="84"/>
        <v>0</v>
      </c>
      <c r="V84" s="14" t="str">
        <f t="shared" si="85"/>
        <v/>
      </c>
      <c r="W84" s="14" t="str">
        <f t="shared" si="49"/>
        <v>N</v>
      </c>
      <c r="X84" s="14" t="str">
        <f t="shared" si="86"/>
        <v>N</v>
      </c>
      <c r="Y84" s="14" t="str">
        <f t="shared" si="53"/>
        <v/>
      </c>
      <c r="Z84" s="79" t="str">
        <f t="shared" si="87"/>
        <v/>
      </c>
      <c r="AA84" s="14" t="str">
        <f t="shared" si="88"/>
        <v/>
      </c>
      <c r="AB84" s="14" t="str">
        <f t="shared" si="54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2" t="str">
        <f t="shared" si="71"/>
        <v/>
      </c>
      <c r="AH84" s="152" t="str">
        <f t="shared" si="7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1" t="str">
        <f t="shared" si="73"/>
        <v/>
      </c>
      <c r="AM84" s="71" t="str">
        <f t="shared" si="74"/>
        <v/>
      </c>
      <c r="AN84" s="71" t="str">
        <f t="shared" si="75"/>
        <v/>
      </c>
      <c r="AO84" s="71" t="str">
        <f t="shared" si="76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4" t="str">
        <f t="shared" si="64"/>
        <v/>
      </c>
      <c r="C85" s="36" t="str">
        <f t="shared" si="61"/>
        <v/>
      </c>
      <c r="D85" s="75" t="str">
        <f t="shared" si="79"/>
        <v/>
      </c>
      <c r="E85" s="113" t="str">
        <f t="shared" si="80"/>
        <v/>
      </c>
      <c r="F85" s="76" t="str">
        <f t="shared" si="81"/>
        <v/>
      </c>
      <c r="H85" s="80" t="str">
        <f>IF('Strategy Dashboard'!AU85="","",'Strategy Dashboard'!AU85)</f>
        <v/>
      </c>
      <c r="J85" s="74" t="str">
        <f t="shared" si="65"/>
        <v/>
      </c>
      <c r="K85" s="75" t="str">
        <f t="shared" si="66"/>
        <v/>
      </c>
      <c r="L85" s="113" t="str">
        <f t="shared" si="67"/>
        <v/>
      </c>
      <c r="M85" s="36" t="str">
        <f t="shared" si="82"/>
        <v/>
      </c>
      <c r="N85" s="36" t="str">
        <f t="shared" si="83"/>
        <v/>
      </c>
      <c r="O85" s="129" t="str">
        <f t="shared" si="68"/>
        <v/>
      </c>
      <c r="P85" s="36" t="str">
        <f>IF(H85="","",IF(B85="NB",P84,IF(O85="",SUM($O$5:$O85)+N85,SUM($O$5:$O85))))</f>
        <v/>
      </c>
      <c r="Q85" s="130" t="str">
        <f t="shared" si="60"/>
        <v/>
      </c>
      <c r="R85" s="122" t="str">
        <f t="shared" si="69"/>
        <v/>
      </c>
      <c r="S85" s="79" t="str">
        <f t="shared" si="70"/>
        <v/>
      </c>
      <c r="T85" s="14" t="str">
        <f t="shared" si="63"/>
        <v/>
      </c>
      <c r="U85" s="14">
        <f t="shared" si="84"/>
        <v>0</v>
      </c>
      <c r="V85" s="14" t="str">
        <f t="shared" si="85"/>
        <v/>
      </c>
      <c r="W85" s="14" t="str">
        <f t="shared" ref="W85:W116" si="99">IF(OR(F81&amp;F82&amp;F83="WLW",F82&amp;F83="WW"),"Y","N")</f>
        <v>N</v>
      </c>
      <c r="X85" s="14" t="str">
        <f t="shared" si="86"/>
        <v>N</v>
      </c>
      <c r="Y85" s="14" t="str">
        <f t="shared" si="53"/>
        <v/>
      </c>
      <c r="Z85" s="79" t="str">
        <f t="shared" si="87"/>
        <v/>
      </c>
      <c r="AA85" s="14" t="str">
        <f t="shared" si="88"/>
        <v/>
      </c>
      <c r="AB85" s="14" t="str">
        <f t="shared" si="54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2" t="str">
        <f t="shared" si="71"/>
        <v/>
      </c>
      <c r="AH85" s="152" t="str">
        <f t="shared" si="7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1" t="str">
        <f t="shared" si="73"/>
        <v/>
      </c>
      <c r="AM85" s="71" t="str">
        <f t="shared" si="74"/>
        <v/>
      </c>
      <c r="AN85" s="71" t="str">
        <f t="shared" si="75"/>
        <v/>
      </c>
      <c r="AO85" s="71" t="str">
        <f t="shared" si="76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68" t="str">
        <f t="shared" si="64"/>
        <v/>
      </c>
      <c r="C86" s="24" t="str">
        <f t="shared" si="61"/>
        <v/>
      </c>
      <c r="D86" s="77" t="str">
        <f t="shared" si="79"/>
        <v/>
      </c>
      <c r="E86" s="114" t="str">
        <f t="shared" si="80"/>
        <v/>
      </c>
      <c r="F86" s="67" t="str">
        <f t="shared" si="81"/>
        <v/>
      </c>
      <c r="H86" s="81" t="str">
        <f>IF('Strategy Dashboard'!AU86="","",'Strategy Dashboard'!AU86)</f>
        <v/>
      </c>
      <c r="J86" s="68" t="str">
        <f t="shared" si="65"/>
        <v/>
      </c>
      <c r="K86" s="77" t="str">
        <f t="shared" si="66"/>
        <v/>
      </c>
      <c r="L86" s="114" t="str">
        <f t="shared" si="67"/>
        <v/>
      </c>
      <c r="M86" s="24" t="str">
        <f t="shared" si="82"/>
        <v/>
      </c>
      <c r="N86" s="36" t="str">
        <f t="shared" si="83"/>
        <v/>
      </c>
      <c r="O86" s="117" t="str">
        <f t="shared" si="68"/>
        <v/>
      </c>
      <c r="P86" s="24" t="str">
        <f>IF(H86="","",IF(B86="NB",P85,IF(O86="",SUM($O$5:$O86)+N86,SUM($O$5:$O86))))</f>
        <v/>
      </c>
      <c r="Q86" s="123" t="str">
        <f t="shared" si="60"/>
        <v/>
      </c>
      <c r="R86" s="122" t="str">
        <f t="shared" si="69"/>
        <v/>
      </c>
      <c r="S86" s="79" t="str">
        <f t="shared" si="70"/>
        <v/>
      </c>
      <c r="T86" s="14" t="str">
        <f t="shared" si="63"/>
        <v/>
      </c>
      <c r="U86" s="14">
        <f t="shared" si="84"/>
        <v>0</v>
      </c>
      <c r="V86" s="14" t="str">
        <f t="shared" si="85"/>
        <v/>
      </c>
      <c r="W86" s="14" t="str">
        <f t="shared" si="99"/>
        <v>N</v>
      </c>
      <c r="X86" s="14" t="str">
        <f t="shared" si="86"/>
        <v>N</v>
      </c>
      <c r="Y86" s="14" t="str">
        <f t="shared" si="53"/>
        <v/>
      </c>
      <c r="Z86" s="79" t="str">
        <f t="shared" si="87"/>
        <v/>
      </c>
      <c r="AA86" s="14" t="str">
        <f t="shared" si="88"/>
        <v/>
      </c>
      <c r="AB86" s="14" t="str">
        <f t="shared" si="54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2" t="str">
        <f t="shared" si="71"/>
        <v/>
      </c>
      <c r="AH86" s="152" t="str">
        <f t="shared" si="7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1" t="str">
        <f t="shared" si="73"/>
        <v/>
      </c>
      <c r="AM86" s="71" t="str">
        <f t="shared" si="74"/>
        <v/>
      </c>
      <c r="AN86" s="71" t="str">
        <f t="shared" si="75"/>
        <v/>
      </c>
      <c r="AO86" s="71" t="str">
        <f t="shared" si="76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68" t="str">
        <f t="shared" si="64"/>
        <v/>
      </c>
      <c r="C87" s="24" t="str">
        <f t="shared" si="61"/>
        <v/>
      </c>
      <c r="D87" s="77" t="str">
        <f t="shared" si="79"/>
        <v/>
      </c>
      <c r="E87" s="114" t="str">
        <f t="shared" si="80"/>
        <v/>
      </c>
      <c r="F87" s="67" t="str">
        <f t="shared" si="81"/>
        <v/>
      </c>
      <c r="H87" s="81" t="str">
        <f>IF('Strategy Dashboard'!AU87="","",'Strategy Dashboard'!AU87)</f>
        <v/>
      </c>
      <c r="J87" s="68" t="str">
        <f t="shared" si="65"/>
        <v/>
      </c>
      <c r="K87" s="77" t="str">
        <f t="shared" si="66"/>
        <v/>
      </c>
      <c r="L87" s="114" t="str">
        <f t="shared" si="67"/>
        <v/>
      </c>
      <c r="M87" s="24" t="str">
        <f t="shared" si="82"/>
        <v/>
      </c>
      <c r="N87" s="36" t="str">
        <f t="shared" si="83"/>
        <v/>
      </c>
      <c r="O87" s="117" t="str">
        <f t="shared" si="68"/>
        <v/>
      </c>
      <c r="P87" s="24" t="str">
        <f>IF(H87="","",IF(B87="NB",P86,IF(O87="",SUM($O$5:$O87)+N87,SUM($O$5:$O87))))</f>
        <v/>
      </c>
      <c r="Q87" s="123" t="str">
        <f t="shared" si="60"/>
        <v/>
      </c>
      <c r="R87" s="122" t="str">
        <f t="shared" si="69"/>
        <v/>
      </c>
      <c r="S87" s="79" t="str">
        <f t="shared" si="70"/>
        <v/>
      </c>
      <c r="T87" s="14" t="str">
        <f t="shared" si="63"/>
        <v/>
      </c>
      <c r="U87" s="14">
        <f t="shared" si="84"/>
        <v>0</v>
      </c>
      <c r="V87" s="14" t="str">
        <f t="shared" si="85"/>
        <v/>
      </c>
      <c r="W87" s="14" t="str">
        <f t="shared" si="99"/>
        <v>N</v>
      </c>
      <c r="X87" s="14" t="str">
        <f t="shared" si="86"/>
        <v>N</v>
      </c>
      <c r="Y87" s="14" t="str">
        <f t="shared" si="53"/>
        <v/>
      </c>
      <c r="Z87" s="79" t="str">
        <f t="shared" si="87"/>
        <v/>
      </c>
      <c r="AA87" s="14" t="str">
        <f t="shared" si="88"/>
        <v/>
      </c>
      <c r="AB87" s="14" t="str">
        <f t="shared" si="54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2" t="str">
        <f t="shared" si="71"/>
        <v/>
      </c>
      <c r="AH87" s="152" t="str">
        <f t="shared" si="7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1" t="str">
        <f t="shared" si="73"/>
        <v/>
      </c>
      <c r="AM87" s="71" t="str">
        <f t="shared" si="74"/>
        <v/>
      </c>
      <c r="AN87" s="71" t="str">
        <f t="shared" si="75"/>
        <v/>
      </c>
      <c r="AO87" s="71" t="str">
        <f t="shared" si="76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68" t="str">
        <f t="shared" si="64"/>
        <v/>
      </c>
      <c r="C88" s="24" t="str">
        <f t="shared" si="61"/>
        <v/>
      </c>
      <c r="D88" s="77" t="str">
        <f t="shared" si="79"/>
        <v/>
      </c>
      <c r="E88" s="114" t="str">
        <f t="shared" si="80"/>
        <v/>
      </c>
      <c r="F88" s="67" t="str">
        <f t="shared" si="81"/>
        <v/>
      </c>
      <c r="H88" s="81" t="str">
        <f>IF('Strategy Dashboard'!AU88="","",'Strategy Dashboard'!AU88)</f>
        <v/>
      </c>
      <c r="J88" s="68" t="str">
        <f t="shared" si="65"/>
        <v/>
      </c>
      <c r="K88" s="77" t="str">
        <f t="shared" si="66"/>
        <v/>
      </c>
      <c r="L88" s="114" t="str">
        <f t="shared" si="67"/>
        <v/>
      </c>
      <c r="M88" s="24" t="str">
        <f t="shared" si="82"/>
        <v/>
      </c>
      <c r="N88" s="36" t="str">
        <f t="shared" si="83"/>
        <v/>
      </c>
      <c r="O88" s="117" t="str">
        <f t="shared" si="68"/>
        <v/>
      </c>
      <c r="P88" s="24" t="str">
        <f>IF(H88="","",IF(B88="NB",P87,IF(O88="",SUM($O$5:$O88)+N88,SUM($O$5:$O88))))</f>
        <v/>
      </c>
      <c r="Q88" s="123" t="str">
        <f t="shared" si="60"/>
        <v/>
      </c>
      <c r="R88" s="122" t="str">
        <f t="shared" si="69"/>
        <v/>
      </c>
      <c r="S88" s="79" t="str">
        <f t="shared" si="70"/>
        <v/>
      </c>
      <c r="T88" s="14" t="str">
        <f t="shared" si="63"/>
        <v/>
      </c>
      <c r="U88" s="14">
        <f t="shared" si="84"/>
        <v>0</v>
      </c>
      <c r="V88" s="14" t="str">
        <f t="shared" si="85"/>
        <v/>
      </c>
      <c r="W88" s="14" t="str">
        <f t="shared" si="99"/>
        <v>N</v>
      </c>
      <c r="X88" s="14" t="str">
        <f t="shared" si="86"/>
        <v>N</v>
      </c>
      <c r="Y88" s="14" t="str">
        <f t="shared" si="53"/>
        <v/>
      </c>
      <c r="Z88" s="79" t="str">
        <f t="shared" si="87"/>
        <v/>
      </c>
      <c r="AA88" s="14" t="str">
        <f t="shared" si="88"/>
        <v/>
      </c>
      <c r="AB88" s="14" t="str">
        <f t="shared" si="54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2" t="str">
        <f t="shared" si="71"/>
        <v/>
      </c>
      <c r="AH88" s="152" t="str">
        <f t="shared" si="7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1" t="str">
        <f t="shared" si="73"/>
        <v/>
      </c>
      <c r="AM88" s="71" t="str">
        <f t="shared" si="74"/>
        <v/>
      </c>
      <c r="AN88" s="71" t="str">
        <f t="shared" si="75"/>
        <v/>
      </c>
      <c r="AO88" s="71" t="str">
        <f t="shared" si="76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69" t="str">
        <f t="shared" si="64"/>
        <v/>
      </c>
      <c r="C89" s="25" t="str">
        <f t="shared" si="61"/>
        <v/>
      </c>
      <c r="D89" s="78" t="str">
        <f t="shared" si="79"/>
        <v/>
      </c>
      <c r="E89" s="115" t="str">
        <f t="shared" si="80"/>
        <v/>
      </c>
      <c r="F89" s="70" t="str">
        <f t="shared" si="81"/>
        <v/>
      </c>
      <c r="H89" s="82" t="str">
        <f>IF('Strategy Dashboard'!AU89="","",'Strategy Dashboard'!AU89)</f>
        <v/>
      </c>
      <c r="J89" s="69" t="str">
        <f t="shared" si="65"/>
        <v/>
      </c>
      <c r="K89" s="78" t="str">
        <f t="shared" si="66"/>
        <v/>
      </c>
      <c r="L89" s="115" t="str">
        <f t="shared" si="67"/>
        <v/>
      </c>
      <c r="M89" s="25" t="str">
        <f t="shared" si="82"/>
        <v/>
      </c>
      <c r="N89" s="36" t="str">
        <f t="shared" si="83"/>
        <v/>
      </c>
      <c r="O89" s="124" t="str">
        <f t="shared" si="68"/>
        <v/>
      </c>
      <c r="P89" s="25" t="str">
        <f>IF(H89="","",IF(B89="NB",P88,IF(O89="",SUM($O$5:$O89)+N89,SUM($O$5:$O89))))</f>
        <v/>
      </c>
      <c r="Q89" s="125" t="str">
        <f t="shared" si="60"/>
        <v/>
      </c>
      <c r="R89" s="122" t="str">
        <f t="shared" si="69"/>
        <v/>
      </c>
      <c r="S89" s="79" t="str">
        <f t="shared" si="70"/>
        <v/>
      </c>
      <c r="T89" s="14" t="str">
        <f t="shared" si="63"/>
        <v/>
      </c>
      <c r="U89" s="14">
        <f t="shared" si="84"/>
        <v>0</v>
      </c>
      <c r="V89" s="14" t="str">
        <f t="shared" si="85"/>
        <v/>
      </c>
      <c r="W89" s="14" t="str">
        <f t="shared" si="99"/>
        <v>N</v>
      </c>
      <c r="X89" s="14" t="str">
        <f t="shared" si="86"/>
        <v>N</v>
      </c>
      <c r="Y89" s="14" t="str">
        <f t="shared" si="53"/>
        <v/>
      </c>
      <c r="Z89" s="79" t="str">
        <f t="shared" si="87"/>
        <v/>
      </c>
      <c r="AA89" s="14" t="str">
        <f t="shared" si="88"/>
        <v/>
      </c>
      <c r="AB89" s="14" t="str">
        <f t="shared" si="54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2" t="str">
        <f t="shared" si="71"/>
        <v/>
      </c>
      <c r="AH89" s="152" t="str">
        <f t="shared" si="7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1" t="str">
        <f t="shared" si="73"/>
        <v/>
      </c>
      <c r="AM89" s="71" t="str">
        <f t="shared" si="74"/>
        <v/>
      </c>
      <c r="AN89" s="71" t="str">
        <f t="shared" si="75"/>
        <v/>
      </c>
      <c r="AO89" s="71" t="str">
        <f t="shared" si="76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4" t="str">
        <f t="shared" si="64"/>
        <v/>
      </c>
      <c r="C90" s="36" t="str">
        <f t="shared" si="61"/>
        <v/>
      </c>
      <c r="D90" s="75" t="str">
        <f t="shared" si="79"/>
        <v/>
      </c>
      <c r="E90" s="113" t="str">
        <f t="shared" si="80"/>
        <v/>
      </c>
      <c r="F90" s="76" t="str">
        <f t="shared" si="81"/>
        <v/>
      </c>
      <c r="H90" s="80" t="str">
        <f>IF('Strategy Dashboard'!AU90="","",'Strategy Dashboard'!AU90)</f>
        <v/>
      </c>
      <c r="J90" s="74" t="str">
        <f t="shared" si="65"/>
        <v/>
      </c>
      <c r="K90" s="75" t="str">
        <f t="shared" si="66"/>
        <v/>
      </c>
      <c r="L90" s="113" t="str">
        <f t="shared" si="67"/>
        <v/>
      </c>
      <c r="M90" s="36" t="str">
        <f t="shared" si="82"/>
        <v/>
      </c>
      <c r="N90" s="36" t="str">
        <f t="shared" si="83"/>
        <v/>
      </c>
      <c r="O90" s="129" t="str">
        <f t="shared" si="68"/>
        <v/>
      </c>
      <c r="P90" s="36" t="str">
        <f>IF(H90="","",IF(B90="NB",P89,IF(O90="",SUM($O$5:$O90)+N90,SUM($O$5:$O90))))</f>
        <v/>
      </c>
      <c r="Q90" s="130" t="str">
        <f t="shared" si="60"/>
        <v/>
      </c>
      <c r="R90" s="122" t="str">
        <f t="shared" si="69"/>
        <v/>
      </c>
      <c r="S90" s="79" t="str">
        <f t="shared" si="70"/>
        <v/>
      </c>
      <c r="T90" s="14" t="str">
        <f t="shared" si="63"/>
        <v/>
      </c>
      <c r="U90" s="14">
        <f t="shared" si="84"/>
        <v>0</v>
      </c>
      <c r="V90" s="14" t="str">
        <f t="shared" si="85"/>
        <v/>
      </c>
      <c r="W90" s="14" t="str">
        <f t="shared" si="99"/>
        <v>N</v>
      </c>
      <c r="X90" s="14" t="str">
        <f t="shared" si="86"/>
        <v>N</v>
      </c>
      <c r="Y90" s="14" t="str">
        <f t="shared" si="53"/>
        <v/>
      </c>
      <c r="Z90" s="79" t="str">
        <f t="shared" si="87"/>
        <v/>
      </c>
      <c r="AA90" s="14" t="str">
        <f t="shared" si="88"/>
        <v/>
      </c>
      <c r="AB90" s="14" t="str">
        <f t="shared" si="54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2" t="str">
        <f t="shared" si="71"/>
        <v/>
      </c>
      <c r="AH90" s="152" t="str">
        <f t="shared" si="7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1" t="str">
        <f t="shared" si="73"/>
        <v/>
      </c>
      <c r="AM90" s="71" t="str">
        <f t="shared" si="74"/>
        <v/>
      </c>
      <c r="AN90" s="71" t="str">
        <f t="shared" si="75"/>
        <v/>
      </c>
      <c r="AO90" s="71" t="str">
        <f t="shared" si="76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68" t="str">
        <f t="shared" si="64"/>
        <v/>
      </c>
      <c r="C91" s="24" t="str">
        <f t="shared" si="61"/>
        <v/>
      </c>
      <c r="D91" s="77" t="str">
        <f t="shared" si="79"/>
        <v/>
      </c>
      <c r="E91" s="114" t="str">
        <f t="shared" si="80"/>
        <v/>
      </c>
      <c r="F91" s="67" t="str">
        <f t="shared" si="81"/>
        <v/>
      </c>
      <c r="H91" s="81" t="str">
        <f>IF('Strategy Dashboard'!AU91="","",'Strategy Dashboard'!AU91)</f>
        <v/>
      </c>
      <c r="J91" s="68" t="str">
        <f t="shared" si="65"/>
        <v/>
      </c>
      <c r="K91" s="77" t="str">
        <f t="shared" si="66"/>
        <v/>
      </c>
      <c r="L91" s="114" t="str">
        <f t="shared" si="67"/>
        <v/>
      </c>
      <c r="M91" s="24" t="str">
        <f t="shared" si="82"/>
        <v/>
      </c>
      <c r="N91" s="36" t="str">
        <f t="shared" si="83"/>
        <v/>
      </c>
      <c r="O91" s="117" t="str">
        <f t="shared" si="68"/>
        <v/>
      </c>
      <c r="P91" s="24" t="str">
        <f>IF(H91="","",IF(B91="NB",P90,IF(O91="",SUM($O$5:$O91)+N91,SUM($O$5:$O91))))</f>
        <v/>
      </c>
      <c r="Q91" s="123" t="str">
        <f t="shared" si="60"/>
        <v/>
      </c>
      <c r="R91" s="122" t="str">
        <f t="shared" si="69"/>
        <v/>
      </c>
      <c r="S91" s="79" t="str">
        <f t="shared" si="70"/>
        <v/>
      </c>
      <c r="T91" s="14" t="str">
        <f t="shared" si="63"/>
        <v/>
      </c>
      <c r="U91" s="14">
        <f t="shared" si="84"/>
        <v>0</v>
      </c>
      <c r="V91" s="14" t="str">
        <f t="shared" si="85"/>
        <v/>
      </c>
      <c r="W91" s="14" t="str">
        <f t="shared" si="99"/>
        <v>N</v>
      </c>
      <c r="X91" s="14" t="str">
        <f t="shared" si="86"/>
        <v>N</v>
      </c>
      <c r="Y91" s="14" t="str">
        <f t="shared" si="53"/>
        <v/>
      </c>
      <c r="Z91" s="79" t="str">
        <f t="shared" si="87"/>
        <v/>
      </c>
      <c r="AA91" s="14" t="str">
        <f t="shared" si="88"/>
        <v/>
      </c>
      <c r="AB91" s="14" t="str">
        <f t="shared" si="54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2" t="str">
        <f t="shared" si="71"/>
        <v/>
      </c>
      <c r="AH91" s="152" t="str">
        <f t="shared" si="7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1" t="str">
        <f t="shared" si="73"/>
        <v/>
      </c>
      <c r="AM91" s="71" t="str">
        <f t="shared" si="74"/>
        <v/>
      </c>
      <c r="AN91" s="71" t="str">
        <f t="shared" si="75"/>
        <v/>
      </c>
      <c r="AO91" s="71" t="str">
        <f t="shared" si="76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68" t="str">
        <f t="shared" si="64"/>
        <v/>
      </c>
      <c r="C92" s="24" t="str">
        <f t="shared" si="61"/>
        <v/>
      </c>
      <c r="D92" s="77" t="str">
        <f t="shared" si="79"/>
        <v/>
      </c>
      <c r="E92" s="114" t="str">
        <f t="shared" si="80"/>
        <v/>
      </c>
      <c r="F92" s="67" t="str">
        <f t="shared" si="81"/>
        <v/>
      </c>
      <c r="H92" s="81" t="str">
        <f>IF('Strategy Dashboard'!AU92="","",'Strategy Dashboard'!AU92)</f>
        <v/>
      </c>
      <c r="J92" s="68" t="str">
        <f t="shared" si="65"/>
        <v/>
      </c>
      <c r="K92" s="77" t="str">
        <f t="shared" si="66"/>
        <v/>
      </c>
      <c r="L92" s="114" t="str">
        <f t="shared" si="67"/>
        <v/>
      </c>
      <c r="M92" s="24" t="str">
        <f t="shared" si="82"/>
        <v/>
      </c>
      <c r="N92" s="36" t="str">
        <f t="shared" si="83"/>
        <v/>
      </c>
      <c r="O92" s="117" t="str">
        <f t="shared" si="68"/>
        <v/>
      </c>
      <c r="P92" s="24" t="str">
        <f>IF(H92="","",IF(B92="NB",P91,IF(O92="",SUM($O$5:$O92)+N92,SUM($O$5:$O92))))</f>
        <v/>
      </c>
      <c r="Q92" s="123" t="str">
        <f t="shared" si="60"/>
        <v/>
      </c>
      <c r="R92" s="122" t="str">
        <f t="shared" si="69"/>
        <v/>
      </c>
      <c r="S92" s="79" t="str">
        <f t="shared" si="70"/>
        <v/>
      </c>
      <c r="T92" s="14" t="str">
        <f t="shared" si="63"/>
        <v/>
      </c>
      <c r="U92" s="14">
        <f t="shared" si="84"/>
        <v>0</v>
      </c>
      <c r="V92" s="14" t="str">
        <f t="shared" si="85"/>
        <v/>
      </c>
      <c r="W92" s="14" t="str">
        <f t="shared" si="99"/>
        <v>N</v>
      </c>
      <c r="X92" s="14" t="str">
        <f t="shared" si="86"/>
        <v>N</v>
      </c>
      <c r="Y92" s="14" t="str">
        <f t="shared" si="53"/>
        <v/>
      </c>
      <c r="Z92" s="79" t="str">
        <f t="shared" si="87"/>
        <v/>
      </c>
      <c r="AA92" s="14" t="str">
        <f t="shared" si="88"/>
        <v/>
      </c>
      <c r="AB92" s="14" t="str">
        <f t="shared" si="54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2" t="str">
        <f t="shared" si="71"/>
        <v/>
      </c>
      <c r="AH92" s="152" t="str">
        <f t="shared" si="7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1" t="str">
        <f t="shared" si="73"/>
        <v/>
      </c>
      <c r="AM92" s="71" t="str">
        <f t="shared" si="74"/>
        <v/>
      </c>
      <c r="AN92" s="71" t="str">
        <f t="shared" si="75"/>
        <v/>
      </c>
      <c r="AO92" s="71" t="str">
        <f t="shared" si="76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68" t="str">
        <f t="shared" si="64"/>
        <v/>
      </c>
      <c r="C93" s="24" t="str">
        <f t="shared" si="61"/>
        <v/>
      </c>
      <c r="D93" s="77" t="str">
        <f t="shared" si="79"/>
        <v/>
      </c>
      <c r="E93" s="114" t="str">
        <f t="shared" si="80"/>
        <v/>
      </c>
      <c r="F93" s="67" t="str">
        <f t="shared" si="81"/>
        <v/>
      </c>
      <c r="H93" s="81" t="str">
        <f>IF('Strategy Dashboard'!AU93="","",'Strategy Dashboard'!AU93)</f>
        <v/>
      </c>
      <c r="J93" s="68" t="str">
        <f t="shared" si="65"/>
        <v/>
      </c>
      <c r="K93" s="77" t="str">
        <f t="shared" si="66"/>
        <v/>
      </c>
      <c r="L93" s="114" t="str">
        <f t="shared" si="67"/>
        <v/>
      </c>
      <c r="M93" s="24" t="str">
        <f t="shared" si="82"/>
        <v/>
      </c>
      <c r="N93" s="36" t="str">
        <f t="shared" si="83"/>
        <v/>
      </c>
      <c r="O93" s="117" t="str">
        <f t="shared" si="68"/>
        <v/>
      </c>
      <c r="P93" s="24" t="str">
        <f>IF(H93="","",IF(B93="NB",P92,IF(O93="",SUM($O$5:$O93)+N93,SUM($O$5:$O93))))</f>
        <v/>
      </c>
      <c r="Q93" s="123" t="str">
        <f t="shared" si="60"/>
        <v/>
      </c>
      <c r="R93" s="122" t="str">
        <f t="shared" si="69"/>
        <v/>
      </c>
      <c r="S93" s="79" t="str">
        <f t="shared" si="70"/>
        <v/>
      </c>
      <c r="T93" s="14" t="str">
        <f t="shared" si="63"/>
        <v/>
      </c>
      <c r="U93" s="14">
        <f t="shared" si="84"/>
        <v>0</v>
      </c>
      <c r="V93" s="14" t="str">
        <f t="shared" si="85"/>
        <v/>
      </c>
      <c r="W93" s="14" t="str">
        <f t="shared" si="99"/>
        <v>N</v>
      </c>
      <c r="X93" s="14" t="str">
        <f t="shared" si="86"/>
        <v>N</v>
      </c>
      <c r="Y93" s="14" t="str">
        <f t="shared" si="53"/>
        <v/>
      </c>
      <c r="Z93" s="79" t="str">
        <f t="shared" si="87"/>
        <v/>
      </c>
      <c r="AA93" s="14" t="str">
        <f t="shared" si="88"/>
        <v/>
      </c>
      <c r="AB93" s="14" t="str">
        <f t="shared" si="54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2" t="str">
        <f t="shared" si="71"/>
        <v/>
      </c>
      <c r="AH93" s="152" t="str">
        <f t="shared" si="7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1" t="str">
        <f t="shared" si="73"/>
        <v/>
      </c>
      <c r="AM93" s="71" t="str">
        <f t="shared" si="74"/>
        <v/>
      </c>
      <c r="AN93" s="71" t="str">
        <f t="shared" si="75"/>
        <v/>
      </c>
      <c r="AO93" s="71" t="str">
        <f t="shared" si="76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69" t="str">
        <f t="shared" si="64"/>
        <v/>
      </c>
      <c r="C94" s="25" t="str">
        <f t="shared" si="61"/>
        <v/>
      </c>
      <c r="D94" s="78" t="str">
        <f t="shared" si="79"/>
        <v/>
      </c>
      <c r="E94" s="115" t="str">
        <f t="shared" si="80"/>
        <v/>
      </c>
      <c r="F94" s="70" t="str">
        <f t="shared" si="81"/>
        <v/>
      </c>
      <c r="H94" s="82" t="str">
        <f>IF('Strategy Dashboard'!AU94="","",'Strategy Dashboard'!AU94)</f>
        <v/>
      </c>
      <c r="J94" s="69" t="str">
        <f t="shared" si="65"/>
        <v/>
      </c>
      <c r="K94" s="78" t="str">
        <f t="shared" si="66"/>
        <v/>
      </c>
      <c r="L94" s="115" t="str">
        <f t="shared" si="67"/>
        <v/>
      </c>
      <c r="M94" s="25" t="str">
        <f t="shared" si="82"/>
        <v/>
      </c>
      <c r="N94" s="36" t="str">
        <f t="shared" si="83"/>
        <v/>
      </c>
      <c r="O94" s="124" t="str">
        <f t="shared" si="68"/>
        <v/>
      </c>
      <c r="P94" s="25" t="str">
        <f>IF(H94="","",IF(B94="NB",P93,IF(O94="",SUM($O$5:$O94)+N94,SUM($O$5:$O94))))</f>
        <v/>
      </c>
      <c r="Q94" s="125" t="str">
        <f t="shared" si="60"/>
        <v/>
      </c>
      <c r="R94" s="122" t="str">
        <f t="shared" si="69"/>
        <v/>
      </c>
      <c r="S94" s="79" t="str">
        <f t="shared" si="70"/>
        <v/>
      </c>
      <c r="T94" s="14" t="str">
        <f t="shared" si="63"/>
        <v/>
      </c>
      <c r="U94" s="14">
        <f t="shared" si="84"/>
        <v>0</v>
      </c>
      <c r="V94" s="14" t="str">
        <f t="shared" si="85"/>
        <v/>
      </c>
      <c r="W94" s="14" t="str">
        <f t="shared" si="99"/>
        <v>N</v>
      </c>
      <c r="X94" s="14" t="str">
        <f t="shared" si="86"/>
        <v>N</v>
      </c>
      <c r="Y94" s="14" t="str">
        <f t="shared" si="53"/>
        <v/>
      </c>
      <c r="Z94" s="79" t="str">
        <f t="shared" si="87"/>
        <v/>
      </c>
      <c r="AA94" s="14" t="str">
        <f t="shared" si="88"/>
        <v/>
      </c>
      <c r="AB94" s="14" t="str">
        <f t="shared" si="54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2" t="str">
        <f t="shared" si="71"/>
        <v/>
      </c>
      <c r="AH94" s="152" t="str">
        <f t="shared" si="7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1" t="str">
        <f t="shared" si="73"/>
        <v/>
      </c>
      <c r="AM94" s="71" t="str">
        <f t="shared" si="74"/>
        <v/>
      </c>
      <c r="AN94" s="71" t="str">
        <f t="shared" si="75"/>
        <v/>
      </c>
      <c r="AO94" s="71" t="str">
        <f t="shared" si="76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4" t="str">
        <f t="shared" si="64"/>
        <v/>
      </c>
      <c r="C95" s="36" t="str">
        <f t="shared" si="61"/>
        <v/>
      </c>
      <c r="D95" s="75" t="str">
        <f t="shared" si="79"/>
        <v/>
      </c>
      <c r="E95" s="113" t="str">
        <f t="shared" si="80"/>
        <v/>
      </c>
      <c r="F95" s="76" t="str">
        <f t="shared" si="81"/>
        <v/>
      </c>
      <c r="H95" s="80" t="str">
        <f>IF('Strategy Dashboard'!AU95="","",'Strategy Dashboard'!AU95)</f>
        <v/>
      </c>
      <c r="J95" s="74" t="str">
        <f t="shared" si="65"/>
        <v/>
      </c>
      <c r="K95" s="75" t="str">
        <f t="shared" si="66"/>
        <v/>
      </c>
      <c r="L95" s="113" t="str">
        <f t="shared" si="67"/>
        <v/>
      </c>
      <c r="M95" s="36" t="str">
        <f t="shared" si="82"/>
        <v/>
      </c>
      <c r="N95" s="36" t="str">
        <f t="shared" si="83"/>
        <v/>
      </c>
      <c r="O95" s="129" t="str">
        <f t="shared" si="68"/>
        <v/>
      </c>
      <c r="P95" s="36" t="str">
        <f>IF(H95="","",IF(B95="NB",P94,IF(O95="",SUM($O$5:$O95)+N95,SUM($O$5:$O95))))</f>
        <v/>
      </c>
      <c r="Q95" s="130" t="str">
        <f t="shared" si="60"/>
        <v/>
      </c>
      <c r="R95" s="122" t="str">
        <f t="shared" si="69"/>
        <v/>
      </c>
      <c r="S95" s="79" t="str">
        <f t="shared" si="70"/>
        <v/>
      </c>
      <c r="T95" s="14" t="str">
        <f t="shared" si="63"/>
        <v/>
      </c>
      <c r="U95" s="14">
        <f t="shared" si="84"/>
        <v>0</v>
      </c>
      <c r="V95" s="14" t="str">
        <f t="shared" si="85"/>
        <v/>
      </c>
      <c r="W95" s="14" t="str">
        <f t="shared" si="99"/>
        <v>N</v>
      </c>
      <c r="X95" s="14" t="str">
        <f t="shared" si="86"/>
        <v>N</v>
      </c>
      <c r="Y95" s="14" t="str">
        <f t="shared" si="53"/>
        <v/>
      </c>
      <c r="Z95" s="79" t="str">
        <f t="shared" si="87"/>
        <v/>
      </c>
      <c r="AA95" s="14" t="str">
        <f t="shared" si="88"/>
        <v/>
      </c>
      <c r="AB95" s="14" t="str">
        <f t="shared" si="54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2" t="str">
        <f t="shared" si="71"/>
        <v/>
      </c>
      <c r="AH95" s="152" t="str">
        <f t="shared" si="7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1" t="str">
        <f t="shared" si="73"/>
        <v/>
      </c>
      <c r="AM95" s="71" t="str">
        <f t="shared" si="74"/>
        <v/>
      </c>
      <c r="AN95" s="71" t="str">
        <f t="shared" si="75"/>
        <v/>
      </c>
      <c r="AO95" s="71" t="str">
        <f t="shared" si="76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68" t="str">
        <f t="shared" si="64"/>
        <v/>
      </c>
      <c r="C96" s="24" t="str">
        <f t="shared" si="61"/>
        <v/>
      </c>
      <c r="D96" s="77" t="str">
        <f t="shared" si="79"/>
        <v/>
      </c>
      <c r="E96" s="114" t="str">
        <f t="shared" si="80"/>
        <v/>
      </c>
      <c r="F96" s="67" t="str">
        <f t="shared" si="81"/>
        <v/>
      </c>
      <c r="H96" s="81" t="str">
        <f>IF('Strategy Dashboard'!AU96="","",'Strategy Dashboard'!AU96)</f>
        <v/>
      </c>
      <c r="J96" s="68" t="str">
        <f t="shared" si="65"/>
        <v/>
      </c>
      <c r="K96" s="77" t="str">
        <f t="shared" si="66"/>
        <v/>
      </c>
      <c r="L96" s="114" t="str">
        <f t="shared" si="67"/>
        <v/>
      </c>
      <c r="M96" s="24" t="str">
        <f t="shared" si="82"/>
        <v/>
      </c>
      <c r="N96" s="36" t="str">
        <f t="shared" si="83"/>
        <v/>
      </c>
      <c r="O96" s="117" t="str">
        <f t="shared" si="68"/>
        <v/>
      </c>
      <c r="P96" s="24" t="str">
        <f>IF(H96="","",IF(B96="NB",P95,IF(O96="",SUM($O$5:$O96)+N96,SUM($O$5:$O96))))</f>
        <v/>
      </c>
      <c r="Q96" s="123" t="str">
        <f t="shared" si="60"/>
        <v/>
      </c>
      <c r="R96" s="122" t="str">
        <f t="shared" si="69"/>
        <v/>
      </c>
      <c r="S96" s="79" t="str">
        <f t="shared" si="70"/>
        <v/>
      </c>
      <c r="T96" s="14" t="str">
        <f t="shared" si="63"/>
        <v/>
      </c>
      <c r="U96" s="14">
        <f t="shared" si="84"/>
        <v>0</v>
      </c>
      <c r="V96" s="14" t="str">
        <f t="shared" si="85"/>
        <v/>
      </c>
      <c r="W96" s="14" t="str">
        <f t="shared" si="99"/>
        <v>N</v>
      </c>
      <c r="X96" s="14" t="str">
        <f t="shared" si="86"/>
        <v>N</v>
      </c>
      <c r="Y96" s="14" t="str">
        <f t="shared" si="53"/>
        <v/>
      </c>
      <c r="Z96" s="79" t="str">
        <f t="shared" si="87"/>
        <v/>
      </c>
      <c r="AA96" s="14" t="str">
        <f t="shared" si="88"/>
        <v/>
      </c>
      <c r="AB96" s="14" t="str">
        <f t="shared" si="54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2" t="str">
        <f t="shared" si="71"/>
        <v/>
      </c>
      <c r="AH96" s="152" t="str">
        <f t="shared" si="7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1" t="str">
        <f t="shared" si="73"/>
        <v/>
      </c>
      <c r="AM96" s="71" t="str">
        <f t="shared" si="74"/>
        <v/>
      </c>
      <c r="AN96" s="71" t="str">
        <f t="shared" si="75"/>
        <v/>
      </c>
      <c r="AO96" s="71" t="str">
        <f t="shared" si="76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68" t="str">
        <f t="shared" si="64"/>
        <v/>
      </c>
      <c r="C97" s="24" t="str">
        <f t="shared" si="61"/>
        <v/>
      </c>
      <c r="D97" s="77" t="str">
        <f t="shared" si="79"/>
        <v/>
      </c>
      <c r="E97" s="114" t="str">
        <f t="shared" si="80"/>
        <v/>
      </c>
      <c r="F97" s="67" t="str">
        <f t="shared" si="81"/>
        <v/>
      </c>
      <c r="H97" s="81" t="str">
        <f>IF('Strategy Dashboard'!AU97="","",'Strategy Dashboard'!AU97)</f>
        <v/>
      </c>
      <c r="J97" s="68" t="str">
        <f t="shared" si="65"/>
        <v/>
      </c>
      <c r="K97" s="77" t="str">
        <f t="shared" si="66"/>
        <v/>
      </c>
      <c r="L97" s="114" t="str">
        <f t="shared" si="67"/>
        <v/>
      </c>
      <c r="M97" s="24" t="str">
        <f t="shared" si="82"/>
        <v/>
      </c>
      <c r="N97" s="36" t="str">
        <f t="shared" si="83"/>
        <v/>
      </c>
      <c r="O97" s="117" t="str">
        <f t="shared" si="68"/>
        <v/>
      </c>
      <c r="P97" s="24" t="str">
        <f>IF(H97="","",IF(B97="NB",P96,IF(O97="",SUM($O$5:$O97)+N97,SUM($O$5:$O97))))</f>
        <v/>
      </c>
      <c r="Q97" s="123" t="str">
        <f t="shared" si="60"/>
        <v/>
      </c>
      <c r="R97" s="122" t="str">
        <f t="shared" si="69"/>
        <v/>
      </c>
      <c r="S97" s="79" t="str">
        <f t="shared" si="70"/>
        <v/>
      </c>
      <c r="T97" s="14" t="str">
        <f t="shared" si="63"/>
        <v/>
      </c>
      <c r="U97" s="14">
        <f t="shared" si="84"/>
        <v>0</v>
      </c>
      <c r="V97" s="14" t="str">
        <f t="shared" si="85"/>
        <v/>
      </c>
      <c r="W97" s="14" t="str">
        <f t="shared" si="99"/>
        <v>N</v>
      </c>
      <c r="X97" s="14" t="str">
        <f t="shared" si="86"/>
        <v>N</v>
      </c>
      <c r="Y97" s="14" t="str">
        <f t="shared" si="53"/>
        <v/>
      </c>
      <c r="Z97" s="79" t="str">
        <f t="shared" si="87"/>
        <v/>
      </c>
      <c r="AA97" s="14" t="str">
        <f t="shared" si="88"/>
        <v/>
      </c>
      <c r="AB97" s="14" t="str">
        <f t="shared" si="54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2" t="str">
        <f t="shared" si="71"/>
        <v/>
      </c>
      <c r="AH97" s="152" t="str">
        <f t="shared" si="7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1" t="str">
        <f t="shared" si="73"/>
        <v/>
      </c>
      <c r="AM97" s="71" t="str">
        <f t="shared" si="74"/>
        <v/>
      </c>
      <c r="AN97" s="71" t="str">
        <f t="shared" si="75"/>
        <v/>
      </c>
      <c r="AO97" s="71" t="str">
        <f t="shared" si="76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68" t="str">
        <f t="shared" si="64"/>
        <v/>
      </c>
      <c r="C98" s="24" t="str">
        <f t="shared" si="61"/>
        <v/>
      </c>
      <c r="D98" s="77" t="str">
        <f t="shared" si="79"/>
        <v/>
      </c>
      <c r="E98" s="114" t="str">
        <f t="shared" si="80"/>
        <v/>
      </c>
      <c r="F98" s="67" t="str">
        <f t="shared" si="81"/>
        <v/>
      </c>
      <c r="H98" s="81" t="str">
        <f>IF('Strategy Dashboard'!AU98="","",'Strategy Dashboard'!AU98)</f>
        <v/>
      </c>
      <c r="J98" s="68" t="str">
        <f t="shared" si="65"/>
        <v/>
      </c>
      <c r="K98" s="77" t="str">
        <f t="shared" si="66"/>
        <v/>
      </c>
      <c r="L98" s="114" t="str">
        <f t="shared" si="67"/>
        <v/>
      </c>
      <c r="M98" s="24" t="str">
        <f t="shared" si="82"/>
        <v/>
      </c>
      <c r="N98" s="36" t="str">
        <f t="shared" si="83"/>
        <v/>
      </c>
      <c r="O98" s="117" t="str">
        <f t="shared" si="68"/>
        <v/>
      </c>
      <c r="P98" s="24" t="str">
        <f>IF(H98="","",IF(B98="NB",P97,IF(O98="",SUM($O$5:$O98)+N98,SUM($O$5:$O98))))</f>
        <v/>
      </c>
      <c r="Q98" s="123" t="str">
        <f t="shared" si="60"/>
        <v/>
      </c>
      <c r="R98" s="122" t="str">
        <f t="shared" si="69"/>
        <v/>
      </c>
      <c r="S98" s="79" t="str">
        <f t="shared" si="70"/>
        <v/>
      </c>
      <c r="T98" s="14" t="str">
        <f t="shared" si="63"/>
        <v/>
      </c>
      <c r="U98" s="14">
        <f t="shared" si="84"/>
        <v>0</v>
      </c>
      <c r="V98" s="14" t="str">
        <f t="shared" si="85"/>
        <v/>
      </c>
      <c r="W98" s="14" t="str">
        <f t="shared" si="99"/>
        <v>N</v>
      </c>
      <c r="X98" s="14" t="str">
        <f t="shared" si="86"/>
        <v>N</v>
      </c>
      <c r="Y98" s="14" t="str">
        <f t="shared" si="53"/>
        <v/>
      </c>
      <c r="Z98" s="79" t="str">
        <f t="shared" si="87"/>
        <v/>
      </c>
      <c r="AA98" s="14" t="str">
        <f t="shared" si="88"/>
        <v/>
      </c>
      <c r="AB98" s="14" t="str">
        <f t="shared" si="54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2" t="str">
        <f t="shared" si="71"/>
        <v/>
      </c>
      <c r="AH98" s="152" t="str">
        <f t="shared" si="7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1" t="str">
        <f t="shared" si="73"/>
        <v/>
      </c>
      <c r="AM98" s="71" t="str">
        <f t="shared" si="74"/>
        <v/>
      </c>
      <c r="AN98" s="71" t="str">
        <f t="shared" si="75"/>
        <v/>
      </c>
      <c r="AO98" s="71" t="str">
        <f t="shared" si="76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69" t="str">
        <f t="shared" si="64"/>
        <v/>
      </c>
      <c r="C99" s="25" t="str">
        <f t="shared" si="61"/>
        <v/>
      </c>
      <c r="D99" s="78" t="str">
        <f t="shared" si="79"/>
        <v/>
      </c>
      <c r="E99" s="115" t="str">
        <f t="shared" si="80"/>
        <v/>
      </c>
      <c r="F99" s="70" t="str">
        <f t="shared" si="81"/>
        <v/>
      </c>
      <c r="H99" s="82" t="str">
        <f>IF('Strategy Dashboard'!AU99="","",'Strategy Dashboard'!AU99)</f>
        <v/>
      </c>
      <c r="J99" s="69" t="str">
        <f t="shared" si="65"/>
        <v/>
      </c>
      <c r="K99" s="78" t="str">
        <f t="shared" si="66"/>
        <v/>
      </c>
      <c r="L99" s="115" t="str">
        <f t="shared" si="67"/>
        <v/>
      </c>
      <c r="M99" s="25" t="str">
        <f t="shared" si="82"/>
        <v/>
      </c>
      <c r="N99" s="36" t="str">
        <f t="shared" si="83"/>
        <v/>
      </c>
      <c r="O99" s="124" t="str">
        <f t="shared" si="68"/>
        <v/>
      </c>
      <c r="P99" s="25" t="str">
        <f>IF(H99="","",IF(B99="NB",P98,IF(O99="",SUM($O$5:$O99)+N99,SUM($O$5:$O99))))</f>
        <v/>
      </c>
      <c r="Q99" s="125" t="str">
        <f t="shared" si="60"/>
        <v/>
      </c>
      <c r="R99" s="122" t="str">
        <f t="shared" si="69"/>
        <v/>
      </c>
      <c r="S99" s="79" t="str">
        <f t="shared" si="70"/>
        <v/>
      </c>
      <c r="T99" s="14" t="str">
        <f t="shared" si="63"/>
        <v/>
      </c>
      <c r="U99" s="14">
        <f t="shared" si="84"/>
        <v>0</v>
      </c>
      <c r="V99" s="14" t="str">
        <f t="shared" si="85"/>
        <v/>
      </c>
      <c r="W99" s="14" t="str">
        <f t="shared" si="99"/>
        <v>N</v>
      </c>
      <c r="X99" s="14" t="str">
        <f t="shared" si="86"/>
        <v>N</v>
      </c>
      <c r="Y99" s="14" t="str">
        <f t="shared" si="53"/>
        <v/>
      </c>
      <c r="Z99" s="79" t="str">
        <f t="shared" si="87"/>
        <v/>
      </c>
      <c r="AA99" s="14" t="str">
        <f t="shared" si="88"/>
        <v/>
      </c>
      <c r="AB99" s="14" t="str">
        <f t="shared" si="54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2" t="str">
        <f t="shared" si="71"/>
        <v/>
      </c>
      <c r="AH99" s="152" t="str">
        <f t="shared" si="7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1" t="str">
        <f t="shared" si="73"/>
        <v/>
      </c>
      <c r="AM99" s="71" t="str">
        <f t="shared" si="74"/>
        <v/>
      </c>
      <c r="AN99" s="71" t="str">
        <f t="shared" si="75"/>
        <v/>
      </c>
      <c r="AO99" s="71" t="str">
        <f t="shared" si="76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4" t="str">
        <f t="shared" si="64"/>
        <v/>
      </c>
      <c r="C100" s="36" t="str">
        <f t="shared" si="61"/>
        <v/>
      </c>
      <c r="D100" s="75" t="str">
        <f t="shared" si="79"/>
        <v/>
      </c>
      <c r="E100" s="113" t="str">
        <f t="shared" si="80"/>
        <v/>
      </c>
      <c r="F100" s="76" t="str">
        <f t="shared" si="81"/>
        <v/>
      </c>
      <c r="H100" s="80" t="str">
        <f>IF('Strategy Dashboard'!AU100="","",'Strategy Dashboard'!AU100)</f>
        <v/>
      </c>
      <c r="J100" s="74" t="str">
        <f t="shared" si="65"/>
        <v/>
      </c>
      <c r="K100" s="75" t="str">
        <f t="shared" si="66"/>
        <v/>
      </c>
      <c r="L100" s="113" t="str">
        <f t="shared" si="67"/>
        <v/>
      </c>
      <c r="M100" s="36" t="str">
        <f t="shared" si="82"/>
        <v/>
      </c>
      <c r="N100" s="36" t="str">
        <f t="shared" si="83"/>
        <v/>
      </c>
      <c r="O100" s="129" t="str">
        <f t="shared" si="68"/>
        <v/>
      </c>
      <c r="P100" s="36" t="str">
        <f>IF(H100="","",IF(B100="NB",P99,IF(O100="",SUM($O$5:$O100)+N100,SUM($O$5:$O100))))</f>
        <v/>
      </c>
      <c r="Q100" s="130" t="str">
        <f t="shared" si="60"/>
        <v/>
      </c>
      <c r="R100" s="122" t="str">
        <f t="shared" si="69"/>
        <v/>
      </c>
      <c r="S100" s="79" t="str">
        <f t="shared" si="70"/>
        <v/>
      </c>
      <c r="T100" s="14" t="str">
        <f t="shared" si="63"/>
        <v/>
      </c>
      <c r="U100" s="14">
        <f t="shared" si="84"/>
        <v>0</v>
      </c>
      <c r="V100" s="14" t="str">
        <f t="shared" si="85"/>
        <v/>
      </c>
      <c r="W100" s="14" t="str">
        <f t="shared" si="99"/>
        <v>N</v>
      </c>
      <c r="X100" s="14" t="str">
        <f t="shared" si="86"/>
        <v>N</v>
      </c>
      <c r="Y100" s="14" t="str">
        <f t="shared" si="53"/>
        <v/>
      </c>
      <c r="Z100" s="79" t="str">
        <f t="shared" si="87"/>
        <v/>
      </c>
      <c r="AA100" s="14" t="str">
        <f t="shared" si="88"/>
        <v/>
      </c>
      <c r="AB100" s="14" t="str">
        <f t="shared" si="54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2" t="str">
        <f t="shared" si="71"/>
        <v/>
      </c>
      <c r="AH100" s="152" t="str">
        <f t="shared" si="7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1" t="str">
        <f t="shared" si="73"/>
        <v/>
      </c>
      <c r="AM100" s="71" t="str">
        <f t="shared" si="74"/>
        <v/>
      </c>
      <c r="AN100" s="71" t="str">
        <f t="shared" si="75"/>
        <v/>
      </c>
      <c r="AO100" s="71" t="str">
        <f t="shared" si="76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68" t="str">
        <f t="shared" si="64"/>
        <v/>
      </c>
      <c r="C101" s="24" t="str">
        <f t="shared" si="61"/>
        <v/>
      </c>
      <c r="D101" s="77" t="str">
        <f t="shared" si="79"/>
        <v/>
      </c>
      <c r="E101" s="114" t="str">
        <f t="shared" si="80"/>
        <v/>
      </c>
      <c r="F101" s="67" t="str">
        <f t="shared" si="81"/>
        <v/>
      </c>
      <c r="H101" s="81" t="str">
        <f>IF('Strategy Dashboard'!AU101="","",'Strategy Dashboard'!AU101)</f>
        <v/>
      </c>
      <c r="J101" s="68" t="str">
        <f t="shared" si="65"/>
        <v/>
      </c>
      <c r="K101" s="77" t="str">
        <f t="shared" si="66"/>
        <v/>
      </c>
      <c r="L101" s="114" t="str">
        <f t="shared" si="67"/>
        <v/>
      </c>
      <c r="M101" s="24" t="str">
        <f t="shared" si="82"/>
        <v/>
      </c>
      <c r="N101" s="36" t="str">
        <f t="shared" si="83"/>
        <v/>
      </c>
      <c r="O101" s="117" t="str">
        <f t="shared" si="68"/>
        <v/>
      </c>
      <c r="P101" s="24" t="str">
        <f>IF(H101="","",IF(B101="NB",P100,IF(O101="",SUM($O$5:$O101)+N101,SUM($O$5:$O101))))</f>
        <v/>
      </c>
      <c r="Q101" s="123" t="str">
        <f t="shared" si="60"/>
        <v/>
      </c>
      <c r="R101" s="122" t="str">
        <f t="shared" si="69"/>
        <v/>
      </c>
      <c r="S101" s="79" t="str">
        <f t="shared" si="70"/>
        <v/>
      </c>
      <c r="T101" s="14" t="str">
        <f t="shared" si="63"/>
        <v/>
      </c>
      <c r="U101" s="14">
        <f t="shared" si="84"/>
        <v>0</v>
      </c>
      <c r="V101" s="14" t="str">
        <f t="shared" si="85"/>
        <v/>
      </c>
      <c r="W101" s="14" t="str">
        <f t="shared" si="99"/>
        <v>N</v>
      </c>
      <c r="X101" s="14" t="str">
        <f t="shared" si="86"/>
        <v>N</v>
      </c>
      <c r="Y101" s="14" t="str">
        <f t="shared" si="53"/>
        <v/>
      </c>
      <c r="Z101" s="79" t="str">
        <f t="shared" si="87"/>
        <v/>
      </c>
      <c r="AA101" s="14" t="str">
        <f t="shared" si="88"/>
        <v/>
      </c>
      <c r="AB101" s="14" t="str">
        <f t="shared" si="54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2" t="str">
        <f t="shared" si="71"/>
        <v/>
      </c>
      <c r="AH101" s="152" t="str">
        <f t="shared" si="7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1" t="str">
        <f t="shared" si="73"/>
        <v/>
      </c>
      <c r="AM101" s="71" t="str">
        <f t="shared" si="74"/>
        <v/>
      </c>
      <c r="AN101" s="71" t="str">
        <f t="shared" si="75"/>
        <v/>
      </c>
      <c r="AO101" s="71" t="str">
        <f t="shared" si="76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68" t="str">
        <f t="shared" si="64"/>
        <v/>
      </c>
      <c r="C102" s="24" t="str">
        <f t="shared" si="61"/>
        <v/>
      </c>
      <c r="D102" s="77" t="str">
        <f t="shared" si="79"/>
        <v/>
      </c>
      <c r="E102" s="114" t="str">
        <f t="shared" si="80"/>
        <v/>
      </c>
      <c r="F102" s="67" t="str">
        <f t="shared" si="81"/>
        <v/>
      </c>
      <c r="H102" s="81" t="str">
        <f>IF('Strategy Dashboard'!AU102="","",'Strategy Dashboard'!AU102)</f>
        <v/>
      </c>
      <c r="J102" s="68" t="str">
        <f t="shared" si="65"/>
        <v/>
      </c>
      <c r="K102" s="77" t="str">
        <f t="shared" si="66"/>
        <v/>
      </c>
      <c r="L102" s="114" t="str">
        <f t="shared" si="67"/>
        <v/>
      </c>
      <c r="M102" s="24" t="str">
        <f t="shared" si="82"/>
        <v/>
      </c>
      <c r="N102" s="36" t="str">
        <f t="shared" si="83"/>
        <v/>
      </c>
      <c r="O102" s="117" t="str">
        <f t="shared" si="68"/>
        <v/>
      </c>
      <c r="P102" s="24" t="str">
        <f>IF(H102="","",IF(B102="NB",P101,IF(O102="",SUM($O$5:$O102)+N102,SUM($O$5:$O102))))</f>
        <v/>
      </c>
      <c r="Q102" s="123" t="str">
        <f t="shared" si="60"/>
        <v/>
      </c>
      <c r="R102" s="122" t="str">
        <f t="shared" si="69"/>
        <v/>
      </c>
      <c r="S102" s="79" t="str">
        <f t="shared" si="70"/>
        <v/>
      </c>
      <c r="T102" s="14" t="str">
        <f t="shared" si="63"/>
        <v/>
      </c>
      <c r="U102" s="14">
        <f t="shared" si="84"/>
        <v>0</v>
      </c>
      <c r="V102" s="14" t="str">
        <f t="shared" si="85"/>
        <v/>
      </c>
      <c r="W102" s="14" t="str">
        <f t="shared" si="99"/>
        <v>N</v>
      </c>
      <c r="X102" s="14" t="str">
        <f t="shared" si="86"/>
        <v>N</v>
      </c>
      <c r="Y102" s="14" t="str">
        <f t="shared" si="53"/>
        <v/>
      </c>
      <c r="Z102" s="79" t="str">
        <f t="shared" si="87"/>
        <v/>
      </c>
      <c r="AA102" s="14" t="str">
        <f t="shared" si="88"/>
        <v/>
      </c>
      <c r="AB102" s="14" t="str">
        <f t="shared" si="54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2" t="str">
        <f t="shared" si="71"/>
        <v/>
      </c>
      <c r="AH102" s="152" t="str">
        <f t="shared" si="7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1" t="str">
        <f t="shared" si="73"/>
        <v/>
      </c>
      <c r="AM102" s="71" t="str">
        <f t="shared" si="74"/>
        <v/>
      </c>
      <c r="AN102" s="71" t="str">
        <f t="shared" si="75"/>
        <v/>
      </c>
      <c r="AO102" s="71" t="str">
        <f t="shared" si="76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68" t="str">
        <f t="shared" si="64"/>
        <v/>
      </c>
      <c r="C103" s="24" t="str">
        <f t="shared" si="61"/>
        <v/>
      </c>
      <c r="D103" s="77" t="str">
        <f t="shared" si="79"/>
        <v/>
      </c>
      <c r="E103" s="114" t="str">
        <f t="shared" si="80"/>
        <v/>
      </c>
      <c r="F103" s="67" t="str">
        <f t="shared" si="81"/>
        <v/>
      </c>
      <c r="H103" s="81" t="str">
        <f>IF('Strategy Dashboard'!AU103="","",'Strategy Dashboard'!AU103)</f>
        <v/>
      </c>
      <c r="J103" s="68" t="str">
        <f t="shared" si="65"/>
        <v/>
      </c>
      <c r="K103" s="77" t="str">
        <f t="shared" si="66"/>
        <v/>
      </c>
      <c r="L103" s="114" t="str">
        <f t="shared" si="67"/>
        <v/>
      </c>
      <c r="M103" s="24" t="str">
        <f t="shared" si="82"/>
        <v/>
      </c>
      <c r="N103" s="36" t="str">
        <f t="shared" si="83"/>
        <v/>
      </c>
      <c r="O103" s="117" t="str">
        <f t="shared" si="68"/>
        <v/>
      </c>
      <c r="P103" s="24" t="str">
        <f>IF(H103="","",IF(B103="NB",P102,IF(O103="",SUM($O$5:$O103)+N103,SUM($O$5:$O103))))</f>
        <v/>
      </c>
      <c r="Q103" s="123" t="str">
        <f t="shared" si="60"/>
        <v/>
      </c>
      <c r="R103" s="122" t="str">
        <f t="shared" si="69"/>
        <v/>
      </c>
      <c r="S103" s="79" t="str">
        <f t="shared" si="70"/>
        <v/>
      </c>
      <c r="T103" s="14" t="str">
        <f t="shared" si="63"/>
        <v/>
      </c>
      <c r="U103" s="14">
        <f t="shared" si="84"/>
        <v>0</v>
      </c>
      <c r="V103" s="14" t="str">
        <f t="shared" si="85"/>
        <v/>
      </c>
      <c r="W103" s="14" t="str">
        <f t="shared" si="99"/>
        <v>N</v>
      </c>
      <c r="X103" s="14" t="str">
        <f t="shared" si="86"/>
        <v>N</v>
      </c>
      <c r="Y103" s="14" t="str">
        <f t="shared" si="53"/>
        <v/>
      </c>
      <c r="Z103" s="79" t="str">
        <f t="shared" si="87"/>
        <v/>
      </c>
      <c r="AA103" s="14" t="str">
        <f t="shared" si="88"/>
        <v/>
      </c>
      <c r="AB103" s="14" t="str">
        <f t="shared" si="54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2" t="str">
        <f t="shared" si="71"/>
        <v/>
      </c>
      <c r="AH103" s="152" t="str">
        <f t="shared" si="7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1" t="str">
        <f t="shared" si="73"/>
        <v/>
      </c>
      <c r="AM103" s="71" t="str">
        <f t="shared" si="74"/>
        <v/>
      </c>
      <c r="AN103" s="71" t="str">
        <f t="shared" si="75"/>
        <v/>
      </c>
      <c r="AO103" s="71" t="str">
        <f t="shared" si="76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69" t="str">
        <f t="shared" si="64"/>
        <v/>
      </c>
      <c r="C104" s="25" t="str">
        <f t="shared" si="61"/>
        <v/>
      </c>
      <c r="D104" s="78" t="str">
        <f t="shared" si="79"/>
        <v/>
      </c>
      <c r="E104" s="115" t="str">
        <f t="shared" si="80"/>
        <v/>
      </c>
      <c r="F104" s="70" t="str">
        <f t="shared" si="81"/>
        <v/>
      </c>
      <c r="H104" s="82" t="str">
        <f>IF('Strategy Dashboard'!AU104="","",'Strategy Dashboard'!AU104)</f>
        <v/>
      </c>
      <c r="J104" s="69" t="str">
        <f t="shared" si="65"/>
        <v/>
      </c>
      <c r="K104" s="78" t="str">
        <f t="shared" si="66"/>
        <v/>
      </c>
      <c r="L104" s="115" t="str">
        <f t="shared" si="67"/>
        <v/>
      </c>
      <c r="M104" s="25" t="str">
        <f t="shared" si="82"/>
        <v/>
      </c>
      <c r="N104" s="36" t="str">
        <f t="shared" si="83"/>
        <v/>
      </c>
      <c r="O104" s="124" t="str">
        <f t="shared" si="68"/>
        <v/>
      </c>
      <c r="P104" s="25" t="str">
        <f>IF(H104="","",IF(B104="NB",P103,IF(O104="",SUM($O$5:$O104)+N104,SUM($O$5:$O104))))</f>
        <v/>
      </c>
      <c r="Q104" s="125" t="str">
        <f t="shared" si="60"/>
        <v/>
      </c>
      <c r="R104" s="122" t="str">
        <f t="shared" si="69"/>
        <v/>
      </c>
      <c r="S104" s="79" t="str">
        <f t="shared" si="70"/>
        <v/>
      </c>
      <c r="T104" s="14" t="str">
        <f t="shared" si="63"/>
        <v/>
      </c>
      <c r="U104" s="14">
        <f t="shared" si="84"/>
        <v>0</v>
      </c>
      <c r="V104" s="14" t="str">
        <f t="shared" si="85"/>
        <v/>
      </c>
      <c r="W104" s="14" t="str">
        <f t="shared" si="99"/>
        <v>N</v>
      </c>
      <c r="X104" s="14" t="str">
        <f t="shared" si="86"/>
        <v>N</v>
      </c>
      <c r="Y104" s="14" t="str">
        <f t="shared" si="53"/>
        <v/>
      </c>
      <c r="Z104" s="79" t="str">
        <f t="shared" si="87"/>
        <v/>
      </c>
      <c r="AA104" s="14" t="str">
        <f t="shared" si="88"/>
        <v/>
      </c>
      <c r="AB104" s="14" t="str">
        <f t="shared" si="54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2" t="str">
        <f t="shared" si="71"/>
        <v/>
      </c>
      <c r="AH104" s="152" t="str">
        <f t="shared" si="7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1" t="str">
        <f t="shared" si="73"/>
        <v/>
      </c>
      <c r="AM104" s="71" t="str">
        <f t="shared" si="74"/>
        <v/>
      </c>
      <c r="AN104" s="71" t="str">
        <f t="shared" si="75"/>
        <v/>
      </c>
      <c r="AO104" s="71" t="str">
        <f t="shared" si="76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4" t="str">
        <f t="shared" si="64"/>
        <v/>
      </c>
      <c r="C105" s="36" t="str">
        <f t="shared" si="61"/>
        <v/>
      </c>
      <c r="D105" s="75" t="str">
        <f t="shared" si="79"/>
        <v/>
      </c>
      <c r="E105" s="113" t="str">
        <f t="shared" si="80"/>
        <v/>
      </c>
      <c r="F105" s="76" t="str">
        <f t="shared" si="81"/>
        <v/>
      </c>
      <c r="H105" s="80" t="str">
        <f>IF('Strategy Dashboard'!AU105="","",'Strategy Dashboard'!AU105)</f>
        <v/>
      </c>
      <c r="J105" s="74" t="str">
        <f t="shared" si="65"/>
        <v/>
      </c>
      <c r="K105" s="75" t="str">
        <f t="shared" si="66"/>
        <v/>
      </c>
      <c r="L105" s="113" t="str">
        <f t="shared" si="67"/>
        <v/>
      </c>
      <c r="M105" s="36" t="str">
        <f t="shared" si="82"/>
        <v/>
      </c>
      <c r="N105" s="36" t="str">
        <f t="shared" si="83"/>
        <v/>
      </c>
      <c r="O105" s="129" t="str">
        <f t="shared" si="68"/>
        <v/>
      </c>
      <c r="P105" s="36" t="str">
        <f>IF(H105="","",IF(B105="NB",P104,IF(O105="",SUM($O$5:$O105)+N105,SUM($O$5:$O105))))</f>
        <v/>
      </c>
      <c r="Q105" s="130" t="str">
        <f t="shared" si="60"/>
        <v/>
      </c>
      <c r="R105" s="122" t="str">
        <f t="shared" si="69"/>
        <v/>
      </c>
      <c r="S105" s="79" t="str">
        <f t="shared" si="70"/>
        <v/>
      </c>
      <c r="T105" s="14" t="str">
        <f t="shared" si="63"/>
        <v/>
      </c>
      <c r="U105" s="14">
        <f t="shared" si="84"/>
        <v>0</v>
      </c>
      <c r="V105" s="14" t="str">
        <f t="shared" si="85"/>
        <v/>
      </c>
      <c r="W105" s="14" t="str">
        <f t="shared" si="99"/>
        <v>N</v>
      </c>
      <c r="X105" s="14" t="str">
        <f t="shared" si="86"/>
        <v>N</v>
      </c>
      <c r="Y105" s="14" t="str">
        <f t="shared" si="53"/>
        <v/>
      </c>
      <c r="Z105" s="79" t="str">
        <f t="shared" si="87"/>
        <v/>
      </c>
      <c r="AA105" s="14" t="str">
        <f t="shared" si="88"/>
        <v/>
      </c>
      <c r="AB105" s="14" t="str">
        <f t="shared" si="54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2" t="str">
        <f t="shared" si="71"/>
        <v/>
      </c>
      <c r="AH105" s="152" t="str">
        <f t="shared" si="7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1" t="str">
        <f t="shared" si="73"/>
        <v/>
      </c>
      <c r="AM105" s="71" t="str">
        <f t="shared" si="74"/>
        <v/>
      </c>
      <c r="AN105" s="71" t="str">
        <f t="shared" si="75"/>
        <v/>
      </c>
      <c r="AO105" s="71" t="str">
        <f t="shared" si="76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68" t="str">
        <f t="shared" si="64"/>
        <v/>
      </c>
      <c r="C106" s="24" t="str">
        <f t="shared" si="61"/>
        <v/>
      </c>
      <c r="D106" s="77" t="str">
        <f t="shared" si="79"/>
        <v/>
      </c>
      <c r="E106" s="114" t="str">
        <f t="shared" si="80"/>
        <v/>
      </c>
      <c r="F106" s="67" t="str">
        <f t="shared" si="81"/>
        <v/>
      </c>
      <c r="H106" s="81" t="str">
        <f>IF('Strategy Dashboard'!AU106="","",'Strategy Dashboard'!AU106)</f>
        <v/>
      </c>
      <c r="J106" s="68" t="str">
        <f t="shared" si="65"/>
        <v/>
      </c>
      <c r="K106" s="77" t="str">
        <f t="shared" si="66"/>
        <v/>
      </c>
      <c r="L106" s="114" t="str">
        <f t="shared" si="67"/>
        <v/>
      </c>
      <c r="M106" s="24" t="str">
        <f t="shared" si="82"/>
        <v/>
      </c>
      <c r="N106" s="36" t="str">
        <f t="shared" si="83"/>
        <v/>
      </c>
      <c r="O106" s="117" t="str">
        <f t="shared" si="68"/>
        <v/>
      </c>
      <c r="P106" s="24" t="str">
        <f>IF(H106="","",IF(B106="NB",P105,IF(O106="",SUM($O$5:$O106)+N106,SUM($O$5:$O106))))</f>
        <v/>
      </c>
      <c r="Q106" s="123" t="str">
        <f t="shared" si="60"/>
        <v/>
      </c>
      <c r="R106" s="122" t="str">
        <f t="shared" si="69"/>
        <v/>
      </c>
      <c r="S106" s="79" t="str">
        <f t="shared" si="70"/>
        <v/>
      </c>
      <c r="T106" s="14" t="str">
        <f t="shared" si="63"/>
        <v/>
      </c>
      <c r="U106" s="14">
        <f t="shared" si="84"/>
        <v>0</v>
      </c>
      <c r="V106" s="14" t="str">
        <f t="shared" si="85"/>
        <v/>
      </c>
      <c r="W106" s="14" t="str">
        <f t="shared" si="99"/>
        <v>N</v>
      </c>
      <c r="X106" s="14" t="str">
        <f t="shared" si="86"/>
        <v>N</v>
      </c>
      <c r="Y106" s="14" t="str">
        <f t="shared" si="53"/>
        <v/>
      </c>
      <c r="Z106" s="79" t="str">
        <f t="shared" si="87"/>
        <v/>
      </c>
      <c r="AA106" s="14" t="str">
        <f t="shared" si="88"/>
        <v/>
      </c>
      <c r="AB106" s="14" t="str">
        <f t="shared" si="54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2" t="str">
        <f t="shared" si="71"/>
        <v/>
      </c>
      <c r="AH106" s="152" t="str">
        <f t="shared" si="7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1" t="str">
        <f t="shared" si="73"/>
        <v/>
      </c>
      <c r="AM106" s="71" t="str">
        <f t="shared" si="74"/>
        <v/>
      </c>
      <c r="AN106" s="71" t="str">
        <f t="shared" si="75"/>
        <v/>
      </c>
      <c r="AO106" s="71" t="str">
        <f t="shared" si="76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68" t="str">
        <f t="shared" si="64"/>
        <v/>
      </c>
      <c r="C107" s="24" t="str">
        <f t="shared" si="61"/>
        <v/>
      </c>
      <c r="D107" s="77" t="str">
        <f t="shared" si="79"/>
        <v/>
      </c>
      <c r="E107" s="114" t="str">
        <f t="shared" si="80"/>
        <v/>
      </c>
      <c r="F107" s="67" t="str">
        <f t="shared" si="81"/>
        <v/>
      </c>
      <c r="H107" s="81" t="str">
        <f>IF('Strategy Dashboard'!AU107="","",'Strategy Dashboard'!AU107)</f>
        <v/>
      </c>
      <c r="J107" s="68" t="str">
        <f t="shared" si="65"/>
        <v/>
      </c>
      <c r="K107" s="77" t="str">
        <f t="shared" si="66"/>
        <v/>
      </c>
      <c r="L107" s="114" t="str">
        <f t="shared" si="67"/>
        <v/>
      </c>
      <c r="M107" s="24" t="str">
        <f t="shared" si="82"/>
        <v/>
      </c>
      <c r="N107" s="36" t="str">
        <f t="shared" si="83"/>
        <v/>
      </c>
      <c r="O107" s="117" t="str">
        <f t="shared" si="68"/>
        <v/>
      </c>
      <c r="P107" s="24" t="str">
        <f>IF(H107="","",IF(B107="NB",P106,IF(O107="",SUM($O$5:$O107)+N107,SUM($O$5:$O107))))</f>
        <v/>
      </c>
      <c r="Q107" s="123" t="str">
        <f t="shared" si="60"/>
        <v/>
      </c>
      <c r="R107" s="122" t="str">
        <f t="shared" si="69"/>
        <v/>
      </c>
      <c r="S107" s="79" t="str">
        <f t="shared" si="70"/>
        <v/>
      </c>
      <c r="T107" s="14" t="str">
        <f t="shared" si="63"/>
        <v/>
      </c>
      <c r="U107" s="14">
        <f t="shared" si="84"/>
        <v>0</v>
      </c>
      <c r="V107" s="14" t="str">
        <f t="shared" si="85"/>
        <v/>
      </c>
      <c r="W107" s="14" t="str">
        <f t="shared" si="99"/>
        <v>N</v>
      </c>
      <c r="X107" s="14" t="str">
        <f t="shared" si="86"/>
        <v>N</v>
      </c>
      <c r="Y107" s="14" t="str">
        <f t="shared" si="53"/>
        <v/>
      </c>
      <c r="Z107" s="79" t="str">
        <f t="shared" si="87"/>
        <v/>
      </c>
      <c r="AA107" s="14" t="str">
        <f t="shared" si="88"/>
        <v/>
      </c>
      <c r="AB107" s="14" t="str">
        <f t="shared" si="54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2" t="str">
        <f t="shared" si="71"/>
        <v/>
      </c>
      <c r="AH107" s="152" t="str">
        <f t="shared" si="7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1" t="str">
        <f t="shared" si="73"/>
        <v/>
      </c>
      <c r="AM107" s="71" t="str">
        <f t="shared" si="74"/>
        <v/>
      </c>
      <c r="AN107" s="71" t="str">
        <f t="shared" si="75"/>
        <v/>
      </c>
      <c r="AO107" s="71" t="str">
        <f t="shared" si="76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68" t="str">
        <f t="shared" si="64"/>
        <v/>
      </c>
      <c r="C108" s="24" t="str">
        <f t="shared" si="61"/>
        <v/>
      </c>
      <c r="D108" s="77" t="str">
        <f t="shared" si="79"/>
        <v/>
      </c>
      <c r="E108" s="114" t="str">
        <f t="shared" si="80"/>
        <v/>
      </c>
      <c r="F108" s="67" t="str">
        <f t="shared" si="81"/>
        <v/>
      </c>
      <c r="H108" s="81" t="str">
        <f>IF('Strategy Dashboard'!AU108="","",'Strategy Dashboard'!AU108)</f>
        <v/>
      </c>
      <c r="J108" s="68" t="str">
        <f t="shared" si="65"/>
        <v/>
      </c>
      <c r="K108" s="77" t="str">
        <f t="shared" si="66"/>
        <v/>
      </c>
      <c r="L108" s="114" t="str">
        <f t="shared" si="67"/>
        <v/>
      </c>
      <c r="M108" s="24" t="str">
        <f t="shared" si="82"/>
        <v/>
      </c>
      <c r="N108" s="36" t="str">
        <f t="shared" si="83"/>
        <v/>
      </c>
      <c r="O108" s="117" t="str">
        <f t="shared" si="68"/>
        <v/>
      </c>
      <c r="P108" s="24" t="str">
        <f>IF(H108="","",IF(B108="NB",P107,IF(O108="",SUM($O$5:$O108)+N108,SUM($O$5:$O108))))</f>
        <v/>
      </c>
      <c r="Q108" s="123" t="str">
        <f t="shared" si="60"/>
        <v/>
      </c>
      <c r="R108" s="122" t="str">
        <f t="shared" si="69"/>
        <v/>
      </c>
      <c r="S108" s="79" t="str">
        <f t="shared" si="70"/>
        <v/>
      </c>
      <c r="T108" s="14" t="str">
        <f t="shared" si="63"/>
        <v/>
      </c>
      <c r="U108" s="14">
        <f t="shared" si="84"/>
        <v>0</v>
      </c>
      <c r="V108" s="14" t="str">
        <f t="shared" si="85"/>
        <v/>
      </c>
      <c r="W108" s="14" t="str">
        <f t="shared" si="99"/>
        <v>N</v>
      </c>
      <c r="X108" s="14" t="str">
        <f t="shared" si="86"/>
        <v>N</v>
      </c>
      <c r="Y108" s="14" t="str">
        <f t="shared" si="53"/>
        <v/>
      </c>
      <c r="Z108" s="79" t="str">
        <f t="shared" si="87"/>
        <v/>
      </c>
      <c r="AA108" s="14" t="str">
        <f t="shared" si="88"/>
        <v/>
      </c>
      <c r="AB108" s="14" t="str">
        <f t="shared" si="54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2" t="str">
        <f t="shared" si="71"/>
        <v/>
      </c>
      <c r="AH108" s="152" t="str">
        <f t="shared" si="7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1" t="str">
        <f t="shared" si="73"/>
        <v/>
      </c>
      <c r="AM108" s="71" t="str">
        <f t="shared" si="74"/>
        <v/>
      </c>
      <c r="AN108" s="71" t="str">
        <f t="shared" si="75"/>
        <v/>
      </c>
      <c r="AO108" s="71" t="str">
        <f t="shared" si="76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69" t="str">
        <f t="shared" si="64"/>
        <v/>
      </c>
      <c r="C109" s="25" t="str">
        <f t="shared" si="61"/>
        <v/>
      </c>
      <c r="D109" s="78" t="str">
        <f t="shared" si="79"/>
        <v/>
      </c>
      <c r="E109" s="115" t="str">
        <f t="shared" si="80"/>
        <v/>
      </c>
      <c r="F109" s="70" t="str">
        <f t="shared" si="81"/>
        <v/>
      </c>
      <c r="H109" s="148" t="str">
        <f>IF('Strategy Dashboard'!AU109="","",'Strategy Dashboard'!AU109)</f>
        <v/>
      </c>
      <c r="J109" s="143" t="str">
        <f t="shared" si="65"/>
        <v/>
      </c>
      <c r="K109" s="145" t="str">
        <f t="shared" si="66"/>
        <v/>
      </c>
      <c r="L109" s="146" t="str">
        <f t="shared" si="67"/>
        <v/>
      </c>
      <c r="M109" s="144" t="str">
        <f t="shared" si="82"/>
        <v/>
      </c>
      <c r="N109" s="36" t="str">
        <f t="shared" si="83"/>
        <v/>
      </c>
      <c r="O109" s="149" t="str">
        <f t="shared" si="68"/>
        <v/>
      </c>
      <c r="P109" s="144" t="str">
        <f>IF(H109="","",IF(B109="NB",P108,IF(O109="",SUM($O$5:$O109)+N109,SUM($O$5:$O109))))</f>
        <v/>
      </c>
      <c r="Q109" s="150" t="str">
        <f t="shared" si="60"/>
        <v/>
      </c>
      <c r="R109" s="122" t="str">
        <f t="shared" si="69"/>
        <v/>
      </c>
      <c r="S109" s="79" t="str">
        <f t="shared" si="70"/>
        <v/>
      </c>
      <c r="T109" s="14" t="str">
        <f t="shared" si="63"/>
        <v/>
      </c>
      <c r="U109" s="14">
        <f t="shared" si="84"/>
        <v>0</v>
      </c>
      <c r="V109" s="14" t="str">
        <f t="shared" si="85"/>
        <v/>
      </c>
      <c r="W109" s="14" t="str">
        <f t="shared" si="99"/>
        <v>N</v>
      </c>
      <c r="X109" s="14" t="str">
        <f t="shared" si="86"/>
        <v>N</v>
      </c>
      <c r="Y109" s="14" t="str">
        <f t="shared" si="53"/>
        <v/>
      </c>
      <c r="Z109" s="79" t="str">
        <f t="shared" si="87"/>
        <v/>
      </c>
      <c r="AA109" s="14" t="str">
        <f t="shared" si="88"/>
        <v/>
      </c>
      <c r="AB109" s="14" t="str">
        <f t="shared" si="54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2" t="str">
        <f t="shared" si="71"/>
        <v/>
      </c>
      <c r="AH109" s="152" t="str">
        <f t="shared" si="7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1" t="str">
        <f t="shared" si="73"/>
        <v/>
      </c>
      <c r="AM109" s="71" t="str">
        <f t="shared" si="74"/>
        <v/>
      </c>
      <c r="AN109" s="71" t="str">
        <f t="shared" si="75"/>
        <v/>
      </c>
      <c r="AO109" s="71" t="str">
        <f t="shared" si="76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55" t="s">
        <v>247</v>
      </c>
      <c r="B110" s="356"/>
      <c r="C110" s="356"/>
      <c r="D110" s="356"/>
      <c r="E110" s="356"/>
      <c r="F110" s="356"/>
      <c r="G110" s="356"/>
      <c r="H110" s="356"/>
      <c r="I110" s="356"/>
      <c r="J110" s="356"/>
      <c r="K110" s="356"/>
      <c r="L110" s="356"/>
      <c r="M110" s="356"/>
      <c r="N110" s="356"/>
      <c r="O110" s="356"/>
      <c r="P110" s="356"/>
      <c r="Q110" s="357"/>
      <c r="R110" s="151"/>
      <c r="W110" s="14" t="str">
        <f t="shared" si="99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46" t="s">
        <v>249</v>
      </c>
      <c r="B111" s="347"/>
      <c r="C111" s="347"/>
      <c r="D111" s="347"/>
      <c r="E111" s="347"/>
      <c r="F111" s="347"/>
      <c r="G111" s="347"/>
      <c r="H111" s="347"/>
      <c r="I111" s="347"/>
      <c r="J111" s="347"/>
      <c r="K111" s="347"/>
      <c r="L111" s="347"/>
      <c r="M111" s="347"/>
      <c r="N111" s="347"/>
      <c r="O111" s="347"/>
      <c r="P111" s="347"/>
      <c r="Q111" s="348"/>
      <c r="W111" s="14" t="str">
        <f t="shared" si="99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60" t="s">
        <v>250</v>
      </c>
      <c r="B112" s="361"/>
      <c r="C112" s="361"/>
      <c r="D112" s="361"/>
      <c r="E112" s="361"/>
      <c r="F112" s="361"/>
      <c r="G112" s="361"/>
      <c r="H112" s="361"/>
      <c r="I112" s="361"/>
      <c r="J112" s="361">
        <f>COUNTIF(H5:H109,"P")</f>
        <v>9</v>
      </c>
      <c r="K112" s="361"/>
      <c r="L112" s="361"/>
      <c r="M112" s="361"/>
      <c r="N112" s="361"/>
      <c r="O112" s="361"/>
      <c r="P112" s="361"/>
      <c r="Q112" s="362"/>
      <c r="W112" s="14" t="str">
        <f t="shared" si="99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60" t="s">
        <v>251</v>
      </c>
      <c r="B113" s="361"/>
      <c r="C113" s="361"/>
      <c r="D113" s="361"/>
      <c r="E113" s="361"/>
      <c r="F113" s="361"/>
      <c r="G113" s="361"/>
      <c r="H113" s="361"/>
      <c r="I113" s="361"/>
      <c r="J113" s="361">
        <f>COUNTIF(H5:H109,"B")</f>
        <v>11</v>
      </c>
      <c r="K113" s="361"/>
      <c r="L113" s="361"/>
      <c r="M113" s="361"/>
      <c r="N113" s="361"/>
      <c r="O113" s="361"/>
      <c r="P113" s="361"/>
      <c r="Q113" s="362"/>
      <c r="W113" s="14" t="str">
        <f t="shared" si="99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58" t="s">
        <v>252</v>
      </c>
      <c r="B114" s="359"/>
      <c r="C114" s="359"/>
      <c r="D114" s="359"/>
      <c r="E114" s="359"/>
      <c r="F114" s="359"/>
      <c r="G114" s="359"/>
      <c r="H114" s="359"/>
      <c r="I114" s="359"/>
      <c r="J114" s="359" cm="1">
        <f t="array" ref="J114">LOOKUP(2,1/(P10:P109&lt;&gt;""),P10:P109)</f>
        <v>-2</v>
      </c>
      <c r="K114" s="359"/>
      <c r="L114" s="359"/>
      <c r="M114" s="359"/>
      <c r="N114" s="359"/>
      <c r="O114" s="359"/>
      <c r="P114" s="359"/>
      <c r="Q114" s="363"/>
      <c r="W114" s="14" t="str">
        <f t="shared" si="99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58" t="s">
        <v>253</v>
      </c>
      <c r="B115" s="359"/>
      <c r="C115" s="359"/>
      <c r="D115" s="359"/>
      <c r="E115" s="359"/>
      <c r="F115" s="359"/>
      <c r="G115" s="359"/>
      <c r="H115" s="359"/>
      <c r="I115" s="359"/>
      <c r="J115" s="359">
        <f>COUNTIF(S5:S109,"W")</f>
        <v>5</v>
      </c>
      <c r="K115" s="359"/>
      <c r="L115" s="359"/>
      <c r="M115" s="359"/>
      <c r="N115" s="359"/>
      <c r="O115" s="359"/>
      <c r="P115" s="359"/>
      <c r="Q115" s="363"/>
      <c r="W115" s="14" t="str">
        <f t="shared" si="99"/>
        <v>N</v>
      </c>
      <c r="X115" s="14" t="str">
        <f t="shared" si="86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58" t="s">
        <v>254</v>
      </c>
      <c r="B116" s="359"/>
      <c r="C116" s="359"/>
      <c r="D116" s="359"/>
      <c r="E116" s="359"/>
      <c r="F116" s="359"/>
      <c r="G116" s="359"/>
      <c r="H116" s="359"/>
      <c r="I116" s="359"/>
      <c r="J116" s="359">
        <f>COUNTIF(S5:S109,"L")</f>
        <v>6</v>
      </c>
      <c r="K116" s="359"/>
      <c r="L116" s="359"/>
      <c r="M116" s="359"/>
      <c r="N116" s="359"/>
      <c r="O116" s="359"/>
      <c r="P116" s="359"/>
      <c r="Q116" s="363"/>
      <c r="W116" s="14" t="str">
        <f t="shared" si="99"/>
        <v>N</v>
      </c>
      <c r="X116" s="14" t="str">
        <f t="shared" si="86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58"/>
      <c r="B117" s="359"/>
      <c r="C117" s="359"/>
      <c r="D117" s="359"/>
      <c r="E117" s="359"/>
      <c r="F117" s="359"/>
      <c r="G117" s="359"/>
      <c r="H117" s="359"/>
      <c r="I117" s="359"/>
      <c r="J117" s="359"/>
      <c r="K117" s="359"/>
      <c r="L117" s="359"/>
      <c r="M117" s="359"/>
      <c r="N117" s="359"/>
      <c r="O117" s="359"/>
      <c r="P117" s="359"/>
      <c r="Q117" s="363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58"/>
      <c r="B118" s="359"/>
      <c r="C118" s="359"/>
      <c r="D118" s="359"/>
      <c r="E118" s="359"/>
      <c r="F118" s="359"/>
      <c r="G118" s="359"/>
      <c r="H118" s="359"/>
      <c r="I118" s="359"/>
      <c r="J118" s="359"/>
      <c r="K118" s="359"/>
      <c r="L118" s="359"/>
      <c r="M118" s="359"/>
      <c r="N118" s="359"/>
      <c r="O118" s="359"/>
      <c r="P118" s="359"/>
      <c r="Q118" s="363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58"/>
      <c r="B119" s="359"/>
      <c r="C119" s="359"/>
      <c r="D119" s="359"/>
      <c r="E119" s="359"/>
      <c r="F119" s="359"/>
      <c r="G119" s="359"/>
      <c r="H119" s="359"/>
      <c r="I119" s="359"/>
      <c r="J119" s="359"/>
      <c r="K119" s="359"/>
      <c r="L119" s="359"/>
      <c r="M119" s="359"/>
      <c r="N119" s="359"/>
      <c r="O119" s="359"/>
      <c r="P119" s="359"/>
      <c r="Q119" s="363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58"/>
      <c r="B120" s="359"/>
      <c r="C120" s="359"/>
      <c r="D120" s="359"/>
      <c r="E120" s="359"/>
      <c r="F120" s="359"/>
      <c r="G120" s="359"/>
      <c r="H120" s="359"/>
      <c r="I120" s="359"/>
      <c r="J120" s="359"/>
      <c r="K120" s="359"/>
      <c r="L120" s="359"/>
      <c r="M120" s="359"/>
      <c r="N120" s="359"/>
      <c r="O120" s="359"/>
      <c r="P120" s="359"/>
      <c r="Q120" s="363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58"/>
      <c r="B121" s="359"/>
      <c r="C121" s="359"/>
      <c r="D121" s="359"/>
      <c r="E121" s="359"/>
      <c r="F121" s="359"/>
      <c r="G121" s="359"/>
      <c r="H121" s="359"/>
      <c r="I121" s="359"/>
      <c r="J121" s="359"/>
      <c r="K121" s="359"/>
      <c r="L121" s="359"/>
      <c r="M121" s="359"/>
      <c r="N121" s="359"/>
      <c r="O121" s="359"/>
      <c r="P121" s="359"/>
      <c r="Q121" s="363"/>
      <c r="BP121" s="14">
        <f>General!F119</f>
        <v>0</v>
      </c>
      <c r="BQ121" s="14">
        <f>General!G119</f>
        <v>0</v>
      </c>
    </row>
    <row r="122" spans="1:69">
      <c r="A122" s="358"/>
      <c r="B122" s="359"/>
      <c r="C122" s="359"/>
      <c r="D122" s="359"/>
      <c r="E122" s="359"/>
      <c r="F122" s="359"/>
      <c r="G122" s="359"/>
      <c r="H122" s="359"/>
      <c r="I122" s="359"/>
      <c r="J122" s="359"/>
      <c r="K122" s="359"/>
      <c r="L122" s="359"/>
      <c r="M122" s="359"/>
      <c r="N122" s="359"/>
      <c r="O122" s="359"/>
      <c r="P122" s="359"/>
      <c r="Q122" s="363"/>
      <c r="BP122" s="14">
        <f>General!F120</f>
        <v>0</v>
      </c>
      <c r="BQ122" s="14">
        <f>General!G120</f>
        <v>0</v>
      </c>
    </row>
    <row r="123" spans="1:69">
      <c r="A123" s="358"/>
      <c r="B123" s="359"/>
      <c r="C123" s="359"/>
      <c r="D123" s="359"/>
      <c r="E123" s="359"/>
      <c r="F123" s="359"/>
      <c r="G123" s="359"/>
      <c r="H123" s="359"/>
      <c r="I123" s="359"/>
      <c r="J123" s="359"/>
      <c r="K123" s="359"/>
      <c r="L123" s="359"/>
      <c r="M123" s="359"/>
      <c r="N123" s="359"/>
      <c r="O123" s="359"/>
      <c r="P123" s="359"/>
      <c r="Q123" s="363"/>
      <c r="BP123" s="14">
        <f>General!F121</f>
        <v>0</v>
      </c>
      <c r="BQ123" s="14">
        <f>General!G121</f>
        <v>0</v>
      </c>
    </row>
    <row r="124" spans="1:69">
      <c r="A124" s="358"/>
      <c r="B124" s="359"/>
      <c r="C124" s="359"/>
      <c r="D124" s="359"/>
      <c r="E124" s="359"/>
      <c r="F124" s="359"/>
      <c r="G124" s="359"/>
      <c r="H124" s="359"/>
      <c r="I124" s="359"/>
      <c r="J124" s="359"/>
      <c r="K124" s="359"/>
      <c r="L124" s="359"/>
      <c r="M124" s="359"/>
      <c r="N124" s="359"/>
      <c r="O124" s="359"/>
      <c r="P124" s="359"/>
      <c r="Q124" s="363"/>
      <c r="BP124" s="14">
        <f>General!F122</f>
        <v>0</v>
      </c>
      <c r="BQ124" s="14">
        <f>General!G122</f>
        <v>0</v>
      </c>
    </row>
    <row r="125" spans="1:69">
      <c r="A125" s="358"/>
      <c r="B125" s="359"/>
      <c r="C125" s="359"/>
      <c r="D125" s="359"/>
      <c r="E125" s="359"/>
      <c r="F125" s="359"/>
      <c r="G125" s="359"/>
      <c r="H125" s="359"/>
      <c r="I125" s="359"/>
      <c r="J125" s="359"/>
      <c r="K125" s="359"/>
      <c r="L125" s="359"/>
      <c r="M125" s="359"/>
      <c r="N125" s="359"/>
      <c r="O125" s="359"/>
      <c r="P125" s="359"/>
      <c r="Q125" s="363"/>
      <c r="BP125" s="14">
        <f>General!F123</f>
        <v>0</v>
      </c>
      <c r="BQ125" s="14">
        <f>General!G123</f>
        <v>0</v>
      </c>
    </row>
    <row r="126" spans="1:69">
      <c r="A126" s="358"/>
      <c r="B126" s="359"/>
      <c r="C126" s="359"/>
      <c r="D126" s="359"/>
      <c r="E126" s="359"/>
      <c r="F126" s="359"/>
      <c r="G126" s="359"/>
      <c r="H126" s="359"/>
      <c r="I126" s="359"/>
      <c r="J126" s="359"/>
      <c r="K126" s="359"/>
      <c r="L126" s="359"/>
      <c r="M126" s="359"/>
      <c r="N126" s="359"/>
      <c r="O126" s="359"/>
      <c r="P126" s="359"/>
      <c r="Q126" s="363"/>
      <c r="BP126" s="14">
        <f>General!F124</f>
        <v>0</v>
      </c>
      <c r="BQ126" s="14">
        <f>General!G124</f>
        <v>0</v>
      </c>
    </row>
    <row r="127" spans="1:69" ht="15.75" thickBot="1">
      <c r="A127" s="367"/>
      <c r="B127" s="364"/>
      <c r="C127" s="364"/>
      <c r="D127" s="364"/>
      <c r="E127" s="364"/>
      <c r="F127" s="364"/>
      <c r="G127" s="364"/>
      <c r="H127" s="364"/>
      <c r="I127" s="364"/>
      <c r="J127" s="364"/>
      <c r="K127" s="364"/>
      <c r="L127" s="364"/>
      <c r="M127" s="364"/>
      <c r="N127" s="364"/>
      <c r="O127" s="364"/>
      <c r="P127" s="364"/>
      <c r="Q127" s="365"/>
      <c r="BP127" s="14">
        <f>General!F125</f>
        <v>0</v>
      </c>
      <c r="BQ127" s="14">
        <f>General!G125</f>
        <v>0</v>
      </c>
    </row>
    <row r="128" spans="1:69">
      <c r="A128" s="366"/>
      <c r="B128" s="366"/>
      <c r="C128" s="366"/>
      <c r="D128" s="366"/>
      <c r="E128" s="366"/>
      <c r="F128" s="366"/>
      <c r="G128" s="366"/>
      <c r="H128" s="366"/>
      <c r="I128" s="366"/>
      <c r="J128" s="366"/>
      <c r="K128" s="366"/>
      <c r="L128" s="366"/>
      <c r="M128" s="366"/>
      <c r="N128" s="366"/>
      <c r="O128" s="366"/>
      <c r="P128" s="366"/>
      <c r="Q128" s="366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</sheetData>
  <sheetProtection algorithmName="SHA-512" hashValue="hz4BG+DPk8e2Vd9hD+jbMETvcgDB+RjxZ/gAuHaJZxqy7cicwDZtXr8EKwHaFhtNuItSyy3nsuUDKhFPXhxwCw==" saltValue="q804F4JIv4qnAwIO2IxGlw==" spinCount="100000" sheet="1" objects="1" scenarios="1"/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</mergeCells>
  <conditionalFormatting sqref="H5:H109">
    <cfRule type="cellIs" dxfId="27" priority="4" operator="equal">
      <formula>"P"</formula>
    </cfRule>
  </conditionalFormatting>
  <conditionalFormatting sqref="H129:H1048576 H5:H109">
    <cfRule type="cellIs" dxfId="26" priority="2" operator="equal">
      <formula>"B"</formula>
    </cfRule>
    <cfRule type="cellIs" dxfId="25" priority="3" operator="equal">
      <formula>"P"</formula>
    </cfRule>
  </conditionalFormatting>
  <conditionalFormatting sqref="O10:O109 Q105:Q109">
    <cfRule type="cellIs" dxfId="24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A3637-8E6F-405E-8258-868C3E185868}">
  <dimension ref="A1:BQ280"/>
  <sheetViews>
    <sheetView topLeftCell="A3" zoomScale="148" zoomScaleNormal="148" workbookViewId="0">
      <pane ySplit="2" topLeftCell="A17" activePane="bottomLeft" state="frozen"/>
      <selection activeCell="A3" sqref="A3"/>
      <selection pane="bottomLeft" activeCell="I17" sqref="I17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52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80" t="str">
        <f>'Strategy Dashboard'!AL3</f>
        <v>Strategy 5 : M1/FE</v>
      </c>
      <c r="C3" s="381"/>
      <c r="D3" s="381"/>
      <c r="E3" s="381"/>
      <c r="F3" s="381"/>
      <c r="G3" s="382"/>
      <c r="H3" s="381"/>
      <c r="I3" s="381"/>
      <c r="J3" s="381"/>
      <c r="K3" s="381"/>
      <c r="L3" s="381"/>
      <c r="M3" s="381"/>
      <c r="N3" s="381"/>
      <c r="O3" s="381"/>
      <c r="P3" s="381"/>
      <c r="Q3" s="383"/>
      <c r="R3" s="353" t="s">
        <v>140</v>
      </c>
      <c r="S3" s="14" t="s">
        <v>141</v>
      </c>
      <c r="V3" s="14" t="s">
        <v>114</v>
      </c>
      <c r="W3" s="310" t="s">
        <v>439</v>
      </c>
      <c r="X3" s="310" t="s">
        <v>440</v>
      </c>
      <c r="AI3" s="336" t="s">
        <v>117</v>
      </c>
      <c r="AJ3" s="336"/>
      <c r="AK3" s="336"/>
      <c r="AL3" s="65"/>
      <c r="AM3" s="65"/>
      <c r="AN3" s="65"/>
      <c r="AO3" s="65"/>
      <c r="AP3" s="65"/>
      <c r="AQ3" s="65"/>
      <c r="AT3" s="326" t="s">
        <v>1</v>
      </c>
      <c r="AU3" s="326" t="s">
        <v>2</v>
      </c>
      <c r="AV3" s="308" t="s">
        <v>33</v>
      </c>
      <c r="AW3" s="309"/>
      <c r="AX3" s="308" t="s">
        <v>79</v>
      </c>
      <c r="AY3" s="309"/>
      <c r="AZ3" s="326" t="s">
        <v>37</v>
      </c>
      <c r="BA3" s="351" t="s">
        <v>10</v>
      </c>
      <c r="BB3" s="352"/>
      <c r="BC3" s="351" t="s">
        <v>11</v>
      </c>
      <c r="BD3" s="352"/>
      <c r="BE3" s="64" t="s">
        <v>10</v>
      </c>
      <c r="BF3" s="64" t="s">
        <v>11</v>
      </c>
      <c r="BG3" s="350" t="s">
        <v>111</v>
      </c>
      <c r="BH3" s="350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1" t="s">
        <v>73</v>
      </c>
      <c r="C4" s="132" t="s">
        <v>119</v>
      </c>
      <c r="D4" s="132" t="s">
        <v>24</v>
      </c>
      <c r="E4" s="132" t="s">
        <v>25</v>
      </c>
      <c r="F4" s="133" t="s">
        <v>74</v>
      </c>
      <c r="G4" s="136"/>
      <c r="H4" s="134" t="s">
        <v>0</v>
      </c>
      <c r="I4" s="135"/>
      <c r="J4" s="131" t="s">
        <v>118</v>
      </c>
      <c r="K4" s="132" t="s">
        <v>24</v>
      </c>
      <c r="L4" s="132" t="s">
        <v>25</v>
      </c>
      <c r="M4" s="132" t="s">
        <v>74</v>
      </c>
      <c r="N4" s="132" t="s">
        <v>76</v>
      </c>
      <c r="O4" s="132" t="s">
        <v>77</v>
      </c>
      <c r="P4" s="132" t="s">
        <v>248</v>
      </c>
      <c r="Q4" s="133" t="s">
        <v>136</v>
      </c>
      <c r="R4" s="354"/>
      <c r="S4" s="14" t="s">
        <v>142</v>
      </c>
      <c r="T4" s="14" t="str">
        <f>T28</f>
        <v/>
      </c>
      <c r="V4" s="14" t="s">
        <v>115</v>
      </c>
      <c r="W4" s="310"/>
      <c r="X4" s="310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52" t="s">
        <v>137</v>
      </c>
      <c r="AH4" s="152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49"/>
      <c r="AU4" s="349"/>
      <c r="AV4" s="16" t="s">
        <v>1</v>
      </c>
      <c r="AW4" s="16" t="s">
        <v>2</v>
      </c>
      <c r="AX4" s="16" t="s">
        <v>1</v>
      </c>
      <c r="AY4" s="16" t="s">
        <v>2</v>
      </c>
      <c r="AZ4" s="349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18"/>
      <c r="C5" s="85" t="s">
        <v>259</v>
      </c>
      <c r="D5" s="85"/>
      <c r="E5" s="85"/>
      <c r="F5" s="86"/>
      <c r="H5" s="80" t="str">
        <f>IF('Strategy Dashboard'!AU5="","",'Strategy Dashboard'!AU5)</f>
        <v>P</v>
      </c>
      <c r="J5" s="118" t="s">
        <v>257</v>
      </c>
      <c r="K5" s="85"/>
      <c r="L5" s="85"/>
      <c r="M5" s="85"/>
      <c r="N5" s="85"/>
      <c r="O5" s="126" t="s">
        <v>139</v>
      </c>
      <c r="P5" s="85"/>
      <c r="Q5" s="127" t="str">
        <f t="shared" ref="Q5:Q68" si="0">IF(AB5="R","Rabbit","")</f>
        <v/>
      </c>
      <c r="R5" s="120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2" t="str">
        <f>C5</f>
        <v>M1</v>
      </c>
      <c r="AS5" s="152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6"/>
      <c r="P6" s="87"/>
      <c r="Q6" s="111"/>
      <c r="R6" s="121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6"/>
      <c r="P7" s="87"/>
      <c r="Q7" s="111"/>
      <c r="R7" s="121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M1</v>
      </c>
      <c r="AS7" s="14" t="str">
        <f t="shared" si="4"/>
        <v>FE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6"/>
      <c r="P8" s="87"/>
      <c r="Q8" s="111"/>
      <c r="R8" s="121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M1</v>
      </c>
      <c r="AS8" s="14" t="str">
        <f t="shared" si="4"/>
        <v>FE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3"/>
      <c r="C9" s="154" t="str">
        <f t="shared" si="2"/>
        <v/>
      </c>
      <c r="D9" s="154"/>
      <c r="E9" s="154"/>
      <c r="F9" s="155"/>
      <c r="H9" s="82" t="str">
        <f>IF('Strategy Dashboard'!AU9="","",'Strategy Dashboard'!AU9)</f>
        <v>P</v>
      </c>
      <c r="J9" s="110"/>
      <c r="K9" s="89"/>
      <c r="L9" s="89"/>
      <c r="M9" s="89"/>
      <c r="N9" s="89"/>
      <c r="O9" s="128"/>
      <c r="P9" s="89"/>
      <c r="Q9" s="112"/>
      <c r="R9" s="122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M1</v>
      </c>
      <c r="AS9" s="14" t="str">
        <f t="shared" si="4"/>
        <v>FE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B1</v>
      </c>
      <c r="C10" s="36" t="str">
        <f t="shared" si="2"/>
        <v/>
      </c>
      <c r="D10" s="156" t="str">
        <f>IF(H9="","",IF(AR10="M1",IF(H8="P",BB10,""),AL10))</f>
        <v/>
      </c>
      <c r="E10" s="113" t="str">
        <f>IF(H9="","",IF(AR10="HP",IF(H8="B",BB10,""),AM10))</f>
        <v/>
      </c>
      <c r="F10" s="76" t="str">
        <f>IF(H10="","",IF(H10="P",IF(D10="","L","W"),IF(E10="","L","W")))</f>
        <v>L</v>
      </c>
      <c r="H10" s="80" t="str">
        <f>IF('Strategy Dashboard'!AU10="","",'Strategy Dashboard'!AU10)</f>
        <v>P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/>
      </c>
      <c r="L10" s="113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-1</v>
      </c>
      <c r="O10" s="129" t="str">
        <f t="shared" ref="O10:O73" si="10">IF(H9="","",IF(V10="S","",IF(N10&gt;0,N10,IF(AB10="R",N10,""))))</f>
        <v/>
      </c>
      <c r="P10" s="36">
        <f>IF(H10="","",IF(B10="NB",P9,IF(O10="",SUM($O$5:$O10)+N10,SUM($O$5:$O10))))</f>
        <v>-1</v>
      </c>
      <c r="Q10" s="130" t="str">
        <f t="shared" si="0"/>
        <v/>
      </c>
      <c r="R10" s="120">
        <f t="shared" ref="R10:R73" si="11">IF(H10="","",IF(M10="W",0+BF10,0-BF10)+IF(F10="W",0+BE10,0-BE10))</f>
        <v>-2</v>
      </c>
      <c r="S10" s="79" t="str">
        <f t="shared" ref="S10:S73" si="12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2" t="str">
        <f t="shared" ref="AG10:AG73" si="14">IF(H9="","",IF(AS10="FE",IF(AZ10="B",BD10,""),AN10))</f>
        <v/>
      </c>
      <c r="AH10" s="152" t="str">
        <f t="shared" ref="AH10:AH73" si="15">IF(H9="","",IF(AS10="FE",IF(AZ10="P",BD10,""),AO10))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6">IF(AR10="T-T",IF(H8="B",BB10,""),IF(AR10="T-C",IF(H9="B",BB10,""),IF(AR10="T-B",IF(H9="P",BB10,""),"")))</f>
        <v/>
      </c>
      <c r="AM10" s="71" t="str">
        <f t="shared" ref="AM10:AM73" si="17">IF(AR10="T-T",IF(H8="P",BB10,""),IF(AR10="T-C",IF(H9="P",BB10,""),IF(AR10="T-B",IF(H9="B",BB10,""),"")))</f>
        <v/>
      </c>
      <c r="AN10" s="71" t="str">
        <f t="shared" ref="AN10:AN73" si="18">IF(AR10="T-T",IF(H8="B",BD10,""),IF(AR10="T-C",IF(H9="B",BD10,""),IF(AR10="T-B",IF(H9="P",BD10,""),"")))</f>
        <v/>
      </c>
      <c r="AO10" s="71" t="str">
        <f t="shared" ref="AO10:AO73" si="19">IF(AR10="T-T",IF(H8="P",BD10,""),IF(AR10="T-C",IF(H9="P",BD10,""),IF(AR10="T-B",IF(H9="B",BD10,""),"")))</f>
        <v/>
      </c>
      <c r="AR10" s="14" t="str">
        <f t="shared" si="3"/>
        <v>M1</v>
      </c>
      <c r="AS10" s="14" t="str">
        <f t="shared" si="4"/>
        <v>FE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12001</v>
      </c>
      <c r="AW10" s="14" t="str">
        <f t="shared" si="20"/>
        <v>00120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68" t="str">
        <f t="shared" si="6"/>
        <v>B2</v>
      </c>
      <c r="C11" s="24" t="str">
        <f t="shared" si="2"/>
        <v>T-T</v>
      </c>
      <c r="D11" s="158" t="str">
        <f t="shared" ref="D11:D12" si="23">IF(H10="","",IF(AR11="M1",IF(H9="P",BB11,""),AL11))</f>
        <v/>
      </c>
      <c r="E11" s="114" t="str">
        <f t="shared" ref="E11:E12" si="24">IF(H10="","",IF(AR11="HP",IF(H9="B",BB11,""),AM11))</f>
        <v/>
      </c>
      <c r="F11" s="67" t="str">
        <f t="shared" ref="F11:F74" si="25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7"/>
        <v>T-T</v>
      </c>
      <c r="K11" s="77" t="str">
        <f t="shared" si="8"/>
        <v/>
      </c>
      <c r="L11" s="114" t="str">
        <f t="shared" si="9"/>
        <v>F2</v>
      </c>
      <c r="M11" s="24" t="str">
        <f t="shared" ref="M11:M74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-3</v>
      </c>
      <c r="O11" s="117" t="str">
        <f t="shared" si="10"/>
        <v/>
      </c>
      <c r="P11" s="24">
        <f>IF(H11="","",IF(B11="NB",P10,IF(O11="",SUM($O$5:$O11)+N11,SUM($O$5:$O11))))</f>
        <v>-3</v>
      </c>
      <c r="Q11" s="123" t="str">
        <f t="shared" si="0"/>
        <v/>
      </c>
      <c r="R11" s="121">
        <f t="shared" si="11"/>
        <v>-3</v>
      </c>
      <c r="S11" s="79" t="str">
        <f t="shared" si="12"/>
        <v>L</v>
      </c>
      <c r="T11" s="14">
        <f t="shared" si="5"/>
        <v>-4</v>
      </c>
      <c r="U11" s="14">
        <f t="shared" ref="U11:U74" si="28">IF(S11="",0,IFERROR(VLOOKUP(S6&amp;S7&amp;S8&amp;S9&amp;S10&amp;S11,BP:BQ,2,FALSE),0))</f>
        <v>-3</v>
      </c>
      <c r="V11" s="14" t="str">
        <f t="shared" ref="V11:V74" si="29">IF(H10="","",IF(AB10="R","S",IF(V10="S","C",IF(N10&gt;0,"S","C"))))</f>
        <v>C</v>
      </c>
      <c r="W11" s="14" t="str">
        <f t="shared" si="13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79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0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52" t="str">
        <f t="shared" si="14"/>
        <v/>
      </c>
      <c r="AH11" s="152" t="str">
        <f t="shared" si="15"/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Y</v>
      </c>
      <c r="AL11" s="71" t="str">
        <f t="shared" si="16"/>
        <v/>
      </c>
      <c r="AM11" s="71" t="str">
        <f t="shared" si="17"/>
        <v/>
      </c>
      <c r="AN11" s="71" t="str">
        <f t="shared" si="18"/>
        <v/>
      </c>
      <c r="AO11" s="71" t="str">
        <f t="shared" si="19"/>
        <v>F2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0"/>
        <v>20012</v>
      </c>
      <c r="AW11" s="14" t="str">
        <f t="shared" si="20"/>
        <v>01200</v>
      </c>
      <c r="AX11" s="14" t="str">
        <f t="shared" ref="AX11:AY45" si="42">IF(AT5="",0,AT5)&amp;IF(AT6="",0,AT6)&amp;IF(AT7="",0,AT7)&amp;IF(AT8="",0,AT8)&amp;IF(AT9="",0,AT9)&amp;IF(AT10="",0,AT10)</f>
        <v>120012</v>
      </c>
      <c r="AY11" s="14" t="str">
        <f t="shared" si="42"/>
        <v>001200</v>
      </c>
      <c r="AZ11" s="14" t="str">
        <f t="shared" ref="AZ11:AZ74" si="43">IF(COUNTBLANK(AT6:AT10)&gt;2,"B","P")</f>
        <v>P</v>
      </c>
      <c r="BA11" s="14" t="str">
        <f t="shared" si="21"/>
        <v>L</v>
      </c>
      <c r="BB11" s="14" t="str">
        <f t="shared" ref="BB11:BB74" si="44">IF(OR(V11="S",AND(Z10="Y",W11="N")),"B",IFERROR(VLOOKUP(BA11,BM:BN,2,FALSE),""))</f>
        <v/>
      </c>
      <c r="BC11" s="14" t="str">
        <f t="shared" si="22"/>
        <v>BL</v>
      </c>
      <c r="BD11" s="14" t="str">
        <f>IF(OR(V11="S",AND(AA10="Y",X11="N")),"B",IFERROR(VLOOKUP(BC11,$BM$3:$BN$100,2,FALSE),""))</f>
        <v>F2</v>
      </c>
      <c r="BE11" s="14">
        <f t="shared" ref="BE11:BE74" si="45">IF(REPLACE(BB11, 1, 1, "")="",1,REPLACE(BB11, 1, 1, ""))</f>
        <v>1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68" t="str">
        <f t="shared" si="6"/>
        <v>B3</v>
      </c>
      <c r="C12" s="24" t="str">
        <f t="shared" si="2"/>
        <v/>
      </c>
      <c r="D12" s="158" t="str">
        <f t="shared" si="23"/>
        <v/>
      </c>
      <c r="E12" s="114" t="str">
        <f t="shared" si="24"/>
        <v/>
      </c>
      <c r="F12" s="67" t="str">
        <f t="shared" si="25"/>
        <v>L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/>
      </c>
      <c r="L12" s="114" t="str">
        <f t="shared" si="9"/>
        <v>F3</v>
      </c>
      <c r="M12" s="24" t="str">
        <f t="shared" si="26"/>
        <v>W</v>
      </c>
      <c r="N12" s="36">
        <f t="shared" si="27"/>
        <v>0</v>
      </c>
      <c r="O12" s="117" t="str">
        <f t="shared" si="10"/>
        <v/>
      </c>
      <c r="P12" s="24">
        <f>IF(H12="","",IF(B12="NB",P11,IF(O12="",SUM($O$5:$O12)+N12,SUM($O$5:$O12))))</f>
        <v>0</v>
      </c>
      <c r="Q12" s="123" t="str">
        <f t="shared" si="0"/>
        <v/>
      </c>
      <c r="R12" s="121">
        <f t="shared" si="11"/>
        <v>2</v>
      </c>
      <c r="S12" s="79" t="str">
        <f t="shared" si="12"/>
        <v>W</v>
      </c>
      <c r="T12" s="14">
        <f t="shared" si="5"/>
        <v>-3</v>
      </c>
      <c r="U12" s="14">
        <f t="shared" si="28"/>
        <v>1</v>
      </c>
      <c r="V12" s="14" t="str">
        <f t="shared" si="29"/>
        <v>C</v>
      </c>
      <c r="W12" s="14" t="str">
        <f t="shared" si="13"/>
        <v>N</v>
      </c>
      <c r="X12" s="14" t="str">
        <f t="shared" si="30"/>
        <v>N</v>
      </c>
      <c r="Y12" s="14">
        <f t="shared" si="31"/>
        <v>3</v>
      </c>
      <c r="Z12" s="79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0</v>
      </c>
      <c r="AD12" s="14">
        <f t="shared" si="36"/>
        <v>0</v>
      </c>
      <c r="AE12" s="14">
        <f t="shared" si="37"/>
        <v>0</v>
      </c>
      <c r="AF12" s="14">
        <f t="shared" si="38"/>
        <v>3</v>
      </c>
      <c r="AG12" s="152" t="str">
        <f t="shared" si="14"/>
        <v/>
      </c>
      <c r="AH12" s="152" t="str">
        <f t="shared" si="15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6"/>
        <v/>
      </c>
      <c r="AM12" s="71" t="str">
        <f t="shared" si="17"/>
        <v/>
      </c>
      <c r="AN12" s="71" t="str">
        <f t="shared" si="18"/>
        <v/>
      </c>
      <c r="AO12" s="71" t="str">
        <f t="shared" si="19"/>
        <v>F3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0"/>
        <v>00123</v>
      </c>
      <c r="AW12" s="14" t="str">
        <f t="shared" si="20"/>
        <v>12000</v>
      </c>
      <c r="AX12" s="14" t="str">
        <f t="shared" si="42"/>
        <v>200123</v>
      </c>
      <c r="AY12" s="14" t="str">
        <f t="shared" si="42"/>
        <v>012000</v>
      </c>
      <c r="AZ12" s="14" t="str">
        <f t="shared" si="43"/>
        <v>P</v>
      </c>
      <c r="BA12" s="14" t="str">
        <f t="shared" si="21"/>
        <v>L</v>
      </c>
      <c r="BB12" s="14" t="str">
        <f t="shared" si="44"/>
        <v/>
      </c>
      <c r="BC12" s="14" t="str">
        <f t="shared" si="22"/>
        <v>F2L</v>
      </c>
      <c r="BD12" s="14" t="str">
        <f t="shared" ref="BD12:BD75" si="47">IF(OR(V12="S",AND(AA11="Y",X12="N")),"B",IFERROR(VLOOKUP(BC12,$BM$3:$BN$100,2,FALSE),""))</f>
        <v>F3</v>
      </c>
      <c r="BE12" s="14">
        <f t="shared" si="45"/>
        <v>1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68" t="str">
        <f t="shared" si="6"/>
        <v>B2</v>
      </c>
      <c r="C13" s="24" t="str">
        <f t="shared" si="2"/>
        <v/>
      </c>
      <c r="D13" s="158" t="str">
        <f>IF(H12="","",IF(AR13="M1",IF(H11="P",BB13,""),AL13))</f>
        <v/>
      </c>
      <c r="E13" s="114" t="str">
        <f>IF(H12="","",IF(AR13="M1",IF(H11="B",BB13,""),AM13))</f>
        <v/>
      </c>
      <c r="F13" s="67" t="str">
        <f t="shared" si="25"/>
        <v>L</v>
      </c>
      <c r="G13" s="14" t="str">
        <f>IF(AR13="HP",IF(H11="B",BB13,""),AM13)</f>
        <v/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/>
      </c>
      <c r="L13" s="114" t="str">
        <f t="shared" si="9"/>
        <v>F2</v>
      </c>
      <c r="M13" s="24" t="str">
        <f t="shared" si="26"/>
        <v>W</v>
      </c>
      <c r="N13" s="36">
        <f t="shared" si="27"/>
        <v>2</v>
      </c>
      <c r="O13" s="117">
        <f t="shared" si="10"/>
        <v>2</v>
      </c>
      <c r="P13" s="24">
        <f>IF(H13="","",IF(B13="NB",P12,IF(O13="",SUM($O$5:$O13)+N13,SUM($O$5:$O13))))</f>
        <v>2</v>
      </c>
      <c r="Q13" s="123" t="str">
        <f t="shared" si="0"/>
        <v/>
      </c>
      <c r="R13" s="121">
        <f t="shared" si="11"/>
        <v>1</v>
      </c>
      <c r="S13" s="79" t="str">
        <f t="shared" si="12"/>
        <v>W</v>
      </c>
      <c r="T13" s="14">
        <f t="shared" si="5"/>
        <v>0</v>
      </c>
      <c r="U13" s="14">
        <f t="shared" si="28"/>
        <v>3</v>
      </c>
      <c r="V13" s="14" t="str">
        <f t="shared" si="29"/>
        <v>C</v>
      </c>
      <c r="W13" s="14" t="str">
        <f t="shared" si="13"/>
        <v>N</v>
      </c>
      <c r="X13" s="14" t="str">
        <f t="shared" si="30"/>
        <v>N</v>
      </c>
      <c r="Y13" s="14">
        <f t="shared" si="31"/>
        <v>4</v>
      </c>
      <c r="Z13" s="79" t="str">
        <f t="shared" si="32"/>
        <v>N</v>
      </c>
      <c r="AA13" s="14" t="str">
        <f t="shared" si="33"/>
        <v>Y</v>
      </c>
      <c r="AB13" s="14" t="str">
        <f t="shared" si="34"/>
        <v>N</v>
      </c>
      <c r="AC13" s="14">
        <f t="shared" si="35"/>
        <v>0</v>
      </c>
      <c r="AD13" s="14">
        <f t="shared" si="36"/>
        <v>0</v>
      </c>
      <c r="AE13" s="14">
        <f t="shared" si="37"/>
        <v>0</v>
      </c>
      <c r="AF13" s="14">
        <f t="shared" si="38"/>
        <v>2</v>
      </c>
      <c r="AG13" s="152" t="str">
        <f t="shared" si="14"/>
        <v/>
      </c>
      <c r="AH13" s="152" t="str">
        <f t="shared" si="15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6"/>
        <v/>
      </c>
      <c r="AM13" s="71" t="str">
        <f t="shared" si="17"/>
        <v/>
      </c>
      <c r="AN13" s="71" t="str">
        <f t="shared" si="18"/>
        <v/>
      </c>
      <c r="AO13" s="71" t="str">
        <f t="shared" si="19"/>
        <v>F2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0"/>
        <v>01230</v>
      </c>
      <c r="AW13" s="14" t="str">
        <f t="shared" si="20"/>
        <v>20001</v>
      </c>
      <c r="AX13" s="14" t="str">
        <f t="shared" si="42"/>
        <v>001230</v>
      </c>
      <c r="AY13" s="14" t="str">
        <f t="shared" si="42"/>
        <v>120001</v>
      </c>
      <c r="AZ13" s="14" t="str">
        <f t="shared" si="43"/>
        <v>P</v>
      </c>
      <c r="BA13" s="14" t="str">
        <f t="shared" si="21"/>
        <v>L</v>
      </c>
      <c r="BB13" s="14" t="str">
        <f t="shared" si="44"/>
        <v/>
      </c>
      <c r="BC13" s="14" t="str">
        <f t="shared" si="22"/>
        <v>F3W</v>
      </c>
      <c r="BD13" s="14" t="str">
        <f t="shared" si="47"/>
        <v>F2</v>
      </c>
      <c r="BE13" s="14">
        <f t="shared" si="45"/>
        <v>1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159" t="str">
        <f t="shared" ref="D14:D77" si="48">IF(H13="","",IF(AR14="M1",IF(H12="P",BB14,""),AL14))</f>
        <v>B</v>
      </c>
      <c r="E14" s="115" t="str">
        <f t="shared" ref="E14:E77" si="49">IF(H13="","",IF(AR14="M1",IF(H12="B",BB14,""),AM14))</f>
        <v/>
      </c>
      <c r="F14" s="70" t="str">
        <f t="shared" si="25"/>
        <v>L</v>
      </c>
      <c r="H14" s="82" t="str">
        <f>IF('Strategy Dashboard'!AU14="","",'Strategy Dashboard'!AU14)</f>
        <v>B</v>
      </c>
      <c r="J14" s="69" t="str">
        <f t="shared" si="7"/>
        <v/>
      </c>
      <c r="K14" s="78" t="str">
        <f t="shared" si="8"/>
        <v>B</v>
      </c>
      <c r="L14" s="115" t="str">
        <f t="shared" si="9"/>
        <v/>
      </c>
      <c r="M14" s="25" t="str">
        <f t="shared" si="26"/>
        <v>L</v>
      </c>
      <c r="N14" s="36">
        <f t="shared" si="27"/>
        <v>-2</v>
      </c>
      <c r="O14" s="124" t="str">
        <f t="shared" si="10"/>
        <v/>
      </c>
      <c r="P14" s="25">
        <f>IF(H14="","",IF(B14="NB",P13,IF(O14="",SUM($O$5:$O14)+N14,SUM($O$5:$O14))))</f>
        <v>0</v>
      </c>
      <c r="Q14" s="125" t="str">
        <f t="shared" si="0"/>
        <v/>
      </c>
      <c r="R14" s="122">
        <f t="shared" si="11"/>
        <v>-2</v>
      </c>
      <c r="S14" s="79" t="str">
        <f t="shared" si="12"/>
        <v>L</v>
      </c>
      <c r="T14" s="14">
        <f t="shared" si="5"/>
        <v>-1</v>
      </c>
      <c r="U14" s="14">
        <f t="shared" si="28"/>
        <v>-1</v>
      </c>
      <c r="V14" s="14" t="str">
        <f t="shared" si="29"/>
        <v>S</v>
      </c>
      <c r="W14" s="14" t="str">
        <f t="shared" si="13"/>
        <v>N</v>
      </c>
      <c r="X14" s="14" t="str">
        <f t="shared" si="30"/>
        <v>N</v>
      </c>
      <c r="Y14" s="14">
        <f t="shared" si="31"/>
        <v>1</v>
      </c>
      <c r="Z14" s="79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1</v>
      </c>
      <c r="AD14" s="14">
        <f t="shared" si="36"/>
        <v>0</v>
      </c>
      <c r="AE14" s="14">
        <f t="shared" si="37"/>
        <v>1</v>
      </c>
      <c r="AF14" s="14">
        <f t="shared" si="38"/>
        <v>0</v>
      </c>
      <c r="AG14" s="152" t="str">
        <f t="shared" si="14"/>
        <v>B</v>
      </c>
      <c r="AH14" s="152" t="str">
        <f t="shared" si="15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1" t="str">
        <f t="shared" si="16"/>
        <v>B</v>
      </c>
      <c r="AM14" s="71" t="str">
        <f t="shared" si="17"/>
        <v/>
      </c>
      <c r="AN14" s="71" t="str">
        <f t="shared" si="18"/>
        <v>B</v>
      </c>
      <c r="AO14" s="71" t="str">
        <f t="shared" si="19"/>
        <v/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20"/>
        <v>12300</v>
      </c>
      <c r="AW14" s="14" t="str">
        <f t="shared" si="20"/>
        <v>00012</v>
      </c>
      <c r="AX14" s="14" t="str">
        <f t="shared" si="42"/>
        <v>012300</v>
      </c>
      <c r="AY14" s="14" t="str">
        <f t="shared" si="42"/>
        <v>200012</v>
      </c>
      <c r="AZ14" s="14" t="str">
        <f t="shared" si="43"/>
        <v>P</v>
      </c>
      <c r="BA14" s="14" t="str">
        <f t="shared" si="21"/>
        <v>L</v>
      </c>
      <c r="BB14" s="14" t="str">
        <f t="shared" si="44"/>
        <v>B</v>
      </c>
      <c r="BC14" s="14" t="str">
        <f t="shared" si="22"/>
        <v>F2W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4" t="str">
        <f t="shared" si="6"/>
        <v>P4</v>
      </c>
      <c r="C15" s="36" t="str">
        <f t="shared" si="2"/>
        <v/>
      </c>
      <c r="D15" s="156" t="str">
        <f t="shared" si="48"/>
        <v>F2</v>
      </c>
      <c r="E15" s="113" t="str">
        <f t="shared" si="49"/>
        <v/>
      </c>
      <c r="F15" s="76" t="str">
        <f t="shared" si="25"/>
        <v>L</v>
      </c>
      <c r="H15" s="80" t="str">
        <f>IF('Strategy Dashboard'!AU15="","",'Strategy Dashboard'!AU15)</f>
        <v>B</v>
      </c>
      <c r="J15" s="74" t="str">
        <f t="shared" si="7"/>
        <v/>
      </c>
      <c r="K15" s="75" t="str">
        <f t="shared" si="8"/>
        <v>F2</v>
      </c>
      <c r="L15" s="113" t="str">
        <f t="shared" si="9"/>
        <v/>
      </c>
      <c r="M15" s="36" t="str">
        <f t="shared" si="26"/>
        <v>L</v>
      </c>
      <c r="N15" s="36">
        <f t="shared" si="27"/>
        <v>-6</v>
      </c>
      <c r="O15" s="129" t="str">
        <f t="shared" si="10"/>
        <v/>
      </c>
      <c r="P15" s="36">
        <f>IF(H15="","",IF(B15="NB",P14,IF(O15="",SUM($O$5:$O15)+N15,SUM($O$5:$O15))))</f>
        <v>-4</v>
      </c>
      <c r="Q15" s="130" t="str">
        <f t="shared" si="0"/>
        <v/>
      </c>
      <c r="R15" s="120">
        <f t="shared" si="11"/>
        <v>-4</v>
      </c>
      <c r="S15" s="79" t="str">
        <f t="shared" si="12"/>
        <v>L</v>
      </c>
      <c r="T15" s="14">
        <f t="shared" si="5"/>
        <v>-4</v>
      </c>
      <c r="U15" s="14">
        <f t="shared" si="28"/>
        <v>-3</v>
      </c>
      <c r="V15" s="14" t="str">
        <f t="shared" si="29"/>
        <v>C</v>
      </c>
      <c r="W15" s="14" t="str">
        <f t="shared" si="13"/>
        <v>N</v>
      </c>
      <c r="X15" s="14" t="str">
        <f t="shared" si="30"/>
        <v>Y</v>
      </c>
      <c r="Y15" s="14">
        <f t="shared" si="31"/>
        <v>2</v>
      </c>
      <c r="Z15" s="79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2</v>
      </c>
      <c r="AD15" s="14">
        <f t="shared" si="36"/>
        <v>0</v>
      </c>
      <c r="AE15" s="14">
        <f t="shared" si="37"/>
        <v>2</v>
      </c>
      <c r="AF15" s="14">
        <f t="shared" si="38"/>
        <v>0</v>
      </c>
      <c r="AG15" s="152" t="str">
        <f t="shared" si="14"/>
        <v>F2</v>
      </c>
      <c r="AH15" s="152" t="str">
        <f t="shared" si="15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6"/>
        <v>F2</v>
      </c>
      <c r="AM15" s="71" t="str">
        <f t="shared" si="17"/>
        <v/>
      </c>
      <c r="AN15" s="71" t="str">
        <f t="shared" si="18"/>
        <v>F2</v>
      </c>
      <c r="AO15" s="71" t="str">
        <f t="shared" si="19"/>
        <v/>
      </c>
      <c r="AR15" s="14" t="str">
        <f t="shared" si="3"/>
        <v>T-T</v>
      </c>
      <c r="AS15" s="14" t="str">
        <f t="shared" ref="AS15:AS78" si="50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20"/>
        <v>23000</v>
      </c>
      <c r="AW15" s="14" t="str">
        <f t="shared" si="20"/>
        <v>00123</v>
      </c>
      <c r="AX15" s="14" t="str">
        <f t="shared" si="42"/>
        <v>123000</v>
      </c>
      <c r="AY15" s="14" t="str">
        <f t="shared" si="42"/>
        <v>000123</v>
      </c>
      <c r="AZ15" s="14" t="str">
        <f t="shared" si="43"/>
        <v>B</v>
      </c>
      <c r="BA15" s="14" t="str">
        <f t="shared" si="21"/>
        <v>BL</v>
      </c>
      <c r="BB15" s="14" t="str">
        <f t="shared" si="44"/>
        <v>F2</v>
      </c>
      <c r="BC15" s="14" t="str">
        <f t="shared" si="22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68" t="str">
        <f t="shared" si="6"/>
        <v>NB</v>
      </c>
      <c r="C16" s="24" t="str">
        <f t="shared" si="2"/>
        <v>M1</v>
      </c>
      <c r="D16" s="158" t="str">
        <f t="shared" si="48"/>
        <v/>
      </c>
      <c r="E16" s="114" t="str">
        <f t="shared" si="49"/>
        <v>F3</v>
      </c>
      <c r="F16" s="67" t="str">
        <f t="shared" si="25"/>
        <v>L</v>
      </c>
      <c r="H16" s="81" t="str">
        <f>IF('Strategy Dashboard'!AU16="","",'Strategy Dashboard'!AU16)</f>
        <v>P</v>
      </c>
      <c r="J16" s="68" t="str">
        <f t="shared" si="7"/>
        <v>FE</v>
      </c>
      <c r="K16" s="77" t="str">
        <f t="shared" si="8"/>
        <v>F3</v>
      </c>
      <c r="L16" s="114" t="str">
        <f t="shared" si="9"/>
        <v/>
      </c>
      <c r="M16" s="24" t="str">
        <f t="shared" si="26"/>
        <v>W</v>
      </c>
      <c r="N16" s="36">
        <f t="shared" si="27"/>
        <v>-6</v>
      </c>
      <c r="O16" s="117" t="str">
        <f t="shared" si="10"/>
        <v/>
      </c>
      <c r="P16" s="24">
        <f>IF(H16="","",IF(B16="NB",P15,IF(O16="",SUM($O$5:$O16)+N16,SUM($O$5:$O16))))</f>
        <v>-4</v>
      </c>
      <c r="Q16" s="123" t="str">
        <f t="shared" si="0"/>
        <v/>
      </c>
      <c r="R16" s="121">
        <f t="shared" si="11"/>
        <v>0</v>
      </c>
      <c r="S16" s="79" t="str">
        <f t="shared" si="12"/>
        <v/>
      </c>
      <c r="T16" s="14">
        <f t="shared" si="5"/>
        <v>-4</v>
      </c>
      <c r="U16" s="14">
        <f t="shared" si="28"/>
        <v>0</v>
      </c>
      <c r="V16" s="14" t="str">
        <f t="shared" si="29"/>
        <v>C</v>
      </c>
      <c r="W16" s="14" t="str">
        <f t="shared" si="13"/>
        <v>N</v>
      </c>
      <c r="X16" s="14" t="str">
        <f t="shared" si="30"/>
        <v>N</v>
      </c>
      <c r="Y16" s="14">
        <f t="shared" si="31"/>
        <v>3</v>
      </c>
      <c r="Z16" s="79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0</v>
      </c>
      <c r="AD16" s="14">
        <f t="shared" si="36"/>
        <v>3</v>
      </c>
      <c r="AE16" s="14">
        <f t="shared" si="37"/>
        <v>3</v>
      </c>
      <c r="AF16" s="14">
        <f t="shared" si="38"/>
        <v>0</v>
      </c>
      <c r="AG16" s="152" t="str">
        <f t="shared" si="14"/>
        <v>F3</v>
      </c>
      <c r="AH16" s="152" t="str">
        <f t="shared" si="15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6"/>
        <v/>
      </c>
      <c r="AM16" s="71" t="str">
        <f t="shared" si="17"/>
        <v/>
      </c>
      <c r="AN16" s="71" t="str">
        <f t="shared" si="18"/>
        <v/>
      </c>
      <c r="AO16" s="71" t="str">
        <f t="shared" si="19"/>
        <v/>
      </c>
      <c r="AR16" s="14" t="str">
        <f t="shared" si="3"/>
        <v>M1</v>
      </c>
      <c r="AS16" s="14" t="str">
        <f t="shared" si="50"/>
        <v>FE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30000</v>
      </c>
      <c r="AW16" s="14" t="str">
        <f t="shared" si="20"/>
        <v>01234</v>
      </c>
      <c r="AX16" s="14" t="str">
        <f t="shared" si="42"/>
        <v>230000</v>
      </c>
      <c r="AY16" s="14" t="str">
        <f t="shared" si="42"/>
        <v>001234</v>
      </c>
      <c r="AZ16" s="14" t="str">
        <f t="shared" si="43"/>
        <v>B</v>
      </c>
      <c r="BA16" s="14" t="str">
        <f t="shared" si="21"/>
        <v>F2L</v>
      </c>
      <c r="BB16" s="14" t="str">
        <f t="shared" si="44"/>
        <v>F3</v>
      </c>
      <c r="BC16" s="14" t="str">
        <f t="shared" si="22"/>
        <v>F2L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68" t="str">
        <f t="shared" si="6"/>
        <v>B2</v>
      </c>
      <c r="C17" s="24" t="str">
        <f t="shared" si="2"/>
        <v/>
      </c>
      <c r="D17" s="158" t="str">
        <f t="shared" si="48"/>
        <v/>
      </c>
      <c r="E17" s="114" t="str">
        <f t="shared" si="49"/>
        <v>F4</v>
      </c>
      <c r="F17" s="67" t="str">
        <f t="shared" si="25"/>
        <v>W</v>
      </c>
      <c r="H17" s="81" t="str">
        <f>IF('Strategy Dashboard'!AU17="","",'Strategy Dashboard'!AU17)</f>
        <v>B</v>
      </c>
      <c r="J17" s="68" t="str">
        <f t="shared" si="7"/>
        <v/>
      </c>
      <c r="K17" s="77" t="str">
        <f t="shared" si="8"/>
        <v>F2</v>
      </c>
      <c r="L17" s="114" t="str">
        <f t="shared" si="9"/>
        <v/>
      </c>
      <c r="M17" s="24" t="str">
        <f t="shared" si="26"/>
        <v>L</v>
      </c>
      <c r="N17" s="36">
        <f t="shared" si="27"/>
        <v>-4</v>
      </c>
      <c r="O17" s="117" t="str">
        <f t="shared" si="10"/>
        <v/>
      </c>
      <c r="P17" s="24">
        <f>IF(H17="","",IF(B17="NB",P16,IF(O17="",SUM($O$5:$O17)+N17,SUM($O$5:$O17))))</f>
        <v>-2</v>
      </c>
      <c r="Q17" s="123" t="str">
        <f t="shared" si="0"/>
        <v/>
      </c>
      <c r="R17" s="121">
        <f t="shared" si="11"/>
        <v>2</v>
      </c>
      <c r="S17" s="79" t="str">
        <f t="shared" si="12"/>
        <v>W</v>
      </c>
      <c r="T17" s="14">
        <f t="shared" si="5"/>
        <v>-3</v>
      </c>
      <c r="U17" s="14">
        <f t="shared" si="28"/>
        <v>1</v>
      </c>
      <c r="V17" s="14" t="str">
        <f t="shared" si="29"/>
        <v>C</v>
      </c>
      <c r="W17" s="14" t="str">
        <f t="shared" si="13"/>
        <v>N</v>
      </c>
      <c r="X17" s="14" t="str">
        <f t="shared" si="30"/>
        <v>N</v>
      </c>
      <c r="Y17" s="14">
        <f t="shared" si="31"/>
        <v>4</v>
      </c>
      <c r="Z17" s="79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4</v>
      </c>
      <c r="AE17" s="14">
        <f t="shared" si="37"/>
        <v>2</v>
      </c>
      <c r="AF17" s="14">
        <f t="shared" si="38"/>
        <v>0</v>
      </c>
      <c r="AG17" s="152" t="str">
        <f t="shared" si="14"/>
        <v>F2</v>
      </c>
      <c r="AH17" s="152" t="str">
        <f t="shared" si="15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6"/>
        <v/>
      </c>
      <c r="AM17" s="71" t="str">
        <f t="shared" si="17"/>
        <v/>
      </c>
      <c r="AN17" s="71" t="str">
        <f t="shared" si="18"/>
        <v/>
      </c>
      <c r="AO17" s="71" t="str">
        <f t="shared" si="19"/>
        <v/>
      </c>
      <c r="AR17" s="14" t="str">
        <f t="shared" si="3"/>
        <v>M1</v>
      </c>
      <c r="AS17" s="14" t="str">
        <f t="shared" si="50"/>
        <v>FE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0"/>
        <v>00001</v>
      </c>
      <c r="AW17" s="14" t="str">
        <f t="shared" si="20"/>
        <v>12340</v>
      </c>
      <c r="AX17" s="14" t="str">
        <f t="shared" si="42"/>
        <v>300001</v>
      </c>
      <c r="AY17" s="14" t="str">
        <f t="shared" si="42"/>
        <v>012340</v>
      </c>
      <c r="AZ17" s="14" t="str">
        <f t="shared" si="43"/>
        <v>B</v>
      </c>
      <c r="BA17" s="14" t="str">
        <f t="shared" si="21"/>
        <v>F3L</v>
      </c>
      <c r="BB17" s="14" t="str">
        <f t="shared" si="44"/>
        <v>F4</v>
      </c>
      <c r="BC17" s="14" t="str">
        <f t="shared" si="22"/>
        <v>F3W</v>
      </c>
      <c r="BD17" s="14" t="str">
        <f t="shared" si="47"/>
        <v>F2</v>
      </c>
      <c r="BE17" s="14" t="str">
        <f t="shared" si="45"/>
        <v>4</v>
      </c>
      <c r="BF17" s="14" t="str">
        <f t="shared" si="46"/>
        <v>2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68" t="str">
        <f t="shared" si="6"/>
        <v>P6</v>
      </c>
      <c r="C18" s="24" t="str">
        <f t="shared" si="2"/>
        <v/>
      </c>
      <c r="D18" s="158" t="str">
        <f t="shared" si="48"/>
        <v>F3</v>
      </c>
      <c r="E18" s="114" t="str">
        <f t="shared" si="49"/>
        <v/>
      </c>
      <c r="F18" s="67" t="str">
        <f t="shared" si="25"/>
        <v>L</v>
      </c>
      <c r="H18" s="81" t="str">
        <f>IF('Strategy Dashboard'!AU18="","",'Strategy Dashboard'!AU18)</f>
        <v>B</v>
      </c>
      <c r="J18" s="68" t="str">
        <f t="shared" si="7"/>
        <v/>
      </c>
      <c r="K18" s="77" t="str">
        <f t="shared" si="8"/>
        <v>F3</v>
      </c>
      <c r="L18" s="114" t="str">
        <f t="shared" si="9"/>
        <v/>
      </c>
      <c r="M18" s="24" t="str">
        <f t="shared" si="26"/>
        <v>L</v>
      </c>
      <c r="N18" s="36">
        <f t="shared" si="27"/>
        <v>-10</v>
      </c>
      <c r="O18" s="117" t="str">
        <f t="shared" si="10"/>
        <v/>
      </c>
      <c r="P18" s="24">
        <f>IF(H18="","",IF(B18="NB",P17,IF(O18="",SUM($O$5:$O18)+N18,SUM($O$5:$O18))))</f>
        <v>-8</v>
      </c>
      <c r="Q18" s="123" t="str">
        <f t="shared" si="0"/>
        <v/>
      </c>
      <c r="R18" s="121">
        <f t="shared" si="11"/>
        <v>-6</v>
      </c>
      <c r="S18" s="79" t="str">
        <f t="shared" si="12"/>
        <v>L</v>
      </c>
      <c r="T18" s="14">
        <f t="shared" si="5"/>
        <v>-4</v>
      </c>
      <c r="U18" s="14">
        <f t="shared" si="28"/>
        <v>-1</v>
      </c>
      <c r="V18" s="14" t="str">
        <f t="shared" si="29"/>
        <v>C</v>
      </c>
      <c r="W18" s="14" t="str">
        <f t="shared" si="13"/>
        <v>N</v>
      </c>
      <c r="X18" s="14" t="str">
        <f t="shared" si="30"/>
        <v>N</v>
      </c>
      <c r="Y18" s="14">
        <f t="shared" si="31"/>
        <v>5</v>
      </c>
      <c r="Z18" s="79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3</v>
      </c>
      <c r="AD18" s="14">
        <f t="shared" si="36"/>
        <v>0</v>
      </c>
      <c r="AE18" s="14">
        <f t="shared" si="37"/>
        <v>3</v>
      </c>
      <c r="AF18" s="14">
        <f t="shared" si="38"/>
        <v>0</v>
      </c>
      <c r="AG18" s="152" t="str">
        <f t="shared" si="14"/>
        <v>F3</v>
      </c>
      <c r="AH18" s="152" t="str">
        <f t="shared" si="15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6"/>
        <v/>
      </c>
      <c r="AM18" s="71" t="str">
        <f t="shared" si="17"/>
        <v/>
      </c>
      <c r="AN18" s="71" t="str">
        <f t="shared" si="18"/>
        <v/>
      </c>
      <c r="AO18" s="71" t="str">
        <f t="shared" si="19"/>
        <v/>
      </c>
      <c r="AR18" s="14" t="str">
        <f t="shared" si="3"/>
        <v>M1</v>
      </c>
      <c r="AS18" s="14" t="str">
        <f t="shared" si="50"/>
        <v>FE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0"/>
        <v>00010</v>
      </c>
      <c r="AW18" s="14" t="str">
        <f t="shared" si="20"/>
        <v>23401</v>
      </c>
      <c r="AX18" s="14" t="str">
        <f t="shared" si="42"/>
        <v>000010</v>
      </c>
      <c r="AY18" s="14" t="str">
        <f t="shared" si="42"/>
        <v>123401</v>
      </c>
      <c r="AZ18" s="14" t="str">
        <f t="shared" si="43"/>
        <v>B</v>
      </c>
      <c r="BA18" s="14" t="str">
        <f t="shared" si="21"/>
        <v>F4W</v>
      </c>
      <c r="BB18" s="14" t="str">
        <f t="shared" si="44"/>
        <v>F3</v>
      </c>
      <c r="BC18" s="14" t="str">
        <f t="shared" si="22"/>
        <v>F2L</v>
      </c>
      <c r="BD18" s="14" t="str">
        <f t="shared" si="47"/>
        <v>F3</v>
      </c>
      <c r="BE18" s="14" t="str">
        <f t="shared" si="45"/>
        <v>3</v>
      </c>
      <c r="BF18" s="14" t="str">
        <f t="shared" si="46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69" t="str">
        <f t="shared" si="6"/>
        <v>NB</v>
      </c>
      <c r="C19" s="25" t="str">
        <f t="shared" si="2"/>
        <v/>
      </c>
      <c r="D19" s="159" t="str">
        <f t="shared" si="48"/>
        <v/>
      </c>
      <c r="E19" s="115" t="str">
        <f t="shared" si="49"/>
        <v>F4</v>
      </c>
      <c r="F19" s="70" t="str">
        <f t="shared" si="25"/>
        <v>L</v>
      </c>
      <c r="H19" s="82" t="str">
        <f>IF('Strategy Dashboard'!AU19="","",'Strategy Dashboard'!AU19)</f>
        <v>P</v>
      </c>
      <c r="J19" s="69" t="str">
        <f t="shared" si="7"/>
        <v/>
      </c>
      <c r="K19" s="78" t="str">
        <f t="shared" si="8"/>
        <v>F4</v>
      </c>
      <c r="L19" s="115" t="str">
        <f t="shared" si="9"/>
        <v/>
      </c>
      <c r="M19" s="25" t="str">
        <f t="shared" si="26"/>
        <v>W</v>
      </c>
      <c r="N19" s="36">
        <f t="shared" si="27"/>
        <v>-10</v>
      </c>
      <c r="O19" s="124" t="str">
        <f t="shared" si="10"/>
        <v/>
      </c>
      <c r="P19" s="25">
        <f>IF(H19="","",IF(B19="NB",P18,IF(O19="",SUM($O$5:$O19)+N19,SUM($O$5:$O19))))</f>
        <v>-8</v>
      </c>
      <c r="Q19" s="125" t="str">
        <f t="shared" si="0"/>
        <v/>
      </c>
      <c r="R19" s="122">
        <f t="shared" si="11"/>
        <v>0</v>
      </c>
      <c r="S19" s="79" t="str">
        <f t="shared" si="12"/>
        <v/>
      </c>
      <c r="T19" s="14">
        <f t="shared" si="5"/>
        <v>-4</v>
      </c>
      <c r="U19" s="14">
        <f t="shared" si="28"/>
        <v>0</v>
      </c>
      <c r="V19" s="14" t="str">
        <f t="shared" si="29"/>
        <v>C</v>
      </c>
      <c r="W19" s="14" t="str">
        <f t="shared" si="13"/>
        <v>N</v>
      </c>
      <c r="X19" s="14" t="str">
        <f t="shared" si="30"/>
        <v>N</v>
      </c>
      <c r="Y19" s="14">
        <f t="shared" si="31"/>
        <v>6</v>
      </c>
      <c r="Z19" s="79" t="str">
        <f t="shared" si="32"/>
        <v>N</v>
      </c>
      <c r="AA19" s="14" t="str">
        <f t="shared" si="33"/>
        <v>N</v>
      </c>
      <c r="AB19" s="14" t="str">
        <f t="shared" si="34"/>
        <v>N</v>
      </c>
      <c r="AC19" s="14">
        <f t="shared" si="35"/>
        <v>0</v>
      </c>
      <c r="AD19" s="14">
        <f t="shared" si="36"/>
        <v>4</v>
      </c>
      <c r="AE19" s="14">
        <f t="shared" si="37"/>
        <v>4</v>
      </c>
      <c r="AF19" s="14">
        <f t="shared" si="38"/>
        <v>0</v>
      </c>
      <c r="AG19" s="152" t="str">
        <f t="shared" si="14"/>
        <v>F4</v>
      </c>
      <c r="AH19" s="152" t="str">
        <f t="shared" si="15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1" t="str">
        <f t="shared" si="16"/>
        <v/>
      </c>
      <c r="AM19" s="71" t="str">
        <f t="shared" si="17"/>
        <v/>
      </c>
      <c r="AN19" s="71" t="str">
        <f t="shared" si="18"/>
        <v/>
      </c>
      <c r="AO19" s="71" t="str">
        <f t="shared" si="19"/>
        <v/>
      </c>
      <c r="AR19" s="14" t="str">
        <f t="shared" si="3"/>
        <v>M1</v>
      </c>
      <c r="AS19" s="14" t="str">
        <f t="shared" si="50"/>
        <v>FE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0"/>
        <v>00100</v>
      </c>
      <c r="AW19" s="14" t="str">
        <f t="shared" si="20"/>
        <v>34012</v>
      </c>
      <c r="AX19" s="14" t="str">
        <f t="shared" si="42"/>
        <v>000100</v>
      </c>
      <c r="AY19" s="14" t="str">
        <f t="shared" si="42"/>
        <v>234012</v>
      </c>
      <c r="AZ19" s="14" t="str">
        <f t="shared" si="43"/>
        <v>B</v>
      </c>
      <c r="BA19" s="14" t="str">
        <f t="shared" si="21"/>
        <v>F3L</v>
      </c>
      <c r="BB19" s="14" t="str">
        <f t="shared" si="44"/>
        <v>F4</v>
      </c>
      <c r="BC19" s="14" t="str">
        <f t="shared" si="22"/>
        <v>F3L</v>
      </c>
      <c r="BD19" s="14" t="str">
        <f t="shared" si="47"/>
        <v>F4</v>
      </c>
      <c r="BE19" s="14" t="str">
        <f t="shared" si="45"/>
        <v>4</v>
      </c>
      <c r="BF19" s="14" t="str">
        <f t="shared" si="46"/>
        <v>4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4" t="str">
        <f t="shared" si="6"/>
        <v>B2</v>
      </c>
      <c r="C20" s="36" t="str">
        <f t="shared" si="2"/>
        <v/>
      </c>
      <c r="D20" s="156" t="str">
        <f t="shared" si="48"/>
        <v/>
      </c>
      <c r="E20" s="113" t="str">
        <f t="shared" si="49"/>
        <v>F5</v>
      </c>
      <c r="F20" s="76" t="str">
        <f t="shared" si="25"/>
        <v>L</v>
      </c>
      <c r="H20" s="80" t="str">
        <f>IF('Strategy Dashboard'!AU20="","",'Strategy Dashboard'!AU20)</f>
        <v>P</v>
      </c>
      <c r="J20" s="74" t="str">
        <f t="shared" si="7"/>
        <v/>
      </c>
      <c r="K20" s="75" t="str">
        <f t="shared" si="8"/>
        <v>F3</v>
      </c>
      <c r="L20" s="113" t="str">
        <f t="shared" si="9"/>
        <v/>
      </c>
      <c r="M20" s="36" t="str">
        <f t="shared" si="26"/>
        <v>W</v>
      </c>
      <c r="N20" s="36">
        <f t="shared" si="27"/>
        <v>-12</v>
      </c>
      <c r="O20" s="129" t="str">
        <f t="shared" si="10"/>
        <v/>
      </c>
      <c r="P20" s="36">
        <f>IF(H20="","",IF(B20="NB",P19,IF(O20="",SUM($O$5:$O20)+N20,SUM($O$5:$O20))))</f>
        <v>-10</v>
      </c>
      <c r="Q20" s="130" t="str">
        <f t="shared" si="0"/>
        <v/>
      </c>
      <c r="R20" s="120">
        <f t="shared" si="11"/>
        <v>-2</v>
      </c>
      <c r="S20" s="79" t="str">
        <f t="shared" si="12"/>
        <v>L</v>
      </c>
      <c r="T20" s="14">
        <f t="shared" si="5"/>
        <v>-7</v>
      </c>
      <c r="U20" s="14">
        <f t="shared" si="28"/>
        <v>-3</v>
      </c>
      <c r="V20" s="14" t="str">
        <f t="shared" si="29"/>
        <v>C</v>
      </c>
      <c r="W20" s="14" t="str">
        <f>IF(OR(F16&amp;F17&amp;F18="WLW",F17&amp;F18="WW"),"Y","N")</f>
        <v>N</v>
      </c>
      <c r="X20" s="14" t="str">
        <f t="shared" si="30"/>
        <v>N</v>
      </c>
      <c r="Y20" s="14">
        <f t="shared" si="31"/>
        <v>7</v>
      </c>
      <c r="Z20" s="79" t="str">
        <f t="shared" si="32"/>
        <v>N</v>
      </c>
      <c r="AA20" s="14" t="str">
        <f t="shared" si="33"/>
        <v>Y</v>
      </c>
      <c r="AB20" s="14" t="str">
        <f t="shared" si="34"/>
        <v>N</v>
      </c>
      <c r="AC20" s="14">
        <f t="shared" si="35"/>
        <v>0</v>
      </c>
      <c r="AD20" s="14">
        <f t="shared" si="36"/>
        <v>5</v>
      </c>
      <c r="AE20" s="14">
        <f t="shared" si="37"/>
        <v>3</v>
      </c>
      <c r="AF20" s="14">
        <f t="shared" si="38"/>
        <v>0</v>
      </c>
      <c r="AG20" s="152" t="str">
        <f t="shared" si="14"/>
        <v>F3</v>
      </c>
      <c r="AH20" s="152" t="str">
        <f t="shared" si="15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6"/>
        <v/>
      </c>
      <c r="AM20" s="71" t="str">
        <f t="shared" si="17"/>
        <v/>
      </c>
      <c r="AN20" s="71" t="str">
        <f t="shared" si="18"/>
        <v/>
      </c>
      <c r="AO20" s="71" t="str">
        <f t="shared" si="19"/>
        <v/>
      </c>
      <c r="AR20" s="14" t="str">
        <f t="shared" si="3"/>
        <v>M1</v>
      </c>
      <c r="AS20" s="14" t="str">
        <f t="shared" si="50"/>
        <v>FE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0"/>
        <v>01001</v>
      </c>
      <c r="AW20" s="14" t="str">
        <f t="shared" si="20"/>
        <v>40120</v>
      </c>
      <c r="AX20" s="14" t="str">
        <f t="shared" si="42"/>
        <v>001001</v>
      </c>
      <c r="AY20" s="14" t="str">
        <f t="shared" si="42"/>
        <v>340120</v>
      </c>
      <c r="AZ20" s="14" t="str">
        <f t="shared" si="43"/>
        <v>B</v>
      </c>
      <c r="BA20" s="14" t="str">
        <f t="shared" si="21"/>
        <v>F4L</v>
      </c>
      <c r="BB20" s="14" t="str">
        <f t="shared" si="44"/>
        <v>F5</v>
      </c>
      <c r="BC20" s="14" t="str">
        <f t="shared" si="22"/>
        <v>F4W</v>
      </c>
      <c r="BD20" s="14" t="str">
        <f t="shared" si="47"/>
        <v>F3</v>
      </c>
      <c r="BE20" s="14" t="str">
        <f t="shared" si="45"/>
        <v>5</v>
      </c>
      <c r="BF20" s="14" t="str">
        <f t="shared" si="46"/>
        <v>3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68" t="str">
        <f t="shared" si="6"/>
        <v>P5</v>
      </c>
      <c r="C21" s="24" t="str">
        <f t="shared" si="2"/>
        <v/>
      </c>
      <c r="D21" s="158" t="str">
        <f t="shared" si="48"/>
        <v>F6</v>
      </c>
      <c r="E21" s="114" t="str">
        <f t="shared" si="49"/>
        <v/>
      </c>
      <c r="F21" s="67" t="str">
        <f t="shared" si="25"/>
        <v>L</v>
      </c>
      <c r="H21" s="81" t="str">
        <f>IF('Strategy Dashboard'!AU21="","",'Strategy Dashboard'!AU21)</f>
        <v>B</v>
      </c>
      <c r="J21" s="68" t="str">
        <f t="shared" si="7"/>
        <v/>
      </c>
      <c r="K21" s="77" t="str">
        <f t="shared" si="8"/>
        <v/>
      </c>
      <c r="L21" s="114" t="str">
        <f t="shared" si="9"/>
        <v>B</v>
      </c>
      <c r="M21" s="24" t="str">
        <f t="shared" si="26"/>
        <v>W</v>
      </c>
      <c r="N21" s="36">
        <f t="shared" si="27"/>
        <v>-17</v>
      </c>
      <c r="O21" s="117" t="str">
        <f t="shared" si="10"/>
        <v/>
      </c>
      <c r="P21" s="24">
        <f>IF(H21="","",IF(B21="NB",P20,IF(O21="",SUM($O$5:$O21)+N21,SUM($O$5:$O21))))</f>
        <v>-15</v>
      </c>
      <c r="Q21" s="123" t="str">
        <f t="shared" si="0"/>
        <v/>
      </c>
      <c r="R21" s="121">
        <f t="shared" si="11"/>
        <v>-5</v>
      </c>
      <c r="S21" s="79" t="str">
        <f t="shared" si="12"/>
        <v>L</v>
      </c>
      <c r="T21" s="14">
        <f t="shared" si="5"/>
        <v>-10</v>
      </c>
      <c r="U21" s="14">
        <f t="shared" si="28"/>
        <v>-6</v>
      </c>
      <c r="V21" s="14" t="str">
        <f t="shared" si="29"/>
        <v>C</v>
      </c>
      <c r="W21" s="14" t="str">
        <f t="shared" ref="W21:W84" si="51">IF(OR(F17&amp;F18&amp;F19="WLW",F18&amp;F19="WW"),"Y","N")</f>
        <v>N</v>
      </c>
      <c r="X21" s="14" t="str">
        <f t="shared" si="30"/>
        <v>N</v>
      </c>
      <c r="Y21" s="14">
        <f t="shared" si="31"/>
        <v>8</v>
      </c>
      <c r="Z21" s="79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6</v>
      </c>
      <c r="AD21" s="14">
        <f t="shared" si="36"/>
        <v>0</v>
      </c>
      <c r="AE21" s="14">
        <f t="shared" si="37"/>
        <v>0</v>
      </c>
      <c r="AF21" s="14">
        <f t="shared" si="38"/>
        <v>1</v>
      </c>
      <c r="AG21" s="152" t="str">
        <f t="shared" si="14"/>
        <v/>
      </c>
      <c r="AH21" s="152" t="str">
        <f t="shared" si="15"/>
        <v>B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6"/>
        <v/>
      </c>
      <c r="AM21" s="71" t="str">
        <f t="shared" si="17"/>
        <v/>
      </c>
      <c r="AN21" s="71" t="str">
        <f t="shared" si="18"/>
        <v/>
      </c>
      <c r="AO21" s="71" t="str">
        <f t="shared" si="19"/>
        <v/>
      </c>
      <c r="AR21" s="14" t="str">
        <f t="shared" si="3"/>
        <v>M1</v>
      </c>
      <c r="AS21" s="14" t="str">
        <f t="shared" si="50"/>
        <v>FE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20"/>
        <v>10012</v>
      </c>
      <c r="AW21" s="14" t="str">
        <f t="shared" si="20"/>
        <v>01200</v>
      </c>
      <c r="AX21" s="14" t="str">
        <f t="shared" si="42"/>
        <v>010012</v>
      </c>
      <c r="AY21" s="14" t="str">
        <f t="shared" si="42"/>
        <v>401200</v>
      </c>
      <c r="AZ21" s="14" t="str">
        <f t="shared" si="43"/>
        <v>P</v>
      </c>
      <c r="BA21" s="14" t="str">
        <f t="shared" si="21"/>
        <v>F5L</v>
      </c>
      <c r="BB21" s="14" t="str">
        <f t="shared" si="44"/>
        <v>F6</v>
      </c>
      <c r="BC21" s="14" t="str">
        <f t="shared" si="22"/>
        <v>F3W</v>
      </c>
      <c r="BD21" s="14" t="str">
        <f t="shared" si="47"/>
        <v>B</v>
      </c>
      <c r="BE21" s="14" t="str">
        <f t="shared" si="45"/>
        <v>6</v>
      </c>
      <c r="BF21" s="14">
        <f t="shared" si="46"/>
        <v>1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68" t="str">
        <f t="shared" si="6"/>
        <v>P12</v>
      </c>
      <c r="C22" s="24" t="str">
        <f t="shared" si="2"/>
        <v/>
      </c>
      <c r="D22" s="158" t="str">
        <f t="shared" si="48"/>
        <v>F7</v>
      </c>
      <c r="E22" s="114" t="str">
        <f t="shared" si="49"/>
        <v/>
      </c>
      <c r="F22" s="67" t="str">
        <f t="shared" si="25"/>
        <v>L</v>
      </c>
      <c r="H22" s="81" t="str">
        <f>IF('Strategy Dashboard'!AU22="","",'Strategy Dashboard'!AU22)</f>
        <v>B</v>
      </c>
      <c r="J22" s="68" t="str">
        <f t="shared" si="7"/>
        <v/>
      </c>
      <c r="K22" s="77" t="str">
        <f t="shared" si="8"/>
        <v>L5</v>
      </c>
      <c r="L22" s="114" t="str">
        <f t="shared" si="9"/>
        <v/>
      </c>
      <c r="M22" s="24" t="str">
        <f t="shared" si="26"/>
        <v>L</v>
      </c>
      <c r="N22" s="36">
        <f t="shared" si="27"/>
        <v>-29</v>
      </c>
      <c r="O22" s="117" t="str">
        <f t="shared" si="10"/>
        <v/>
      </c>
      <c r="P22" s="24">
        <f>IF(H22="","",IF(B22="NB",P21,IF(O22="",SUM($O$5:$O22)+N22,SUM($O$5:$O22))))</f>
        <v>-27</v>
      </c>
      <c r="Q22" s="123" t="str">
        <f t="shared" si="0"/>
        <v/>
      </c>
      <c r="R22" s="121">
        <f t="shared" si="11"/>
        <v>-12</v>
      </c>
      <c r="S22" s="79" t="str">
        <f t="shared" si="12"/>
        <v>L</v>
      </c>
      <c r="T22" s="14">
        <f t="shared" si="5"/>
        <v>-10</v>
      </c>
      <c r="U22" s="14">
        <f t="shared" si="28"/>
        <v>-6</v>
      </c>
      <c r="V22" s="14" t="str">
        <f t="shared" si="29"/>
        <v>C</v>
      </c>
      <c r="W22" s="14" t="str">
        <f t="shared" si="51"/>
        <v>N</v>
      </c>
      <c r="X22" s="14" t="str">
        <f t="shared" si="30"/>
        <v>Y</v>
      </c>
      <c r="Y22" s="14">
        <f t="shared" si="31"/>
        <v>9</v>
      </c>
      <c r="Z22" s="79" t="str">
        <f t="shared" si="32"/>
        <v>N</v>
      </c>
      <c r="AA22" s="14" t="str">
        <f t="shared" si="33"/>
        <v>N</v>
      </c>
      <c r="AB22" s="14" t="str">
        <f t="shared" si="34"/>
        <v>N</v>
      </c>
      <c r="AC22" s="14">
        <f t="shared" si="35"/>
        <v>7</v>
      </c>
      <c r="AD22" s="14">
        <f t="shared" si="36"/>
        <v>0</v>
      </c>
      <c r="AE22" s="14">
        <f t="shared" si="37"/>
        <v>5</v>
      </c>
      <c r="AF22" s="14">
        <f t="shared" si="38"/>
        <v>0</v>
      </c>
      <c r="AG22" s="152" t="str">
        <f t="shared" si="14"/>
        <v>L5</v>
      </c>
      <c r="AH22" s="152" t="str">
        <f t="shared" si="15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1" t="str">
        <f t="shared" si="16"/>
        <v/>
      </c>
      <c r="AM22" s="71" t="str">
        <f t="shared" si="17"/>
        <v/>
      </c>
      <c r="AN22" s="71" t="str">
        <f t="shared" si="18"/>
        <v/>
      </c>
      <c r="AO22" s="71" t="str">
        <f t="shared" si="19"/>
        <v/>
      </c>
      <c r="AR22" s="14" t="str">
        <f t="shared" si="3"/>
        <v>M1</v>
      </c>
      <c r="AS22" s="14" t="str">
        <f t="shared" si="50"/>
        <v>FE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20"/>
        <v>00120</v>
      </c>
      <c r="AW22" s="14" t="str">
        <f t="shared" si="20"/>
        <v>12001</v>
      </c>
      <c r="AX22" s="14" t="str">
        <f t="shared" si="42"/>
        <v>100120</v>
      </c>
      <c r="AY22" s="14" t="str">
        <f t="shared" si="42"/>
        <v>012001</v>
      </c>
      <c r="AZ22" s="14" t="str">
        <f t="shared" si="43"/>
        <v>B</v>
      </c>
      <c r="BA22" s="14" t="str">
        <f t="shared" si="21"/>
        <v>F6L</v>
      </c>
      <c r="BB22" s="14" t="str">
        <f t="shared" si="44"/>
        <v>F7</v>
      </c>
      <c r="BC22" s="14" t="str">
        <f t="shared" si="22"/>
        <v>BW</v>
      </c>
      <c r="BD22" s="14" t="str">
        <f t="shared" si="47"/>
        <v>L5</v>
      </c>
      <c r="BE22" s="14" t="str">
        <f t="shared" si="45"/>
        <v>7</v>
      </c>
      <c r="BF22" s="14" t="str">
        <f t="shared" si="46"/>
        <v>5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68" t="str">
        <f t="shared" si="6"/>
        <v>P10</v>
      </c>
      <c r="C23" s="24" t="str">
        <f t="shared" si="2"/>
        <v>T-T</v>
      </c>
      <c r="D23" s="158" t="str">
        <f t="shared" si="48"/>
        <v>F8</v>
      </c>
      <c r="E23" s="114" t="str">
        <f t="shared" si="49"/>
        <v/>
      </c>
      <c r="F23" s="67" t="str">
        <f t="shared" si="25"/>
        <v>L</v>
      </c>
      <c r="H23" s="81" t="str">
        <f>IF('Strategy Dashboard'!AU23="","",'Strategy Dashboard'!AU23)</f>
        <v>B</v>
      </c>
      <c r="J23" s="68" t="str">
        <f t="shared" si="7"/>
        <v>T-T</v>
      </c>
      <c r="K23" s="77" t="str">
        <f t="shared" si="8"/>
        <v>F2</v>
      </c>
      <c r="L23" s="114" t="str">
        <f t="shared" si="9"/>
        <v/>
      </c>
      <c r="M23" s="24" t="str">
        <f t="shared" si="26"/>
        <v>L</v>
      </c>
      <c r="N23" s="36">
        <f t="shared" si="27"/>
        <v>-39</v>
      </c>
      <c r="O23" s="117" t="str">
        <f t="shared" si="10"/>
        <v/>
      </c>
      <c r="P23" s="24">
        <f>IF(H23="","",IF(B23="NB",P22,IF(O23="",SUM($O$5:$O23)+N23,SUM($O$5:$O23))))</f>
        <v>-37</v>
      </c>
      <c r="Q23" s="123" t="str">
        <f t="shared" si="0"/>
        <v/>
      </c>
      <c r="R23" s="121">
        <f t="shared" si="11"/>
        <v>-10</v>
      </c>
      <c r="S23" s="79" t="str">
        <f t="shared" si="12"/>
        <v>L</v>
      </c>
      <c r="T23" s="14">
        <f t="shared" si="5"/>
        <v>-10</v>
      </c>
      <c r="U23" s="14">
        <f t="shared" si="28"/>
        <v>-6</v>
      </c>
      <c r="V23" s="14" t="str">
        <f t="shared" si="29"/>
        <v>C</v>
      </c>
      <c r="W23" s="14" t="str">
        <f t="shared" si="51"/>
        <v>N</v>
      </c>
      <c r="X23" s="14" t="str">
        <f t="shared" si="30"/>
        <v>Y</v>
      </c>
      <c r="Y23" s="14">
        <f t="shared" si="31"/>
        <v>10</v>
      </c>
      <c r="Z23" s="79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8</v>
      </c>
      <c r="AD23" s="14">
        <f t="shared" si="36"/>
        <v>0</v>
      </c>
      <c r="AE23" s="14">
        <f t="shared" si="37"/>
        <v>2</v>
      </c>
      <c r="AF23" s="14">
        <f t="shared" si="38"/>
        <v>0</v>
      </c>
      <c r="AG23" s="152" t="str">
        <f t="shared" si="14"/>
        <v>F2</v>
      </c>
      <c r="AH23" s="152" t="str">
        <f t="shared" si="15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Y</v>
      </c>
      <c r="AL23" s="71" t="str">
        <f t="shared" si="16"/>
        <v>F8</v>
      </c>
      <c r="AM23" s="71" t="str">
        <f t="shared" si="17"/>
        <v/>
      </c>
      <c r="AN23" s="71" t="str">
        <f t="shared" si="18"/>
        <v>F2</v>
      </c>
      <c r="AO23" s="71" t="str">
        <f t="shared" si="19"/>
        <v/>
      </c>
      <c r="AR23" s="14" t="str">
        <f t="shared" si="3"/>
        <v>T-T</v>
      </c>
      <c r="AS23" s="14" t="str">
        <f t="shared" si="50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20"/>
        <v>01200</v>
      </c>
      <c r="AW23" s="14" t="str">
        <f t="shared" si="20"/>
        <v>20012</v>
      </c>
      <c r="AX23" s="14" t="str">
        <f t="shared" si="42"/>
        <v>001200</v>
      </c>
      <c r="AY23" s="14" t="str">
        <f t="shared" si="42"/>
        <v>120012</v>
      </c>
      <c r="AZ23" s="14" t="str">
        <f t="shared" si="43"/>
        <v>B</v>
      </c>
      <c r="BA23" s="14" t="str">
        <f t="shared" si="21"/>
        <v>F7L</v>
      </c>
      <c r="BB23" s="14" t="str">
        <f t="shared" si="44"/>
        <v>F8</v>
      </c>
      <c r="BC23" s="14" t="str">
        <f t="shared" si="22"/>
        <v>L5L</v>
      </c>
      <c r="BD23" s="14" t="str">
        <f t="shared" si="47"/>
        <v>F2</v>
      </c>
      <c r="BE23" s="14" t="str">
        <f t="shared" si="45"/>
        <v>8</v>
      </c>
      <c r="BF23" s="14" t="str">
        <f t="shared" si="46"/>
        <v>2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P12</v>
      </c>
      <c r="C24" s="25" t="str">
        <f t="shared" si="2"/>
        <v/>
      </c>
      <c r="D24" s="159" t="str">
        <f t="shared" si="48"/>
        <v>F9</v>
      </c>
      <c r="E24" s="115" t="str">
        <f t="shared" si="49"/>
        <v/>
      </c>
      <c r="F24" s="70" t="str">
        <f t="shared" si="25"/>
        <v>W</v>
      </c>
      <c r="H24" s="82" t="str">
        <f>IF('Strategy Dashboard'!AU24="","",'Strategy Dashboard'!AU24)</f>
        <v>P</v>
      </c>
      <c r="J24" s="69" t="str">
        <f t="shared" si="7"/>
        <v/>
      </c>
      <c r="K24" s="78" t="str">
        <f t="shared" si="8"/>
        <v>F3</v>
      </c>
      <c r="L24" s="115" t="str">
        <f t="shared" si="9"/>
        <v/>
      </c>
      <c r="M24" s="25" t="str">
        <f t="shared" si="26"/>
        <v>W</v>
      </c>
      <c r="N24" s="36">
        <f t="shared" si="27"/>
        <v>-27</v>
      </c>
      <c r="O24" s="124" t="str">
        <f t="shared" si="10"/>
        <v/>
      </c>
      <c r="P24" s="25">
        <f>IF(H24="","",IF(B24="NB",P23,IF(O24="",SUM($O$5:$O24)+N24,SUM($O$5:$O24))))</f>
        <v>-25</v>
      </c>
      <c r="Q24" s="125" t="str">
        <f t="shared" si="0"/>
        <v/>
      </c>
      <c r="R24" s="122">
        <f t="shared" si="11"/>
        <v>12</v>
      </c>
      <c r="S24" s="79" t="str">
        <f t="shared" si="12"/>
        <v>W</v>
      </c>
      <c r="T24" s="14">
        <f t="shared" si="5"/>
        <v>-9</v>
      </c>
      <c r="U24" s="14">
        <f t="shared" si="28"/>
        <v>1</v>
      </c>
      <c r="V24" s="14" t="str">
        <f t="shared" si="29"/>
        <v>C</v>
      </c>
      <c r="W24" s="14" t="str">
        <f t="shared" si="51"/>
        <v>N</v>
      </c>
      <c r="X24" s="14" t="str">
        <f t="shared" si="30"/>
        <v>N</v>
      </c>
      <c r="Y24" s="14">
        <f t="shared" si="31"/>
        <v>11</v>
      </c>
      <c r="Z24" s="79" t="str">
        <f t="shared" si="32"/>
        <v>N</v>
      </c>
      <c r="AA24" s="14" t="str">
        <f t="shared" si="33"/>
        <v>N</v>
      </c>
      <c r="AB24" s="14" t="str">
        <f t="shared" si="34"/>
        <v>N</v>
      </c>
      <c r="AC24" s="14">
        <f t="shared" si="35"/>
        <v>9</v>
      </c>
      <c r="AD24" s="14">
        <f t="shared" si="36"/>
        <v>0</v>
      </c>
      <c r="AE24" s="14">
        <f t="shared" si="37"/>
        <v>3</v>
      </c>
      <c r="AF24" s="14">
        <f t="shared" si="38"/>
        <v>0</v>
      </c>
      <c r="AG24" s="152" t="str">
        <f t="shared" si="14"/>
        <v>F3</v>
      </c>
      <c r="AH24" s="152" t="str">
        <f t="shared" si="15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1" t="str">
        <f t="shared" si="16"/>
        <v>F9</v>
      </c>
      <c r="AM24" s="71" t="str">
        <f t="shared" si="17"/>
        <v/>
      </c>
      <c r="AN24" s="71" t="str">
        <f t="shared" si="18"/>
        <v>F3</v>
      </c>
      <c r="AO24" s="71" t="str">
        <f t="shared" si="19"/>
        <v/>
      </c>
      <c r="AR24" s="14" t="str">
        <f t="shared" si="3"/>
        <v>T-T</v>
      </c>
      <c r="AS24" s="14" t="str">
        <f t="shared" si="50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20"/>
        <v>12000</v>
      </c>
      <c r="AW24" s="14" t="str">
        <f t="shared" si="20"/>
        <v>00123</v>
      </c>
      <c r="AX24" s="14" t="str">
        <f t="shared" si="42"/>
        <v>012000</v>
      </c>
      <c r="AY24" s="14" t="str">
        <f t="shared" si="42"/>
        <v>200123</v>
      </c>
      <c r="AZ24" s="14" t="str">
        <f t="shared" si="43"/>
        <v>B</v>
      </c>
      <c r="BA24" s="14" t="str">
        <f t="shared" si="21"/>
        <v>F8L</v>
      </c>
      <c r="BB24" s="14" t="str">
        <f t="shared" si="44"/>
        <v>F9</v>
      </c>
      <c r="BC24" s="14" t="str">
        <f t="shared" si="22"/>
        <v>F2L</v>
      </c>
      <c r="BD24" s="14" t="str">
        <f t="shared" si="47"/>
        <v>F3</v>
      </c>
      <c r="BE24" s="14" t="str">
        <f t="shared" si="45"/>
        <v>9</v>
      </c>
      <c r="BF24" s="14" t="str">
        <f t="shared" si="46"/>
        <v>3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4" t="str">
        <f t="shared" si="6"/>
        <v>P10</v>
      </c>
      <c r="C25" s="36" t="str">
        <f t="shared" si="2"/>
        <v/>
      </c>
      <c r="D25" s="156" t="str">
        <f t="shared" si="48"/>
        <v>F8</v>
      </c>
      <c r="E25" s="113" t="str">
        <f t="shared" si="49"/>
        <v/>
      </c>
      <c r="F25" s="76" t="str">
        <f t="shared" si="25"/>
        <v/>
      </c>
      <c r="H25" s="80" t="str">
        <f>IF('Strategy Dashboard'!AU25="","",'Strategy Dashboard'!AU25)</f>
        <v/>
      </c>
      <c r="J25" s="74" t="str">
        <f t="shared" si="7"/>
        <v/>
      </c>
      <c r="K25" s="75" t="str">
        <f t="shared" si="8"/>
        <v>F2</v>
      </c>
      <c r="L25" s="113" t="str">
        <f t="shared" si="9"/>
        <v/>
      </c>
      <c r="M25" s="36" t="str">
        <f t="shared" si="26"/>
        <v/>
      </c>
      <c r="N25" s="36" t="str">
        <f t="shared" si="27"/>
        <v/>
      </c>
      <c r="O25" s="129" t="str">
        <f t="shared" si="10"/>
        <v/>
      </c>
      <c r="P25" s="36" t="str">
        <f>IF(H25="","",IF(B25="NB",P24,IF(O25="",SUM($O$5:$O25)+N25,SUM($O$5:$O25))))</f>
        <v/>
      </c>
      <c r="Q25" s="130" t="str">
        <f t="shared" si="0"/>
        <v/>
      </c>
      <c r="R25" s="120" t="str">
        <f t="shared" si="11"/>
        <v/>
      </c>
      <c r="S25" s="79" t="str">
        <f t="shared" si="12"/>
        <v/>
      </c>
      <c r="T25" s="14" t="str">
        <f t="shared" si="5"/>
        <v/>
      </c>
      <c r="U25" s="14">
        <f t="shared" si="28"/>
        <v>0</v>
      </c>
      <c r="V25" s="14" t="str">
        <f t="shared" si="29"/>
        <v>C</v>
      </c>
      <c r="W25" s="14" t="str">
        <f t="shared" si="51"/>
        <v>N</v>
      </c>
      <c r="X25" s="14" t="str">
        <f t="shared" si="30"/>
        <v>N</v>
      </c>
      <c r="Y25" s="14">
        <f t="shared" si="31"/>
        <v>12</v>
      </c>
      <c r="Z25" s="79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8</v>
      </c>
      <c r="AD25" s="14">
        <f t="shared" si="36"/>
        <v>0</v>
      </c>
      <c r="AE25" s="14">
        <f t="shared" si="37"/>
        <v>2</v>
      </c>
      <c r="AF25" s="14">
        <f t="shared" si="38"/>
        <v>0</v>
      </c>
      <c r="AG25" s="152" t="str">
        <f t="shared" si="14"/>
        <v>F2</v>
      </c>
      <c r="AH25" s="152" t="str">
        <f t="shared" si="15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1" t="str">
        <f t="shared" si="16"/>
        <v>F8</v>
      </c>
      <c r="AM25" s="71" t="str">
        <f t="shared" si="17"/>
        <v/>
      </c>
      <c r="AN25" s="71" t="str">
        <f t="shared" si="18"/>
        <v>F2</v>
      </c>
      <c r="AO25" s="71" t="str">
        <f t="shared" si="19"/>
        <v/>
      </c>
      <c r="AR25" s="14" t="str">
        <f t="shared" si="3"/>
        <v>T-T</v>
      </c>
      <c r="AS25" s="14" t="str">
        <f t="shared" si="50"/>
        <v>T-T</v>
      </c>
      <c r="AT25" s="14" t="str">
        <f>IF('Strategy Dashboard'!AU25="P",IF(AT24="",1,AT24+1),"")</f>
        <v/>
      </c>
      <c r="AU25" s="14" t="str">
        <f>IF('Strategy Dashboard'!AU25="B",IF(AU24="",1,AU24+1),"")</f>
        <v/>
      </c>
      <c r="AV25" s="14" t="str">
        <f t="shared" si="20"/>
        <v>20001</v>
      </c>
      <c r="AW25" s="14" t="str">
        <f t="shared" si="20"/>
        <v>01230</v>
      </c>
      <c r="AX25" s="14" t="str">
        <f t="shared" si="42"/>
        <v>120001</v>
      </c>
      <c r="AY25" s="14" t="str">
        <f t="shared" si="42"/>
        <v>001230</v>
      </c>
      <c r="AZ25" s="14" t="str">
        <f t="shared" si="43"/>
        <v>B</v>
      </c>
      <c r="BA25" s="14" t="str">
        <f t="shared" si="21"/>
        <v>F9W</v>
      </c>
      <c r="BB25" s="14" t="str">
        <f t="shared" si="44"/>
        <v>F8</v>
      </c>
      <c r="BC25" s="14" t="str">
        <f t="shared" si="22"/>
        <v>F3W</v>
      </c>
      <c r="BD25" s="14" t="str">
        <f t="shared" si="47"/>
        <v>F2</v>
      </c>
      <c r="BE25" s="14" t="str">
        <f t="shared" si="45"/>
        <v>8</v>
      </c>
      <c r="BF25" s="14" t="str">
        <f t="shared" si="46"/>
        <v>2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68" t="str">
        <f t="shared" si="6"/>
        <v/>
      </c>
      <c r="C26" s="24" t="str">
        <f t="shared" si="2"/>
        <v/>
      </c>
      <c r="D26" s="158" t="str">
        <f t="shared" si="48"/>
        <v/>
      </c>
      <c r="E26" s="114" t="str">
        <f t="shared" si="49"/>
        <v/>
      </c>
      <c r="F26" s="67" t="str">
        <f t="shared" si="25"/>
        <v/>
      </c>
      <c r="H26" s="81" t="str">
        <f>IF('Strategy Dashboard'!AU26="","",'Strategy Dashboard'!AU26)</f>
        <v/>
      </c>
      <c r="J26" s="68" t="str">
        <f t="shared" si="7"/>
        <v/>
      </c>
      <c r="K26" s="77" t="str">
        <f t="shared" si="8"/>
        <v/>
      </c>
      <c r="L26" s="114" t="str">
        <f t="shared" si="9"/>
        <v/>
      </c>
      <c r="M26" s="24" t="str">
        <f t="shared" si="26"/>
        <v/>
      </c>
      <c r="N26" s="36" t="str">
        <f t="shared" si="27"/>
        <v/>
      </c>
      <c r="O26" s="117" t="str">
        <f t="shared" si="10"/>
        <v/>
      </c>
      <c r="P26" s="24" t="str">
        <f>IF(H26="","",IF(B26="NB",P25,IF(O26="",SUM($O$5:$O26)+N26,SUM($O$5:$O26))))</f>
        <v/>
      </c>
      <c r="Q26" s="123" t="str">
        <f t="shared" si="0"/>
        <v/>
      </c>
      <c r="R26" s="121" t="str">
        <f t="shared" si="11"/>
        <v/>
      </c>
      <c r="S26" s="79" t="str">
        <f t="shared" si="12"/>
        <v/>
      </c>
      <c r="T26" s="14" t="str">
        <f t="shared" si="5"/>
        <v/>
      </c>
      <c r="U26" s="14">
        <f t="shared" si="28"/>
        <v>0</v>
      </c>
      <c r="V26" s="14" t="str">
        <f t="shared" si="29"/>
        <v/>
      </c>
      <c r="W26" s="14" t="str">
        <f t="shared" si="51"/>
        <v>N</v>
      </c>
      <c r="X26" s="14" t="str">
        <f t="shared" si="30"/>
        <v>N</v>
      </c>
      <c r="Y26" s="14" t="str">
        <f t="shared" si="31"/>
        <v/>
      </c>
      <c r="Z26" s="79" t="str">
        <f t="shared" si="32"/>
        <v/>
      </c>
      <c r="AA26" s="14" t="str">
        <f t="shared" si="33"/>
        <v/>
      </c>
      <c r="AB26" s="14" t="str">
        <f t="shared" si="34"/>
        <v/>
      </c>
      <c r="AC26" s="14" t="str">
        <f t="shared" si="35"/>
        <v/>
      </c>
      <c r="AD26" s="14" t="str">
        <f t="shared" si="36"/>
        <v/>
      </c>
      <c r="AE26" s="14" t="str">
        <f t="shared" si="37"/>
        <v/>
      </c>
      <c r="AF26" s="14" t="str">
        <f t="shared" si="38"/>
        <v/>
      </c>
      <c r="AG26" s="152" t="str">
        <f t="shared" si="14"/>
        <v/>
      </c>
      <c r="AH26" s="152" t="str">
        <f t="shared" si="15"/>
        <v/>
      </c>
      <c r="AI26" s="44" t="str">
        <f t="shared" si="39"/>
        <v/>
      </c>
      <c r="AJ26" s="44" t="str">
        <f t="shared" si="40"/>
        <v/>
      </c>
      <c r="AK26" s="44" t="str">
        <f t="shared" si="41"/>
        <v/>
      </c>
      <c r="AL26" s="71" t="str">
        <f t="shared" si="16"/>
        <v/>
      </c>
      <c r="AM26" s="71" t="str">
        <f t="shared" si="17"/>
        <v/>
      </c>
      <c r="AN26" s="71" t="str">
        <f t="shared" si="18"/>
        <v/>
      </c>
      <c r="AO26" s="71" t="str">
        <f t="shared" si="19"/>
        <v/>
      </c>
      <c r="AR26" s="14" t="str">
        <f t="shared" si="3"/>
        <v/>
      </c>
      <c r="AS26" s="14" t="str">
        <f t="shared" si="50"/>
        <v/>
      </c>
      <c r="AT26" s="14" t="str">
        <f>IF('Strategy Dashboard'!AU26="P",IF(AT25="",1,AT25+1),"")</f>
        <v/>
      </c>
      <c r="AU26" s="14" t="str">
        <f>IF('Strategy Dashboard'!AU26="B",IF(AU25="",1,AU25+1),"")</f>
        <v/>
      </c>
      <c r="AV26" s="14" t="str">
        <f t="shared" ref="AV26:AW45" si="52">IF(AT21="",0,AT21)&amp;IF(AT22="",0,AT22)&amp;IF(AT23="",0,AT23)&amp;IF(AT24="",0,AT24)&amp;IF(AT25="",0,AT25)</f>
        <v>00010</v>
      </c>
      <c r="AW26" s="14" t="str">
        <f t="shared" si="52"/>
        <v>12300</v>
      </c>
      <c r="AX26" s="14" t="str">
        <f t="shared" si="42"/>
        <v>200010</v>
      </c>
      <c r="AY26" s="14" t="str">
        <f t="shared" si="42"/>
        <v>012300</v>
      </c>
      <c r="AZ26" s="14" t="str">
        <f t="shared" si="43"/>
        <v>B</v>
      </c>
      <c r="BA26" s="14" t="str">
        <f t="shared" si="21"/>
        <v>F8</v>
      </c>
      <c r="BB26" s="14" t="str">
        <f t="shared" si="44"/>
        <v/>
      </c>
      <c r="BC26" s="14" t="str">
        <f t="shared" si="22"/>
        <v>F2</v>
      </c>
      <c r="BD26" s="14" t="str">
        <f t="shared" si="47"/>
        <v/>
      </c>
      <c r="BE26" s="14">
        <f t="shared" si="45"/>
        <v>1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68" t="str">
        <f t="shared" si="6"/>
        <v/>
      </c>
      <c r="C27" s="24" t="str">
        <f t="shared" si="2"/>
        <v/>
      </c>
      <c r="D27" s="158" t="str">
        <f t="shared" si="48"/>
        <v/>
      </c>
      <c r="E27" s="114" t="str">
        <f t="shared" si="49"/>
        <v/>
      </c>
      <c r="F27" s="67" t="str">
        <f t="shared" si="25"/>
        <v/>
      </c>
      <c r="H27" s="81" t="str">
        <f>IF('Strategy Dashboard'!AU27="","",'Strategy Dashboard'!AU27)</f>
        <v/>
      </c>
      <c r="J27" s="68" t="str">
        <f t="shared" si="7"/>
        <v/>
      </c>
      <c r="K27" s="77" t="str">
        <f t="shared" si="8"/>
        <v/>
      </c>
      <c r="L27" s="114" t="str">
        <f t="shared" si="9"/>
        <v/>
      </c>
      <c r="M27" s="24" t="str">
        <f t="shared" si="26"/>
        <v/>
      </c>
      <c r="N27" s="36" t="str">
        <f t="shared" si="27"/>
        <v/>
      </c>
      <c r="O27" s="117" t="str">
        <f t="shared" si="10"/>
        <v/>
      </c>
      <c r="P27" s="24" t="str">
        <f>IF(H27="","",IF(B27="NB",P26,IF(O27="",SUM($O$5:$O27)+N27,SUM($O$5:$O27))))</f>
        <v/>
      </c>
      <c r="Q27" s="123" t="str">
        <f t="shared" si="0"/>
        <v/>
      </c>
      <c r="R27" s="121" t="str">
        <f t="shared" si="11"/>
        <v/>
      </c>
      <c r="S27" s="79" t="str">
        <f t="shared" si="12"/>
        <v/>
      </c>
      <c r="T27" s="14" t="str">
        <f t="shared" si="5"/>
        <v/>
      </c>
      <c r="U27" s="14">
        <f t="shared" si="28"/>
        <v>0</v>
      </c>
      <c r="V27" s="14" t="str">
        <f t="shared" si="29"/>
        <v/>
      </c>
      <c r="W27" s="14" t="str">
        <f t="shared" si="51"/>
        <v>N</v>
      </c>
      <c r="X27" s="14" t="str">
        <f t="shared" si="30"/>
        <v>N</v>
      </c>
      <c r="Y27" s="14" t="str">
        <f t="shared" si="31"/>
        <v/>
      </c>
      <c r="Z27" s="79" t="str">
        <f t="shared" si="32"/>
        <v/>
      </c>
      <c r="AA27" s="14" t="str">
        <f t="shared" si="33"/>
        <v/>
      </c>
      <c r="AB27" s="14" t="str">
        <f t="shared" si="34"/>
        <v/>
      </c>
      <c r="AC27" s="14" t="str">
        <f t="shared" si="35"/>
        <v/>
      </c>
      <c r="AD27" s="14" t="str">
        <f t="shared" si="36"/>
        <v/>
      </c>
      <c r="AE27" s="14" t="str">
        <f t="shared" si="37"/>
        <v/>
      </c>
      <c r="AF27" s="14" t="str">
        <f t="shared" si="38"/>
        <v/>
      </c>
      <c r="AG27" s="152" t="str">
        <f t="shared" si="14"/>
        <v/>
      </c>
      <c r="AH27" s="152" t="str">
        <f t="shared" si="15"/>
        <v/>
      </c>
      <c r="AI27" s="44" t="str">
        <f t="shared" si="39"/>
        <v/>
      </c>
      <c r="AJ27" s="44" t="str">
        <f t="shared" si="40"/>
        <v/>
      </c>
      <c r="AK27" s="44" t="str">
        <f t="shared" si="41"/>
        <v/>
      </c>
      <c r="AL27" s="71" t="str">
        <f t="shared" si="16"/>
        <v/>
      </c>
      <c r="AM27" s="71" t="str">
        <f t="shared" si="17"/>
        <v/>
      </c>
      <c r="AN27" s="71" t="str">
        <f t="shared" si="18"/>
        <v/>
      </c>
      <c r="AO27" s="71" t="str">
        <f t="shared" si="19"/>
        <v/>
      </c>
      <c r="AR27" s="14" t="str">
        <f t="shared" si="3"/>
        <v/>
      </c>
      <c r="AS27" s="14" t="str">
        <f t="shared" si="50"/>
        <v/>
      </c>
      <c r="AT27" s="14" t="str">
        <f>IF('Strategy Dashboard'!AU27="P",IF(AT26="",1,AT26+1),"")</f>
        <v/>
      </c>
      <c r="AU27" s="14" t="str">
        <f>IF('Strategy Dashboard'!AU27="B",IF(AU26="",1,AU26+1),"")</f>
        <v/>
      </c>
      <c r="AV27" s="14" t="str">
        <f t="shared" si="52"/>
        <v>00100</v>
      </c>
      <c r="AW27" s="14" t="str">
        <f t="shared" si="52"/>
        <v>23000</v>
      </c>
      <c r="AX27" s="14" t="str">
        <f t="shared" si="42"/>
        <v>000100</v>
      </c>
      <c r="AY27" s="14" t="str">
        <f t="shared" si="42"/>
        <v>123000</v>
      </c>
      <c r="AZ27" s="14" t="str">
        <f t="shared" si="43"/>
        <v>B</v>
      </c>
      <c r="BA27" s="14" t="str">
        <f t="shared" si="21"/>
        <v/>
      </c>
      <c r="BB27" s="14" t="str">
        <f t="shared" si="44"/>
        <v/>
      </c>
      <c r="BC27" s="14" t="str">
        <f t="shared" si="22"/>
        <v/>
      </c>
      <c r="BD27" s="14" t="str">
        <f t="shared" si="47"/>
        <v/>
      </c>
      <c r="BE27" s="14">
        <f t="shared" si="45"/>
        <v>1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68" t="str">
        <f t="shared" si="6"/>
        <v/>
      </c>
      <c r="C28" s="24" t="str">
        <f t="shared" si="2"/>
        <v/>
      </c>
      <c r="D28" s="158" t="str">
        <f t="shared" si="48"/>
        <v/>
      </c>
      <c r="E28" s="114" t="str">
        <f t="shared" si="49"/>
        <v/>
      </c>
      <c r="F28" s="67" t="str">
        <f t="shared" si="25"/>
        <v/>
      </c>
      <c r="H28" s="81" t="str">
        <f>IF('Strategy Dashboard'!AU28="","",'Strategy Dashboard'!AU28)</f>
        <v/>
      </c>
      <c r="J28" s="68" t="str">
        <f t="shared" si="7"/>
        <v/>
      </c>
      <c r="K28" s="77" t="str">
        <f t="shared" si="8"/>
        <v/>
      </c>
      <c r="L28" s="114" t="str">
        <f t="shared" si="9"/>
        <v/>
      </c>
      <c r="M28" s="24" t="str">
        <f t="shared" si="26"/>
        <v/>
      </c>
      <c r="N28" s="36" t="str">
        <f t="shared" si="27"/>
        <v/>
      </c>
      <c r="O28" s="117" t="str">
        <f t="shared" si="10"/>
        <v/>
      </c>
      <c r="P28" s="24" t="str">
        <f>IF(H28="","",IF(B28="NB",P27,IF(O28="",SUM($O$5:$O28)+N28,SUM($O$5:$O28))))</f>
        <v/>
      </c>
      <c r="Q28" s="123" t="str">
        <f t="shared" si="0"/>
        <v/>
      </c>
      <c r="R28" s="121" t="str">
        <f t="shared" si="11"/>
        <v/>
      </c>
      <c r="S28" s="79" t="str">
        <f t="shared" si="12"/>
        <v/>
      </c>
      <c r="T28" s="14" t="str">
        <f t="shared" si="5"/>
        <v/>
      </c>
      <c r="U28" s="14">
        <f t="shared" si="28"/>
        <v>0</v>
      </c>
      <c r="V28" s="14" t="str">
        <f t="shared" si="29"/>
        <v/>
      </c>
      <c r="W28" s="14" t="str">
        <f t="shared" si="51"/>
        <v>N</v>
      </c>
      <c r="X28" s="14" t="str">
        <f t="shared" si="30"/>
        <v>N</v>
      </c>
      <c r="Y28" s="14" t="str">
        <f t="shared" si="31"/>
        <v/>
      </c>
      <c r="Z28" s="79" t="str">
        <f t="shared" si="32"/>
        <v/>
      </c>
      <c r="AA28" s="14" t="str">
        <f t="shared" si="33"/>
        <v/>
      </c>
      <c r="AB28" s="14" t="str">
        <f t="shared" si="34"/>
        <v/>
      </c>
      <c r="AC28" s="14" t="str">
        <f t="shared" si="35"/>
        <v/>
      </c>
      <c r="AD28" s="14" t="str">
        <f t="shared" si="36"/>
        <v/>
      </c>
      <c r="AE28" s="14" t="str">
        <f t="shared" si="37"/>
        <v/>
      </c>
      <c r="AF28" s="14" t="str">
        <f t="shared" si="38"/>
        <v/>
      </c>
      <c r="AG28" s="152" t="str">
        <f t="shared" si="14"/>
        <v/>
      </c>
      <c r="AH28" s="152" t="str">
        <f t="shared" si="15"/>
        <v/>
      </c>
      <c r="AI28" s="44" t="str">
        <f t="shared" si="39"/>
        <v/>
      </c>
      <c r="AJ28" s="44" t="str">
        <f t="shared" si="40"/>
        <v/>
      </c>
      <c r="AK28" s="44" t="str">
        <f t="shared" si="41"/>
        <v/>
      </c>
      <c r="AL28" s="71" t="str">
        <f t="shared" si="16"/>
        <v/>
      </c>
      <c r="AM28" s="71" t="str">
        <f t="shared" si="17"/>
        <v/>
      </c>
      <c r="AN28" s="71" t="str">
        <f t="shared" si="18"/>
        <v/>
      </c>
      <c r="AO28" s="71" t="str">
        <f t="shared" si="19"/>
        <v/>
      </c>
      <c r="AR28" s="14" t="str">
        <f t="shared" si="3"/>
        <v/>
      </c>
      <c r="AS28" s="14" t="str">
        <f t="shared" si="50"/>
        <v/>
      </c>
      <c r="AT28" s="14" t="str">
        <f>IF('Strategy Dashboard'!AU28="P",IF(AT27="",1,AT27+1),"")</f>
        <v/>
      </c>
      <c r="AU28" s="14" t="str">
        <f>IF('Strategy Dashboard'!AU28="B",IF(AU27="",1,AU27+1),"")</f>
        <v/>
      </c>
      <c r="AV28" s="14" t="str">
        <f t="shared" si="52"/>
        <v>01000</v>
      </c>
      <c r="AW28" s="14" t="str">
        <f t="shared" si="52"/>
        <v>30000</v>
      </c>
      <c r="AX28" s="14" t="str">
        <f t="shared" si="42"/>
        <v>001000</v>
      </c>
      <c r="AY28" s="14" t="str">
        <f t="shared" si="42"/>
        <v>230000</v>
      </c>
      <c r="AZ28" s="14" t="str">
        <f t="shared" si="43"/>
        <v>B</v>
      </c>
      <c r="BA28" s="14" t="str">
        <f t="shared" si="21"/>
        <v/>
      </c>
      <c r="BB28" s="14" t="str">
        <f t="shared" si="44"/>
        <v/>
      </c>
      <c r="BC28" s="14" t="str">
        <f t="shared" si="22"/>
        <v/>
      </c>
      <c r="BD28" s="14" t="str">
        <f t="shared" si="47"/>
        <v/>
      </c>
      <c r="BE28" s="14">
        <f t="shared" si="45"/>
        <v>1</v>
      </c>
      <c r="BF28" s="14">
        <f t="shared" si="46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/>
      </c>
      <c r="C29" s="25" t="str">
        <f t="shared" si="2"/>
        <v/>
      </c>
      <c r="D29" s="159" t="str">
        <f t="shared" si="48"/>
        <v/>
      </c>
      <c r="E29" s="115" t="str">
        <f t="shared" si="49"/>
        <v/>
      </c>
      <c r="F29" s="70" t="str">
        <f t="shared" si="25"/>
        <v/>
      </c>
      <c r="H29" s="82" t="str">
        <f>IF('Strategy Dashboard'!AU29="","",'Strategy Dashboard'!AU29)</f>
        <v/>
      </c>
      <c r="J29" s="69" t="str">
        <f t="shared" si="7"/>
        <v/>
      </c>
      <c r="K29" s="78" t="str">
        <f t="shared" si="8"/>
        <v/>
      </c>
      <c r="L29" s="115" t="str">
        <f t="shared" si="9"/>
        <v/>
      </c>
      <c r="M29" s="25" t="str">
        <f t="shared" si="26"/>
        <v/>
      </c>
      <c r="N29" s="36" t="str">
        <f t="shared" si="27"/>
        <v/>
      </c>
      <c r="O29" s="124" t="str">
        <f t="shared" si="10"/>
        <v/>
      </c>
      <c r="P29" s="25" t="str">
        <f>IF(H29="","",IF(B29="NB",P28,IF(O29="",SUM($O$5:$O29)+N29,SUM($O$5:$O29))))</f>
        <v/>
      </c>
      <c r="Q29" s="125" t="str">
        <f t="shared" si="0"/>
        <v/>
      </c>
      <c r="R29" s="122" t="str">
        <f t="shared" si="11"/>
        <v/>
      </c>
      <c r="S29" s="79" t="str">
        <f t="shared" si="12"/>
        <v/>
      </c>
      <c r="T29" s="14" t="str">
        <f t="shared" si="5"/>
        <v/>
      </c>
      <c r="U29" s="14">
        <f t="shared" si="28"/>
        <v>0</v>
      </c>
      <c r="V29" s="14" t="str">
        <f t="shared" si="29"/>
        <v/>
      </c>
      <c r="W29" s="14" t="str">
        <f t="shared" si="51"/>
        <v>N</v>
      </c>
      <c r="X29" s="14" t="str">
        <f t="shared" si="30"/>
        <v>N</v>
      </c>
      <c r="Y29" s="14" t="str">
        <f t="shared" si="31"/>
        <v/>
      </c>
      <c r="Z29" s="79" t="str">
        <f t="shared" si="32"/>
        <v/>
      </c>
      <c r="AA29" s="14" t="str">
        <f t="shared" si="33"/>
        <v/>
      </c>
      <c r="AB29" s="14" t="str">
        <f t="shared" si="34"/>
        <v/>
      </c>
      <c r="AC29" s="14" t="str">
        <f t="shared" si="35"/>
        <v/>
      </c>
      <c r="AD29" s="14" t="str">
        <f t="shared" si="36"/>
        <v/>
      </c>
      <c r="AE29" s="14" t="str">
        <f t="shared" si="37"/>
        <v/>
      </c>
      <c r="AF29" s="14" t="str">
        <f t="shared" si="38"/>
        <v/>
      </c>
      <c r="AG29" s="152" t="str">
        <f t="shared" si="14"/>
        <v/>
      </c>
      <c r="AH29" s="152" t="str">
        <f t="shared" si="15"/>
        <v/>
      </c>
      <c r="AI29" s="44" t="str">
        <f t="shared" si="39"/>
        <v/>
      </c>
      <c r="AJ29" s="44" t="str">
        <f t="shared" si="40"/>
        <v/>
      </c>
      <c r="AK29" s="44" t="str">
        <f t="shared" si="41"/>
        <v/>
      </c>
      <c r="AL29" s="71" t="str">
        <f t="shared" si="16"/>
        <v/>
      </c>
      <c r="AM29" s="71" t="str">
        <f t="shared" si="17"/>
        <v/>
      </c>
      <c r="AN29" s="71" t="str">
        <f t="shared" si="18"/>
        <v/>
      </c>
      <c r="AO29" s="71" t="str">
        <f t="shared" si="19"/>
        <v/>
      </c>
      <c r="AR29" s="14" t="str">
        <f t="shared" si="3"/>
        <v/>
      </c>
      <c r="AS29" s="14" t="str">
        <f t="shared" si="50"/>
        <v/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2"/>
        <v>10000</v>
      </c>
      <c r="AW29" s="14" t="str">
        <f t="shared" si="52"/>
        <v>00000</v>
      </c>
      <c r="AX29" s="14" t="str">
        <f t="shared" si="42"/>
        <v>010000</v>
      </c>
      <c r="AY29" s="14" t="str">
        <f t="shared" si="42"/>
        <v>300000</v>
      </c>
      <c r="AZ29" s="14" t="str">
        <f t="shared" si="43"/>
        <v>B</v>
      </c>
      <c r="BA29" s="14" t="str">
        <f t="shared" si="21"/>
        <v/>
      </c>
      <c r="BB29" s="14" t="str">
        <f t="shared" si="44"/>
        <v/>
      </c>
      <c r="BC29" s="14" t="str">
        <f t="shared" si="22"/>
        <v/>
      </c>
      <c r="BD29" s="14" t="str">
        <f t="shared" si="47"/>
        <v/>
      </c>
      <c r="BE29" s="14">
        <f t="shared" si="45"/>
        <v>1</v>
      </c>
      <c r="BF29" s="14">
        <f t="shared" si="46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/>
      </c>
      <c r="C30" s="36" t="str">
        <f t="shared" si="2"/>
        <v/>
      </c>
      <c r="D30" s="156" t="str">
        <f t="shared" si="48"/>
        <v/>
      </c>
      <c r="E30" s="113" t="str">
        <f t="shared" si="49"/>
        <v/>
      </c>
      <c r="F30" s="76" t="str">
        <f t="shared" si="25"/>
        <v/>
      </c>
      <c r="H30" s="80" t="str">
        <f>IF('Strategy Dashboard'!AU30="","",'Strategy Dashboard'!AU30)</f>
        <v/>
      </c>
      <c r="J30" s="74" t="str">
        <f t="shared" si="7"/>
        <v/>
      </c>
      <c r="K30" s="75" t="str">
        <f t="shared" si="8"/>
        <v/>
      </c>
      <c r="L30" s="113" t="str">
        <f t="shared" si="9"/>
        <v/>
      </c>
      <c r="M30" s="36" t="str">
        <f t="shared" si="26"/>
        <v/>
      </c>
      <c r="N30" s="36" t="str">
        <f t="shared" si="27"/>
        <v/>
      </c>
      <c r="O30" s="129" t="str">
        <f t="shared" si="10"/>
        <v/>
      </c>
      <c r="P30" s="36" t="str">
        <f>IF(H30="","",IF(B30="NB",P29,IF(O30="",SUM($O$5:$O30)+N30,SUM($O$5:$O30))))</f>
        <v/>
      </c>
      <c r="Q30" s="130" t="str">
        <f t="shared" si="0"/>
        <v/>
      </c>
      <c r="R30" s="122" t="str">
        <f t="shared" si="11"/>
        <v/>
      </c>
      <c r="S30" s="79" t="str">
        <f t="shared" si="12"/>
        <v/>
      </c>
      <c r="T30" s="14" t="str">
        <f t="shared" si="5"/>
        <v/>
      </c>
      <c r="U30" s="14">
        <f t="shared" si="28"/>
        <v>0</v>
      </c>
      <c r="V30" s="14" t="str">
        <f t="shared" si="29"/>
        <v/>
      </c>
      <c r="W30" s="14" t="str">
        <f t="shared" si="51"/>
        <v>N</v>
      </c>
      <c r="X30" s="14" t="str">
        <f t="shared" si="30"/>
        <v>N</v>
      </c>
      <c r="Y30" s="14" t="str">
        <f t="shared" si="31"/>
        <v/>
      </c>
      <c r="Z30" s="79" t="str">
        <f t="shared" si="32"/>
        <v/>
      </c>
      <c r="AA30" s="14" t="str">
        <f t="shared" si="33"/>
        <v/>
      </c>
      <c r="AB30" s="14" t="str">
        <f t="shared" si="34"/>
        <v/>
      </c>
      <c r="AC30" s="14" t="str">
        <f t="shared" si="35"/>
        <v/>
      </c>
      <c r="AD30" s="14" t="str">
        <f t="shared" si="36"/>
        <v/>
      </c>
      <c r="AE30" s="14" t="str">
        <f t="shared" si="37"/>
        <v/>
      </c>
      <c r="AF30" s="14" t="str">
        <f t="shared" si="38"/>
        <v/>
      </c>
      <c r="AG30" s="152" t="str">
        <f t="shared" si="14"/>
        <v/>
      </c>
      <c r="AH30" s="152" t="str">
        <f t="shared" si="15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1" t="str">
        <f t="shared" si="16"/>
        <v/>
      </c>
      <c r="AM30" s="71" t="str">
        <f t="shared" si="17"/>
        <v/>
      </c>
      <c r="AN30" s="71" t="str">
        <f t="shared" si="18"/>
        <v/>
      </c>
      <c r="AO30" s="71" t="str">
        <f t="shared" si="19"/>
        <v/>
      </c>
      <c r="AR30" s="14" t="str">
        <f t="shared" si="3"/>
        <v/>
      </c>
      <c r="AS30" s="14" t="str">
        <f t="shared" si="50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2"/>
        <v>00000</v>
      </c>
      <c r="AW30" s="14" t="str">
        <f t="shared" si="52"/>
        <v>00000</v>
      </c>
      <c r="AX30" s="14" t="str">
        <f t="shared" si="42"/>
        <v>100000</v>
      </c>
      <c r="AY30" s="14" t="str">
        <f t="shared" si="42"/>
        <v>000000</v>
      </c>
      <c r="AZ30" s="14" t="str">
        <f t="shared" si="43"/>
        <v>B</v>
      </c>
      <c r="BA30" s="14" t="str">
        <f t="shared" si="21"/>
        <v/>
      </c>
      <c r="BB30" s="14" t="str">
        <f t="shared" si="44"/>
        <v/>
      </c>
      <c r="BC30" s="14" t="str">
        <f t="shared" si="22"/>
        <v/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/>
      </c>
      <c r="C31" s="24" t="str">
        <f t="shared" si="2"/>
        <v/>
      </c>
      <c r="D31" s="158" t="str">
        <f t="shared" si="48"/>
        <v/>
      </c>
      <c r="E31" s="114" t="str">
        <f t="shared" si="49"/>
        <v/>
      </c>
      <c r="F31" s="67" t="str">
        <f t="shared" si="25"/>
        <v/>
      </c>
      <c r="H31" s="81" t="str">
        <f>IF('Strategy Dashboard'!AU31="","",'Strategy Dashboard'!AU31)</f>
        <v/>
      </c>
      <c r="J31" s="68" t="str">
        <f t="shared" si="7"/>
        <v/>
      </c>
      <c r="K31" s="77" t="str">
        <f t="shared" si="8"/>
        <v/>
      </c>
      <c r="L31" s="114" t="str">
        <f t="shared" si="9"/>
        <v/>
      </c>
      <c r="M31" s="24" t="str">
        <f t="shared" si="26"/>
        <v/>
      </c>
      <c r="N31" s="36" t="str">
        <f t="shared" si="27"/>
        <v/>
      </c>
      <c r="O31" s="117" t="str">
        <f t="shared" si="10"/>
        <v/>
      </c>
      <c r="P31" s="24" t="str">
        <f>IF(H31="","",IF(B31="NB",P30,IF(O31="",SUM($O$5:$O31)+N31,SUM($O$5:$O31))))</f>
        <v/>
      </c>
      <c r="Q31" s="123" t="str">
        <f t="shared" si="0"/>
        <v/>
      </c>
      <c r="R31" s="122" t="str">
        <f t="shared" si="11"/>
        <v/>
      </c>
      <c r="S31" s="79" t="str">
        <f t="shared" si="12"/>
        <v/>
      </c>
      <c r="T31" s="14" t="str">
        <f t="shared" si="5"/>
        <v/>
      </c>
      <c r="U31" s="14">
        <f t="shared" si="28"/>
        <v>0</v>
      </c>
      <c r="V31" s="14" t="str">
        <f t="shared" si="29"/>
        <v/>
      </c>
      <c r="W31" s="14" t="str">
        <f t="shared" si="51"/>
        <v>N</v>
      </c>
      <c r="X31" s="14" t="str">
        <f t="shared" si="30"/>
        <v>N</v>
      </c>
      <c r="Y31" s="14" t="str">
        <f t="shared" si="31"/>
        <v/>
      </c>
      <c r="Z31" s="79" t="str">
        <f t="shared" si="32"/>
        <v/>
      </c>
      <c r="AA31" s="14" t="str">
        <f t="shared" si="33"/>
        <v/>
      </c>
      <c r="AB31" s="14" t="str">
        <f t="shared" si="34"/>
        <v/>
      </c>
      <c r="AC31" s="14" t="str">
        <f t="shared" si="35"/>
        <v/>
      </c>
      <c r="AD31" s="14" t="str">
        <f t="shared" si="36"/>
        <v/>
      </c>
      <c r="AE31" s="14" t="str">
        <f t="shared" si="37"/>
        <v/>
      </c>
      <c r="AF31" s="14" t="str">
        <f t="shared" si="38"/>
        <v/>
      </c>
      <c r="AG31" s="152" t="str">
        <f t="shared" si="14"/>
        <v/>
      </c>
      <c r="AH31" s="152" t="str">
        <f t="shared" si="15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1" t="str">
        <f t="shared" si="16"/>
        <v/>
      </c>
      <c r="AM31" s="71" t="str">
        <f t="shared" si="17"/>
        <v/>
      </c>
      <c r="AN31" s="71" t="str">
        <f t="shared" si="18"/>
        <v/>
      </c>
      <c r="AO31" s="71" t="str">
        <f t="shared" si="19"/>
        <v/>
      </c>
      <c r="AR31" s="14" t="str">
        <f t="shared" si="3"/>
        <v/>
      </c>
      <c r="AS31" s="14" t="str">
        <f t="shared" si="50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2"/>
        <v>00000</v>
      </c>
      <c r="AW31" s="14" t="str">
        <f t="shared" si="52"/>
        <v>00000</v>
      </c>
      <c r="AX31" s="14" t="str">
        <f t="shared" si="42"/>
        <v>000000</v>
      </c>
      <c r="AY31" s="14" t="str">
        <f t="shared" si="42"/>
        <v>000000</v>
      </c>
      <c r="AZ31" s="14" t="str">
        <f t="shared" si="43"/>
        <v>B</v>
      </c>
      <c r="BA31" s="14" t="str">
        <f t="shared" si="21"/>
        <v/>
      </c>
      <c r="BB31" s="14" t="str">
        <f t="shared" si="44"/>
        <v/>
      </c>
      <c r="BC31" s="14" t="str">
        <f t="shared" si="22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/>
      </c>
      <c r="C32" s="24" t="str">
        <f t="shared" si="2"/>
        <v/>
      </c>
      <c r="D32" s="158" t="str">
        <f t="shared" si="48"/>
        <v/>
      </c>
      <c r="E32" s="114" t="str">
        <f t="shared" si="49"/>
        <v/>
      </c>
      <c r="F32" s="67" t="str">
        <f t="shared" si="25"/>
        <v/>
      </c>
      <c r="H32" s="81" t="str">
        <f>IF('Strategy Dashboard'!AU32="","",'Strategy Dashboard'!AU32)</f>
        <v/>
      </c>
      <c r="J32" s="68" t="str">
        <f t="shared" si="7"/>
        <v/>
      </c>
      <c r="K32" s="77" t="str">
        <f t="shared" si="8"/>
        <v/>
      </c>
      <c r="L32" s="114" t="str">
        <f t="shared" si="9"/>
        <v/>
      </c>
      <c r="M32" s="24" t="str">
        <f t="shared" si="26"/>
        <v/>
      </c>
      <c r="N32" s="36" t="str">
        <f t="shared" si="27"/>
        <v/>
      </c>
      <c r="O32" s="117" t="str">
        <f t="shared" si="10"/>
        <v/>
      </c>
      <c r="P32" s="24" t="str">
        <f>IF(H32="","",IF(B32="NB",P31,IF(O32="",SUM($O$5:$O32)+N32,SUM($O$5:$O32))))</f>
        <v/>
      </c>
      <c r="Q32" s="123" t="str">
        <f t="shared" si="0"/>
        <v/>
      </c>
      <c r="R32" s="122" t="str">
        <f t="shared" si="11"/>
        <v/>
      </c>
      <c r="S32" s="79" t="str">
        <f t="shared" si="12"/>
        <v/>
      </c>
      <c r="T32" s="14" t="str">
        <f t="shared" si="5"/>
        <v/>
      </c>
      <c r="U32" s="14">
        <f t="shared" si="28"/>
        <v>0</v>
      </c>
      <c r="V32" s="14" t="str">
        <f t="shared" si="29"/>
        <v/>
      </c>
      <c r="W32" s="14" t="str">
        <f t="shared" si="51"/>
        <v>N</v>
      </c>
      <c r="X32" s="14" t="str">
        <f t="shared" si="30"/>
        <v>N</v>
      </c>
      <c r="Y32" s="14" t="str">
        <f t="shared" si="31"/>
        <v/>
      </c>
      <c r="Z32" s="79" t="str">
        <f t="shared" si="32"/>
        <v/>
      </c>
      <c r="AA32" s="14" t="str">
        <f t="shared" si="33"/>
        <v/>
      </c>
      <c r="AB32" s="14" t="str">
        <f t="shared" si="34"/>
        <v/>
      </c>
      <c r="AC32" s="14" t="str">
        <f t="shared" si="35"/>
        <v/>
      </c>
      <c r="AD32" s="14" t="str">
        <f t="shared" si="36"/>
        <v/>
      </c>
      <c r="AE32" s="14" t="str">
        <f t="shared" si="37"/>
        <v/>
      </c>
      <c r="AF32" s="14" t="str">
        <f t="shared" si="38"/>
        <v/>
      </c>
      <c r="AG32" s="152" t="str">
        <f t="shared" si="14"/>
        <v/>
      </c>
      <c r="AH32" s="152" t="str">
        <f t="shared" si="15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1" t="str">
        <f t="shared" si="16"/>
        <v/>
      </c>
      <c r="AM32" s="71" t="str">
        <f t="shared" si="17"/>
        <v/>
      </c>
      <c r="AN32" s="71" t="str">
        <f t="shared" si="18"/>
        <v/>
      </c>
      <c r="AO32" s="71" t="str">
        <f t="shared" si="19"/>
        <v/>
      </c>
      <c r="AR32" s="14" t="str">
        <f t="shared" si="3"/>
        <v/>
      </c>
      <c r="AS32" s="14" t="str">
        <f t="shared" si="50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2"/>
        <v>00000</v>
      </c>
      <c r="AW32" s="14" t="str">
        <f t="shared" si="52"/>
        <v>00000</v>
      </c>
      <c r="AX32" s="14" t="str">
        <f t="shared" si="42"/>
        <v>000000</v>
      </c>
      <c r="AY32" s="14" t="str">
        <f t="shared" si="42"/>
        <v>000000</v>
      </c>
      <c r="AZ32" s="14" t="str">
        <f t="shared" si="43"/>
        <v>B</v>
      </c>
      <c r="BA32" s="14" t="str">
        <f t="shared" si="21"/>
        <v/>
      </c>
      <c r="BB32" s="14" t="str">
        <f t="shared" si="44"/>
        <v/>
      </c>
      <c r="BC32" s="14" t="str">
        <f t="shared" si="22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68" t="str">
        <f t="shared" si="6"/>
        <v/>
      </c>
      <c r="C33" s="24" t="str">
        <f t="shared" si="2"/>
        <v/>
      </c>
      <c r="D33" s="158" t="str">
        <f t="shared" si="48"/>
        <v/>
      </c>
      <c r="E33" s="114" t="str">
        <f t="shared" si="49"/>
        <v/>
      </c>
      <c r="F33" s="67" t="str">
        <f t="shared" si="25"/>
        <v/>
      </c>
      <c r="H33" s="81" t="str">
        <f>IF('Strategy Dashboard'!AU33="","",'Strategy Dashboard'!AU33)</f>
        <v/>
      </c>
      <c r="J33" s="68" t="str">
        <f t="shared" si="7"/>
        <v/>
      </c>
      <c r="K33" s="77" t="str">
        <f t="shared" si="8"/>
        <v/>
      </c>
      <c r="L33" s="114" t="str">
        <f t="shared" si="9"/>
        <v/>
      </c>
      <c r="M33" s="24" t="str">
        <f t="shared" si="26"/>
        <v/>
      </c>
      <c r="N33" s="36" t="str">
        <f t="shared" si="27"/>
        <v/>
      </c>
      <c r="O33" s="117" t="str">
        <f t="shared" si="10"/>
        <v/>
      </c>
      <c r="P33" s="24" t="str">
        <f>IF(H33="","",IF(B33="NB",P32,IF(O33="",SUM($O$5:$O33)+N33,SUM($O$5:$O33))))</f>
        <v/>
      </c>
      <c r="Q33" s="123" t="str">
        <f t="shared" si="0"/>
        <v/>
      </c>
      <c r="R33" s="122" t="str">
        <f t="shared" si="11"/>
        <v/>
      </c>
      <c r="S33" s="79" t="str">
        <f t="shared" si="12"/>
        <v/>
      </c>
      <c r="T33" s="14" t="str">
        <f t="shared" si="5"/>
        <v/>
      </c>
      <c r="U33" s="14">
        <f t="shared" si="28"/>
        <v>0</v>
      </c>
      <c r="V33" s="14" t="str">
        <f t="shared" si="29"/>
        <v/>
      </c>
      <c r="W33" s="14" t="str">
        <f t="shared" si="51"/>
        <v>N</v>
      </c>
      <c r="X33" s="14" t="str">
        <f t="shared" si="30"/>
        <v>N</v>
      </c>
      <c r="Y33" s="14" t="str">
        <f t="shared" si="31"/>
        <v/>
      </c>
      <c r="Z33" s="79" t="str">
        <f t="shared" si="32"/>
        <v/>
      </c>
      <c r="AA33" s="14" t="str">
        <f t="shared" si="33"/>
        <v/>
      </c>
      <c r="AB33" s="14" t="str">
        <f t="shared" si="34"/>
        <v/>
      </c>
      <c r="AC33" s="14" t="str">
        <f t="shared" si="35"/>
        <v/>
      </c>
      <c r="AD33" s="14" t="str">
        <f t="shared" si="36"/>
        <v/>
      </c>
      <c r="AE33" s="14" t="str">
        <f t="shared" si="37"/>
        <v/>
      </c>
      <c r="AF33" s="14" t="str">
        <f t="shared" si="38"/>
        <v/>
      </c>
      <c r="AG33" s="152" t="str">
        <f t="shared" si="14"/>
        <v/>
      </c>
      <c r="AH33" s="152" t="str">
        <f t="shared" si="15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1" t="str">
        <f t="shared" si="16"/>
        <v/>
      </c>
      <c r="AM33" s="71" t="str">
        <f t="shared" si="17"/>
        <v/>
      </c>
      <c r="AN33" s="71" t="str">
        <f t="shared" si="18"/>
        <v/>
      </c>
      <c r="AO33" s="71" t="str">
        <f t="shared" si="19"/>
        <v/>
      </c>
      <c r="AR33" s="14" t="str">
        <f t="shared" si="3"/>
        <v/>
      </c>
      <c r="AS33" s="14" t="str">
        <f t="shared" si="50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2"/>
        <v>00000</v>
      </c>
      <c r="AW33" s="14" t="str">
        <f t="shared" si="52"/>
        <v>00000</v>
      </c>
      <c r="AX33" s="14" t="str">
        <f t="shared" si="42"/>
        <v>000000</v>
      </c>
      <c r="AY33" s="14" t="str">
        <f t="shared" si="42"/>
        <v>000000</v>
      </c>
      <c r="AZ33" s="14" t="str">
        <f t="shared" si="43"/>
        <v>B</v>
      </c>
      <c r="BA33" s="14" t="str">
        <f t="shared" si="21"/>
        <v/>
      </c>
      <c r="BB33" s="14" t="str">
        <f t="shared" si="44"/>
        <v/>
      </c>
      <c r="BC33" s="14" t="str">
        <f t="shared" si="22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/>
      </c>
      <c r="C34" s="25" t="str">
        <f t="shared" si="2"/>
        <v/>
      </c>
      <c r="D34" s="159" t="str">
        <f t="shared" si="48"/>
        <v/>
      </c>
      <c r="E34" s="115" t="str">
        <f t="shared" si="49"/>
        <v/>
      </c>
      <c r="F34" s="70" t="str">
        <f t="shared" si="25"/>
        <v/>
      </c>
      <c r="H34" s="82" t="str">
        <f>IF('Strategy Dashboard'!AU34="","",'Strategy Dashboard'!AU34)</f>
        <v/>
      </c>
      <c r="J34" s="69" t="str">
        <f t="shared" si="7"/>
        <v/>
      </c>
      <c r="K34" s="78" t="str">
        <f t="shared" si="8"/>
        <v/>
      </c>
      <c r="L34" s="115" t="str">
        <f t="shared" si="9"/>
        <v/>
      </c>
      <c r="M34" s="25" t="str">
        <f t="shared" si="26"/>
        <v/>
      </c>
      <c r="N34" s="36" t="str">
        <f t="shared" si="27"/>
        <v/>
      </c>
      <c r="O34" s="124" t="str">
        <f t="shared" si="10"/>
        <v/>
      </c>
      <c r="P34" s="25" t="str">
        <f>IF(H34="","",IF(B34="NB",P33,IF(O34="",SUM($O$5:$O34)+N34,SUM($O$5:$O34))))</f>
        <v/>
      </c>
      <c r="Q34" s="125" t="str">
        <f t="shared" si="0"/>
        <v/>
      </c>
      <c r="R34" s="122" t="str">
        <f t="shared" si="11"/>
        <v/>
      </c>
      <c r="S34" s="79" t="str">
        <f t="shared" si="12"/>
        <v/>
      </c>
      <c r="T34" s="14" t="str">
        <f t="shared" si="5"/>
        <v/>
      </c>
      <c r="U34" s="14">
        <f t="shared" si="28"/>
        <v>0</v>
      </c>
      <c r="V34" s="14" t="str">
        <f t="shared" si="29"/>
        <v/>
      </c>
      <c r="W34" s="14" t="str">
        <f t="shared" si="51"/>
        <v>N</v>
      </c>
      <c r="X34" s="14" t="str">
        <f t="shared" si="30"/>
        <v>N</v>
      </c>
      <c r="Y34" s="14" t="str">
        <f t="shared" si="31"/>
        <v/>
      </c>
      <c r="Z34" s="79" t="str">
        <f t="shared" si="32"/>
        <v/>
      </c>
      <c r="AA34" s="14" t="str">
        <f t="shared" si="33"/>
        <v/>
      </c>
      <c r="AB34" s="14" t="str">
        <f t="shared" si="34"/>
        <v/>
      </c>
      <c r="AC34" s="14" t="str">
        <f t="shared" si="35"/>
        <v/>
      </c>
      <c r="AD34" s="14" t="str">
        <f t="shared" si="36"/>
        <v/>
      </c>
      <c r="AE34" s="14" t="str">
        <f t="shared" si="37"/>
        <v/>
      </c>
      <c r="AF34" s="14" t="str">
        <f t="shared" si="38"/>
        <v/>
      </c>
      <c r="AG34" s="152" t="str">
        <f t="shared" si="14"/>
        <v/>
      </c>
      <c r="AH34" s="152" t="str">
        <f t="shared" si="15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1" t="str">
        <f t="shared" si="16"/>
        <v/>
      </c>
      <c r="AM34" s="71" t="str">
        <f t="shared" si="17"/>
        <v/>
      </c>
      <c r="AN34" s="71" t="str">
        <f t="shared" si="18"/>
        <v/>
      </c>
      <c r="AO34" s="71" t="str">
        <f t="shared" si="19"/>
        <v/>
      </c>
      <c r="AR34" s="14" t="str">
        <f t="shared" si="3"/>
        <v/>
      </c>
      <c r="AS34" s="14" t="str">
        <f t="shared" si="50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2"/>
        <v>00000</v>
      </c>
      <c r="AW34" s="14" t="str">
        <f t="shared" si="52"/>
        <v>00000</v>
      </c>
      <c r="AX34" s="14" t="str">
        <f t="shared" si="42"/>
        <v>000000</v>
      </c>
      <c r="AY34" s="14" t="str">
        <f t="shared" si="42"/>
        <v>000000</v>
      </c>
      <c r="AZ34" s="14" t="str">
        <f t="shared" si="43"/>
        <v>B</v>
      </c>
      <c r="BA34" s="14" t="str">
        <f t="shared" si="21"/>
        <v/>
      </c>
      <c r="BB34" s="14" t="str">
        <f t="shared" si="44"/>
        <v/>
      </c>
      <c r="BC34" s="14" t="str">
        <f t="shared" si="22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4" t="str">
        <f t="shared" si="6"/>
        <v/>
      </c>
      <c r="C35" s="36" t="str">
        <f t="shared" si="2"/>
        <v/>
      </c>
      <c r="D35" s="156" t="str">
        <f t="shared" si="48"/>
        <v/>
      </c>
      <c r="E35" s="113" t="str">
        <f t="shared" si="49"/>
        <v/>
      </c>
      <c r="F35" s="76" t="str">
        <f t="shared" si="25"/>
        <v/>
      </c>
      <c r="H35" s="80" t="str">
        <f>IF('Strategy Dashboard'!AU35="","",'Strategy Dashboard'!AU35)</f>
        <v/>
      </c>
      <c r="J35" s="74" t="str">
        <f t="shared" si="7"/>
        <v/>
      </c>
      <c r="K35" s="75" t="str">
        <f t="shared" si="8"/>
        <v/>
      </c>
      <c r="L35" s="113" t="str">
        <f t="shared" si="9"/>
        <v/>
      </c>
      <c r="M35" s="36" t="str">
        <f t="shared" si="26"/>
        <v/>
      </c>
      <c r="N35" s="36" t="str">
        <f t="shared" si="27"/>
        <v/>
      </c>
      <c r="O35" s="129" t="str">
        <f t="shared" si="10"/>
        <v/>
      </c>
      <c r="P35" s="36" t="str">
        <f>IF(H35="","",IF(B35="NB",P34,IF(O35="",SUM($O$5:$O35)+N35,SUM($O$5:$O35))))</f>
        <v/>
      </c>
      <c r="Q35" s="130" t="str">
        <f t="shared" si="0"/>
        <v/>
      </c>
      <c r="R35" s="122" t="str">
        <f t="shared" si="11"/>
        <v/>
      </c>
      <c r="S35" s="79" t="str">
        <f t="shared" si="12"/>
        <v/>
      </c>
      <c r="T35" s="14" t="str">
        <f t="shared" si="5"/>
        <v/>
      </c>
      <c r="U35" s="14">
        <f t="shared" si="28"/>
        <v>0</v>
      </c>
      <c r="V35" s="14" t="str">
        <f t="shared" si="29"/>
        <v/>
      </c>
      <c r="W35" s="14" t="str">
        <f t="shared" si="51"/>
        <v>N</v>
      </c>
      <c r="X35" s="14" t="str">
        <f t="shared" si="30"/>
        <v>N</v>
      </c>
      <c r="Y35" s="14" t="str">
        <f t="shared" si="31"/>
        <v/>
      </c>
      <c r="Z35" s="79" t="str">
        <f t="shared" si="32"/>
        <v/>
      </c>
      <c r="AA35" s="14" t="str">
        <f t="shared" si="33"/>
        <v/>
      </c>
      <c r="AB35" s="14" t="str">
        <f t="shared" si="34"/>
        <v/>
      </c>
      <c r="AC35" s="14" t="str">
        <f t="shared" si="35"/>
        <v/>
      </c>
      <c r="AD35" s="14" t="str">
        <f t="shared" si="36"/>
        <v/>
      </c>
      <c r="AE35" s="14" t="str">
        <f t="shared" si="37"/>
        <v/>
      </c>
      <c r="AF35" s="14" t="str">
        <f t="shared" si="38"/>
        <v/>
      </c>
      <c r="AG35" s="152" t="str">
        <f t="shared" si="14"/>
        <v/>
      </c>
      <c r="AH35" s="152" t="str">
        <f t="shared" si="15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1" t="str">
        <f t="shared" si="16"/>
        <v/>
      </c>
      <c r="AM35" s="71" t="str">
        <f t="shared" si="17"/>
        <v/>
      </c>
      <c r="AN35" s="71" t="str">
        <f t="shared" si="18"/>
        <v/>
      </c>
      <c r="AO35" s="71" t="str">
        <f t="shared" si="19"/>
        <v/>
      </c>
      <c r="AR35" s="14" t="str">
        <f t="shared" si="3"/>
        <v/>
      </c>
      <c r="AS35" s="14" t="str">
        <f t="shared" si="50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2"/>
        <v>00000</v>
      </c>
      <c r="AW35" s="14" t="str">
        <f t="shared" si="52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21"/>
        <v/>
      </c>
      <c r="BB35" s="14" t="str">
        <f t="shared" si="44"/>
        <v/>
      </c>
      <c r="BC35" s="14" t="str">
        <f t="shared" si="22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68" t="str">
        <f t="shared" si="6"/>
        <v/>
      </c>
      <c r="C36" s="24" t="str">
        <f t="shared" si="2"/>
        <v/>
      </c>
      <c r="D36" s="158" t="str">
        <f t="shared" si="48"/>
        <v/>
      </c>
      <c r="E36" s="114" t="str">
        <f t="shared" si="49"/>
        <v/>
      </c>
      <c r="F36" s="67" t="str">
        <f t="shared" si="25"/>
        <v/>
      </c>
      <c r="H36" s="81" t="str">
        <f>IF('Strategy Dashboard'!AU36="","",'Strategy Dashboard'!AU36)</f>
        <v/>
      </c>
      <c r="J36" s="68" t="str">
        <f t="shared" si="7"/>
        <v/>
      </c>
      <c r="K36" s="77" t="str">
        <f t="shared" si="8"/>
        <v/>
      </c>
      <c r="L36" s="114" t="str">
        <f t="shared" si="9"/>
        <v/>
      </c>
      <c r="M36" s="24" t="str">
        <f t="shared" si="26"/>
        <v/>
      </c>
      <c r="N36" s="36" t="str">
        <f t="shared" si="27"/>
        <v/>
      </c>
      <c r="O36" s="117" t="str">
        <f t="shared" si="10"/>
        <v/>
      </c>
      <c r="P36" s="24" t="str">
        <f>IF(H36="","",IF(B36="NB",P35,IF(O36="",SUM($O$5:$O36)+N36,SUM($O$5:$O36))))</f>
        <v/>
      </c>
      <c r="Q36" s="123" t="str">
        <f t="shared" si="0"/>
        <v/>
      </c>
      <c r="R36" s="122" t="str">
        <f t="shared" si="11"/>
        <v/>
      </c>
      <c r="S36" s="79" t="str">
        <f t="shared" si="12"/>
        <v/>
      </c>
      <c r="T36" s="14" t="str">
        <f t="shared" si="5"/>
        <v/>
      </c>
      <c r="U36" s="14">
        <f t="shared" si="28"/>
        <v>0</v>
      </c>
      <c r="V36" s="14" t="str">
        <f t="shared" si="29"/>
        <v/>
      </c>
      <c r="W36" s="14" t="str">
        <f t="shared" si="51"/>
        <v>N</v>
      </c>
      <c r="X36" s="14" t="str">
        <f t="shared" si="30"/>
        <v>N</v>
      </c>
      <c r="Y36" s="14" t="str">
        <f t="shared" si="31"/>
        <v/>
      </c>
      <c r="Z36" s="79" t="str">
        <f t="shared" si="32"/>
        <v/>
      </c>
      <c r="AA36" s="14" t="str">
        <f t="shared" si="33"/>
        <v/>
      </c>
      <c r="AB36" s="14" t="str">
        <f t="shared" si="34"/>
        <v/>
      </c>
      <c r="AC36" s="14" t="str">
        <f t="shared" si="35"/>
        <v/>
      </c>
      <c r="AD36" s="14" t="str">
        <f t="shared" si="36"/>
        <v/>
      </c>
      <c r="AE36" s="14" t="str">
        <f t="shared" si="37"/>
        <v/>
      </c>
      <c r="AF36" s="14" t="str">
        <f t="shared" si="38"/>
        <v/>
      </c>
      <c r="AG36" s="152" t="str">
        <f t="shared" si="14"/>
        <v/>
      </c>
      <c r="AH36" s="152" t="str">
        <f t="shared" si="15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1" t="str">
        <f t="shared" si="16"/>
        <v/>
      </c>
      <c r="AM36" s="71" t="str">
        <f t="shared" si="17"/>
        <v/>
      </c>
      <c r="AN36" s="71" t="str">
        <f t="shared" si="18"/>
        <v/>
      </c>
      <c r="AO36" s="71" t="str">
        <f t="shared" si="19"/>
        <v/>
      </c>
      <c r="AR36" s="14" t="str">
        <f t="shared" si="3"/>
        <v/>
      </c>
      <c r="AS36" s="14" t="str">
        <f t="shared" si="50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2"/>
        <v>00000</v>
      </c>
      <c r="AW36" s="14" t="str">
        <f t="shared" si="52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21"/>
        <v/>
      </c>
      <c r="BB36" s="14" t="str">
        <f t="shared" si="44"/>
        <v/>
      </c>
      <c r="BC36" s="14" t="str">
        <f t="shared" si="22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68" t="str">
        <f t="shared" si="6"/>
        <v/>
      </c>
      <c r="C37" s="24" t="str">
        <f t="shared" si="2"/>
        <v/>
      </c>
      <c r="D37" s="158" t="str">
        <f t="shared" si="48"/>
        <v/>
      </c>
      <c r="E37" s="114" t="str">
        <f t="shared" si="49"/>
        <v/>
      </c>
      <c r="F37" s="67" t="str">
        <f t="shared" si="25"/>
        <v/>
      </c>
      <c r="H37" s="81" t="str">
        <f>IF('Strategy Dashboard'!AU37="","",'Strategy Dashboard'!AU37)</f>
        <v/>
      </c>
      <c r="J37" s="68" t="str">
        <f t="shared" si="7"/>
        <v/>
      </c>
      <c r="K37" s="77" t="str">
        <f t="shared" si="8"/>
        <v/>
      </c>
      <c r="L37" s="114" t="str">
        <f t="shared" si="9"/>
        <v/>
      </c>
      <c r="M37" s="24" t="str">
        <f t="shared" si="26"/>
        <v/>
      </c>
      <c r="N37" s="36" t="str">
        <f t="shared" si="27"/>
        <v/>
      </c>
      <c r="O37" s="117" t="str">
        <f t="shared" si="10"/>
        <v/>
      </c>
      <c r="P37" s="24" t="str">
        <f>IF(H37="","",IF(B37="NB",P36,IF(O37="",SUM($O$5:$O37)+N37,SUM($O$5:$O37))))</f>
        <v/>
      </c>
      <c r="Q37" s="123" t="str">
        <f t="shared" si="0"/>
        <v/>
      </c>
      <c r="R37" s="122" t="str">
        <f t="shared" si="11"/>
        <v/>
      </c>
      <c r="S37" s="79" t="str">
        <f t="shared" si="12"/>
        <v/>
      </c>
      <c r="T37" s="14" t="str">
        <f t="shared" si="5"/>
        <v/>
      </c>
      <c r="U37" s="14">
        <f t="shared" si="28"/>
        <v>0</v>
      </c>
      <c r="V37" s="14" t="str">
        <f t="shared" si="29"/>
        <v/>
      </c>
      <c r="W37" s="14" t="str">
        <f t="shared" si="51"/>
        <v>N</v>
      </c>
      <c r="X37" s="14" t="str">
        <f t="shared" si="30"/>
        <v>N</v>
      </c>
      <c r="Y37" s="14" t="str">
        <f t="shared" si="31"/>
        <v/>
      </c>
      <c r="Z37" s="79" t="str">
        <f t="shared" si="32"/>
        <v/>
      </c>
      <c r="AA37" s="14" t="str">
        <f t="shared" si="33"/>
        <v/>
      </c>
      <c r="AB37" s="14" t="str">
        <f t="shared" si="34"/>
        <v/>
      </c>
      <c r="AC37" s="14" t="str">
        <f t="shared" si="35"/>
        <v/>
      </c>
      <c r="AD37" s="14" t="str">
        <f t="shared" si="36"/>
        <v/>
      </c>
      <c r="AE37" s="14" t="str">
        <f t="shared" si="37"/>
        <v/>
      </c>
      <c r="AF37" s="14" t="str">
        <f t="shared" si="38"/>
        <v/>
      </c>
      <c r="AG37" s="152" t="str">
        <f t="shared" si="14"/>
        <v/>
      </c>
      <c r="AH37" s="152" t="str">
        <f t="shared" si="15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1" t="str">
        <f t="shared" si="16"/>
        <v/>
      </c>
      <c r="AM37" s="71" t="str">
        <f t="shared" si="17"/>
        <v/>
      </c>
      <c r="AN37" s="71" t="str">
        <f t="shared" si="18"/>
        <v/>
      </c>
      <c r="AO37" s="71" t="str">
        <f t="shared" si="19"/>
        <v/>
      </c>
      <c r="AR37" s="14" t="str">
        <f t="shared" si="3"/>
        <v/>
      </c>
      <c r="AS37" s="14" t="str">
        <f t="shared" si="50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2"/>
        <v>00000</v>
      </c>
      <c r="AW37" s="14" t="str">
        <f t="shared" si="52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21"/>
        <v/>
      </c>
      <c r="BB37" s="14" t="str">
        <f t="shared" si="44"/>
        <v/>
      </c>
      <c r="BC37" s="14" t="str">
        <f t="shared" si="22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68" t="str">
        <f t="shared" si="6"/>
        <v/>
      </c>
      <c r="C38" s="24" t="str">
        <f t="shared" si="2"/>
        <v/>
      </c>
      <c r="D38" s="158" t="str">
        <f t="shared" si="48"/>
        <v/>
      </c>
      <c r="E38" s="114" t="str">
        <f t="shared" si="49"/>
        <v/>
      </c>
      <c r="F38" s="67" t="str">
        <f t="shared" si="25"/>
        <v/>
      </c>
      <c r="H38" s="81" t="str">
        <f>IF('Strategy Dashboard'!AU38="","",'Strategy Dashboard'!AU38)</f>
        <v/>
      </c>
      <c r="J38" s="68" t="str">
        <f t="shared" si="7"/>
        <v/>
      </c>
      <c r="K38" s="77" t="str">
        <f t="shared" si="8"/>
        <v/>
      </c>
      <c r="L38" s="114" t="str">
        <f t="shared" si="9"/>
        <v/>
      </c>
      <c r="M38" s="24" t="str">
        <f t="shared" si="26"/>
        <v/>
      </c>
      <c r="N38" s="36" t="str">
        <f t="shared" si="27"/>
        <v/>
      </c>
      <c r="O38" s="117" t="str">
        <f t="shared" si="10"/>
        <v/>
      </c>
      <c r="P38" s="24" t="str">
        <f>IF(H38="","",IF(B38="NB",P37,IF(O38="",SUM($O$5:$O38)+N38,SUM($O$5:$O38))))</f>
        <v/>
      </c>
      <c r="Q38" s="123" t="str">
        <f t="shared" si="0"/>
        <v/>
      </c>
      <c r="R38" s="122" t="str">
        <f t="shared" si="11"/>
        <v/>
      </c>
      <c r="S38" s="79" t="str">
        <f t="shared" si="12"/>
        <v/>
      </c>
      <c r="T38" s="14" t="str">
        <f t="shared" si="5"/>
        <v/>
      </c>
      <c r="U38" s="14">
        <f t="shared" si="28"/>
        <v>0</v>
      </c>
      <c r="V38" s="14" t="str">
        <f t="shared" si="29"/>
        <v/>
      </c>
      <c r="W38" s="14" t="str">
        <f t="shared" si="51"/>
        <v>N</v>
      </c>
      <c r="X38" s="14" t="str">
        <f t="shared" si="30"/>
        <v>N</v>
      </c>
      <c r="Y38" s="14" t="str">
        <f t="shared" si="31"/>
        <v/>
      </c>
      <c r="Z38" s="79" t="str">
        <f t="shared" si="32"/>
        <v/>
      </c>
      <c r="AA38" s="14" t="str">
        <f t="shared" si="33"/>
        <v/>
      </c>
      <c r="AB38" s="14" t="str">
        <f t="shared" si="34"/>
        <v/>
      </c>
      <c r="AC38" s="14" t="str">
        <f t="shared" si="35"/>
        <v/>
      </c>
      <c r="AD38" s="14" t="str">
        <f t="shared" si="36"/>
        <v/>
      </c>
      <c r="AE38" s="14" t="str">
        <f t="shared" si="37"/>
        <v/>
      </c>
      <c r="AF38" s="14" t="str">
        <f t="shared" si="38"/>
        <v/>
      </c>
      <c r="AG38" s="152" t="str">
        <f t="shared" si="14"/>
        <v/>
      </c>
      <c r="AH38" s="152" t="str">
        <f t="shared" si="15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1" t="str">
        <f t="shared" si="16"/>
        <v/>
      </c>
      <c r="AM38" s="71" t="str">
        <f t="shared" si="17"/>
        <v/>
      </c>
      <c r="AN38" s="71" t="str">
        <f t="shared" si="18"/>
        <v/>
      </c>
      <c r="AO38" s="71" t="str">
        <f t="shared" si="19"/>
        <v/>
      </c>
      <c r="AR38" s="14" t="str">
        <f t="shared" si="3"/>
        <v/>
      </c>
      <c r="AS38" s="14" t="str">
        <f t="shared" si="50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2"/>
        <v>00000</v>
      </c>
      <c r="AW38" s="14" t="str">
        <f t="shared" si="52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21"/>
        <v/>
      </c>
      <c r="BB38" s="14" t="str">
        <f t="shared" si="44"/>
        <v/>
      </c>
      <c r="BC38" s="14" t="str">
        <f t="shared" si="22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69" t="str">
        <f t="shared" si="6"/>
        <v/>
      </c>
      <c r="C39" s="25" t="str">
        <f t="shared" si="2"/>
        <v/>
      </c>
      <c r="D39" s="159" t="str">
        <f t="shared" si="48"/>
        <v/>
      </c>
      <c r="E39" s="115" t="str">
        <f t="shared" si="49"/>
        <v/>
      </c>
      <c r="F39" s="70" t="str">
        <f t="shared" si="25"/>
        <v/>
      </c>
      <c r="H39" s="82" t="str">
        <f>IF('Strategy Dashboard'!AU39="","",'Strategy Dashboard'!AU39)</f>
        <v/>
      </c>
      <c r="J39" s="69" t="str">
        <f t="shared" si="7"/>
        <v/>
      </c>
      <c r="K39" s="78" t="str">
        <f t="shared" si="8"/>
        <v/>
      </c>
      <c r="L39" s="115" t="str">
        <f t="shared" si="9"/>
        <v/>
      </c>
      <c r="M39" s="25" t="str">
        <f t="shared" si="26"/>
        <v/>
      </c>
      <c r="N39" s="36" t="str">
        <f t="shared" si="27"/>
        <v/>
      </c>
      <c r="O39" s="124" t="str">
        <f t="shared" si="10"/>
        <v/>
      </c>
      <c r="P39" s="25" t="str">
        <f>IF(H39="","",IF(B39="NB",P38,IF(O39="",SUM($O$5:$O39)+N39,SUM($O$5:$O39))))</f>
        <v/>
      </c>
      <c r="Q39" s="125" t="str">
        <f t="shared" si="0"/>
        <v/>
      </c>
      <c r="R39" s="122" t="str">
        <f t="shared" si="11"/>
        <v/>
      </c>
      <c r="S39" s="79" t="str">
        <f t="shared" si="12"/>
        <v/>
      </c>
      <c r="T39" s="14" t="str">
        <f t="shared" si="5"/>
        <v/>
      </c>
      <c r="U39" s="14">
        <f t="shared" si="28"/>
        <v>0</v>
      </c>
      <c r="V39" s="14" t="str">
        <f t="shared" si="29"/>
        <v/>
      </c>
      <c r="W39" s="14" t="str">
        <f t="shared" si="51"/>
        <v>N</v>
      </c>
      <c r="X39" s="14" t="str">
        <f t="shared" si="30"/>
        <v>N</v>
      </c>
      <c r="Y39" s="14" t="str">
        <f t="shared" si="31"/>
        <v/>
      </c>
      <c r="Z39" s="79" t="str">
        <f t="shared" si="32"/>
        <v/>
      </c>
      <c r="AA39" s="14" t="str">
        <f t="shared" si="33"/>
        <v/>
      </c>
      <c r="AB39" s="14" t="str">
        <f t="shared" si="34"/>
        <v/>
      </c>
      <c r="AC39" s="14" t="str">
        <f t="shared" si="35"/>
        <v/>
      </c>
      <c r="AD39" s="14" t="str">
        <f t="shared" si="36"/>
        <v/>
      </c>
      <c r="AE39" s="14" t="str">
        <f t="shared" si="37"/>
        <v/>
      </c>
      <c r="AF39" s="14" t="str">
        <f t="shared" si="38"/>
        <v/>
      </c>
      <c r="AG39" s="152" t="str">
        <f t="shared" si="14"/>
        <v/>
      </c>
      <c r="AH39" s="152" t="str">
        <f t="shared" si="15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1" t="str">
        <f t="shared" si="16"/>
        <v/>
      </c>
      <c r="AM39" s="71" t="str">
        <f t="shared" si="17"/>
        <v/>
      </c>
      <c r="AN39" s="71" t="str">
        <f t="shared" si="18"/>
        <v/>
      </c>
      <c r="AO39" s="71" t="str">
        <f t="shared" si="19"/>
        <v/>
      </c>
      <c r="AR39" s="14" t="str">
        <f t="shared" si="3"/>
        <v/>
      </c>
      <c r="AS39" s="14" t="str">
        <f t="shared" si="50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2"/>
        <v>00000</v>
      </c>
      <c r="AW39" s="14" t="str">
        <f t="shared" si="52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21"/>
        <v/>
      </c>
      <c r="BB39" s="14" t="str">
        <f t="shared" si="44"/>
        <v/>
      </c>
      <c r="BC39" s="14" t="str">
        <f t="shared" si="22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/>
      </c>
      <c r="C40" s="36" t="str">
        <f t="shared" si="2"/>
        <v/>
      </c>
      <c r="D40" s="156" t="str">
        <f t="shared" si="48"/>
        <v/>
      </c>
      <c r="E40" s="113" t="str">
        <f t="shared" si="49"/>
        <v/>
      </c>
      <c r="F40" s="76" t="str">
        <f t="shared" si="25"/>
        <v/>
      </c>
      <c r="H40" s="80" t="str">
        <f>IF('Strategy Dashboard'!AU40="","",'Strategy Dashboard'!AU40)</f>
        <v/>
      </c>
      <c r="J40" s="74" t="str">
        <f t="shared" si="7"/>
        <v/>
      </c>
      <c r="K40" s="75" t="str">
        <f t="shared" si="8"/>
        <v/>
      </c>
      <c r="L40" s="113" t="str">
        <f t="shared" si="9"/>
        <v/>
      </c>
      <c r="M40" s="36" t="str">
        <f t="shared" si="26"/>
        <v/>
      </c>
      <c r="N40" s="36" t="str">
        <f t="shared" si="27"/>
        <v/>
      </c>
      <c r="O40" s="129" t="str">
        <f t="shared" si="10"/>
        <v/>
      </c>
      <c r="P40" s="36" t="str">
        <f>IF(H40="","",IF(B40="NB",P39,IF(O40="",SUM($O$5:$O40)+N40,SUM($O$5:$O40))))</f>
        <v/>
      </c>
      <c r="Q40" s="130" t="str">
        <f t="shared" si="0"/>
        <v/>
      </c>
      <c r="R40" s="122" t="str">
        <f t="shared" si="11"/>
        <v/>
      </c>
      <c r="S40" s="79" t="str">
        <f t="shared" si="12"/>
        <v/>
      </c>
      <c r="T40" s="14" t="str">
        <f t="shared" si="5"/>
        <v/>
      </c>
      <c r="U40" s="14">
        <f t="shared" si="28"/>
        <v>0</v>
      </c>
      <c r="V40" s="14" t="str">
        <f t="shared" si="29"/>
        <v/>
      </c>
      <c r="W40" s="14" t="str">
        <f t="shared" si="51"/>
        <v>N</v>
      </c>
      <c r="X40" s="14" t="str">
        <f t="shared" si="30"/>
        <v>N</v>
      </c>
      <c r="Y40" s="14" t="str">
        <f t="shared" si="31"/>
        <v/>
      </c>
      <c r="Z40" s="79" t="str">
        <f t="shared" si="32"/>
        <v/>
      </c>
      <c r="AA40" s="14" t="str">
        <f t="shared" si="33"/>
        <v/>
      </c>
      <c r="AB40" s="14" t="str">
        <f t="shared" si="34"/>
        <v/>
      </c>
      <c r="AC40" s="14" t="str">
        <f t="shared" si="35"/>
        <v/>
      </c>
      <c r="AD40" s="14" t="str">
        <f t="shared" si="36"/>
        <v/>
      </c>
      <c r="AE40" s="14" t="str">
        <f t="shared" si="37"/>
        <v/>
      </c>
      <c r="AF40" s="14" t="str">
        <f t="shared" si="38"/>
        <v/>
      </c>
      <c r="AG40" s="152" t="str">
        <f t="shared" si="14"/>
        <v/>
      </c>
      <c r="AH40" s="152" t="str">
        <f t="shared" si="15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1" t="str">
        <f t="shared" si="16"/>
        <v/>
      </c>
      <c r="AM40" s="71" t="str">
        <f t="shared" si="17"/>
        <v/>
      </c>
      <c r="AN40" s="71" t="str">
        <f t="shared" si="18"/>
        <v/>
      </c>
      <c r="AO40" s="71" t="str">
        <f t="shared" si="19"/>
        <v/>
      </c>
      <c r="AR40" s="14" t="str">
        <f t="shared" si="3"/>
        <v/>
      </c>
      <c r="AS40" s="14" t="str">
        <f t="shared" si="50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2"/>
        <v>00000</v>
      </c>
      <c r="AW40" s="14" t="str">
        <f t="shared" si="52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21"/>
        <v/>
      </c>
      <c r="BB40" s="14" t="str">
        <f t="shared" si="44"/>
        <v/>
      </c>
      <c r="BC40" s="14" t="str">
        <f t="shared" si="22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68" t="str">
        <f t="shared" si="6"/>
        <v/>
      </c>
      <c r="C41" s="24" t="str">
        <f t="shared" si="2"/>
        <v/>
      </c>
      <c r="D41" s="158" t="str">
        <f t="shared" si="48"/>
        <v/>
      </c>
      <c r="E41" s="114" t="str">
        <f t="shared" si="49"/>
        <v/>
      </c>
      <c r="F41" s="67" t="str">
        <f t="shared" si="25"/>
        <v/>
      </c>
      <c r="H41" s="81" t="str">
        <f>IF('Strategy Dashboard'!AU41="","",'Strategy Dashboard'!AU41)</f>
        <v/>
      </c>
      <c r="J41" s="68" t="str">
        <f t="shared" si="7"/>
        <v/>
      </c>
      <c r="K41" s="77" t="str">
        <f t="shared" si="8"/>
        <v/>
      </c>
      <c r="L41" s="114" t="str">
        <f t="shared" si="9"/>
        <v/>
      </c>
      <c r="M41" s="24" t="str">
        <f t="shared" si="26"/>
        <v/>
      </c>
      <c r="N41" s="36" t="str">
        <f t="shared" si="27"/>
        <v/>
      </c>
      <c r="O41" s="117" t="str">
        <f t="shared" si="10"/>
        <v/>
      </c>
      <c r="P41" s="24" t="str">
        <f>IF(H41="","",IF(B41="NB",P40,IF(O41="",SUM($O$5:$O41)+N41,SUM($O$5:$O41))))</f>
        <v/>
      </c>
      <c r="Q41" s="123" t="str">
        <f t="shared" si="0"/>
        <v/>
      </c>
      <c r="R41" s="122" t="str">
        <f t="shared" si="11"/>
        <v/>
      </c>
      <c r="S41" s="79" t="str">
        <f t="shared" si="12"/>
        <v/>
      </c>
      <c r="T41" s="14" t="str">
        <f t="shared" si="5"/>
        <v/>
      </c>
      <c r="U41" s="14">
        <f t="shared" si="28"/>
        <v>0</v>
      </c>
      <c r="V41" s="14" t="str">
        <f t="shared" si="29"/>
        <v/>
      </c>
      <c r="W41" s="14" t="str">
        <f t="shared" si="51"/>
        <v>N</v>
      </c>
      <c r="X41" s="14" t="str">
        <f t="shared" si="30"/>
        <v>N</v>
      </c>
      <c r="Y41" s="14" t="str">
        <f t="shared" si="31"/>
        <v/>
      </c>
      <c r="Z41" s="79" t="str">
        <f t="shared" si="32"/>
        <v/>
      </c>
      <c r="AA41" s="14" t="str">
        <f t="shared" si="33"/>
        <v/>
      </c>
      <c r="AB41" s="14" t="str">
        <f t="shared" si="34"/>
        <v/>
      </c>
      <c r="AC41" s="14" t="str">
        <f t="shared" si="35"/>
        <v/>
      </c>
      <c r="AD41" s="14" t="str">
        <f t="shared" si="36"/>
        <v/>
      </c>
      <c r="AE41" s="14" t="str">
        <f t="shared" si="37"/>
        <v/>
      </c>
      <c r="AF41" s="14" t="str">
        <f t="shared" si="38"/>
        <v/>
      </c>
      <c r="AG41" s="152" t="str">
        <f t="shared" si="14"/>
        <v/>
      </c>
      <c r="AH41" s="152" t="str">
        <f t="shared" si="15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1" t="str">
        <f t="shared" si="16"/>
        <v/>
      </c>
      <c r="AM41" s="71" t="str">
        <f t="shared" si="17"/>
        <v/>
      </c>
      <c r="AN41" s="71" t="str">
        <f t="shared" si="18"/>
        <v/>
      </c>
      <c r="AO41" s="71" t="str">
        <f t="shared" si="19"/>
        <v/>
      </c>
      <c r="AR41" s="14" t="str">
        <f t="shared" si="3"/>
        <v/>
      </c>
      <c r="AS41" s="14" t="str">
        <f t="shared" si="50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2"/>
        <v>00000</v>
      </c>
      <c r="AW41" s="14" t="str">
        <f t="shared" si="52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21"/>
        <v/>
      </c>
      <c r="BB41" s="14" t="str">
        <f t="shared" si="44"/>
        <v/>
      </c>
      <c r="BC41" s="14" t="str">
        <f t="shared" si="22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/>
      </c>
      <c r="C42" s="24" t="str">
        <f t="shared" si="2"/>
        <v/>
      </c>
      <c r="D42" s="158" t="str">
        <f t="shared" si="48"/>
        <v/>
      </c>
      <c r="E42" s="114" t="str">
        <f t="shared" si="49"/>
        <v/>
      </c>
      <c r="F42" s="67" t="str">
        <f t="shared" si="25"/>
        <v/>
      </c>
      <c r="H42" s="81" t="str">
        <f>IF('Strategy Dashboard'!AU42="","",'Strategy Dashboard'!AU42)</f>
        <v/>
      </c>
      <c r="J42" s="68" t="str">
        <f t="shared" si="7"/>
        <v/>
      </c>
      <c r="K42" s="77" t="str">
        <f t="shared" si="8"/>
        <v/>
      </c>
      <c r="L42" s="114" t="str">
        <f t="shared" si="9"/>
        <v/>
      </c>
      <c r="M42" s="24" t="str">
        <f t="shared" si="26"/>
        <v/>
      </c>
      <c r="N42" s="36" t="str">
        <f t="shared" si="27"/>
        <v/>
      </c>
      <c r="O42" s="117" t="str">
        <f t="shared" si="10"/>
        <v/>
      </c>
      <c r="P42" s="24" t="str">
        <f>IF(H42="","",IF(B42="NB",P41,IF(O42="",SUM($O$5:$O42)+N42,SUM($O$5:$O42))))</f>
        <v/>
      </c>
      <c r="Q42" s="123" t="str">
        <f t="shared" si="0"/>
        <v/>
      </c>
      <c r="R42" s="122" t="str">
        <f t="shared" si="11"/>
        <v/>
      </c>
      <c r="S42" s="79" t="str">
        <f t="shared" si="12"/>
        <v/>
      </c>
      <c r="T42" s="14" t="str">
        <f t="shared" si="5"/>
        <v/>
      </c>
      <c r="U42" s="14">
        <f t="shared" si="28"/>
        <v>0</v>
      </c>
      <c r="V42" s="14" t="str">
        <f t="shared" si="29"/>
        <v/>
      </c>
      <c r="W42" s="14" t="str">
        <f t="shared" si="51"/>
        <v>N</v>
      </c>
      <c r="X42" s="14" t="str">
        <f t="shared" si="30"/>
        <v>N</v>
      </c>
      <c r="Y42" s="14" t="str">
        <f t="shared" si="31"/>
        <v/>
      </c>
      <c r="Z42" s="79" t="str">
        <f t="shared" si="32"/>
        <v/>
      </c>
      <c r="AA42" s="14" t="str">
        <f t="shared" si="33"/>
        <v/>
      </c>
      <c r="AB42" s="14" t="str">
        <f t="shared" si="34"/>
        <v/>
      </c>
      <c r="AC42" s="14" t="str">
        <f t="shared" si="35"/>
        <v/>
      </c>
      <c r="AD42" s="14" t="str">
        <f t="shared" si="36"/>
        <v/>
      </c>
      <c r="AE42" s="14" t="str">
        <f t="shared" si="37"/>
        <v/>
      </c>
      <c r="AF42" s="14" t="str">
        <f t="shared" si="38"/>
        <v/>
      </c>
      <c r="AG42" s="152" t="str">
        <f t="shared" si="14"/>
        <v/>
      </c>
      <c r="AH42" s="152" t="str">
        <f t="shared" si="15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1" t="str">
        <f t="shared" si="16"/>
        <v/>
      </c>
      <c r="AM42" s="71" t="str">
        <f t="shared" si="17"/>
        <v/>
      </c>
      <c r="AN42" s="71" t="str">
        <f t="shared" si="18"/>
        <v/>
      </c>
      <c r="AO42" s="71" t="str">
        <f t="shared" si="19"/>
        <v/>
      </c>
      <c r="AR42" s="14" t="str">
        <f t="shared" si="3"/>
        <v/>
      </c>
      <c r="AS42" s="14" t="str">
        <f t="shared" si="50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2"/>
        <v>00000</v>
      </c>
      <c r="AW42" s="14" t="str">
        <f t="shared" si="52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21"/>
        <v/>
      </c>
      <c r="BB42" s="14" t="str">
        <f t="shared" si="44"/>
        <v/>
      </c>
      <c r="BC42" s="14" t="str">
        <f t="shared" si="22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158" t="str">
        <f t="shared" si="48"/>
        <v/>
      </c>
      <c r="E43" s="114" t="str">
        <f t="shared" si="49"/>
        <v/>
      </c>
      <c r="F43" s="67" t="str">
        <f t="shared" si="25"/>
        <v/>
      </c>
      <c r="H43" s="81" t="str">
        <f>IF('Strategy Dashboard'!AU43="","",'Strategy Dashboard'!AU43)</f>
        <v/>
      </c>
      <c r="J43" s="68" t="str">
        <f t="shared" si="7"/>
        <v/>
      </c>
      <c r="K43" s="77" t="str">
        <f t="shared" si="8"/>
        <v/>
      </c>
      <c r="L43" s="114" t="str">
        <f t="shared" si="9"/>
        <v/>
      </c>
      <c r="M43" s="24" t="str">
        <f t="shared" si="26"/>
        <v/>
      </c>
      <c r="N43" s="36" t="str">
        <f t="shared" si="27"/>
        <v/>
      </c>
      <c r="O43" s="117" t="str">
        <f t="shared" si="10"/>
        <v/>
      </c>
      <c r="P43" s="24" t="str">
        <f>IF(H43="","",IF(B43="NB",P42,IF(O43="",SUM($O$5:$O43)+N43,SUM($O$5:$O43))))</f>
        <v/>
      </c>
      <c r="Q43" s="123" t="str">
        <f t="shared" si="0"/>
        <v/>
      </c>
      <c r="R43" s="122" t="str">
        <f t="shared" si="11"/>
        <v/>
      </c>
      <c r="S43" s="79" t="str">
        <f t="shared" si="12"/>
        <v/>
      </c>
      <c r="T43" s="14" t="str">
        <f t="shared" si="5"/>
        <v/>
      </c>
      <c r="U43" s="14">
        <f t="shared" si="28"/>
        <v>0</v>
      </c>
      <c r="V43" s="14" t="str">
        <f t="shared" si="29"/>
        <v/>
      </c>
      <c r="W43" s="14" t="str">
        <f t="shared" si="51"/>
        <v>N</v>
      </c>
      <c r="X43" s="14" t="str">
        <f t="shared" si="30"/>
        <v>N</v>
      </c>
      <c r="Y43" s="14" t="str">
        <f t="shared" si="31"/>
        <v/>
      </c>
      <c r="Z43" s="79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52" t="str">
        <f t="shared" si="14"/>
        <v/>
      </c>
      <c r="AH43" s="152" t="str">
        <f t="shared" si="15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1" t="str">
        <f t="shared" si="16"/>
        <v/>
      </c>
      <c r="AM43" s="71" t="str">
        <f t="shared" si="17"/>
        <v/>
      </c>
      <c r="AN43" s="71" t="str">
        <f t="shared" si="18"/>
        <v/>
      </c>
      <c r="AO43" s="71" t="str">
        <f t="shared" si="19"/>
        <v/>
      </c>
      <c r="AR43" s="14" t="str">
        <f t="shared" si="3"/>
        <v/>
      </c>
      <c r="AS43" s="14" t="str">
        <f t="shared" si="50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2"/>
        <v>00000</v>
      </c>
      <c r="AW43" s="14" t="str">
        <f t="shared" si="52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21"/>
        <v/>
      </c>
      <c r="BB43" s="14" t="str">
        <f t="shared" si="44"/>
        <v/>
      </c>
      <c r="BC43" s="14" t="str">
        <f t="shared" si="22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159" t="str">
        <f t="shared" si="48"/>
        <v/>
      </c>
      <c r="E44" s="115" t="str">
        <f t="shared" si="49"/>
        <v/>
      </c>
      <c r="F44" s="70" t="str">
        <f t="shared" si="25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/>
      </c>
      <c r="L44" s="115" t="str">
        <f t="shared" si="9"/>
        <v/>
      </c>
      <c r="M44" s="25" t="str">
        <f t="shared" si="26"/>
        <v/>
      </c>
      <c r="N44" s="36" t="str">
        <f t="shared" si="27"/>
        <v/>
      </c>
      <c r="O44" s="124" t="str">
        <f t="shared" si="10"/>
        <v/>
      </c>
      <c r="P44" s="25" t="str">
        <f>IF(H44="","",IF(B44="NB",P43,IF(O44="",SUM($O$5:$O44)+N44,SUM($O$5:$O44))))</f>
        <v/>
      </c>
      <c r="Q44" s="125" t="str">
        <f t="shared" si="0"/>
        <v/>
      </c>
      <c r="R44" s="122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8"/>
        <v>0</v>
      </c>
      <c r="V44" s="14" t="str">
        <f t="shared" si="29"/>
        <v/>
      </c>
      <c r="W44" s="14" t="str">
        <f t="shared" si="51"/>
        <v>N</v>
      </c>
      <c r="X44" s="14" t="str">
        <f t="shared" si="30"/>
        <v>N</v>
      </c>
      <c r="Y44" s="14" t="str">
        <f t="shared" si="31"/>
        <v/>
      </c>
      <c r="Z44" s="79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52" t="str">
        <f t="shared" si="14"/>
        <v/>
      </c>
      <c r="AH44" s="152" t="str">
        <f t="shared" si="15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1" t="str">
        <f t="shared" si="16"/>
        <v/>
      </c>
      <c r="AM44" s="71" t="str">
        <f t="shared" si="17"/>
        <v/>
      </c>
      <c r="AN44" s="71" t="str">
        <f t="shared" si="18"/>
        <v/>
      </c>
      <c r="AO44" s="71" t="str">
        <f t="shared" si="19"/>
        <v/>
      </c>
      <c r="AR44" s="14" t="str">
        <f t="shared" si="3"/>
        <v/>
      </c>
      <c r="AS44" s="14" t="str">
        <f t="shared" si="50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2"/>
        <v>00000</v>
      </c>
      <c r="AW44" s="14" t="str">
        <f t="shared" si="52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156" t="str">
        <f t="shared" si="48"/>
        <v/>
      </c>
      <c r="E45" s="113" t="str">
        <f t="shared" si="49"/>
        <v/>
      </c>
      <c r="F45" s="76" t="str">
        <f t="shared" si="25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3" t="str">
        <f t="shared" si="9"/>
        <v/>
      </c>
      <c r="M45" s="36" t="str">
        <f t="shared" si="26"/>
        <v/>
      </c>
      <c r="N45" s="36" t="str">
        <f t="shared" si="27"/>
        <v/>
      </c>
      <c r="O45" s="129" t="str">
        <f t="shared" si="10"/>
        <v/>
      </c>
      <c r="P45" s="36" t="str">
        <f>IF(H45="","",IF(B45="NB",P44,IF(O45="",SUM($O$5:$O45)+N45,SUM($O$5:$O45))))</f>
        <v/>
      </c>
      <c r="Q45" s="130" t="str">
        <f t="shared" si="0"/>
        <v/>
      </c>
      <c r="R45" s="122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8"/>
        <v>0</v>
      </c>
      <c r="V45" s="14" t="str">
        <f t="shared" si="29"/>
        <v/>
      </c>
      <c r="W45" s="14" t="str">
        <f t="shared" si="51"/>
        <v>N</v>
      </c>
      <c r="X45" s="14" t="str">
        <f t="shared" si="30"/>
        <v>N</v>
      </c>
      <c r="Y45" s="14" t="str">
        <f t="shared" si="31"/>
        <v/>
      </c>
      <c r="Z45" s="79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52" t="str">
        <f t="shared" si="14"/>
        <v/>
      </c>
      <c r="AH45" s="152" t="str">
        <f t="shared" si="15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6"/>
        <v/>
      </c>
      <c r="AM45" s="71" t="str">
        <f t="shared" si="17"/>
        <v/>
      </c>
      <c r="AN45" s="71" t="str">
        <f t="shared" si="18"/>
        <v/>
      </c>
      <c r="AO45" s="71" t="str">
        <f t="shared" si="19"/>
        <v/>
      </c>
      <c r="AR45" s="14" t="str">
        <f t="shared" si="3"/>
        <v/>
      </c>
      <c r="AS45" s="14" t="str">
        <f t="shared" si="50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2"/>
        <v>00000</v>
      </c>
      <c r="AW45" s="14" t="str">
        <f t="shared" si="52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158" t="str">
        <f t="shared" si="48"/>
        <v/>
      </c>
      <c r="E46" s="114" t="str">
        <f t="shared" si="49"/>
        <v/>
      </c>
      <c r="F46" s="67" t="str">
        <f t="shared" si="25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4" t="str">
        <f t="shared" si="9"/>
        <v/>
      </c>
      <c r="M46" s="24" t="str">
        <f t="shared" si="26"/>
        <v/>
      </c>
      <c r="N46" s="36" t="str">
        <f t="shared" si="27"/>
        <v/>
      </c>
      <c r="O46" s="117" t="str">
        <f t="shared" si="10"/>
        <v/>
      </c>
      <c r="P46" s="24" t="str">
        <f>IF(H46="","",IF(B46="NB",P45,IF(O46="",SUM($O$5:$O46)+N46,SUM($O$5:$O46))))</f>
        <v/>
      </c>
      <c r="Q46" s="123" t="str">
        <f t="shared" si="0"/>
        <v/>
      </c>
      <c r="R46" s="122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8"/>
        <v>0</v>
      </c>
      <c r="V46" s="14" t="str">
        <f t="shared" si="29"/>
        <v/>
      </c>
      <c r="W46" s="14" t="str">
        <f t="shared" si="51"/>
        <v>N</v>
      </c>
      <c r="X46" s="14" t="str">
        <f t="shared" si="30"/>
        <v>N</v>
      </c>
      <c r="Y46" s="14" t="str">
        <f>IF(H45="","",IF(V46="S",1,Y45+1))</f>
        <v/>
      </c>
      <c r="Z46" s="79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52" t="str">
        <f t="shared" si="14"/>
        <v/>
      </c>
      <c r="AH46" s="152" t="str">
        <f t="shared" si="15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6"/>
        <v/>
      </c>
      <c r="AM46" s="71" t="str">
        <f t="shared" si="17"/>
        <v/>
      </c>
      <c r="AN46" s="71" t="str">
        <f t="shared" si="18"/>
        <v/>
      </c>
      <c r="AO46" s="71" t="str">
        <f t="shared" si="19"/>
        <v/>
      </c>
      <c r="AR46" s="14" t="str">
        <f t="shared" si="3"/>
        <v/>
      </c>
      <c r="AS46" s="14" t="str">
        <f t="shared" si="50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3">IF(AT41="",0,AT41)&amp;IF(AT42="",0,AT42)&amp;IF(AT43="",0,AT43)&amp;IF(AT44="",0,AT44)&amp;IF(AT45="",0,AT45)</f>
        <v>00000</v>
      </c>
      <c r="AW46" s="14" t="str">
        <f t="shared" si="53"/>
        <v>00000</v>
      </c>
      <c r="AX46" s="14" t="str">
        <f t="shared" ref="AX46:AY61" si="54">IF(AT40="",0,AT40)&amp;IF(AT41="",0,AT41)&amp;IF(AT42="",0,AT42)&amp;IF(AT43="",0,AT43)&amp;IF(AT44="",0,AT44)&amp;IF(AT45="",0,AT45)</f>
        <v>000000</v>
      </c>
      <c r="AY46" s="14" t="str">
        <f t="shared" si="54"/>
        <v>000000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158" t="str">
        <f t="shared" si="48"/>
        <v/>
      </c>
      <c r="E47" s="114" t="str">
        <f t="shared" si="49"/>
        <v/>
      </c>
      <c r="F47" s="67" t="str">
        <f t="shared" si="25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4" t="str">
        <f t="shared" si="9"/>
        <v/>
      </c>
      <c r="M47" s="24" t="str">
        <f t="shared" si="26"/>
        <v/>
      </c>
      <c r="N47" s="36" t="str">
        <f t="shared" si="27"/>
        <v/>
      </c>
      <c r="O47" s="117" t="str">
        <f t="shared" si="10"/>
        <v/>
      </c>
      <c r="P47" s="24" t="str">
        <f>IF(H47="","",IF(B47="NB",P46,IF(O47="",SUM($O$5:$O47)+N47,SUM($O$5:$O47))))</f>
        <v/>
      </c>
      <c r="Q47" s="123" t="str">
        <f t="shared" si="0"/>
        <v/>
      </c>
      <c r="R47" s="122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8"/>
        <v>0</v>
      </c>
      <c r="V47" s="14" t="str">
        <f t="shared" si="29"/>
        <v/>
      </c>
      <c r="W47" s="14" t="str">
        <f t="shared" si="51"/>
        <v>N</v>
      </c>
      <c r="X47" s="14" t="str">
        <f t="shared" si="30"/>
        <v>N</v>
      </c>
      <c r="Y47" s="14" t="str">
        <f t="shared" ref="Y47:Y109" si="55">IF(H46="","",IF(V47="S",1,Y46+1))</f>
        <v/>
      </c>
      <c r="Z47" s="79" t="str">
        <f t="shared" si="32"/>
        <v/>
      </c>
      <c r="AA47" s="14" t="str">
        <f t="shared" si="33"/>
        <v/>
      </c>
      <c r="AB47" s="14" t="str">
        <f t="shared" ref="AB47:AB109" si="56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52" t="str">
        <f t="shared" si="14"/>
        <v/>
      </c>
      <c r="AH47" s="152" t="str">
        <f t="shared" si="15"/>
        <v/>
      </c>
      <c r="AI47" s="44" t="str">
        <f t="shared" ref="AI47:AI109" si="57">IF(H46="","",IF(AV47="10101","Y",IF(AW47="10101","Y","N")))</f>
        <v/>
      </c>
      <c r="AJ47" s="44" t="str">
        <f t="shared" ref="AJ47:AJ109" si="58">IF(H46="","",IF(AV47="12345","Y",IF(AW47="12345","Y","N")))</f>
        <v/>
      </c>
      <c r="AK47" s="44" t="str">
        <f t="shared" ref="AK47:AK109" si="59">IF(H46="","",IF(AX47="120012","Y",IF(AY47="120012","Y","N")))</f>
        <v/>
      </c>
      <c r="AL47" s="71" t="str">
        <f t="shared" si="16"/>
        <v/>
      </c>
      <c r="AM47" s="71" t="str">
        <f t="shared" si="17"/>
        <v/>
      </c>
      <c r="AN47" s="71" t="str">
        <f t="shared" si="18"/>
        <v/>
      </c>
      <c r="AO47" s="71" t="str">
        <f t="shared" si="19"/>
        <v/>
      </c>
      <c r="AR47" s="14" t="str">
        <f t="shared" si="3"/>
        <v/>
      </c>
      <c r="AS47" s="14" t="str">
        <f t="shared" si="50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3"/>
        <v>00000</v>
      </c>
      <c r="AW47" s="14" t="str">
        <f t="shared" si="53"/>
        <v>00000</v>
      </c>
      <c r="AX47" s="14" t="str">
        <f t="shared" si="54"/>
        <v>000000</v>
      </c>
      <c r="AY47" s="14" t="str">
        <f t="shared" si="54"/>
        <v>000000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158" t="str">
        <f t="shared" si="48"/>
        <v/>
      </c>
      <c r="E48" s="114" t="str">
        <f t="shared" si="49"/>
        <v/>
      </c>
      <c r="F48" s="67" t="str">
        <f t="shared" si="25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4" t="str">
        <f t="shared" si="9"/>
        <v/>
      </c>
      <c r="M48" s="24" t="str">
        <f t="shared" si="26"/>
        <v/>
      </c>
      <c r="N48" s="36" t="str">
        <f t="shared" si="27"/>
        <v/>
      </c>
      <c r="O48" s="117" t="str">
        <f t="shared" si="10"/>
        <v/>
      </c>
      <c r="P48" s="24" t="str">
        <f>IF(H48="","",IF(B48="NB",P47,IF(O48="",SUM($O$5:$O48)+N48,SUM($O$5:$O48))))</f>
        <v/>
      </c>
      <c r="Q48" s="123" t="str">
        <f t="shared" si="0"/>
        <v/>
      </c>
      <c r="R48" s="122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51"/>
        <v>N</v>
      </c>
      <c r="X48" s="14" t="str">
        <f t="shared" si="30"/>
        <v>N</v>
      </c>
      <c r="Y48" s="14" t="str">
        <f t="shared" si="55"/>
        <v/>
      </c>
      <c r="Z48" s="79" t="str">
        <f t="shared" si="32"/>
        <v/>
      </c>
      <c r="AA48" s="14" t="str">
        <f t="shared" si="33"/>
        <v/>
      </c>
      <c r="AB48" s="14" t="str">
        <f t="shared" si="56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2" t="str">
        <f t="shared" si="14"/>
        <v/>
      </c>
      <c r="AH48" s="152" t="str">
        <f t="shared" si="15"/>
        <v/>
      </c>
      <c r="AI48" s="44" t="str">
        <f t="shared" si="57"/>
        <v/>
      </c>
      <c r="AJ48" s="44" t="str">
        <f t="shared" si="58"/>
        <v/>
      </c>
      <c r="AK48" s="44" t="str">
        <f t="shared" si="59"/>
        <v/>
      </c>
      <c r="AL48" s="71" t="str">
        <f t="shared" si="16"/>
        <v/>
      </c>
      <c r="AM48" s="71" t="str">
        <f t="shared" si="17"/>
        <v/>
      </c>
      <c r="AN48" s="71" t="str">
        <f t="shared" si="18"/>
        <v/>
      </c>
      <c r="AO48" s="71" t="str">
        <f t="shared" si="19"/>
        <v/>
      </c>
      <c r="AR48" s="14" t="str">
        <f t="shared" si="3"/>
        <v/>
      </c>
      <c r="AS48" s="14" t="str">
        <f t="shared" si="50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3"/>
        <v>00000</v>
      </c>
      <c r="AW48" s="14" t="str">
        <f t="shared" si="53"/>
        <v>00000</v>
      </c>
      <c r="AX48" s="14" t="str">
        <f t="shared" si="54"/>
        <v>000000</v>
      </c>
      <c r="AY48" s="14" t="str">
        <f t="shared" si="54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159" t="str">
        <f t="shared" si="48"/>
        <v/>
      </c>
      <c r="E49" s="115" t="str">
        <f t="shared" si="49"/>
        <v/>
      </c>
      <c r="F49" s="70" t="str">
        <f t="shared" si="25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5" t="str">
        <f t="shared" si="9"/>
        <v/>
      </c>
      <c r="M49" s="25" t="str">
        <f t="shared" si="26"/>
        <v/>
      </c>
      <c r="N49" s="36" t="str">
        <f t="shared" si="27"/>
        <v/>
      </c>
      <c r="O49" s="124" t="str">
        <f t="shared" si="10"/>
        <v/>
      </c>
      <c r="P49" s="25" t="str">
        <f>IF(H49="","",IF(B49="NB",P48,IF(O49="",SUM($O$5:$O49)+N49,SUM($O$5:$O49))))</f>
        <v/>
      </c>
      <c r="Q49" s="125" t="str">
        <f t="shared" si="0"/>
        <v/>
      </c>
      <c r="R49" s="122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51"/>
        <v>N</v>
      </c>
      <c r="X49" s="14" t="str">
        <f t="shared" si="30"/>
        <v>N</v>
      </c>
      <c r="Y49" s="14" t="str">
        <f t="shared" si="55"/>
        <v/>
      </c>
      <c r="Z49" s="79" t="str">
        <f t="shared" si="32"/>
        <v/>
      </c>
      <c r="AA49" s="14" t="str">
        <f t="shared" si="33"/>
        <v/>
      </c>
      <c r="AB49" s="14" t="str">
        <f t="shared" si="56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2" t="str">
        <f t="shared" si="14"/>
        <v/>
      </c>
      <c r="AH49" s="152" t="str">
        <f t="shared" si="15"/>
        <v/>
      </c>
      <c r="AI49" s="44" t="str">
        <f t="shared" si="57"/>
        <v/>
      </c>
      <c r="AJ49" s="44" t="str">
        <f t="shared" si="58"/>
        <v/>
      </c>
      <c r="AK49" s="44" t="str">
        <f t="shared" si="59"/>
        <v/>
      </c>
      <c r="AL49" s="71" t="str">
        <f t="shared" si="16"/>
        <v/>
      </c>
      <c r="AM49" s="71" t="str">
        <f t="shared" si="17"/>
        <v/>
      </c>
      <c r="AN49" s="71" t="str">
        <f t="shared" si="18"/>
        <v/>
      </c>
      <c r="AO49" s="71" t="str">
        <f t="shared" si="19"/>
        <v/>
      </c>
      <c r="AR49" s="14" t="str">
        <f t="shared" si="3"/>
        <v/>
      </c>
      <c r="AS49" s="14" t="str">
        <f t="shared" si="50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3"/>
        <v>00000</v>
      </c>
      <c r="AW49" s="14" t="str">
        <f t="shared" si="53"/>
        <v>00000</v>
      </c>
      <c r="AX49" s="14" t="str">
        <f t="shared" si="54"/>
        <v>000000</v>
      </c>
      <c r="AY49" s="14" t="str">
        <f t="shared" si="54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156" t="str">
        <f t="shared" si="48"/>
        <v/>
      </c>
      <c r="E50" s="113" t="str">
        <f t="shared" si="49"/>
        <v/>
      </c>
      <c r="F50" s="76" t="str">
        <f t="shared" si="25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3" t="str">
        <f t="shared" si="9"/>
        <v/>
      </c>
      <c r="M50" s="36" t="str">
        <f t="shared" si="26"/>
        <v/>
      </c>
      <c r="N50" s="36" t="str">
        <f t="shared" si="27"/>
        <v/>
      </c>
      <c r="O50" s="129" t="str">
        <f t="shared" si="10"/>
        <v/>
      </c>
      <c r="P50" s="36" t="str">
        <f>IF(H50="","",IF(B50="NB",P49,IF(O50="",SUM($O$5:$O50)+N50,SUM($O$5:$O50))))</f>
        <v/>
      </c>
      <c r="Q50" s="130" t="str">
        <f t="shared" si="0"/>
        <v/>
      </c>
      <c r="R50" s="122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51"/>
        <v>N</v>
      </c>
      <c r="X50" s="14" t="str">
        <f t="shared" si="30"/>
        <v>N</v>
      </c>
      <c r="Y50" s="14" t="str">
        <f t="shared" si="55"/>
        <v/>
      </c>
      <c r="Z50" s="79" t="str">
        <f t="shared" si="32"/>
        <v/>
      </c>
      <c r="AA50" s="14" t="str">
        <f t="shared" si="33"/>
        <v/>
      </c>
      <c r="AB50" s="14" t="str">
        <f t="shared" si="56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2" t="str">
        <f t="shared" si="14"/>
        <v/>
      </c>
      <c r="AH50" s="152" t="str">
        <f t="shared" si="15"/>
        <v/>
      </c>
      <c r="AI50" s="44" t="str">
        <f t="shared" si="57"/>
        <v/>
      </c>
      <c r="AJ50" s="44" t="str">
        <f t="shared" si="58"/>
        <v/>
      </c>
      <c r="AK50" s="44" t="str">
        <f t="shared" si="59"/>
        <v/>
      </c>
      <c r="AL50" s="71" t="str">
        <f t="shared" si="16"/>
        <v/>
      </c>
      <c r="AM50" s="71" t="str">
        <f t="shared" si="17"/>
        <v/>
      </c>
      <c r="AN50" s="71" t="str">
        <f t="shared" si="18"/>
        <v/>
      </c>
      <c r="AO50" s="71" t="str">
        <f t="shared" si="19"/>
        <v/>
      </c>
      <c r="AR50" s="14" t="str">
        <f t="shared" si="3"/>
        <v/>
      </c>
      <c r="AS50" s="14" t="str">
        <f t="shared" si="50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3"/>
        <v>00000</v>
      </c>
      <c r="AW50" s="14" t="str">
        <f t="shared" si="53"/>
        <v>00000</v>
      </c>
      <c r="AX50" s="14" t="str">
        <f t="shared" si="54"/>
        <v>000000</v>
      </c>
      <c r="AY50" s="14" t="str">
        <f t="shared" si="54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158" t="str">
        <f t="shared" si="48"/>
        <v/>
      </c>
      <c r="E51" s="114" t="str">
        <f t="shared" si="49"/>
        <v/>
      </c>
      <c r="F51" s="67" t="str">
        <f t="shared" si="25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4" t="str">
        <f t="shared" si="9"/>
        <v/>
      </c>
      <c r="M51" s="24" t="str">
        <f t="shared" si="26"/>
        <v/>
      </c>
      <c r="N51" s="36" t="str">
        <f t="shared" si="27"/>
        <v/>
      </c>
      <c r="O51" s="117" t="str">
        <f t="shared" si="10"/>
        <v/>
      </c>
      <c r="P51" s="24" t="str">
        <f>IF(H51="","",IF(B51="NB",P50,IF(O51="",SUM($O$5:$O51)+N51,SUM($O$5:$O51))))</f>
        <v/>
      </c>
      <c r="Q51" s="123" t="str">
        <f t="shared" si="0"/>
        <v/>
      </c>
      <c r="R51" s="122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51"/>
        <v>N</v>
      </c>
      <c r="X51" s="14" t="str">
        <f t="shared" si="30"/>
        <v>N</v>
      </c>
      <c r="Y51" s="14" t="str">
        <f t="shared" si="55"/>
        <v/>
      </c>
      <c r="Z51" s="79" t="str">
        <f t="shared" si="32"/>
        <v/>
      </c>
      <c r="AA51" s="14" t="str">
        <f t="shared" si="33"/>
        <v/>
      </c>
      <c r="AB51" s="14" t="str">
        <f t="shared" si="56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2" t="str">
        <f t="shared" si="14"/>
        <v/>
      </c>
      <c r="AH51" s="152" t="str">
        <f t="shared" si="15"/>
        <v/>
      </c>
      <c r="AI51" s="44" t="str">
        <f t="shared" si="57"/>
        <v/>
      </c>
      <c r="AJ51" s="44" t="str">
        <f t="shared" si="58"/>
        <v/>
      </c>
      <c r="AK51" s="44" t="str">
        <f t="shared" si="59"/>
        <v/>
      </c>
      <c r="AL51" s="71" t="str">
        <f t="shared" si="16"/>
        <v/>
      </c>
      <c r="AM51" s="71" t="str">
        <f t="shared" si="17"/>
        <v/>
      </c>
      <c r="AN51" s="71" t="str">
        <f t="shared" si="18"/>
        <v/>
      </c>
      <c r="AO51" s="71" t="str">
        <f t="shared" si="19"/>
        <v/>
      </c>
      <c r="AR51" s="14" t="str">
        <f t="shared" si="3"/>
        <v/>
      </c>
      <c r="AS51" s="14" t="str">
        <f t="shared" si="50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3"/>
        <v>00000</v>
      </c>
      <c r="AW51" s="14" t="str">
        <f t="shared" si="53"/>
        <v>00000</v>
      </c>
      <c r="AX51" s="14" t="str">
        <f t="shared" si="54"/>
        <v>000000</v>
      </c>
      <c r="AY51" s="14" t="str">
        <f t="shared" si="54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158" t="str">
        <f t="shared" si="48"/>
        <v/>
      </c>
      <c r="E52" s="114" t="str">
        <f t="shared" si="49"/>
        <v/>
      </c>
      <c r="F52" s="67" t="str">
        <f t="shared" si="25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4" t="str">
        <f t="shared" si="9"/>
        <v/>
      </c>
      <c r="M52" s="24" t="str">
        <f t="shared" si="26"/>
        <v/>
      </c>
      <c r="N52" s="36" t="str">
        <f t="shared" si="27"/>
        <v/>
      </c>
      <c r="O52" s="117" t="str">
        <f t="shared" si="10"/>
        <v/>
      </c>
      <c r="P52" s="24" t="str">
        <f>IF(H52="","",IF(B52="NB",P51,IF(O52="",SUM($O$5:$O52)+N52,SUM($O$5:$O52))))</f>
        <v/>
      </c>
      <c r="Q52" s="123" t="str">
        <f t="shared" si="0"/>
        <v/>
      </c>
      <c r="R52" s="122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51"/>
        <v>N</v>
      </c>
      <c r="X52" s="14" t="str">
        <f t="shared" si="30"/>
        <v>N</v>
      </c>
      <c r="Y52" s="14" t="str">
        <f t="shared" si="55"/>
        <v/>
      </c>
      <c r="Z52" s="79" t="str">
        <f t="shared" si="32"/>
        <v/>
      </c>
      <c r="AA52" s="14" t="str">
        <f t="shared" si="33"/>
        <v/>
      </c>
      <c r="AB52" s="14" t="str">
        <f t="shared" si="56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2" t="str">
        <f t="shared" si="14"/>
        <v/>
      </c>
      <c r="AH52" s="152" t="str">
        <f t="shared" si="15"/>
        <v/>
      </c>
      <c r="AI52" s="44" t="str">
        <f t="shared" si="57"/>
        <v/>
      </c>
      <c r="AJ52" s="44" t="str">
        <f t="shared" si="58"/>
        <v/>
      </c>
      <c r="AK52" s="44" t="str">
        <f t="shared" si="59"/>
        <v/>
      </c>
      <c r="AL52" s="71" t="str">
        <f t="shared" si="16"/>
        <v/>
      </c>
      <c r="AM52" s="71" t="str">
        <f t="shared" si="17"/>
        <v/>
      </c>
      <c r="AN52" s="71" t="str">
        <f t="shared" si="18"/>
        <v/>
      </c>
      <c r="AO52" s="71" t="str">
        <f t="shared" si="19"/>
        <v/>
      </c>
      <c r="AR52" s="14" t="str">
        <f t="shared" si="3"/>
        <v/>
      </c>
      <c r="AS52" s="14" t="str">
        <f t="shared" si="50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3"/>
        <v>00000</v>
      </c>
      <c r="AW52" s="14" t="str">
        <f t="shared" si="53"/>
        <v>00000</v>
      </c>
      <c r="AX52" s="14" t="str">
        <f t="shared" si="54"/>
        <v>000000</v>
      </c>
      <c r="AY52" s="14" t="str">
        <f t="shared" si="54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158" t="str">
        <f t="shared" si="48"/>
        <v/>
      </c>
      <c r="E53" s="114" t="str">
        <f t="shared" si="49"/>
        <v/>
      </c>
      <c r="F53" s="67" t="str">
        <f t="shared" si="25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4" t="str">
        <f t="shared" si="9"/>
        <v/>
      </c>
      <c r="M53" s="24" t="str">
        <f t="shared" si="26"/>
        <v/>
      </c>
      <c r="N53" s="36" t="str">
        <f t="shared" si="27"/>
        <v/>
      </c>
      <c r="O53" s="117" t="str">
        <f t="shared" si="10"/>
        <v/>
      </c>
      <c r="P53" s="24" t="str">
        <f>IF(H53="","",IF(B53="NB",P52,IF(O53="",SUM($O$5:$O53)+N53,SUM($O$5:$O53))))</f>
        <v/>
      </c>
      <c r="Q53" s="123" t="str">
        <f t="shared" si="0"/>
        <v/>
      </c>
      <c r="R53" s="122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51"/>
        <v>N</v>
      </c>
      <c r="X53" s="14" t="str">
        <f t="shared" si="30"/>
        <v>N</v>
      </c>
      <c r="Y53" s="14" t="str">
        <f t="shared" si="55"/>
        <v/>
      </c>
      <c r="Z53" s="79" t="str">
        <f t="shared" si="32"/>
        <v/>
      </c>
      <c r="AA53" s="14" t="str">
        <f t="shared" si="33"/>
        <v/>
      </c>
      <c r="AB53" s="14" t="str">
        <f t="shared" si="56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2" t="str">
        <f t="shared" si="14"/>
        <v/>
      </c>
      <c r="AH53" s="152" t="str">
        <f t="shared" si="15"/>
        <v/>
      </c>
      <c r="AI53" s="44" t="str">
        <f t="shared" si="57"/>
        <v/>
      </c>
      <c r="AJ53" s="44" t="str">
        <f t="shared" si="58"/>
        <v/>
      </c>
      <c r="AK53" s="44" t="str">
        <f t="shared" si="59"/>
        <v/>
      </c>
      <c r="AL53" s="71" t="str">
        <f t="shared" si="16"/>
        <v/>
      </c>
      <c r="AM53" s="71" t="str">
        <f t="shared" si="17"/>
        <v/>
      </c>
      <c r="AN53" s="71" t="str">
        <f t="shared" si="18"/>
        <v/>
      </c>
      <c r="AO53" s="71" t="str">
        <f t="shared" si="19"/>
        <v/>
      </c>
      <c r="AR53" s="14" t="str">
        <f t="shared" si="3"/>
        <v/>
      </c>
      <c r="AS53" s="14" t="str">
        <f t="shared" si="50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3"/>
        <v>00000</v>
      </c>
      <c r="AW53" s="14" t="str">
        <f t="shared" si="53"/>
        <v>00000</v>
      </c>
      <c r="AX53" s="14" t="str">
        <f t="shared" si="54"/>
        <v>000000</v>
      </c>
      <c r="AY53" s="14" t="str">
        <f t="shared" si="54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159" t="str">
        <f t="shared" si="48"/>
        <v/>
      </c>
      <c r="E54" s="115" t="str">
        <f t="shared" si="49"/>
        <v/>
      </c>
      <c r="F54" s="70" t="str">
        <f t="shared" si="25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5" t="str">
        <f t="shared" si="9"/>
        <v/>
      </c>
      <c r="M54" s="25" t="str">
        <f t="shared" si="26"/>
        <v/>
      </c>
      <c r="N54" s="36" t="str">
        <f t="shared" si="27"/>
        <v/>
      </c>
      <c r="O54" s="124" t="str">
        <f t="shared" si="10"/>
        <v/>
      </c>
      <c r="P54" s="25" t="str">
        <f>IF(H54="","",IF(B54="NB",P53,IF(O54="",SUM($O$5:$O54)+N54,SUM($O$5:$O54))))</f>
        <v/>
      </c>
      <c r="Q54" s="125" t="str">
        <f t="shared" si="0"/>
        <v/>
      </c>
      <c r="R54" s="122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51"/>
        <v>N</v>
      </c>
      <c r="X54" s="14" t="str">
        <f t="shared" si="30"/>
        <v>N</v>
      </c>
      <c r="Y54" s="14" t="str">
        <f t="shared" si="55"/>
        <v/>
      </c>
      <c r="Z54" s="79" t="str">
        <f t="shared" si="32"/>
        <v/>
      </c>
      <c r="AA54" s="14" t="str">
        <f t="shared" si="33"/>
        <v/>
      </c>
      <c r="AB54" s="14" t="str">
        <f t="shared" si="56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2" t="str">
        <f t="shared" si="14"/>
        <v/>
      </c>
      <c r="AH54" s="152" t="str">
        <f t="shared" si="15"/>
        <v/>
      </c>
      <c r="AI54" s="44" t="str">
        <f t="shared" si="57"/>
        <v/>
      </c>
      <c r="AJ54" s="44" t="str">
        <f t="shared" si="58"/>
        <v/>
      </c>
      <c r="AK54" s="44" t="str">
        <f t="shared" si="59"/>
        <v/>
      </c>
      <c r="AL54" s="71" t="str">
        <f t="shared" si="16"/>
        <v/>
      </c>
      <c r="AM54" s="71" t="str">
        <f t="shared" si="17"/>
        <v/>
      </c>
      <c r="AN54" s="71" t="str">
        <f t="shared" si="18"/>
        <v/>
      </c>
      <c r="AO54" s="71" t="str">
        <f t="shared" si="19"/>
        <v/>
      </c>
      <c r="AR54" s="14" t="str">
        <f t="shared" si="3"/>
        <v/>
      </c>
      <c r="AS54" s="14" t="str">
        <f t="shared" si="50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3"/>
        <v>00000</v>
      </c>
      <c r="AW54" s="14" t="str">
        <f t="shared" si="53"/>
        <v>00000</v>
      </c>
      <c r="AX54" s="14" t="str">
        <f t="shared" si="54"/>
        <v>000000</v>
      </c>
      <c r="AY54" s="14" t="str">
        <f t="shared" si="54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156" t="str">
        <f t="shared" si="48"/>
        <v/>
      </c>
      <c r="E55" s="113" t="str">
        <f t="shared" si="49"/>
        <v/>
      </c>
      <c r="F55" s="76" t="str">
        <f t="shared" si="25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3" t="str">
        <f t="shared" si="9"/>
        <v/>
      </c>
      <c r="M55" s="36" t="str">
        <f t="shared" si="26"/>
        <v/>
      </c>
      <c r="N55" s="36" t="str">
        <f t="shared" si="27"/>
        <v/>
      </c>
      <c r="O55" s="129" t="str">
        <f t="shared" si="10"/>
        <v/>
      </c>
      <c r="P55" s="36" t="str">
        <f>IF(H55="","",IF(B55="NB",P54,IF(O55="",SUM($O$5:$O55)+N55,SUM($O$5:$O55))))</f>
        <v/>
      </c>
      <c r="Q55" s="130" t="str">
        <f t="shared" si="0"/>
        <v/>
      </c>
      <c r="R55" s="122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51"/>
        <v>N</v>
      </c>
      <c r="X55" s="14" t="str">
        <f t="shared" si="30"/>
        <v>N</v>
      </c>
      <c r="Y55" s="14" t="str">
        <f t="shared" si="55"/>
        <v/>
      </c>
      <c r="Z55" s="79" t="str">
        <f t="shared" si="32"/>
        <v/>
      </c>
      <c r="AA55" s="14" t="str">
        <f t="shared" si="33"/>
        <v/>
      </c>
      <c r="AB55" s="14" t="str">
        <f t="shared" si="56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2" t="str">
        <f t="shared" si="14"/>
        <v/>
      </c>
      <c r="AH55" s="152" t="str">
        <f t="shared" si="15"/>
        <v/>
      </c>
      <c r="AI55" s="44" t="str">
        <f t="shared" si="57"/>
        <v/>
      </c>
      <c r="AJ55" s="44" t="str">
        <f t="shared" si="58"/>
        <v/>
      </c>
      <c r="AK55" s="44" t="str">
        <f t="shared" si="59"/>
        <v/>
      </c>
      <c r="AL55" s="71" t="str">
        <f t="shared" si="16"/>
        <v/>
      </c>
      <c r="AM55" s="71" t="str">
        <f t="shared" si="17"/>
        <v/>
      </c>
      <c r="AN55" s="71" t="str">
        <f t="shared" si="18"/>
        <v/>
      </c>
      <c r="AO55" s="71" t="str">
        <f t="shared" si="19"/>
        <v/>
      </c>
      <c r="AR55" s="14" t="str">
        <f t="shared" si="3"/>
        <v/>
      </c>
      <c r="AS55" s="14" t="str">
        <f t="shared" si="50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3"/>
        <v>00000</v>
      </c>
      <c r="AW55" s="14" t="str">
        <f t="shared" si="53"/>
        <v>00000</v>
      </c>
      <c r="AX55" s="14" t="str">
        <f t="shared" si="54"/>
        <v>000000</v>
      </c>
      <c r="AY55" s="14" t="str">
        <f t="shared" si="54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158" t="str">
        <f t="shared" si="48"/>
        <v/>
      </c>
      <c r="E56" s="114" t="str">
        <f t="shared" si="49"/>
        <v/>
      </c>
      <c r="F56" s="67" t="str">
        <f t="shared" si="25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4" t="str">
        <f t="shared" si="9"/>
        <v/>
      </c>
      <c r="M56" s="24" t="str">
        <f t="shared" si="26"/>
        <v/>
      </c>
      <c r="N56" s="36" t="str">
        <f t="shared" si="27"/>
        <v/>
      </c>
      <c r="O56" s="117" t="str">
        <f t="shared" si="10"/>
        <v/>
      </c>
      <c r="P56" s="24" t="str">
        <f>IF(H56="","",IF(B56="NB",P55,IF(O56="",SUM($O$5:$O56)+N56,SUM($O$5:$O56))))</f>
        <v/>
      </c>
      <c r="Q56" s="123" t="str">
        <f t="shared" si="0"/>
        <v/>
      </c>
      <c r="R56" s="122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51"/>
        <v>N</v>
      </c>
      <c r="X56" s="14" t="str">
        <f t="shared" si="30"/>
        <v>N</v>
      </c>
      <c r="Y56" s="14" t="str">
        <f t="shared" si="55"/>
        <v/>
      </c>
      <c r="Z56" s="79" t="str">
        <f t="shared" si="32"/>
        <v/>
      </c>
      <c r="AA56" s="14" t="str">
        <f t="shared" si="33"/>
        <v/>
      </c>
      <c r="AB56" s="14" t="str">
        <f t="shared" si="56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2" t="str">
        <f t="shared" si="14"/>
        <v/>
      </c>
      <c r="AH56" s="152" t="str">
        <f t="shared" si="15"/>
        <v/>
      </c>
      <c r="AI56" s="44" t="str">
        <f t="shared" si="57"/>
        <v/>
      </c>
      <c r="AJ56" s="44" t="str">
        <f t="shared" si="58"/>
        <v/>
      </c>
      <c r="AK56" s="44" t="str">
        <f t="shared" si="59"/>
        <v/>
      </c>
      <c r="AL56" s="71" t="str">
        <f t="shared" si="16"/>
        <v/>
      </c>
      <c r="AM56" s="71" t="str">
        <f t="shared" si="17"/>
        <v/>
      </c>
      <c r="AN56" s="71" t="str">
        <f t="shared" si="18"/>
        <v/>
      </c>
      <c r="AO56" s="71" t="str">
        <f t="shared" si="19"/>
        <v/>
      </c>
      <c r="AR56" s="14" t="str">
        <f t="shared" si="3"/>
        <v/>
      </c>
      <c r="AS56" s="14" t="str">
        <f t="shared" si="50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3"/>
        <v>00000</v>
      </c>
      <c r="AW56" s="14" t="str">
        <f t="shared" si="53"/>
        <v>00000</v>
      </c>
      <c r="AX56" s="14" t="str">
        <f t="shared" si="54"/>
        <v>000000</v>
      </c>
      <c r="AY56" s="14" t="str">
        <f t="shared" si="54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158" t="str">
        <f t="shared" si="48"/>
        <v/>
      </c>
      <c r="E57" s="114" t="str">
        <f t="shared" si="49"/>
        <v/>
      </c>
      <c r="F57" s="67" t="str">
        <f t="shared" si="25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4" t="str">
        <f t="shared" si="9"/>
        <v/>
      </c>
      <c r="M57" s="24" t="str">
        <f t="shared" si="26"/>
        <v/>
      </c>
      <c r="N57" s="36" t="str">
        <f t="shared" si="27"/>
        <v/>
      </c>
      <c r="O57" s="117" t="str">
        <f t="shared" si="10"/>
        <v/>
      </c>
      <c r="P57" s="24" t="str">
        <f>IF(H57="","",IF(B57="NB",P56,IF(O57="",SUM($O$5:$O57)+N57,SUM($O$5:$O57))))</f>
        <v/>
      </c>
      <c r="Q57" s="123" t="str">
        <f t="shared" si="0"/>
        <v/>
      </c>
      <c r="R57" s="122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51"/>
        <v>N</v>
      </c>
      <c r="X57" s="14" t="str">
        <f t="shared" si="30"/>
        <v>N</v>
      </c>
      <c r="Y57" s="14" t="str">
        <f t="shared" si="55"/>
        <v/>
      </c>
      <c r="Z57" s="79" t="str">
        <f t="shared" si="32"/>
        <v/>
      </c>
      <c r="AA57" s="14" t="str">
        <f t="shared" si="33"/>
        <v/>
      </c>
      <c r="AB57" s="14" t="str">
        <f t="shared" si="56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2" t="str">
        <f t="shared" si="14"/>
        <v/>
      </c>
      <c r="AH57" s="152" t="str">
        <f t="shared" si="15"/>
        <v/>
      </c>
      <c r="AI57" s="44" t="str">
        <f t="shared" si="57"/>
        <v/>
      </c>
      <c r="AJ57" s="44" t="str">
        <f t="shared" si="58"/>
        <v/>
      </c>
      <c r="AK57" s="44" t="str">
        <f t="shared" si="59"/>
        <v/>
      </c>
      <c r="AL57" s="71" t="str">
        <f t="shared" si="16"/>
        <v/>
      </c>
      <c r="AM57" s="71" t="str">
        <f t="shared" si="17"/>
        <v/>
      </c>
      <c r="AN57" s="71" t="str">
        <f t="shared" si="18"/>
        <v/>
      </c>
      <c r="AO57" s="71" t="str">
        <f t="shared" si="19"/>
        <v/>
      </c>
      <c r="AR57" s="14" t="str">
        <f t="shared" si="3"/>
        <v/>
      </c>
      <c r="AS57" s="14" t="str">
        <f t="shared" si="50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3"/>
        <v>00000</v>
      </c>
      <c r="AW57" s="14" t="str">
        <f t="shared" si="53"/>
        <v>00000</v>
      </c>
      <c r="AX57" s="14" t="str">
        <f t="shared" si="54"/>
        <v>000000</v>
      </c>
      <c r="AY57" s="14" t="str">
        <f t="shared" si="54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158" t="str">
        <f t="shared" si="48"/>
        <v/>
      </c>
      <c r="E58" s="114" t="str">
        <f t="shared" si="49"/>
        <v/>
      </c>
      <c r="F58" s="67" t="str">
        <f t="shared" si="25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4" t="str">
        <f t="shared" si="9"/>
        <v/>
      </c>
      <c r="M58" s="24" t="str">
        <f t="shared" si="26"/>
        <v/>
      </c>
      <c r="N58" s="36" t="str">
        <f t="shared" si="27"/>
        <v/>
      </c>
      <c r="O58" s="117" t="str">
        <f t="shared" si="10"/>
        <v/>
      </c>
      <c r="P58" s="24" t="str">
        <f>IF(H58="","",IF(B58="NB",P57,IF(O58="",SUM($O$5:$O58)+N58,SUM($O$5:$O58))))</f>
        <v/>
      </c>
      <c r="Q58" s="123" t="str">
        <f t="shared" si="0"/>
        <v/>
      </c>
      <c r="R58" s="122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51"/>
        <v>N</v>
      </c>
      <c r="X58" s="14" t="str">
        <f t="shared" si="30"/>
        <v>N</v>
      </c>
      <c r="Y58" s="14" t="str">
        <f t="shared" si="55"/>
        <v/>
      </c>
      <c r="Z58" s="79" t="str">
        <f t="shared" si="32"/>
        <v/>
      </c>
      <c r="AA58" s="14" t="str">
        <f t="shared" si="33"/>
        <v/>
      </c>
      <c r="AB58" s="14" t="str">
        <f t="shared" si="56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2" t="str">
        <f t="shared" si="14"/>
        <v/>
      </c>
      <c r="AH58" s="152" t="str">
        <f t="shared" si="15"/>
        <v/>
      </c>
      <c r="AI58" s="44" t="str">
        <f t="shared" si="57"/>
        <v/>
      </c>
      <c r="AJ58" s="44" t="str">
        <f t="shared" si="58"/>
        <v/>
      </c>
      <c r="AK58" s="44" t="str">
        <f t="shared" si="59"/>
        <v/>
      </c>
      <c r="AL58" s="71" t="str">
        <f t="shared" si="16"/>
        <v/>
      </c>
      <c r="AM58" s="71" t="str">
        <f t="shared" si="17"/>
        <v/>
      </c>
      <c r="AN58" s="71" t="str">
        <f t="shared" si="18"/>
        <v/>
      </c>
      <c r="AO58" s="71" t="str">
        <f t="shared" si="19"/>
        <v/>
      </c>
      <c r="AR58" s="14" t="str">
        <f t="shared" si="3"/>
        <v/>
      </c>
      <c r="AS58" s="14" t="str">
        <f t="shared" si="50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3"/>
        <v>00000</v>
      </c>
      <c r="AW58" s="14" t="str">
        <f t="shared" si="53"/>
        <v>00000</v>
      </c>
      <c r="AX58" s="14" t="str">
        <f t="shared" si="54"/>
        <v>000000</v>
      </c>
      <c r="AY58" s="14" t="str">
        <f t="shared" si="54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159" t="str">
        <f t="shared" si="48"/>
        <v/>
      </c>
      <c r="E59" s="115" t="str">
        <f t="shared" si="49"/>
        <v/>
      </c>
      <c r="F59" s="70" t="str">
        <f t="shared" si="25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5" t="str">
        <f t="shared" si="9"/>
        <v/>
      </c>
      <c r="M59" s="25" t="str">
        <f t="shared" si="26"/>
        <v/>
      </c>
      <c r="N59" s="36" t="str">
        <f t="shared" si="27"/>
        <v/>
      </c>
      <c r="O59" s="124" t="str">
        <f t="shared" si="10"/>
        <v/>
      </c>
      <c r="P59" s="25" t="str">
        <f>IF(H59="","",IF(B59="NB",P58,IF(O59="",SUM($O$5:$O59)+N59,SUM($O$5:$O59))))</f>
        <v/>
      </c>
      <c r="Q59" s="125" t="str">
        <f t="shared" si="0"/>
        <v/>
      </c>
      <c r="R59" s="122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51"/>
        <v>N</v>
      </c>
      <c r="X59" s="14" t="str">
        <f t="shared" si="30"/>
        <v>N</v>
      </c>
      <c r="Y59" s="14" t="str">
        <f t="shared" si="55"/>
        <v/>
      </c>
      <c r="Z59" s="79" t="str">
        <f t="shared" si="32"/>
        <v/>
      </c>
      <c r="AA59" s="14" t="str">
        <f t="shared" si="33"/>
        <v/>
      </c>
      <c r="AB59" s="14" t="str">
        <f t="shared" si="56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2" t="str">
        <f t="shared" si="14"/>
        <v/>
      </c>
      <c r="AH59" s="152" t="str">
        <f t="shared" si="15"/>
        <v/>
      </c>
      <c r="AI59" s="44" t="str">
        <f t="shared" si="57"/>
        <v/>
      </c>
      <c r="AJ59" s="44" t="str">
        <f t="shared" si="58"/>
        <v/>
      </c>
      <c r="AK59" s="44" t="str">
        <f t="shared" si="59"/>
        <v/>
      </c>
      <c r="AL59" s="71" t="str">
        <f t="shared" si="16"/>
        <v/>
      </c>
      <c r="AM59" s="71" t="str">
        <f t="shared" si="17"/>
        <v/>
      </c>
      <c r="AN59" s="71" t="str">
        <f t="shared" si="18"/>
        <v/>
      </c>
      <c r="AO59" s="71" t="str">
        <f t="shared" si="19"/>
        <v/>
      </c>
      <c r="AR59" s="14" t="str">
        <f t="shared" si="3"/>
        <v/>
      </c>
      <c r="AS59" s="14" t="str">
        <f t="shared" si="50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3"/>
        <v>00000</v>
      </c>
      <c r="AW59" s="14" t="str">
        <f t="shared" si="53"/>
        <v>00000</v>
      </c>
      <c r="AX59" s="14" t="str">
        <f t="shared" si="54"/>
        <v>000000</v>
      </c>
      <c r="AY59" s="14" t="str">
        <f t="shared" si="54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156" t="str">
        <f t="shared" si="48"/>
        <v/>
      </c>
      <c r="E60" s="113" t="str">
        <f t="shared" si="49"/>
        <v/>
      </c>
      <c r="F60" s="76" t="str">
        <f t="shared" si="25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3" t="str">
        <f t="shared" si="9"/>
        <v/>
      </c>
      <c r="M60" s="36" t="str">
        <f t="shared" si="26"/>
        <v/>
      </c>
      <c r="N60" s="36" t="str">
        <f t="shared" si="27"/>
        <v/>
      </c>
      <c r="O60" s="129" t="str">
        <f t="shared" si="10"/>
        <v/>
      </c>
      <c r="P60" s="36" t="str">
        <f>IF(H60="","",IF(B60="NB",P59,IF(O60="",SUM($O$5:$O60)+N60,SUM($O$5:$O60))))</f>
        <v/>
      </c>
      <c r="Q60" s="130" t="str">
        <f t="shared" si="0"/>
        <v/>
      </c>
      <c r="R60" s="122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51"/>
        <v>N</v>
      </c>
      <c r="X60" s="14" t="str">
        <f t="shared" si="30"/>
        <v>N</v>
      </c>
      <c r="Y60" s="14" t="str">
        <f t="shared" si="55"/>
        <v/>
      </c>
      <c r="Z60" s="79" t="str">
        <f t="shared" si="32"/>
        <v/>
      </c>
      <c r="AA60" s="14" t="str">
        <f t="shared" si="33"/>
        <v/>
      </c>
      <c r="AB60" s="14" t="str">
        <f t="shared" si="56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2" t="str">
        <f t="shared" si="14"/>
        <v/>
      </c>
      <c r="AH60" s="152" t="str">
        <f t="shared" si="15"/>
        <v/>
      </c>
      <c r="AI60" s="44" t="str">
        <f t="shared" si="57"/>
        <v/>
      </c>
      <c r="AJ60" s="44" t="str">
        <f t="shared" si="58"/>
        <v/>
      </c>
      <c r="AK60" s="44" t="str">
        <f t="shared" si="59"/>
        <v/>
      </c>
      <c r="AL60" s="71" t="str">
        <f t="shared" si="16"/>
        <v/>
      </c>
      <c r="AM60" s="71" t="str">
        <f t="shared" si="17"/>
        <v/>
      </c>
      <c r="AN60" s="71" t="str">
        <f t="shared" si="18"/>
        <v/>
      </c>
      <c r="AO60" s="71" t="str">
        <f t="shared" si="19"/>
        <v/>
      </c>
      <c r="AR60" s="14" t="str">
        <f t="shared" si="3"/>
        <v/>
      </c>
      <c r="AS60" s="14" t="str">
        <f t="shared" si="50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3"/>
        <v>00000</v>
      </c>
      <c r="AW60" s="14" t="str">
        <f t="shared" si="53"/>
        <v>00000</v>
      </c>
      <c r="AX60" s="14" t="str">
        <f t="shared" si="54"/>
        <v>000000</v>
      </c>
      <c r="AY60" s="14" t="str">
        <f t="shared" si="54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158" t="str">
        <f t="shared" si="48"/>
        <v/>
      </c>
      <c r="E61" s="114" t="str">
        <f t="shared" si="49"/>
        <v/>
      </c>
      <c r="F61" s="67" t="str">
        <f t="shared" si="25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4" t="str">
        <f t="shared" si="9"/>
        <v/>
      </c>
      <c r="M61" s="24" t="str">
        <f t="shared" si="26"/>
        <v/>
      </c>
      <c r="N61" s="36" t="str">
        <f t="shared" si="27"/>
        <v/>
      </c>
      <c r="O61" s="117" t="str">
        <f t="shared" si="10"/>
        <v/>
      </c>
      <c r="P61" s="24" t="str">
        <f>IF(H61="","",IF(B61="NB",P60,IF(O61="",SUM($O$5:$O61)+N61,SUM($O$5:$O61))))</f>
        <v/>
      </c>
      <c r="Q61" s="123" t="str">
        <f t="shared" si="0"/>
        <v/>
      </c>
      <c r="R61" s="122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51"/>
        <v>N</v>
      </c>
      <c r="X61" s="14" t="str">
        <f t="shared" si="30"/>
        <v>N</v>
      </c>
      <c r="Y61" s="14" t="str">
        <f t="shared" si="55"/>
        <v/>
      </c>
      <c r="Z61" s="79" t="str">
        <f t="shared" si="32"/>
        <v/>
      </c>
      <c r="AA61" s="14" t="str">
        <f t="shared" si="33"/>
        <v/>
      </c>
      <c r="AB61" s="14" t="str">
        <f t="shared" si="56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2" t="str">
        <f t="shared" si="14"/>
        <v/>
      </c>
      <c r="AH61" s="152" t="str">
        <f t="shared" si="15"/>
        <v/>
      </c>
      <c r="AI61" s="44" t="str">
        <f t="shared" si="57"/>
        <v/>
      </c>
      <c r="AJ61" s="44" t="str">
        <f t="shared" si="58"/>
        <v/>
      </c>
      <c r="AK61" s="44" t="str">
        <f t="shared" si="59"/>
        <v/>
      </c>
      <c r="AL61" s="71" t="str">
        <f t="shared" si="16"/>
        <v/>
      </c>
      <c r="AM61" s="71" t="str">
        <f t="shared" si="17"/>
        <v/>
      </c>
      <c r="AN61" s="71" t="str">
        <f t="shared" si="18"/>
        <v/>
      </c>
      <c r="AO61" s="71" t="str">
        <f t="shared" si="19"/>
        <v/>
      </c>
      <c r="AR61" s="14" t="str">
        <f t="shared" si="3"/>
        <v/>
      </c>
      <c r="AS61" s="14" t="str">
        <f t="shared" si="50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3"/>
        <v>00000</v>
      </c>
      <c r="AW61" s="14" t="str">
        <f t="shared" si="53"/>
        <v>00000</v>
      </c>
      <c r="AX61" s="14" t="str">
        <f t="shared" si="54"/>
        <v>000000</v>
      </c>
      <c r="AY61" s="14" t="str">
        <f t="shared" si="54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158" t="str">
        <f t="shared" si="48"/>
        <v/>
      </c>
      <c r="E62" s="114" t="str">
        <f t="shared" si="49"/>
        <v/>
      </c>
      <c r="F62" s="67" t="str">
        <f t="shared" si="25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4" t="str">
        <f t="shared" si="9"/>
        <v/>
      </c>
      <c r="M62" s="24" t="str">
        <f t="shared" si="26"/>
        <v/>
      </c>
      <c r="N62" s="36" t="str">
        <f t="shared" si="27"/>
        <v/>
      </c>
      <c r="O62" s="117" t="str">
        <f t="shared" si="10"/>
        <v/>
      </c>
      <c r="P62" s="24" t="str">
        <f>IF(H62="","",IF(B62="NB",P61,IF(O62="",SUM($O$5:$O62)+N62,SUM($O$5:$O62))))</f>
        <v/>
      </c>
      <c r="Q62" s="123" t="str">
        <f t="shared" si="0"/>
        <v/>
      </c>
      <c r="R62" s="122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51"/>
        <v>N</v>
      </c>
      <c r="X62" s="14" t="str">
        <f t="shared" si="30"/>
        <v>N</v>
      </c>
      <c r="Y62" s="14" t="str">
        <f t="shared" si="55"/>
        <v/>
      </c>
      <c r="Z62" s="79" t="str">
        <f t="shared" si="32"/>
        <v/>
      </c>
      <c r="AA62" s="14" t="str">
        <f t="shared" si="33"/>
        <v/>
      </c>
      <c r="AB62" s="14" t="str">
        <f t="shared" si="56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2" t="str">
        <f t="shared" si="14"/>
        <v/>
      </c>
      <c r="AH62" s="152" t="str">
        <f t="shared" si="15"/>
        <v/>
      </c>
      <c r="AI62" s="44" t="str">
        <f t="shared" si="57"/>
        <v/>
      </c>
      <c r="AJ62" s="44" t="str">
        <f t="shared" si="58"/>
        <v/>
      </c>
      <c r="AK62" s="44" t="str">
        <f t="shared" si="59"/>
        <v/>
      </c>
      <c r="AL62" s="71" t="str">
        <f t="shared" si="16"/>
        <v/>
      </c>
      <c r="AM62" s="71" t="str">
        <f t="shared" si="17"/>
        <v/>
      </c>
      <c r="AN62" s="71" t="str">
        <f t="shared" si="18"/>
        <v/>
      </c>
      <c r="AO62" s="71" t="str">
        <f t="shared" si="19"/>
        <v/>
      </c>
      <c r="AR62" s="14" t="str">
        <f t="shared" si="3"/>
        <v/>
      </c>
      <c r="AS62" s="14" t="str">
        <f t="shared" si="50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0">IF(AT57="",0,AT57)&amp;IF(AT58="",0,AT58)&amp;IF(AT59="",0,AT59)&amp;IF(AT60="",0,AT60)&amp;IF(AT61="",0,AT61)</f>
        <v>00000</v>
      </c>
      <c r="AW62" s="14" t="str">
        <f t="shared" si="60"/>
        <v>00000</v>
      </c>
      <c r="AX62" s="14" t="str">
        <f t="shared" ref="AX62:AY109" si="61">IF(AT56="",0,AT56)&amp;IF(AT57="",0,AT57)&amp;IF(AT58="",0,AT58)&amp;IF(AT59="",0,AT59)&amp;IF(AT60="",0,AT60)&amp;IF(AT61="",0,AT61)</f>
        <v>000000</v>
      </c>
      <c r="AY62" s="14" t="str">
        <f t="shared" si="61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158" t="str">
        <f t="shared" si="48"/>
        <v/>
      </c>
      <c r="E63" s="114" t="str">
        <f t="shared" si="49"/>
        <v/>
      </c>
      <c r="F63" s="67" t="str">
        <f t="shared" si="25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4" t="str">
        <f t="shared" si="9"/>
        <v/>
      </c>
      <c r="M63" s="24" t="str">
        <f t="shared" si="26"/>
        <v/>
      </c>
      <c r="N63" s="36" t="str">
        <f t="shared" si="27"/>
        <v/>
      </c>
      <c r="O63" s="117" t="str">
        <f t="shared" si="10"/>
        <v/>
      </c>
      <c r="P63" s="24" t="str">
        <f>IF(H63="","",IF(B63="NB",P62,IF(O63="",SUM($O$5:$O63)+N63,SUM($O$5:$O63))))</f>
        <v/>
      </c>
      <c r="Q63" s="123" t="str">
        <f t="shared" si="0"/>
        <v/>
      </c>
      <c r="R63" s="122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51"/>
        <v>N</v>
      </c>
      <c r="X63" s="14" t="str">
        <f t="shared" si="30"/>
        <v>N</v>
      </c>
      <c r="Y63" s="14" t="str">
        <f t="shared" si="55"/>
        <v/>
      </c>
      <c r="Z63" s="79" t="str">
        <f t="shared" si="32"/>
        <v/>
      </c>
      <c r="AA63" s="14" t="str">
        <f t="shared" si="33"/>
        <v/>
      </c>
      <c r="AB63" s="14" t="str">
        <f t="shared" si="56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2" t="str">
        <f t="shared" si="14"/>
        <v/>
      </c>
      <c r="AH63" s="152" t="str">
        <f t="shared" si="15"/>
        <v/>
      </c>
      <c r="AI63" s="44" t="str">
        <f t="shared" si="57"/>
        <v/>
      </c>
      <c r="AJ63" s="44" t="str">
        <f t="shared" si="58"/>
        <v/>
      </c>
      <c r="AK63" s="44" t="str">
        <f t="shared" si="59"/>
        <v/>
      </c>
      <c r="AL63" s="71" t="str">
        <f t="shared" si="16"/>
        <v/>
      </c>
      <c r="AM63" s="71" t="str">
        <f t="shared" si="17"/>
        <v/>
      </c>
      <c r="AN63" s="71" t="str">
        <f t="shared" si="18"/>
        <v/>
      </c>
      <c r="AO63" s="71" t="str">
        <f t="shared" si="19"/>
        <v/>
      </c>
      <c r="AR63" s="14" t="str">
        <f t="shared" si="3"/>
        <v/>
      </c>
      <c r="AS63" s="14" t="str">
        <f t="shared" si="50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0"/>
        <v>00000</v>
      </c>
      <c r="AW63" s="14" t="str">
        <f t="shared" si="60"/>
        <v>00000</v>
      </c>
      <c r="AX63" s="14" t="str">
        <f t="shared" si="61"/>
        <v>000000</v>
      </c>
      <c r="AY63" s="14" t="str">
        <f t="shared" si="61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159" t="str">
        <f t="shared" si="48"/>
        <v/>
      </c>
      <c r="E64" s="115" t="str">
        <f t="shared" si="49"/>
        <v/>
      </c>
      <c r="F64" s="70" t="str">
        <f t="shared" si="25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5" t="str">
        <f t="shared" si="9"/>
        <v/>
      </c>
      <c r="M64" s="25" t="str">
        <f t="shared" si="26"/>
        <v/>
      </c>
      <c r="N64" s="36" t="str">
        <f t="shared" si="27"/>
        <v/>
      </c>
      <c r="O64" s="124" t="str">
        <f t="shared" si="10"/>
        <v/>
      </c>
      <c r="P64" s="25" t="str">
        <f>IF(H64="","",IF(B64="NB",P63,IF(O64="",SUM($O$5:$O64)+N64,SUM($O$5:$O64))))</f>
        <v/>
      </c>
      <c r="Q64" s="125" t="str">
        <f t="shared" si="0"/>
        <v/>
      </c>
      <c r="R64" s="122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51"/>
        <v>N</v>
      </c>
      <c r="X64" s="14" t="str">
        <f t="shared" si="30"/>
        <v>N</v>
      </c>
      <c r="Y64" s="14" t="str">
        <f t="shared" si="55"/>
        <v/>
      </c>
      <c r="Z64" s="79" t="str">
        <f t="shared" si="32"/>
        <v/>
      </c>
      <c r="AA64" s="14" t="str">
        <f t="shared" si="33"/>
        <v/>
      </c>
      <c r="AB64" s="14" t="str">
        <f t="shared" si="56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2" t="str">
        <f t="shared" si="14"/>
        <v/>
      </c>
      <c r="AH64" s="152" t="str">
        <f t="shared" si="15"/>
        <v/>
      </c>
      <c r="AI64" s="44" t="str">
        <f t="shared" si="57"/>
        <v/>
      </c>
      <c r="AJ64" s="44" t="str">
        <f t="shared" si="58"/>
        <v/>
      </c>
      <c r="AK64" s="44" t="str">
        <f t="shared" si="59"/>
        <v/>
      </c>
      <c r="AL64" s="71" t="str">
        <f t="shared" si="16"/>
        <v/>
      </c>
      <c r="AM64" s="71" t="str">
        <f t="shared" si="17"/>
        <v/>
      </c>
      <c r="AN64" s="71" t="str">
        <f t="shared" si="18"/>
        <v/>
      </c>
      <c r="AO64" s="71" t="str">
        <f t="shared" si="19"/>
        <v/>
      </c>
      <c r="AR64" s="14" t="str">
        <f t="shared" si="3"/>
        <v/>
      </c>
      <c r="AS64" s="14" t="str">
        <f t="shared" si="50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0"/>
        <v>00000</v>
      </c>
      <c r="AW64" s="14" t="str">
        <f t="shared" si="60"/>
        <v>00000</v>
      </c>
      <c r="AX64" s="14" t="str">
        <f t="shared" si="61"/>
        <v>000000</v>
      </c>
      <c r="AY64" s="14" t="str">
        <f t="shared" si="61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156" t="str">
        <f t="shared" si="48"/>
        <v/>
      </c>
      <c r="E65" s="113" t="str">
        <f t="shared" si="49"/>
        <v/>
      </c>
      <c r="F65" s="76" t="str">
        <f t="shared" si="25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3" t="str">
        <f t="shared" si="9"/>
        <v/>
      </c>
      <c r="M65" s="36" t="str">
        <f t="shared" si="26"/>
        <v/>
      </c>
      <c r="N65" s="36" t="str">
        <f t="shared" si="27"/>
        <v/>
      </c>
      <c r="O65" s="129" t="str">
        <f t="shared" si="10"/>
        <v/>
      </c>
      <c r="P65" s="36" t="str">
        <f>IF(H65="","",IF(B65="NB",P64,IF(O65="",SUM($O$5:$O65)+N65,SUM($O$5:$O65))))</f>
        <v/>
      </c>
      <c r="Q65" s="130" t="str">
        <f t="shared" si="0"/>
        <v/>
      </c>
      <c r="R65" s="122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51"/>
        <v>N</v>
      </c>
      <c r="X65" s="14" t="str">
        <f t="shared" si="30"/>
        <v>N</v>
      </c>
      <c r="Y65" s="14" t="str">
        <f t="shared" si="55"/>
        <v/>
      </c>
      <c r="Z65" s="79" t="str">
        <f t="shared" si="32"/>
        <v/>
      </c>
      <c r="AA65" s="14" t="str">
        <f t="shared" si="33"/>
        <v/>
      </c>
      <c r="AB65" s="14" t="str">
        <f t="shared" si="56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2" t="str">
        <f t="shared" si="14"/>
        <v/>
      </c>
      <c r="AH65" s="152" t="str">
        <f t="shared" si="15"/>
        <v/>
      </c>
      <c r="AI65" s="44" t="str">
        <f t="shared" si="57"/>
        <v/>
      </c>
      <c r="AJ65" s="44" t="str">
        <f t="shared" si="58"/>
        <v/>
      </c>
      <c r="AK65" s="44" t="str">
        <f t="shared" si="59"/>
        <v/>
      </c>
      <c r="AL65" s="71" t="str">
        <f t="shared" si="16"/>
        <v/>
      </c>
      <c r="AM65" s="71" t="str">
        <f t="shared" si="17"/>
        <v/>
      </c>
      <c r="AN65" s="71" t="str">
        <f t="shared" si="18"/>
        <v/>
      </c>
      <c r="AO65" s="71" t="str">
        <f t="shared" si="19"/>
        <v/>
      </c>
      <c r="AR65" s="14" t="str">
        <f t="shared" si="3"/>
        <v/>
      </c>
      <c r="AS65" s="14" t="str">
        <f t="shared" si="50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0"/>
        <v>00000</v>
      </c>
      <c r="AW65" s="14" t="str">
        <f t="shared" si="60"/>
        <v>00000</v>
      </c>
      <c r="AX65" s="14" t="str">
        <f t="shared" si="61"/>
        <v>000000</v>
      </c>
      <c r="AY65" s="14" t="str">
        <f t="shared" si="61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158" t="str">
        <f t="shared" si="48"/>
        <v/>
      </c>
      <c r="E66" s="114" t="str">
        <f t="shared" si="49"/>
        <v/>
      </c>
      <c r="F66" s="67" t="str">
        <f t="shared" si="25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4" t="str">
        <f t="shared" si="9"/>
        <v/>
      </c>
      <c r="M66" s="24" t="str">
        <f t="shared" si="26"/>
        <v/>
      </c>
      <c r="N66" s="36" t="str">
        <f t="shared" si="27"/>
        <v/>
      </c>
      <c r="O66" s="117" t="str">
        <f t="shared" si="10"/>
        <v/>
      </c>
      <c r="P66" s="24" t="str">
        <f>IF(H66="","",IF(B66="NB",P65,IF(O66="",SUM($O$5:$O66)+N66,SUM($O$5:$O66))))</f>
        <v/>
      </c>
      <c r="Q66" s="123" t="str">
        <f t="shared" si="0"/>
        <v/>
      </c>
      <c r="R66" s="122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51"/>
        <v>N</v>
      </c>
      <c r="X66" s="14" t="str">
        <f t="shared" si="30"/>
        <v>N</v>
      </c>
      <c r="Y66" s="14" t="str">
        <f t="shared" si="55"/>
        <v/>
      </c>
      <c r="Z66" s="79" t="str">
        <f t="shared" si="32"/>
        <v/>
      </c>
      <c r="AA66" s="14" t="str">
        <f t="shared" si="33"/>
        <v/>
      </c>
      <c r="AB66" s="14" t="str">
        <f t="shared" si="56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2" t="str">
        <f t="shared" si="14"/>
        <v/>
      </c>
      <c r="AH66" s="152" t="str">
        <f t="shared" si="15"/>
        <v/>
      </c>
      <c r="AI66" s="44" t="str">
        <f t="shared" si="57"/>
        <v/>
      </c>
      <c r="AJ66" s="44" t="str">
        <f t="shared" si="58"/>
        <v/>
      </c>
      <c r="AK66" s="44" t="str">
        <f t="shared" si="59"/>
        <v/>
      </c>
      <c r="AL66" s="71" t="str">
        <f t="shared" si="16"/>
        <v/>
      </c>
      <c r="AM66" s="71" t="str">
        <f t="shared" si="17"/>
        <v/>
      </c>
      <c r="AN66" s="71" t="str">
        <f t="shared" si="18"/>
        <v/>
      </c>
      <c r="AO66" s="71" t="str">
        <f t="shared" si="19"/>
        <v/>
      </c>
      <c r="AR66" s="14" t="str">
        <f t="shared" si="3"/>
        <v/>
      </c>
      <c r="AS66" s="14" t="str">
        <f t="shared" si="50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0"/>
        <v>00000</v>
      </c>
      <c r="AW66" s="14" t="str">
        <f t="shared" si="60"/>
        <v>00000</v>
      </c>
      <c r="AX66" s="14" t="str">
        <f t="shared" si="61"/>
        <v>000000</v>
      </c>
      <c r="AY66" s="14" t="str">
        <f t="shared" si="61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158" t="str">
        <f t="shared" si="48"/>
        <v/>
      </c>
      <c r="E67" s="114" t="str">
        <f t="shared" si="49"/>
        <v/>
      </c>
      <c r="F67" s="67" t="str">
        <f t="shared" si="25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4" t="str">
        <f t="shared" si="9"/>
        <v/>
      </c>
      <c r="M67" s="24" t="str">
        <f t="shared" si="26"/>
        <v/>
      </c>
      <c r="N67" s="36" t="str">
        <f t="shared" si="27"/>
        <v/>
      </c>
      <c r="O67" s="117" t="str">
        <f t="shared" si="10"/>
        <v/>
      </c>
      <c r="P67" s="24" t="str">
        <f>IF(H67="","",IF(B67="NB",P66,IF(O67="",SUM($O$5:$O67)+N67,SUM($O$5:$O67))))</f>
        <v/>
      </c>
      <c r="Q67" s="123" t="str">
        <f t="shared" si="0"/>
        <v/>
      </c>
      <c r="R67" s="122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51"/>
        <v>N</v>
      </c>
      <c r="X67" s="14" t="str">
        <f t="shared" si="30"/>
        <v>N</v>
      </c>
      <c r="Y67" s="14" t="str">
        <f t="shared" si="55"/>
        <v/>
      </c>
      <c r="Z67" s="79" t="str">
        <f t="shared" si="32"/>
        <v/>
      </c>
      <c r="AA67" s="14" t="str">
        <f t="shared" si="33"/>
        <v/>
      </c>
      <c r="AB67" s="14" t="str">
        <f t="shared" si="56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2" t="str">
        <f t="shared" si="14"/>
        <v/>
      </c>
      <c r="AH67" s="152" t="str">
        <f t="shared" si="15"/>
        <v/>
      </c>
      <c r="AI67" s="44" t="str">
        <f t="shared" si="57"/>
        <v/>
      </c>
      <c r="AJ67" s="44" t="str">
        <f t="shared" si="58"/>
        <v/>
      </c>
      <c r="AK67" s="44" t="str">
        <f t="shared" si="59"/>
        <v/>
      </c>
      <c r="AL67" s="71" t="str">
        <f t="shared" si="16"/>
        <v/>
      </c>
      <c r="AM67" s="71" t="str">
        <f t="shared" si="17"/>
        <v/>
      </c>
      <c r="AN67" s="71" t="str">
        <f t="shared" si="18"/>
        <v/>
      </c>
      <c r="AO67" s="71" t="str">
        <f t="shared" si="19"/>
        <v/>
      </c>
      <c r="AR67" s="14" t="str">
        <f t="shared" si="3"/>
        <v/>
      </c>
      <c r="AS67" s="14" t="str">
        <f t="shared" si="50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0"/>
        <v>00000</v>
      </c>
      <c r="AW67" s="14" t="str">
        <f t="shared" si="60"/>
        <v>00000</v>
      </c>
      <c r="AX67" s="14" t="str">
        <f t="shared" si="61"/>
        <v>000000</v>
      </c>
      <c r="AY67" s="14" t="str">
        <f t="shared" si="61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158" t="str">
        <f t="shared" si="48"/>
        <v/>
      </c>
      <c r="E68" s="114" t="str">
        <f t="shared" si="49"/>
        <v/>
      </c>
      <c r="F68" s="67" t="str">
        <f t="shared" si="25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4" t="str">
        <f t="shared" si="9"/>
        <v/>
      </c>
      <c r="M68" s="24" t="str">
        <f t="shared" si="26"/>
        <v/>
      </c>
      <c r="N68" s="36" t="str">
        <f t="shared" si="27"/>
        <v/>
      </c>
      <c r="O68" s="117" t="str">
        <f t="shared" si="10"/>
        <v/>
      </c>
      <c r="P68" s="24" t="str">
        <f>IF(H68="","",IF(B68="NB",P67,IF(O68="",SUM($O$5:$O68)+N68,SUM($O$5:$O68))))</f>
        <v/>
      </c>
      <c r="Q68" s="123" t="str">
        <f t="shared" si="0"/>
        <v/>
      </c>
      <c r="R68" s="122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51"/>
        <v>N</v>
      </c>
      <c r="X68" s="14" t="str">
        <f t="shared" si="30"/>
        <v>N</v>
      </c>
      <c r="Y68" s="14" t="str">
        <f t="shared" si="55"/>
        <v/>
      </c>
      <c r="Z68" s="79" t="str">
        <f t="shared" si="32"/>
        <v/>
      </c>
      <c r="AA68" s="14" t="str">
        <f t="shared" si="33"/>
        <v/>
      </c>
      <c r="AB68" s="14" t="str">
        <f t="shared" si="56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2" t="str">
        <f t="shared" si="14"/>
        <v/>
      </c>
      <c r="AH68" s="152" t="str">
        <f t="shared" si="15"/>
        <v/>
      </c>
      <c r="AI68" s="44" t="str">
        <f t="shared" si="57"/>
        <v/>
      </c>
      <c r="AJ68" s="44" t="str">
        <f t="shared" si="58"/>
        <v/>
      </c>
      <c r="AK68" s="44" t="str">
        <f t="shared" si="59"/>
        <v/>
      </c>
      <c r="AL68" s="71" t="str">
        <f t="shared" si="16"/>
        <v/>
      </c>
      <c r="AM68" s="71" t="str">
        <f t="shared" si="17"/>
        <v/>
      </c>
      <c r="AN68" s="71" t="str">
        <f t="shared" si="18"/>
        <v/>
      </c>
      <c r="AO68" s="71" t="str">
        <f t="shared" si="19"/>
        <v/>
      </c>
      <c r="AR68" s="14" t="str">
        <f t="shared" si="3"/>
        <v/>
      </c>
      <c r="AS68" s="14" t="str">
        <f t="shared" si="50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0"/>
        <v>00000</v>
      </c>
      <c r="AW68" s="14" t="str">
        <f t="shared" si="60"/>
        <v>00000</v>
      </c>
      <c r="AX68" s="14" t="str">
        <f t="shared" si="61"/>
        <v>000000</v>
      </c>
      <c r="AY68" s="14" t="str">
        <f t="shared" si="61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159" t="str">
        <f t="shared" si="48"/>
        <v/>
      </c>
      <c r="E69" s="115" t="str">
        <f t="shared" si="49"/>
        <v/>
      </c>
      <c r="F69" s="70" t="str">
        <f t="shared" si="25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5" t="str">
        <f t="shared" si="9"/>
        <v/>
      </c>
      <c r="M69" s="25" t="str">
        <f t="shared" si="26"/>
        <v/>
      </c>
      <c r="N69" s="36" t="str">
        <f t="shared" si="27"/>
        <v/>
      </c>
      <c r="O69" s="124" t="str">
        <f t="shared" si="10"/>
        <v/>
      </c>
      <c r="P69" s="25" t="str">
        <f>IF(H69="","",IF(B69="NB",P68,IF(O69="",SUM($O$5:$O69)+N69,SUM($O$5:$O69))))</f>
        <v/>
      </c>
      <c r="Q69" s="125" t="str">
        <f t="shared" ref="Q69:Q109" si="62">IF(AB69="R","Rabbit","")</f>
        <v/>
      </c>
      <c r="R69" s="122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51"/>
        <v>N</v>
      </c>
      <c r="X69" s="14" t="str">
        <f t="shared" si="30"/>
        <v>N</v>
      </c>
      <c r="Y69" s="14" t="str">
        <f t="shared" si="55"/>
        <v/>
      </c>
      <c r="Z69" s="79" t="str">
        <f t="shared" si="32"/>
        <v/>
      </c>
      <c r="AA69" s="14" t="str">
        <f t="shared" si="33"/>
        <v/>
      </c>
      <c r="AB69" s="14" t="str">
        <f t="shared" si="56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2" t="str">
        <f t="shared" si="14"/>
        <v/>
      </c>
      <c r="AH69" s="152" t="str">
        <f t="shared" si="15"/>
        <v/>
      </c>
      <c r="AI69" s="44" t="str">
        <f t="shared" si="57"/>
        <v/>
      </c>
      <c r="AJ69" s="44" t="str">
        <f t="shared" si="58"/>
        <v/>
      </c>
      <c r="AK69" s="44" t="str">
        <f t="shared" si="59"/>
        <v/>
      </c>
      <c r="AL69" s="71" t="str">
        <f t="shared" si="16"/>
        <v/>
      </c>
      <c r="AM69" s="71" t="str">
        <f t="shared" si="17"/>
        <v/>
      </c>
      <c r="AN69" s="71" t="str">
        <f t="shared" si="18"/>
        <v/>
      </c>
      <c r="AO69" s="71" t="str">
        <f t="shared" si="19"/>
        <v/>
      </c>
      <c r="AR69" s="14" t="str">
        <f t="shared" si="3"/>
        <v/>
      </c>
      <c r="AS69" s="14" t="str">
        <f t="shared" si="50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0"/>
        <v>00000</v>
      </c>
      <c r="AW69" s="14" t="str">
        <f t="shared" si="60"/>
        <v>00000</v>
      </c>
      <c r="AX69" s="14" t="str">
        <f t="shared" si="61"/>
        <v>000000</v>
      </c>
      <c r="AY69" s="14" t="str">
        <f t="shared" si="61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3">IF(H69="","",IF(AR69=AR70,"",AR70))</f>
        <v/>
      </c>
      <c r="D70" s="156" t="str">
        <f t="shared" si="48"/>
        <v/>
      </c>
      <c r="E70" s="113" t="str">
        <f t="shared" si="49"/>
        <v/>
      </c>
      <c r="F70" s="76" t="str">
        <f t="shared" si="25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3" t="str">
        <f t="shared" si="9"/>
        <v/>
      </c>
      <c r="M70" s="36" t="str">
        <f t="shared" si="26"/>
        <v/>
      </c>
      <c r="N70" s="36" t="str">
        <f t="shared" si="27"/>
        <v/>
      </c>
      <c r="O70" s="129" t="str">
        <f t="shared" si="10"/>
        <v/>
      </c>
      <c r="P70" s="36" t="str">
        <f>IF(H70="","",IF(B70="NB",P69,IF(O70="",SUM($O$5:$O70)+N70,SUM($O$5:$O70))))</f>
        <v/>
      </c>
      <c r="Q70" s="130" t="str">
        <f t="shared" si="62"/>
        <v/>
      </c>
      <c r="R70" s="122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51"/>
        <v>N</v>
      </c>
      <c r="X70" s="14" t="str">
        <f t="shared" si="30"/>
        <v>N</v>
      </c>
      <c r="Y70" s="14" t="str">
        <f t="shared" si="55"/>
        <v/>
      </c>
      <c r="Z70" s="79" t="str">
        <f t="shared" si="32"/>
        <v/>
      </c>
      <c r="AA70" s="14" t="str">
        <f t="shared" si="33"/>
        <v/>
      </c>
      <c r="AB70" s="14" t="str">
        <f t="shared" si="56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2" t="str">
        <f t="shared" si="14"/>
        <v/>
      </c>
      <c r="AH70" s="152" t="str">
        <f t="shared" si="15"/>
        <v/>
      </c>
      <c r="AI70" s="44" t="str">
        <f t="shared" si="57"/>
        <v/>
      </c>
      <c r="AJ70" s="44" t="str">
        <f t="shared" si="58"/>
        <v/>
      </c>
      <c r="AK70" s="44" t="str">
        <f t="shared" si="59"/>
        <v/>
      </c>
      <c r="AL70" s="71" t="str">
        <f t="shared" si="16"/>
        <v/>
      </c>
      <c r="AM70" s="71" t="str">
        <f t="shared" si="17"/>
        <v/>
      </c>
      <c r="AN70" s="71" t="str">
        <f t="shared" si="18"/>
        <v/>
      </c>
      <c r="AO70" s="71" t="str">
        <f t="shared" si="19"/>
        <v/>
      </c>
      <c r="AR70" s="14" t="str">
        <f t="shared" ref="AR70:AR109" si="64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0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0"/>
        <v>00000</v>
      </c>
      <c r="AW70" s="14" t="str">
        <f t="shared" si="60"/>
        <v>00000</v>
      </c>
      <c r="AX70" s="14" t="str">
        <f t="shared" si="61"/>
        <v>000000</v>
      </c>
      <c r="AY70" s="14" t="str">
        <f t="shared" si="61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3"/>
        <v/>
      </c>
      <c r="D71" s="158" t="str">
        <f t="shared" si="48"/>
        <v/>
      </c>
      <c r="E71" s="114" t="str">
        <f t="shared" si="49"/>
        <v/>
      </c>
      <c r="F71" s="67" t="str">
        <f t="shared" si="25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4" t="str">
        <f t="shared" si="9"/>
        <v/>
      </c>
      <c r="M71" s="24" t="str">
        <f t="shared" si="26"/>
        <v/>
      </c>
      <c r="N71" s="36" t="str">
        <f t="shared" si="27"/>
        <v/>
      </c>
      <c r="O71" s="117" t="str">
        <f t="shared" si="10"/>
        <v/>
      </c>
      <c r="P71" s="24" t="str">
        <f>IF(H71="","",IF(B71="NB",P70,IF(O71="",SUM($O$5:$O71)+N71,SUM($O$5:$O71))))</f>
        <v/>
      </c>
      <c r="Q71" s="123" t="str">
        <f t="shared" si="62"/>
        <v/>
      </c>
      <c r="R71" s="122" t="str">
        <f t="shared" si="11"/>
        <v/>
      </c>
      <c r="S71" s="79" t="str">
        <f t="shared" si="12"/>
        <v/>
      </c>
      <c r="T71" s="14" t="str">
        <f t="shared" ref="T71:T109" si="65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51"/>
        <v>N</v>
      </c>
      <c r="X71" s="14" t="str">
        <f t="shared" si="30"/>
        <v>N</v>
      </c>
      <c r="Y71" s="14" t="str">
        <f t="shared" si="55"/>
        <v/>
      </c>
      <c r="Z71" s="79" t="str">
        <f t="shared" si="32"/>
        <v/>
      </c>
      <c r="AA71" s="14" t="str">
        <f t="shared" si="33"/>
        <v/>
      </c>
      <c r="AB71" s="14" t="str">
        <f t="shared" si="56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2" t="str">
        <f t="shared" si="14"/>
        <v/>
      </c>
      <c r="AH71" s="152" t="str">
        <f t="shared" si="15"/>
        <v/>
      </c>
      <c r="AI71" s="44" t="str">
        <f t="shared" si="57"/>
        <v/>
      </c>
      <c r="AJ71" s="44" t="str">
        <f t="shared" si="58"/>
        <v/>
      </c>
      <c r="AK71" s="44" t="str">
        <f t="shared" si="59"/>
        <v/>
      </c>
      <c r="AL71" s="71" t="str">
        <f t="shared" si="16"/>
        <v/>
      </c>
      <c r="AM71" s="71" t="str">
        <f t="shared" si="17"/>
        <v/>
      </c>
      <c r="AN71" s="71" t="str">
        <f t="shared" si="18"/>
        <v/>
      </c>
      <c r="AO71" s="71" t="str">
        <f t="shared" si="19"/>
        <v/>
      </c>
      <c r="AR71" s="14" t="str">
        <f t="shared" si="64"/>
        <v/>
      </c>
      <c r="AS71" s="14" t="str">
        <f t="shared" si="50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0"/>
        <v>00000</v>
      </c>
      <c r="AW71" s="14" t="str">
        <f t="shared" si="60"/>
        <v>00000</v>
      </c>
      <c r="AX71" s="14" t="str">
        <f t="shared" si="61"/>
        <v>000000</v>
      </c>
      <c r="AY71" s="14" t="str">
        <f t="shared" si="61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3"/>
        <v/>
      </c>
      <c r="D72" s="158" t="str">
        <f t="shared" si="48"/>
        <v/>
      </c>
      <c r="E72" s="114" t="str">
        <f t="shared" si="49"/>
        <v/>
      </c>
      <c r="F72" s="67" t="str">
        <f t="shared" si="25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4" t="str">
        <f t="shared" si="9"/>
        <v/>
      </c>
      <c r="M72" s="24" t="str">
        <f t="shared" si="26"/>
        <v/>
      </c>
      <c r="N72" s="36" t="str">
        <f t="shared" si="27"/>
        <v/>
      </c>
      <c r="O72" s="117" t="str">
        <f t="shared" si="10"/>
        <v/>
      </c>
      <c r="P72" s="24" t="str">
        <f>IF(H72="","",IF(B72="NB",P71,IF(O72="",SUM($O$5:$O72)+N72,SUM($O$5:$O72))))</f>
        <v/>
      </c>
      <c r="Q72" s="123" t="str">
        <f t="shared" si="62"/>
        <v/>
      </c>
      <c r="R72" s="122" t="str">
        <f t="shared" si="11"/>
        <v/>
      </c>
      <c r="S72" s="79" t="str">
        <f t="shared" si="12"/>
        <v/>
      </c>
      <c r="T72" s="14" t="str">
        <f t="shared" si="65"/>
        <v/>
      </c>
      <c r="U72" s="14">
        <f t="shared" si="28"/>
        <v>0</v>
      </c>
      <c r="V72" s="14" t="str">
        <f t="shared" si="29"/>
        <v/>
      </c>
      <c r="W72" s="14" t="str">
        <f t="shared" si="51"/>
        <v>N</v>
      </c>
      <c r="X72" s="14" t="str">
        <f t="shared" si="30"/>
        <v>N</v>
      </c>
      <c r="Y72" s="14" t="str">
        <f t="shared" si="55"/>
        <v/>
      </c>
      <c r="Z72" s="79" t="str">
        <f t="shared" si="32"/>
        <v/>
      </c>
      <c r="AA72" s="14" t="str">
        <f t="shared" si="33"/>
        <v/>
      </c>
      <c r="AB72" s="14" t="str">
        <f t="shared" si="56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2" t="str">
        <f t="shared" si="14"/>
        <v/>
      </c>
      <c r="AH72" s="152" t="str">
        <f t="shared" si="15"/>
        <v/>
      </c>
      <c r="AI72" s="44" t="str">
        <f t="shared" si="57"/>
        <v/>
      </c>
      <c r="AJ72" s="44" t="str">
        <f t="shared" si="58"/>
        <v/>
      </c>
      <c r="AK72" s="44" t="str">
        <f t="shared" si="59"/>
        <v/>
      </c>
      <c r="AL72" s="71" t="str">
        <f t="shared" si="16"/>
        <v/>
      </c>
      <c r="AM72" s="71" t="str">
        <f t="shared" si="17"/>
        <v/>
      </c>
      <c r="AN72" s="71" t="str">
        <f t="shared" si="18"/>
        <v/>
      </c>
      <c r="AO72" s="71" t="str">
        <f t="shared" si="19"/>
        <v/>
      </c>
      <c r="AR72" s="14" t="str">
        <f t="shared" si="64"/>
        <v/>
      </c>
      <c r="AS72" s="14" t="str">
        <f t="shared" si="50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0"/>
        <v>00000</v>
      </c>
      <c r="AW72" s="14" t="str">
        <f t="shared" si="60"/>
        <v>00000</v>
      </c>
      <c r="AX72" s="14" t="str">
        <f t="shared" si="61"/>
        <v>000000</v>
      </c>
      <c r="AY72" s="14" t="str">
        <f t="shared" si="61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3"/>
        <v/>
      </c>
      <c r="D73" s="158" t="str">
        <f t="shared" si="48"/>
        <v/>
      </c>
      <c r="E73" s="114" t="str">
        <f t="shared" si="49"/>
        <v/>
      </c>
      <c r="F73" s="67" t="str">
        <f t="shared" si="25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4" t="str">
        <f t="shared" si="9"/>
        <v/>
      </c>
      <c r="M73" s="24" t="str">
        <f t="shared" si="26"/>
        <v/>
      </c>
      <c r="N73" s="36" t="str">
        <f t="shared" si="27"/>
        <v/>
      </c>
      <c r="O73" s="117" t="str">
        <f t="shared" si="10"/>
        <v/>
      </c>
      <c r="P73" s="24" t="str">
        <f>IF(H73="","",IF(B73="NB",P72,IF(O73="",SUM($O$5:$O73)+N73,SUM($O$5:$O73))))</f>
        <v/>
      </c>
      <c r="Q73" s="123" t="str">
        <f t="shared" si="62"/>
        <v/>
      </c>
      <c r="R73" s="122" t="str">
        <f t="shared" si="11"/>
        <v/>
      </c>
      <c r="S73" s="79" t="str">
        <f t="shared" si="12"/>
        <v/>
      </c>
      <c r="T73" s="14" t="str">
        <f t="shared" si="65"/>
        <v/>
      </c>
      <c r="U73" s="14">
        <f t="shared" si="28"/>
        <v>0</v>
      </c>
      <c r="V73" s="14" t="str">
        <f t="shared" si="29"/>
        <v/>
      </c>
      <c r="W73" s="14" t="str">
        <f t="shared" si="51"/>
        <v>N</v>
      </c>
      <c r="X73" s="14" t="str">
        <f t="shared" si="30"/>
        <v>N</v>
      </c>
      <c r="Y73" s="14" t="str">
        <f t="shared" si="55"/>
        <v/>
      </c>
      <c r="Z73" s="79" t="str">
        <f t="shared" si="32"/>
        <v/>
      </c>
      <c r="AA73" s="14" t="str">
        <f t="shared" si="33"/>
        <v/>
      </c>
      <c r="AB73" s="14" t="str">
        <f t="shared" si="56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2" t="str">
        <f t="shared" si="14"/>
        <v/>
      </c>
      <c r="AH73" s="152" t="str">
        <f t="shared" si="15"/>
        <v/>
      </c>
      <c r="AI73" s="44" t="str">
        <f t="shared" si="57"/>
        <v/>
      </c>
      <c r="AJ73" s="44" t="str">
        <f t="shared" si="58"/>
        <v/>
      </c>
      <c r="AK73" s="44" t="str">
        <f t="shared" si="59"/>
        <v/>
      </c>
      <c r="AL73" s="71" t="str">
        <f t="shared" si="16"/>
        <v/>
      </c>
      <c r="AM73" s="71" t="str">
        <f t="shared" si="17"/>
        <v/>
      </c>
      <c r="AN73" s="71" t="str">
        <f t="shared" si="18"/>
        <v/>
      </c>
      <c r="AO73" s="71" t="str">
        <f t="shared" si="19"/>
        <v/>
      </c>
      <c r="AR73" s="14" t="str">
        <f t="shared" si="64"/>
        <v/>
      </c>
      <c r="AS73" s="14" t="str">
        <f t="shared" si="50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0"/>
        <v>00000</v>
      </c>
      <c r="AW73" s="14" t="str">
        <f t="shared" si="60"/>
        <v>00000</v>
      </c>
      <c r="AX73" s="14" t="str">
        <f t="shared" si="61"/>
        <v>000000</v>
      </c>
      <c r="AY73" s="14" t="str">
        <f t="shared" si="61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69" t="str">
        <f t="shared" ref="B74:B109" si="66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3"/>
        <v/>
      </c>
      <c r="D74" s="159" t="str">
        <f t="shared" si="48"/>
        <v/>
      </c>
      <c r="E74" s="115" t="str">
        <f t="shared" si="49"/>
        <v/>
      </c>
      <c r="F74" s="70" t="str">
        <f t="shared" si="25"/>
        <v/>
      </c>
      <c r="H74" s="82" t="str">
        <f>IF('Strategy Dashboard'!AU74="","",'Strategy Dashboard'!AU74)</f>
        <v/>
      </c>
      <c r="J74" s="69" t="str">
        <f t="shared" ref="J74:J109" si="67">IF(AS73=AS74,"",AS74)</f>
        <v/>
      </c>
      <c r="K74" s="78" t="str">
        <f t="shared" ref="K74:K109" si="68">IF(H73="","",IF(AND(D74=AG74,LEFT(AG74)="L",REPLACE(AG74,1,1,"")&gt;=5),"L"&amp;(REPLACE(AG74,1,1,"")-3),AG74))</f>
        <v/>
      </c>
      <c r="L74" s="115" t="str">
        <f t="shared" ref="L74:L109" si="69">IF(H73="","",IF(AND(E74=AH74,LEFT(AH74)="L",REPLACE(AH74,1,1,"")&gt;=5),"L"&amp;(REPLACE(AH74,1,1,"")-3),AH74))</f>
        <v/>
      </c>
      <c r="M74" s="25" t="str">
        <f t="shared" si="26"/>
        <v/>
      </c>
      <c r="N74" s="36" t="str">
        <f t="shared" si="27"/>
        <v/>
      </c>
      <c r="O74" s="124" t="str">
        <f t="shared" ref="O74:O109" si="70">IF(H73="","",IF(V74="S","",IF(N74&gt;0,N74,IF(AB74="R",N74,""))))</f>
        <v/>
      </c>
      <c r="P74" s="25" t="str">
        <f>IF(H74="","",IF(B74="NB",P73,IF(O74="",SUM($O$5:$O74)+N74,SUM($O$5:$O74))))</f>
        <v/>
      </c>
      <c r="Q74" s="125" t="str">
        <f t="shared" si="62"/>
        <v/>
      </c>
      <c r="R74" s="122" t="str">
        <f t="shared" ref="R74:R109" si="71">IF(H74="","",IF(M74="W",0+BF74,0-BF74)+IF(F74="W",0+BE74,0-BE74))</f>
        <v/>
      </c>
      <c r="S74" s="79" t="str">
        <f t="shared" ref="S74:S109" si="72">IF(H74="","",IF(R74&gt;0,"W",IF(R74&lt;0,"L","")))</f>
        <v/>
      </c>
      <c r="T74" s="14" t="str">
        <f t="shared" si="65"/>
        <v/>
      </c>
      <c r="U74" s="14">
        <f t="shared" si="28"/>
        <v>0</v>
      </c>
      <c r="V74" s="14" t="str">
        <f t="shared" si="29"/>
        <v/>
      </c>
      <c r="W74" s="14" t="str">
        <f t="shared" si="51"/>
        <v>N</v>
      </c>
      <c r="X74" s="14" t="str">
        <f t="shared" si="30"/>
        <v>N</v>
      </c>
      <c r="Y74" s="14" t="str">
        <f t="shared" si="55"/>
        <v/>
      </c>
      <c r="Z74" s="79" t="str">
        <f t="shared" si="32"/>
        <v/>
      </c>
      <c r="AA74" s="14" t="str">
        <f t="shared" si="33"/>
        <v/>
      </c>
      <c r="AB74" s="14" t="str">
        <f t="shared" si="56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2" t="str">
        <f t="shared" ref="AG74:AG109" si="73">IF(H73="","",IF(AS74="FE",IF(AZ74="B",BD74,""),AN74))</f>
        <v/>
      </c>
      <c r="AH74" s="152" t="str">
        <f t="shared" ref="AH74:AH109" si="74">IF(H73="","",IF(AS74="FE",IF(AZ74="P",BD74,""),AO74))</f>
        <v/>
      </c>
      <c r="AI74" s="44" t="str">
        <f t="shared" si="57"/>
        <v/>
      </c>
      <c r="AJ74" s="44" t="str">
        <f t="shared" si="58"/>
        <v/>
      </c>
      <c r="AK74" s="44" t="str">
        <f t="shared" si="59"/>
        <v/>
      </c>
      <c r="AL74" s="71" t="str">
        <f t="shared" ref="AL74:AL109" si="75">IF(AR74="T-T",IF(H72="B",BB74,""),IF(AR74="T-C",IF(H73="B",BB74,""),IF(AR74="T-B",IF(H73="P",BB74,""),"")))</f>
        <v/>
      </c>
      <c r="AM74" s="71" t="str">
        <f t="shared" ref="AM74:AM109" si="76">IF(AR74="T-T",IF(H72="P",BB74,""),IF(AR74="T-C",IF(H73="P",BB74,""),IF(AR74="T-B",IF(H73="B",BB74,""),"")))</f>
        <v/>
      </c>
      <c r="AN74" s="71" t="str">
        <f t="shared" ref="AN74:AN109" si="77">IF(AR74="T-T",IF(H72="B",BD74,""),IF(AR74="T-C",IF(H73="B",BD74,""),IF(AR74="T-B",IF(H73="P",BD74,""),"")))</f>
        <v/>
      </c>
      <c r="AO74" s="71" t="str">
        <f t="shared" ref="AO74:AO109" si="78">IF(AR74="T-T",IF(H72="P",BD74,""),IF(AR74="T-C",IF(H73="P",BD74,""),IF(AR74="T-B",IF(H73="B",BD74,""),"")))</f>
        <v/>
      </c>
      <c r="AR74" s="14" t="str">
        <f t="shared" si="64"/>
        <v/>
      </c>
      <c r="AS74" s="14" t="str">
        <f t="shared" si="50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0"/>
        <v>00000</v>
      </c>
      <c r="AW74" s="14" t="str">
        <f t="shared" si="60"/>
        <v>00000</v>
      </c>
      <c r="AX74" s="14" t="str">
        <f t="shared" si="61"/>
        <v>000000</v>
      </c>
      <c r="AY74" s="14" t="str">
        <f t="shared" si="61"/>
        <v>000000</v>
      </c>
      <c r="AZ74" s="14" t="str">
        <f t="shared" si="43"/>
        <v>B</v>
      </c>
      <c r="BA74" s="14" t="str">
        <f t="shared" ref="BA74:BA109" si="79">IF(D73="",E73,D73)&amp;F73</f>
        <v/>
      </c>
      <c r="BB74" s="14" t="str">
        <f t="shared" si="44"/>
        <v/>
      </c>
      <c r="BC74" s="14" t="str">
        <f t="shared" ref="BC74:BC109" si="80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4" t="str">
        <f t="shared" si="66"/>
        <v/>
      </c>
      <c r="C75" s="36" t="str">
        <f t="shared" si="63"/>
        <v/>
      </c>
      <c r="D75" s="156" t="str">
        <f t="shared" si="48"/>
        <v/>
      </c>
      <c r="E75" s="113" t="str">
        <f t="shared" si="49"/>
        <v/>
      </c>
      <c r="F75" s="76" t="str">
        <f t="shared" ref="F75:F109" si="81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7"/>
        <v/>
      </c>
      <c r="K75" s="75" t="str">
        <f t="shared" si="68"/>
        <v/>
      </c>
      <c r="L75" s="113" t="str">
        <f t="shared" si="69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29" t="str">
        <f t="shared" si="70"/>
        <v/>
      </c>
      <c r="P75" s="36" t="str">
        <f>IF(H75="","",IF(B75="NB",P74,IF(O75="",SUM($O$5:$O75)+N75,SUM($O$5:$O75))))</f>
        <v/>
      </c>
      <c r="Q75" s="130" t="str">
        <f t="shared" si="62"/>
        <v/>
      </c>
      <c r="R75" s="122" t="str">
        <f t="shared" si="71"/>
        <v/>
      </c>
      <c r="S75" s="79" t="str">
        <f t="shared" si="72"/>
        <v/>
      </c>
      <c r="T75" s="14" t="str">
        <f t="shared" si="65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51"/>
        <v>N</v>
      </c>
      <c r="X75" s="14" t="str">
        <f t="shared" ref="X75:X116" si="86">IF(OR(M71&amp;M72&amp;M73="WLW",M72&amp;M73="WW"),"Y","N")</f>
        <v>N</v>
      </c>
      <c r="Y75" s="14" t="str">
        <f t="shared" si="55"/>
        <v/>
      </c>
      <c r="Z75" s="79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6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2" t="str">
        <f t="shared" si="73"/>
        <v/>
      </c>
      <c r="AH75" s="152" t="str">
        <f t="shared" si="74"/>
        <v/>
      </c>
      <c r="AI75" s="44" t="str">
        <f t="shared" si="57"/>
        <v/>
      </c>
      <c r="AJ75" s="44" t="str">
        <f t="shared" si="58"/>
        <v/>
      </c>
      <c r="AK75" s="44" t="str">
        <f t="shared" si="59"/>
        <v/>
      </c>
      <c r="AL75" s="71" t="str">
        <f t="shared" si="75"/>
        <v/>
      </c>
      <c r="AM75" s="71" t="str">
        <f t="shared" si="76"/>
        <v/>
      </c>
      <c r="AN75" s="71" t="str">
        <f t="shared" si="77"/>
        <v/>
      </c>
      <c r="AO75" s="71" t="str">
        <f t="shared" si="78"/>
        <v/>
      </c>
      <c r="AR75" s="14" t="str">
        <f t="shared" si="64"/>
        <v/>
      </c>
      <c r="AS75" s="14" t="str">
        <f t="shared" si="50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0"/>
        <v>00000</v>
      </c>
      <c r="AW75" s="14" t="str">
        <f t="shared" si="60"/>
        <v>00000</v>
      </c>
      <c r="AX75" s="14" t="str">
        <f t="shared" si="61"/>
        <v>000000</v>
      </c>
      <c r="AY75" s="14" t="str">
        <f t="shared" si="61"/>
        <v>000000</v>
      </c>
      <c r="AZ75" s="14" t="str">
        <f t="shared" ref="AZ75:AZ109" si="93">IF(COUNTBLANK(AT70:AT74)&gt;2,"B","P")</f>
        <v>B</v>
      </c>
      <c r="BA75" s="14" t="str">
        <f t="shared" si="79"/>
        <v/>
      </c>
      <c r="BB75" s="14" t="str">
        <f t="shared" ref="BB75:BB109" si="94">IF(OR(V75="S",AND(Z74="Y",W75="N")),"B",IFERROR(VLOOKUP(BA75,BM:BN,2,FALSE),""))</f>
        <v/>
      </c>
      <c r="BC75" s="14" t="str">
        <f t="shared" si="80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68" t="str">
        <f t="shared" si="66"/>
        <v/>
      </c>
      <c r="C76" s="24" t="str">
        <f t="shared" si="63"/>
        <v/>
      </c>
      <c r="D76" s="158" t="str">
        <f t="shared" si="48"/>
        <v/>
      </c>
      <c r="E76" s="114" t="str">
        <f t="shared" si="49"/>
        <v/>
      </c>
      <c r="F76" s="67" t="str">
        <f t="shared" si="81"/>
        <v/>
      </c>
      <c r="H76" s="81" t="str">
        <f>IF('Strategy Dashboard'!AU76="","",'Strategy Dashboard'!AU76)</f>
        <v/>
      </c>
      <c r="J76" s="68" t="str">
        <f t="shared" si="67"/>
        <v/>
      </c>
      <c r="K76" s="77" t="str">
        <f t="shared" si="68"/>
        <v/>
      </c>
      <c r="L76" s="114" t="str">
        <f t="shared" si="69"/>
        <v/>
      </c>
      <c r="M76" s="24" t="str">
        <f t="shared" si="82"/>
        <v/>
      </c>
      <c r="N76" s="36" t="str">
        <f t="shared" si="83"/>
        <v/>
      </c>
      <c r="O76" s="117" t="str">
        <f t="shared" si="70"/>
        <v/>
      </c>
      <c r="P76" s="24" t="str">
        <f>IF(H76="","",IF(B76="NB",P75,IF(O76="",SUM($O$5:$O76)+N76,SUM($O$5:$O76))))</f>
        <v/>
      </c>
      <c r="Q76" s="123" t="str">
        <f t="shared" si="62"/>
        <v/>
      </c>
      <c r="R76" s="122" t="str">
        <f t="shared" si="71"/>
        <v/>
      </c>
      <c r="S76" s="79" t="str">
        <f t="shared" si="72"/>
        <v/>
      </c>
      <c r="T76" s="14" t="str">
        <f t="shared" si="65"/>
        <v/>
      </c>
      <c r="U76" s="14">
        <f t="shared" si="84"/>
        <v>0</v>
      </c>
      <c r="V76" s="14" t="str">
        <f t="shared" si="85"/>
        <v/>
      </c>
      <c r="W76" s="14" t="str">
        <f t="shared" si="51"/>
        <v>N</v>
      </c>
      <c r="X76" s="14" t="str">
        <f t="shared" si="86"/>
        <v>N</v>
      </c>
      <c r="Y76" s="14" t="str">
        <f t="shared" si="55"/>
        <v/>
      </c>
      <c r="Z76" s="79" t="str">
        <f t="shared" si="87"/>
        <v/>
      </c>
      <c r="AA76" s="14" t="str">
        <f t="shared" si="88"/>
        <v/>
      </c>
      <c r="AB76" s="14" t="str">
        <f t="shared" si="56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2" t="str">
        <f t="shared" si="73"/>
        <v/>
      </c>
      <c r="AH76" s="152" t="str">
        <f t="shared" si="74"/>
        <v/>
      </c>
      <c r="AI76" s="44" t="str">
        <f t="shared" si="57"/>
        <v/>
      </c>
      <c r="AJ76" s="44" t="str">
        <f t="shared" si="58"/>
        <v/>
      </c>
      <c r="AK76" s="44" t="str">
        <f t="shared" si="59"/>
        <v/>
      </c>
      <c r="AL76" s="71" t="str">
        <f t="shared" si="75"/>
        <v/>
      </c>
      <c r="AM76" s="71" t="str">
        <f t="shared" si="76"/>
        <v/>
      </c>
      <c r="AN76" s="71" t="str">
        <f t="shared" si="77"/>
        <v/>
      </c>
      <c r="AO76" s="71" t="str">
        <f t="shared" si="78"/>
        <v/>
      </c>
      <c r="AR76" s="14" t="str">
        <f t="shared" si="64"/>
        <v/>
      </c>
      <c r="AS76" s="14" t="str">
        <f t="shared" si="50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0"/>
        <v>00000</v>
      </c>
      <c r="AW76" s="14" t="str">
        <f t="shared" si="60"/>
        <v>00000</v>
      </c>
      <c r="AX76" s="14" t="str">
        <f t="shared" si="61"/>
        <v>000000</v>
      </c>
      <c r="AY76" s="14" t="str">
        <f t="shared" si="61"/>
        <v>000000</v>
      </c>
      <c r="AZ76" s="14" t="str">
        <f t="shared" si="93"/>
        <v>B</v>
      </c>
      <c r="BA76" s="14" t="str">
        <f t="shared" si="79"/>
        <v/>
      </c>
      <c r="BB76" s="14" t="str">
        <f t="shared" si="94"/>
        <v/>
      </c>
      <c r="BC76" s="14" t="str">
        <f t="shared" si="80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68" t="str">
        <f t="shared" si="66"/>
        <v/>
      </c>
      <c r="C77" s="24" t="str">
        <f t="shared" si="63"/>
        <v/>
      </c>
      <c r="D77" s="158" t="str">
        <f t="shared" si="48"/>
        <v/>
      </c>
      <c r="E77" s="114" t="str">
        <f t="shared" si="49"/>
        <v/>
      </c>
      <c r="F77" s="67" t="str">
        <f t="shared" si="81"/>
        <v/>
      </c>
      <c r="H77" s="81" t="str">
        <f>IF('Strategy Dashboard'!AU77="","",'Strategy Dashboard'!AU77)</f>
        <v/>
      </c>
      <c r="J77" s="68" t="str">
        <f t="shared" si="67"/>
        <v/>
      </c>
      <c r="K77" s="77" t="str">
        <f t="shared" si="68"/>
        <v/>
      </c>
      <c r="L77" s="114" t="str">
        <f t="shared" si="69"/>
        <v/>
      </c>
      <c r="M77" s="24" t="str">
        <f t="shared" si="82"/>
        <v/>
      </c>
      <c r="N77" s="36" t="str">
        <f t="shared" si="83"/>
        <v/>
      </c>
      <c r="O77" s="117" t="str">
        <f t="shared" si="70"/>
        <v/>
      </c>
      <c r="P77" s="24" t="str">
        <f>IF(H77="","",IF(B77="NB",P76,IF(O77="",SUM($O$5:$O77)+N77,SUM($O$5:$O77))))</f>
        <v/>
      </c>
      <c r="Q77" s="123" t="str">
        <f t="shared" si="62"/>
        <v/>
      </c>
      <c r="R77" s="122" t="str">
        <f t="shared" si="71"/>
        <v/>
      </c>
      <c r="S77" s="79" t="str">
        <f t="shared" si="72"/>
        <v/>
      </c>
      <c r="T77" s="14" t="str">
        <f t="shared" si="65"/>
        <v/>
      </c>
      <c r="U77" s="14">
        <f t="shared" si="84"/>
        <v>0</v>
      </c>
      <c r="V77" s="14" t="str">
        <f t="shared" si="85"/>
        <v/>
      </c>
      <c r="W77" s="14" t="str">
        <f t="shared" si="51"/>
        <v>N</v>
      </c>
      <c r="X77" s="14" t="str">
        <f t="shared" si="86"/>
        <v>N</v>
      </c>
      <c r="Y77" s="14" t="str">
        <f t="shared" si="55"/>
        <v/>
      </c>
      <c r="Z77" s="79" t="str">
        <f t="shared" si="87"/>
        <v/>
      </c>
      <c r="AA77" s="14" t="str">
        <f t="shared" si="88"/>
        <v/>
      </c>
      <c r="AB77" s="14" t="str">
        <f t="shared" si="56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2" t="str">
        <f t="shared" si="73"/>
        <v/>
      </c>
      <c r="AH77" s="152" t="str">
        <f t="shared" si="74"/>
        <v/>
      </c>
      <c r="AI77" s="44" t="str">
        <f t="shared" si="57"/>
        <v/>
      </c>
      <c r="AJ77" s="44" t="str">
        <f t="shared" si="58"/>
        <v/>
      </c>
      <c r="AK77" s="44" t="str">
        <f t="shared" si="59"/>
        <v/>
      </c>
      <c r="AL77" s="71" t="str">
        <f t="shared" si="75"/>
        <v/>
      </c>
      <c r="AM77" s="71" t="str">
        <f t="shared" si="76"/>
        <v/>
      </c>
      <c r="AN77" s="71" t="str">
        <f t="shared" si="77"/>
        <v/>
      </c>
      <c r="AO77" s="71" t="str">
        <f t="shared" si="78"/>
        <v/>
      </c>
      <c r="AR77" s="14" t="str">
        <f t="shared" si="64"/>
        <v/>
      </c>
      <c r="AS77" s="14" t="str">
        <f t="shared" si="50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0"/>
        <v>00000</v>
      </c>
      <c r="AW77" s="14" t="str">
        <f t="shared" si="60"/>
        <v>00000</v>
      </c>
      <c r="AX77" s="14" t="str">
        <f t="shared" si="61"/>
        <v>000000</v>
      </c>
      <c r="AY77" s="14" t="str">
        <f t="shared" si="61"/>
        <v>000000</v>
      </c>
      <c r="AZ77" s="14" t="str">
        <f t="shared" si="93"/>
        <v>B</v>
      </c>
      <c r="BA77" s="14" t="str">
        <f t="shared" si="79"/>
        <v/>
      </c>
      <c r="BB77" s="14" t="str">
        <f t="shared" si="94"/>
        <v/>
      </c>
      <c r="BC77" s="14" t="str">
        <f t="shared" si="80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68" t="str">
        <f t="shared" si="66"/>
        <v/>
      </c>
      <c r="C78" s="24" t="str">
        <f t="shared" si="63"/>
        <v/>
      </c>
      <c r="D78" s="158" t="str">
        <f t="shared" ref="D78:D109" si="98">IF(H77="","",IF(AR78="M1",IF(H76="P",BB78,""),AL78))</f>
        <v/>
      </c>
      <c r="E78" s="114" t="str">
        <f t="shared" ref="E78:E109" si="99">IF(H77="","",IF(AR78="M1",IF(H76="B",BB78,""),AM78))</f>
        <v/>
      </c>
      <c r="F78" s="67" t="str">
        <f t="shared" si="81"/>
        <v/>
      </c>
      <c r="H78" s="81" t="str">
        <f>IF('Strategy Dashboard'!AU78="","",'Strategy Dashboard'!AU78)</f>
        <v/>
      </c>
      <c r="J78" s="68" t="str">
        <f t="shared" si="67"/>
        <v/>
      </c>
      <c r="K78" s="77" t="str">
        <f t="shared" si="68"/>
        <v/>
      </c>
      <c r="L78" s="114" t="str">
        <f t="shared" si="69"/>
        <v/>
      </c>
      <c r="M78" s="24" t="str">
        <f t="shared" si="82"/>
        <v/>
      </c>
      <c r="N78" s="36" t="str">
        <f t="shared" si="83"/>
        <v/>
      </c>
      <c r="O78" s="117" t="str">
        <f t="shared" si="70"/>
        <v/>
      </c>
      <c r="P78" s="24" t="str">
        <f>IF(H78="","",IF(B78="NB",P77,IF(O78="",SUM($O$5:$O78)+N78,SUM($O$5:$O78))))</f>
        <v/>
      </c>
      <c r="Q78" s="123" t="str">
        <f t="shared" si="62"/>
        <v/>
      </c>
      <c r="R78" s="122" t="str">
        <f t="shared" si="71"/>
        <v/>
      </c>
      <c r="S78" s="79" t="str">
        <f t="shared" si="72"/>
        <v/>
      </c>
      <c r="T78" s="14" t="str">
        <f t="shared" si="65"/>
        <v/>
      </c>
      <c r="U78" s="14">
        <f t="shared" si="84"/>
        <v>0</v>
      </c>
      <c r="V78" s="14" t="str">
        <f t="shared" si="85"/>
        <v/>
      </c>
      <c r="W78" s="14" t="str">
        <f t="shared" si="51"/>
        <v>N</v>
      </c>
      <c r="X78" s="14" t="str">
        <f t="shared" si="86"/>
        <v>N</v>
      </c>
      <c r="Y78" s="14" t="str">
        <f t="shared" si="55"/>
        <v/>
      </c>
      <c r="Z78" s="79" t="str">
        <f t="shared" si="87"/>
        <v/>
      </c>
      <c r="AA78" s="14" t="str">
        <f t="shared" si="88"/>
        <v/>
      </c>
      <c r="AB78" s="14" t="str">
        <f t="shared" si="56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2" t="str">
        <f t="shared" si="73"/>
        <v/>
      </c>
      <c r="AH78" s="152" t="str">
        <f t="shared" si="74"/>
        <v/>
      </c>
      <c r="AI78" s="44" t="str">
        <f t="shared" si="57"/>
        <v/>
      </c>
      <c r="AJ78" s="44" t="str">
        <f t="shared" si="58"/>
        <v/>
      </c>
      <c r="AK78" s="44" t="str">
        <f t="shared" si="59"/>
        <v/>
      </c>
      <c r="AL78" s="71" t="str">
        <f t="shared" si="75"/>
        <v/>
      </c>
      <c r="AM78" s="71" t="str">
        <f t="shared" si="76"/>
        <v/>
      </c>
      <c r="AN78" s="71" t="str">
        <f t="shared" si="77"/>
        <v/>
      </c>
      <c r="AO78" s="71" t="str">
        <f t="shared" si="78"/>
        <v/>
      </c>
      <c r="AR78" s="14" t="str">
        <f t="shared" si="64"/>
        <v/>
      </c>
      <c r="AS78" s="14" t="str">
        <f t="shared" si="50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0"/>
        <v>00000</v>
      </c>
      <c r="AW78" s="14" t="str">
        <f t="shared" si="60"/>
        <v>00000</v>
      </c>
      <c r="AX78" s="14" t="str">
        <f t="shared" si="61"/>
        <v>000000</v>
      </c>
      <c r="AY78" s="14" t="str">
        <f t="shared" si="61"/>
        <v>000000</v>
      </c>
      <c r="AZ78" s="14" t="str">
        <f t="shared" si="93"/>
        <v>B</v>
      </c>
      <c r="BA78" s="14" t="str">
        <f t="shared" si="79"/>
        <v/>
      </c>
      <c r="BB78" s="14" t="str">
        <f t="shared" si="94"/>
        <v/>
      </c>
      <c r="BC78" s="14" t="str">
        <f t="shared" si="80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69" t="str">
        <f t="shared" si="66"/>
        <v/>
      </c>
      <c r="C79" s="25" t="str">
        <f t="shared" si="63"/>
        <v/>
      </c>
      <c r="D79" s="159" t="str">
        <f t="shared" si="98"/>
        <v/>
      </c>
      <c r="E79" s="115" t="str">
        <f t="shared" si="99"/>
        <v/>
      </c>
      <c r="F79" s="70" t="str">
        <f t="shared" si="81"/>
        <v/>
      </c>
      <c r="H79" s="82" t="str">
        <f>IF('Strategy Dashboard'!AU79="","",'Strategy Dashboard'!AU79)</f>
        <v/>
      </c>
      <c r="J79" s="69" t="str">
        <f t="shared" si="67"/>
        <v/>
      </c>
      <c r="K79" s="78" t="str">
        <f t="shared" si="68"/>
        <v/>
      </c>
      <c r="L79" s="115" t="str">
        <f t="shared" si="69"/>
        <v/>
      </c>
      <c r="M79" s="25" t="str">
        <f t="shared" si="82"/>
        <v/>
      </c>
      <c r="N79" s="36" t="str">
        <f t="shared" si="83"/>
        <v/>
      </c>
      <c r="O79" s="124" t="str">
        <f t="shared" si="70"/>
        <v/>
      </c>
      <c r="P79" s="25" t="str">
        <f>IF(H79="","",IF(B79="NB",P78,IF(O79="",SUM($O$5:$O79)+N79,SUM($O$5:$O79))))</f>
        <v/>
      </c>
      <c r="Q79" s="125" t="str">
        <f t="shared" si="62"/>
        <v/>
      </c>
      <c r="R79" s="122" t="str">
        <f t="shared" si="71"/>
        <v/>
      </c>
      <c r="S79" s="79" t="str">
        <f t="shared" si="72"/>
        <v/>
      </c>
      <c r="T79" s="14" t="str">
        <f t="shared" si="65"/>
        <v/>
      </c>
      <c r="U79" s="14">
        <f t="shared" si="84"/>
        <v>0</v>
      </c>
      <c r="V79" s="14" t="str">
        <f t="shared" si="85"/>
        <v/>
      </c>
      <c r="W79" s="14" t="str">
        <f t="shared" si="51"/>
        <v>N</v>
      </c>
      <c r="X79" s="14" t="str">
        <f t="shared" si="86"/>
        <v>N</v>
      </c>
      <c r="Y79" s="14" t="str">
        <f t="shared" si="55"/>
        <v/>
      </c>
      <c r="Z79" s="79" t="str">
        <f t="shared" si="87"/>
        <v/>
      </c>
      <c r="AA79" s="14" t="str">
        <f t="shared" si="88"/>
        <v/>
      </c>
      <c r="AB79" s="14" t="str">
        <f t="shared" si="56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2" t="str">
        <f t="shared" si="73"/>
        <v/>
      </c>
      <c r="AH79" s="152" t="str">
        <f t="shared" si="74"/>
        <v/>
      </c>
      <c r="AI79" s="44" t="str">
        <f t="shared" si="57"/>
        <v/>
      </c>
      <c r="AJ79" s="44" t="str">
        <f t="shared" si="58"/>
        <v/>
      </c>
      <c r="AK79" s="44" t="str">
        <f t="shared" si="59"/>
        <v/>
      </c>
      <c r="AL79" s="71" t="str">
        <f t="shared" si="75"/>
        <v/>
      </c>
      <c r="AM79" s="71" t="str">
        <f t="shared" si="76"/>
        <v/>
      </c>
      <c r="AN79" s="71" t="str">
        <f t="shared" si="77"/>
        <v/>
      </c>
      <c r="AO79" s="71" t="str">
        <f t="shared" si="78"/>
        <v/>
      </c>
      <c r="AR79" s="14" t="str">
        <f t="shared" si="64"/>
        <v/>
      </c>
      <c r="AS79" s="14" t="str">
        <f t="shared" ref="AS79:AS109" si="100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0"/>
        <v>00000</v>
      </c>
      <c r="AW79" s="14" t="str">
        <f t="shared" si="60"/>
        <v>00000</v>
      </c>
      <c r="AX79" s="14" t="str">
        <f t="shared" si="61"/>
        <v>000000</v>
      </c>
      <c r="AY79" s="14" t="str">
        <f t="shared" si="61"/>
        <v>000000</v>
      </c>
      <c r="AZ79" s="14" t="str">
        <f t="shared" si="93"/>
        <v>B</v>
      </c>
      <c r="BA79" s="14" t="str">
        <f t="shared" si="79"/>
        <v/>
      </c>
      <c r="BB79" s="14" t="str">
        <f t="shared" si="94"/>
        <v/>
      </c>
      <c r="BC79" s="14" t="str">
        <f t="shared" si="80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4" t="str">
        <f t="shared" si="66"/>
        <v/>
      </c>
      <c r="C80" s="36" t="str">
        <f t="shared" si="63"/>
        <v/>
      </c>
      <c r="D80" s="156" t="str">
        <f t="shared" si="98"/>
        <v/>
      </c>
      <c r="E80" s="113" t="str">
        <f t="shared" si="99"/>
        <v/>
      </c>
      <c r="F80" s="76" t="str">
        <f t="shared" si="81"/>
        <v/>
      </c>
      <c r="H80" s="80" t="str">
        <f>IF('Strategy Dashboard'!AU80="","",'Strategy Dashboard'!AU80)</f>
        <v/>
      </c>
      <c r="J80" s="74" t="str">
        <f t="shared" si="67"/>
        <v/>
      </c>
      <c r="K80" s="75" t="str">
        <f t="shared" si="68"/>
        <v/>
      </c>
      <c r="L80" s="113" t="str">
        <f t="shared" si="69"/>
        <v/>
      </c>
      <c r="M80" s="36" t="str">
        <f t="shared" si="82"/>
        <v/>
      </c>
      <c r="N80" s="36" t="str">
        <f t="shared" si="83"/>
        <v/>
      </c>
      <c r="O80" s="129" t="str">
        <f t="shared" si="70"/>
        <v/>
      </c>
      <c r="P80" s="36" t="str">
        <f>IF(H80="","",IF(B80="NB",P79,IF(O80="",SUM($O$5:$O80)+N80,SUM($O$5:$O80))))</f>
        <v/>
      </c>
      <c r="Q80" s="130" t="str">
        <f t="shared" si="62"/>
        <v/>
      </c>
      <c r="R80" s="122" t="str">
        <f t="shared" si="71"/>
        <v/>
      </c>
      <c r="S80" s="79" t="str">
        <f t="shared" si="72"/>
        <v/>
      </c>
      <c r="T80" s="14" t="str">
        <f t="shared" si="65"/>
        <v/>
      </c>
      <c r="U80" s="14">
        <f t="shared" si="84"/>
        <v>0</v>
      </c>
      <c r="V80" s="14" t="str">
        <f t="shared" si="85"/>
        <v/>
      </c>
      <c r="W80" s="14" t="str">
        <f t="shared" si="51"/>
        <v>N</v>
      </c>
      <c r="X80" s="14" t="str">
        <f t="shared" si="86"/>
        <v>N</v>
      </c>
      <c r="Y80" s="14" t="str">
        <f t="shared" si="55"/>
        <v/>
      </c>
      <c r="Z80" s="79" t="str">
        <f t="shared" si="87"/>
        <v/>
      </c>
      <c r="AA80" s="14" t="str">
        <f t="shared" si="88"/>
        <v/>
      </c>
      <c r="AB80" s="14" t="str">
        <f t="shared" si="56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2" t="str">
        <f t="shared" si="73"/>
        <v/>
      </c>
      <c r="AH80" s="152" t="str">
        <f t="shared" si="74"/>
        <v/>
      </c>
      <c r="AI80" s="44" t="str">
        <f t="shared" si="57"/>
        <v/>
      </c>
      <c r="AJ80" s="44" t="str">
        <f t="shared" si="58"/>
        <v/>
      </c>
      <c r="AK80" s="44" t="str">
        <f t="shared" si="59"/>
        <v/>
      </c>
      <c r="AL80" s="71" t="str">
        <f t="shared" si="75"/>
        <v/>
      </c>
      <c r="AM80" s="71" t="str">
        <f t="shared" si="76"/>
        <v/>
      </c>
      <c r="AN80" s="71" t="str">
        <f t="shared" si="77"/>
        <v/>
      </c>
      <c r="AO80" s="71" t="str">
        <f t="shared" si="78"/>
        <v/>
      </c>
      <c r="AR80" s="14" t="str">
        <f t="shared" si="64"/>
        <v/>
      </c>
      <c r="AS80" s="14" t="str">
        <f t="shared" si="100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0"/>
        <v>00000</v>
      </c>
      <c r="AW80" s="14" t="str">
        <f t="shared" si="60"/>
        <v>00000</v>
      </c>
      <c r="AX80" s="14" t="str">
        <f t="shared" si="61"/>
        <v>000000</v>
      </c>
      <c r="AY80" s="14" t="str">
        <f t="shared" si="61"/>
        <v>000000</v>
      </c>
      <c r="AZ80" s="14" t="str">
        <f t="shared" si="93"/>
        <v>B</v>
      </c>
      <c r="BA80" s="14" t="str">
        <f t="shared" si="79"/>
        <v/>
      </c>
      <c r="BB80" s="14" t="str">
        <f t="shared" si="94"/>
        <v/>
      </c>
      <c r="BC80" s="14" t="str">
        <f t="shared" si="80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68" t="str">
        <f t="shared" si="66"/>
        <v/>
      </c>
      <c r="C81" s="24" t="str">
        <f t="shared" si="63"/>
        <v/>
      </c>
      <c r="D81" s="158" t="str">
        <f t="shared" si="98"/>
        <v/>
      </c>
      <c r="E81" s="114" t="str">
        <f t="shared" si="99"/>
        <v/>
      </c>
      <c r="F81" s="67" t="str">
        <f t="shared" si="81"/>
        <v/>
      </c>
      <c r="H81" s="81" t="str">
        <f>IF('Strategy Dashboard'!AU81="","",'Strategy Dashboard'!AU81)</f>
        <v/>
      </c>
      <c r="J81" s="68" t="str">
        <f t="shared" si="67"/>
        <v/>
      </c>
      <c r="K81" s="77" t="str">
        <f t="shared" si="68"/>
        <v/>
      </c>
      <c r="L81" s="114" t="str">
        <f t="shared" si="69"/>
        <v/>
      </c>
      <c r="M81" s="24" t="str">
        <f t="shared" si="82"/>
        <v/>
      </c>
      <c r="N81" s="36" t="str">
        <f t="shared" si="83"/>
        <v/>
      </c>
      <c r="O81" s="117" t="str">
        <f t="shared" si="70"/>
        <v/>
      </c>
      <c r="P81" s="24" t="str">
        <f>IF(H81="","",IF(B81="NB",P80,IF(O81="",SUM($O$5:$O81)+N81,SUM($O$5:$O81))))</f>
        <v/>
      </c>
      <c r="Q81" s="123" t="str">
        <f t="shared" si="62"/>
        <v/>
      </c>
      <c r="R81" s="122" t="str">
        <f t="shared" si="71"/>
        <v/>
      </c>
      <c r="S81" s="79" t="str">
        <f t="shared" si="72"/>
        <v/>
      </c>
      <c r="T81" s="14" t="str">
        <f t="shared" si="65"/>
        <v/>
      </c>
      <c r="U81" s="14">
        <f t="shared" si="84"/>
        <v>0</v>
      </c>
      <c r="V81" s="14" t="str">
        <f t="shared" si="85"/>
        <v/>
      </c>
      <c r="W81" s="14" t="str">
        <f t="shared" si="51"/>
        <v>N</v>
      </c>
      <c r="X81" s="14" t="str">
        <f t="shared" si="86"/>
        <v>N</v>
      </c>
      <c r="Y81" s="14" t="str">
        <f t="shared" si="55"/>
        <v/>
      </c>
      <c r="Z81" s="79" t="str">
        <f t="shared" si="87"/>
        <v/>
      </c>
      <c r="AA81" s="14" t="str">
        <f t="shared" si="88"/>
        <v/>
      </c>
      <c r="AB81" s="14" t="str">
        <f t="shared" si="56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2" t="str">
        <f t="shared" si="73"/>
        <v/>
      </c>
      <c r="AH81" s="152" t="str">
        <f t="shared" si="74"/>
        <v/>
      </c>
      <c r="AI81" s="44" t="str">
        <f t="shared" si="57"/>
        <v/>
      </c>
      <c r="AJ81" s="44" t="str">
        <f t="shared" si="58"/>
        <v/>
      </c>
      <c r="AK81" s="44" t="str">
        <f t="shared" si="59"/>
        <v/>
      </c>
      <c r="AL81" s="71" t="str">
        <f t="shared" si="75"/>
        <v/>
      </c>
      <c r="AM81" s="71" t="str">
        <f t="shared" si="76"/>
        <v/>
      </c>
      <c r="AN81" s="71" t="str">
        <f t="shared" si="77"/>
        <v/>
      </c>
      <c r="AO81" s="71" t="str">
        <f t="shared" si="78"/>
        <v/>
      </c>
      <c r="AR81" s="14" t="str">
        <f t="shared" si="64"/>
        <v/>
      </c>
      <c r="AS81" s="14" t="str">
        <f t="shared" si="100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0"/>
        <v>00000</v>
      </c>
      <c r="AW81" s="14" t="str">
        <f t="shared" si="60"/>
        <v>00000</v>
      </c>
      <c r="AX81" s="14" t="str">
        <f t="shared" si="61"/>
        <v>000000</v>
      </c>
      <c r="AY81" s="14" t="str">
        <f t="shared" si="61"/>
        <v>000000</v>
      </c>
      <c r="AZ81" s="14" t="str">
        <f t="shared" si="93"/>
        <v>B</v>
      </c>
      <c r="BA81" s="14" t="str">
        <f t="shared" si="79"/>
        <v/>
      </c>
      <c r="BB81" s="14" t="str">
        <f t="shared" si="94"/>
        <v/>
      </c>
      <c r="BC81" s="14" t="str">
        <f t="shared" si="80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68" t="str">
        <f t="shared" si="66"/>
        <v/>
      </c>
      <c r="C82" s="24" t="str">
        <f t="shared" si="63"/>
        <v/>
      </c>
      <c r="D82" s="158" t="str">
        <f t="shared" si="98"/>
        <v/>
      </c>
      <c r="E82" s="114" t="str">
        <f t="shared" si="99"/>
        <v/>
      </c>
      <c r="F82" s="67" t="str">
        <f t="shared" si="81"/>
        <v/>
      </c>
      <c r="H82" s="81" t="str">
        <f>IF('Strategy Dashboard'!AU82="","",'Strategy Dashboard'!AU82)</f>
        <v/>
      </c>
      <c r="J82" s="68" t="str">
        <f t="shared" si="67"/>
        <v/>
      </c>
      <c r="K82" s="77" t="str">
        <f t="shared" si="68"/>
        <v/>
      </c>
      <c r="L82" s="114" t="str">
        <f t="shared" si="69"/>
        <v/>
      </c>
      <c r="M82" s="24" t="str">
        <f t="shared" si="82"/>
        <v/>
      </c>
      <c r="N82" s="36" t="str">
        <f t="shared" si="83"/>
        <v/>
      </c>
      <c r="O82" s="117" t="str">
        <f t="shared" si="70"/>
        <v/>
      </c>
      <c r="P82" s="24" t="str">
        <f>IF(H82="","",IF(B82="NB",P81,IF(O82="",SUM($O$5:$O82)+N82,SUM($O$5:$O82))))</f>
        <v/>
      </c>
      <c r="Q82" s="123" t="str">
        <f t="shared" si="62"/>
        <v/>
      </c>
      <c r="R82" s="122" t="str">
        <f t="shared" si="71"/>
        <v/>
      </c>
      <c r="S82" s="79" t="str">
        <f t="shared" si="72"/>
        <v/>
      </c>
      <c r="T82" s="14" t="str">
        <f t="shared" si="65"/>
        <v/>
      </c>
      <c r="U82" s="14">
        <f t="shared" si="84"/>
        <v>0</v>
      </c>
      <c r="V82" s="14" t="str">
        <f t="shared" si="85"/>
        <v/>
      </c>
      <c r="W82" s="14" t="str">
        <f t="shared" si="51"/>
        <v>N</v>
      </c>
      <c r="X82" s="14" t="str">
        <f t="shared" si="86"/>
        <v>N</v>
      </c>
      <c r="Y82" s="14" t="str">
        <f t="shared" si="55"/>
        <v/>
      </c>
      <c r="Z82" s="79" t="str">
        <f t="shared" si="87"/>
        <v/>
      </c>
      <c r="AA82" s="14" t="str">
        <f t="shared" si="88"/>
        <v/>
      </c>
      <c r="AB82" s="14" t="str">
        <f t="shared" si="56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2" t="str">
        <f t="shared" si="73"/>
        <v/>
      </c>
      <c r="AH82" s="152" t="str">
        <f t="shared" si="74"/>
        <v/>
      </c>
      <c r="AI82" s="44" t="str">
        <f t="shared" si="57"/>
        <v/>
      </c>
      <c r="AJ82" s="44" t="str">
        <f t="shared" si="58"/>
        <v/>
      </c>
      <c r="AK82" s="44" t="str">
        <f t="shared" si="59"/>
        <v/>
      </c>
      <c r="AL82" s="71" t="str">
        <f t="shared" si="75"/>
        <v/>
      </c>
      <c r="AM82" s="71" t="str">
        <f t="shared" si="76"/>
        <v/>
      </c>
      <c r="AN82" s="71" t="str">
        <f t="shared" si="77"/>
        <v/>
      </c>
      <c r="AO82" s="71" t="str">
        <f t="shared" si="78"/>
        <v/>
      </c>
      <c r="AR82" s="14" t="str">
        <f t="shared" si="64"/>
        <v/>
      </c>
      <c r="AS82" s="14" t="str">
        <f t="shared" si="100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0"/>
        <v>00000</v>
      </c>
      <c r="AW82" s="14" t="str">
        <f t="shared" si="60"/>
        <v>00000</v>
      </c>
      <c r="AX82" s="14" t="str">
        <f t="shared" si="61"/>
        <v>000000</v>
      </c>
      <c r="AY82" s="14" t="str">
        <f t="shared" si="61"/>
        <v>000000</v>
      </c>
      <c r="AZ82" s="14" t="str">
        <f t="shared" si="93"/>
        <v>B</v>
      </c>
      <c r="BA82" s="14" t="str">
        <f t="shared" si="79"/>
        <v/>
      </c>
      <c r="BB82" s="14" t="str">
        <f t="shared" si="94"/>
        <v/>
      </c>
      <c r="BC82" s="14" t="str">
        <f t="shared" si="80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68" t="str">
        <f t="shared" si="66"/>
        <v/>
      </c>
      <c r="C83" s="24" t="str">
        <f t="shared" si="63"/>
        <v/>
      </c>
      <c r="D83" s="158" t="str">
        <f t="shared" si="98"/>
        <v/>
      </c>
      <c r="E83" s="114" t="str">
        <f t="shared" si="99"/>
        <v/>
      </c>
      <c r="F83" s="67" t="str">
        <f t="shared" si="81"/>
        <v/>
      </c>
      <c r="H83" s="81" t="str">
        <f>IF('Strategy Dashboard'!AU83="","",'Strategy Dashboard'!AU83)</f>
        <v/>
      </c>
      <c r="J83" s="68" t="str">
        <f t="shared" si="67"/>
        <v/>
      </c>
      <c r="K83" s="77" t="str">
        <f t="shared" si="68"/>
        <v/>
      </c>
      <c r="L83" s="114" t="str">
        <f t="shared" si="69"/>
        <v/>
      </c>
      <c r="M83" s="24" t="str">
        <f t="shared" si="82"/>
        <v/>
      </c>
      <c r="N83" s="36" t="str">
        <f t="shared" si="83"/>
        <v/>
      </c>
      <c r="O83" s="117" t="str">
        <f t="shared" si="70"/>
        <v/>
      </c>
      <c r="P83" s="24" t="str">
        <f>IF(H83="","",IF(B83="NB",P82,IF(O83="",SUM($O$5:$O83)+N83,SUM($O$5:$O83))))</f>
        <v/>
      </c>
      <c r="Q83" s="123" t="str">
        <f t="shared" si="62"/>
        <v/>
      </c>
      <c r="R83" s="122" t="str">
        <f t="shared" si="71"/>
        <v/>
      </c>
      <c r="S83" s="79" t="str">
        <f t="shared" si="72"/>
        <v/>
      </c>
      <c r="T83" s="14" t="str">
        <f t="shared" si="65"/>
        <v/>
      </c>
      <c r="U83" s="14">
        <f t="shared" si="84"/>
        <v>0</v>
      </c>
      <c r="V83" s="14" t="str">
        <f t="shared" si="85"/>
        <v/>
      </c>
      <c r="W83" s="14" t="str">
        <f t="shared" si="51"/>
        <v>N</v>
      </c>
      <c r="X83" s="14" t="str">
        <f t="shared" si="86"/>
        <v>N</v>
      </c>
      <c r="Y83" s="14" t="str">
        <f t="shared" si="55"/>
        <v/>
      </c>
      <c r="Z83" s="79" t="str">
        <f t="shared" si="87"/>
        <v/>
      </c>
      <c r="AA83" s="14" t="str">
        <f t="shared" si="88"/>
        <v/>
      </c>
      <c r="AB83" s="14" t="str">
        <f t="shared" si="56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2" t="str">
        <f t="shared" si="73"/>
        <v/>
      </c>
      <c r="AH83" s="152" t="str">
        <f t="shared" si="74"/>
        <v/>
      </c>
      <c r="AI83" s="44" t="str">
        <f t="shared" si="57"/>
        <v/>
      </c>
      <c r="AJ83" s="44" t="str">
        <f t="shared" si="58"/>
        <v/>
      </c>
      <c r="AK83" s="44" t="str">
        <f t="shared" si="59"/>
        <v/>
      </c>
      <c r="AL83" s="71" t="str">
        <f t="shared" si="75"/>
        <v/>
      </c>
      <c r="AM83" s="71" t="str">
        <f t="shared" si="76"/>
        <v/>
      </c>
      <c r="AN83" s="71" t="str">
        <f t="shared" si="77"/>
        <v/>
      </c>
      <c r="AO83" s="71" t="str">
        <f t="shared" si="78"/>
        <v/>
      </c>
      <c r="AR83" s="14" t="str">
        <f t="shared" si="64"/>
        <v/>
      </c>
      <c r="AS83" s="14" t="str">
        <f t="shared" si="100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0"/>
        <v>00000</v>
      </c>
      <c r="AW83" s="14" t="str">
        <f t="shared" si="60"/>
        <v>00000</v>
      </c>
      <c r="AX83" s="14" t="str">
        <f t="shared" si="61"/>
        <v>000000</v>
      </c>
      <c r="AY83" s="14" t="str">
        <f t="shared" si="61"/>
        <v>000000</v>
      </c>
      <c r="AZ83" s="14" t="str">
        <f t="shared" si="93"/>
        <v>B</v>
      </c>
      <c r="BA83" s="14" t="str">
        <f t="shared" si="79"/>
        <v/>
      </c>
      <c r="BB83" s="14" t="str">
        <f t="shared" si="94"/>
        <v/>
      </c>
      <c r="BC83" s="14" t="str">
        <f t="shared" si="80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69" t="str">
        <f t="shared" si="66"/>
        <v/>
      </c>
      <c r="C84" s="25" t="str">
        <f t="shared" si="63"/>
        <v/>
      </c>
      <c r="D84" s="159" t="str">
        <f t="shared" si="98"/>
        <v/>
      </c>
      <c r="E84" s="115" t="str">
        <f t="shared" si="99"/>
        <v/>
      </c>
      <c r="F84" s="70" t="str">
        <f t="shared" si="81"/>
        <v/>
      </c>
      <c r="H84" s="82" t="str">
        <f>IF('Strategy Dashboard'!AU84="","",'Strategy Dashboard'!AU84)</f>
        <v/>
      </c>
      <c r="J84" s="69" t="str">
        <f t="shared" si="67"/>
        <v/>
      </c>
      <c r="K84" s="78" t="str">
        <f t="shared" si="68"/>
        <v/>
      </c>
      <c r="L84" s="115" t="str">
        <f t="shared" si="69"/>
        <v/>
      </c>
      <c r="M84" s="25" t="str">
        <f t="shared" si="82"/>
        <v/>
      </c>
      <c r="N84" s="36" t="str">
        <f t="shared" si="83"/>
        <v/>
      </c>
      <c r="O84" s="124" t="str">
        <f t="shared" si="70"/>
        <v/>
      </c>
      <c r="P84" s="25" t="str">
        <f>IF(H84="","",IF(B84="NB",P83,IF(O84="",SUM($O$5:$O84)+N84,SUM($O$5:$O84))))</f>
        <v/>
      </c>
      <c r="Q84" s="125" t="str">
        <f t="shared" si="62"/>
        <v/>
      </c>
      <c r="R84" s="122" t="str">
        <f t="shared" si="71"/>
        <v/>
      </c>
      <c r="S84" s="79" t="str">
        <f t="shared" si="72"/>
        <v/>
      </c>
      <c r="T84" s="14" t="str">
        <f t="shared" si="65"/>
        <v/>
      </c>
      <c r="U84" s="14">
        <f t="shared" si="84"/>
        <v>0</v>
      </c>
      <c r="V84" s="14" t="str">
        <f t="shared" si="85"/>
        <v/>
      </c>
      <c r="W84" s="14" t="str">
        <f t="shared" si="51"/>
        <v>N</v>
      </c>
      <c r="X84" s="14" t="str">
        <f t="shared" si="86"/>
        <v>N</v>
      </c>
      <c r="Y84" s="14" t="str">
        <f t="shared" si="55"/>
        <v/>
      </c>
      <c r="Z84" s="79" t="str">
        <f t="shared" si="87"/>
        <v/>
      </c>
      <c r="AA84" s="14" t="str">
        <f t="shared" si="88"/>
        <v/>
      </c>
      <c r="AB84" s="14" t="str">
        <f t="shared" si="56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2" t="str">
        <f t="shared" si="73"/>
        <v/>
      </c>
      <c r="AH84" s="152" t="str">
        <f t="shared" si="74"/>
        <v/>
      </c>
      <c r="AI84" s="44" t="str">
        <f t="shared" si="57"/>
        <v/>
      </c>
      <c r="AJ84" s="44" t="str">
        <f t="shared" si="58"/>
        <v/>
      </c>
      <c r="AK84" s="44" t="str">
        <f t="shared" si="59"/>
        <v/>
      </c>
      <c r="AL84" s="71" t="str">
        <f t="shared" si="75"/>
        <v/>
      </c>
      <c r="AM84" s="71" t="str">
        <f t="shared" si="76"/>
        <v/>
      </c>
      <c r="AN84" s="71" t="str">
        <f t="shared" si="77"/>
        <v/>
      </c>
      <c r="AO84" s="71" t="str">
        <f t="shared" si="78"/>
        <v/>
      </c>
      <c r="AR84" s="14" t="str">
        <f t="shared" si="64"/>
        <v/>
      </c>
      <c r="AS84" s="14" t="str">
        <f t="shared" si="100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0"/>
        <v>00000</v>
      </c>
      <c r="AW84" s="14" t="str">
        <f t="shared" si="60"/>
        <v>00000</v>
      </c>
      <c r="AX84" s="14" t="str">
        <f t="shared" si="61"/>
        <v>000000</v>
      </c>
      <c r="AY84" s="14" t="str">
        <f t="shared" si="61"/>
        <v>000000</v>
      </c>
      <c r="AZ84" s="14" t="str">
        <f t="shared" si="93"/>
        <v>B</v>
      </c>
      <c r="BA84" s="14" t="str">
        <f t="shared" si="79"/>
        <v/>
      </c>
      <c r="BB84" s="14" t="str">
        <f t="shared" si="94"/>
        <v/>
      </c>
      <c r="BC84" s="14" t="str">
        <f t="shared" si="80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4" t="str">
        <f t="shared" si="66"/>
        <v/>
      </c>
      <c r="C85" s="36" t="str">
        <f t="shared" si="63"/>
        <v/>
      </c>
      <c r="D85" s="156" t="str">
        <f t="shared" si="98"/>
        <v/>
      </c>
      <c r="E85" s="113" t="str">
        <f t="shared" si="99"/>
        <v/>
      </c>
      <c r="F85" s="76" t="str">
        <f t="shared" si="81"/>
        <v/>
      </c>
      <c r="H85" s="80" t="str">
        <f>IF('Strategy Dashboard'!AU85="","",'Strategy Dashboard'!AU85)</f>
        <v/>
      </c>
      <c r="J85" s="74" t="str">
        <f t="shared" si="67"/>
        <v/>
      </c>
      <c r="K85" s="75" t="str">
        <f t="shared" si="68"/>
        <v/>
      </c>
      <c r="L85" s="113" t="str">
        <f t="shared" si="69"/>
        <v/>
      </c>
      <c r="M85" s="36" t="str">
        <f t="shared" si="82"/>
        <v/>
      </c>
      <c r="N85" s="36" t="str">
        <f t="shared" si="83"/>
        <v/>
      </c>
      <c r="O85" s="129" t="str">
        <f t="shared" si="70"/>
        <v/>
      </c>
      <c r="P85" s="36" t="str">
        <f>IF(H85="","",IF(B85="NB",P84,IF(O85="",SUM($O$5:$O85)+N85,SUM($O$5:$O85))))</f>
        <v/>
      </c>
      <c r="Q85" s="130" t="str">
        <f t="shared" si="62"/>
        <v/>
      </c>
      <c r="R85" s="122" t="str">
        <f t="shared" si="71"/>
        <v/>
      </c>
      <c r="S85" s="79" t="str">
        <f t="shared" si="72"/>
        <v/>
      </c>
      <c r="T85" s="14" t="str">
        <f t="shared" si="65"/>
        <v/>
      </c>
      <c r="U85" s="14">
        <f t="shared" si="84"/>
        <v>0</v>
      </c>
      <c r="V85" s="14" t="str">
        <f t="shared" si="85"/>
        <v/>
      </c>
      <c r="W85" s="14" t="str">
        <f t="shared" ref="W85:W116" si="101">IF(OR(F81&amp;F82&amp;F83="WLW",F82&amp;F83="WW"),"Y","N")</f>
        <v>N</v>
      </c>
      <c r="X85" s="14" t="str">
        <f t="shared" si="86"/>
        <v>N</v>
      </c>
      <c r="Y85" s="14" t="str">
        <f t="shared" si="55"/>
        <v/>
      </c>
      <c r="Z85" s="79" t="str">
        <f t="shared" si="87"/>
        <v/>
      </c>
      <c r="AA85" s="14" t="str">
        <f t="shared" si="88"/>
        <v/>
      </c>
      <c r="AB85" s="14" t="str">
        <f t="shared" si="56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2" t="str">
        <f t="shared" si="73"/>
        <v/>
      </c>
      <c r="AH85" s="152" t="str">
        <f t="shared" si="74"/>
        <v/>
      </c>
      <c r="AI85" s="44" t="str">
        <f t="shared" si="57"/>
        <v/>
      </c>
      <c r="AJ85" s="44" t="str">
        <f t="shared" si="58"/>
        <v/>
      </c>
      <c r="AK85" s="44" t="str">
        <f t="shared" si="59"/>
        <v/>
      </c>
      <c r="AL85" s="71" t="str">
        <f t="shared" si="75"/>
        <v/>
      </c>
      <c r="AM85" s="71" t="str">
        <f t="shared" si="76"/>
        <v/>
      </c>
      <c r="AN85" s="71" t="str">
        <f t="shared" si="77"/>
        <v/>
      </c>
      <c r="AO85" s="71" t="str">
        <f t="shared" si="78"/>
        <v/>
      </c>
      <c r="AR85" s="14" t="str">
        <f t="shared" si="64"/>
        <v/>
      </c>
      <c r="AS85" s="14" t="str">
        <f t="shared" si="100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0"/>
        <v>00000</v>
      </c>
      <c r="AW85" s="14" t="str">
        <f t="shared" si="60"/>
        <v>00000</v>
      </c>
      <c r="AX85" s="14" t="str">
        <f t="shared" si="61"/>
        <v>000000</v>
      </c>
      <c r="AY85" s="14" t="str">
        <f t="shared" si="61"/>
        <v>000000</v>
      </c>
      <c r="AZ85" s="14" t="str">
        <f t="shared" si="93"/>
        <v>B</v>
      </c>
      <c r="BA85" s="14" t="str">
        <f t="shared" si="79"/>
        <v/>
      </c>
      <c r="BB85" s="14" t="str">
        <f t="shared" si="94"/>
        <v/>
      </c>
      <c r="BC85" s="14" t="str">
        <f t="shared" si="80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68" t="str">
        <f t="shared" si="66"/>
        <v/>
      </c>
      <c r="C86" s="24" t="str">
        <f t="shared" si="63"/>
        <v/>
      </c>
      <c r="D86" s="158" t="str">
        <f t="shared" si="98"/>
        <v/>
      </c>
      <c r="E86" s="114" t="str">
        <f t="shared" si="99"/>
        <v/>
      </c>
      <c r="F86" s="67" t="str">
        <f t="shared" si="81"/>
        <v/>
      </c>
      <c r="H86" s="81" t="str">
        <f>IF('Strategy Dashboard'!AU86="","",'Strategy Dashboard'!AU86)</f>
        <v/>
      </c>
      <c r="J86" s="68" t="str">
        <f t="shared" si="67"/>
        <v/>
      </c>
      <c r="K86" s="77" t="str">
        <f t="shared" si="68"/>
        <v/>
      </c>
      <c r="L86" s="114" t="str">
        <f t="shared" si="69"/>
        <v/>
      </c>
      <c r="M86" s="24" t="str">
        <f t="shared" si="82"/>
        <v/>
      </c>
      <c r="N86" s="36" t="str">
        <f t="shared" si="83"/>
        <v/>
      </c>
      <c r="O86" s="117" t="str">
        <f t="shared" si="70"/>
        <v/>
      </c>
      <c r="P86" s="24" t="str">
        <f>IF(H86="","",IF(B86="NB",P85,IF(O86="",SUM($O$5:$O86)+N86,SUM($O$5:$O86))))</f>
        <v/>
      </c>
      <c r="Q86" s="123" t="str">
        <f t="shared" si="62"/>
        <v/>
      </c>
      <c r="R86" s="122" t="str">
        <f t="shared" si="71"/>
        <v/>
      </c>
      <c r="S86" s="79" t="str">
        <f t="shared" si="72"/>
        <v/>
      </c>
      <c r="T86" s="14" t="str">
        <f t="shared" si="65"/>
        <v/>
      </c>
      <c r="U86" s="14">
        <f t="shared" si="84"/>
        <v>0</v>
      </c>
      <c r="V86" s="14" t="str">
        <f t="shared" si="85"/>
        <v/>
      </c>
      <c r="W86" s="14" t="str">
        <f t="shared" si="101"/>
        <v>N</v>
      </c>
      <c r="X86" s="14" t="str">
        <f t="shared" si="86"/>
        <v>N</v>
      </c>
      <c r="Y86" s="14" t="str">
        <f t="shared" si="55"/>
        <v/>
      </c>
      <c r="Z86" s="79" t="str">
        <f t="shared" si="87"/>
        <v/>
      </c>
      <c r="AA86" s="14" t="str">
        <f t="shared" si="88"/>
        <v/>
      </c>
      <c r="AB86" s="14" t="str">
        <f t="shared" si="56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2" t="str">
        <f t="shared" si="73"/>
        <v/>
      </c>
      <c r="AH86" s="152" t="str">
        <f t="shared" si="74"/>
        <v/>
      </c>
      <c r="AI86" s="44" t="str">
        <f t="shared" si="57"/>
        <v/>
      </c>
      <c r="AJ86" s="44" t="str">
        <f t="shared" si="58"/>
        <v/>
      </c>
      <c r="AK86" s="44" t="str">
        <f t="shared" si="59"/>
        <v/>
      </c>
      <c r="AL86" s="71" t="str">
        <f t="shared" si="75"/>
        <v/>
      </c>
      <c r="AM86" s="71" t="str">
        <f t="shared" si="76"/>
        <v/>
      </c>
      <c r="AN86" s="71" t="str">
        <f t="shared" si="77"/>
        <v/>
      </c>
      <c r="AO86" s="71" t="str">
        <f t="shared" si="78"/>
        <v/>
      </c>
      <c r="AR86" s="14" t="str">
        <f t="shared" si="64"/>
        <v/>
      </c>
      <c r="AS86" s="14" t="str">
        <f t="shared" si="100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0"/>
        <v>00000</v>
      </c>
      <c r="AW86" s="14" t="str">
        <f t="shared" si="60"/>
        <v>00000</v>
      </c>
      <c r="AX86" s="14" t="str">
        <f t="shared" si="61"/>
        <v>000000</v>
      </c>
      <c r="AY86" s="14" t="str">
        <f t="shared" si="61"/>
        <v>000000</v>
      </c>
      <c r="AZ86" s="14" t="str">
        <f t="shared" si="93"/>
        <v>B</v>
      </c>
      <c r="BA86" s="14" t="str">
        <f t="shared" si="79"/>
        <v/>
      </c>
      <c r="BB86" s="14" t="str">
        <f t="shared" si="94"/>
        <v/>
      </c>
      <c r="BC86" s="14" t="str">
        <f t="shared" si="80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68" t="str">
        <f t="shared" si="66"/>
        <v/>
      </c>
      <c r="C87" s="24" t="str">
        <f t="shared" si="63"/>
        <v/>
      </c>
      <c r="D87" s="158" t="str">
        <f t="shared" si="98"/>
        <v/>
      </c>
      <c r="E87" s="114" t="str">
        <f t="shared" si="99"/>
        <v/>
      </c>
      <c r="F87" s="67" t="str">
        <f t="shared" si="81"/>
        <v/>
      </c>
      <c r="H87" s="81" t="str">
        <f>IF('Strategy Dashboard'!AU87="","",'Strategy Dashboard'!AU87)</f>
        <v/>
      </c>
      <c r="J87" s="68" t="str">
        <f t="shared" si="67"/>
        <v/>
      </c>
      <c r="K87" s="77" t="str">
        <f t="shared" si="68"/>
        <v/>
      </c>
      <c r="L87" s="114" t="str">
        <f t="shared" si="69"/>
        <v/>
      </c>
      <c r="M87" s="24" t="str">
        <f t="shared" si="82"/>
        <v/>
      </c>
      <c r="N87" s="36" t="str">
        <f t="shared" si="83"/>
        <v/>
      </c>
      <c r="O87" s="117" t="str">
        <f t="shared" si="70"/>
        <v/>
      </c>
      <c r="P87" s="24" t="str">
        <f>IF(H87="","",IF(B87="NB",P86,IF(O87="",SUM($O$5:$O87)+N87,SUM($O$5:$O87))))</f>
        <v/>
      </c>
      <c r="Q87" s="123" t="str">
        <f t="shared" si="62"/>
        <v/>
      </c>
      <c r="R87" s="122" t="str">
        <f t="shared" si="71"/>
        <v/>
      </c>
      <c r="S87" s="79" t="str">
        <f t="shared" si="72"/>
        <v/>
      </c>
      <c r="T87" s="14" t="str">
        <f t="shared" si="65"/>
        <v/>
      </c>
      <c r="U87" s="14">
        <f t="shared" si="84"/>
        <v>0</v>
      </c>
      <c r="V87" s="14" t="str">
        <f t="shared" si="85"/>
        <v/>
      </c>
      <c r="W87" s="14" t="str">
        <f t="shared" si="101"/>
        <v>N</v>
      </c>
      <c r="X87" s="14" t="str">
        <f t="shared" si="86"/>
        <v>N</v>
      </c>
      <c r="Y87" s="14" t="str">
        <f t="shared" si="55"/>
        <v/>
      </c>
      <c r="Z87" s="79" t="str">
        <f t="shared" si="87"/>
        <v/>
      </c>
      <c r="AA87" s="14" t="str">
        <f t="shared" si="88"/>
        <v/>
      </c>
      <c r="AB87" s="14" t="str">
        <f t="shared" si="56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2" t="str">
        <f t="shared" si="73"/>
        <v/>
      </c>
      <c r="AH87" s="152" t="str">
        <f t="shared" si="74"/>
        <v/>
      </c>
      <c r="AI87" s="44" t="str">
        <f t="shared" si="57"/>
        <v/>
      </c>
      <c r="AJ87" s="44" t="str">
        <f t="shared" si="58"/>
        <v/>
      </c>
      <c r="AK87" s="44" t="str">
        <f t="shared" si="59"/>
        <v/>
      </c>
      <c r="AL87" s="71" t="str">
        <f t="shared" si="75"/>
        <v/>
      </c>
      <c r="AM87" s="71" t="str">
        <f t="shared" si="76"/>
        <v/>
      </c>
      <c r="AN87" s="71" t="str">
        <f t="shared" si="77"/>
        <v/>
      </c>
      <c r="AO87" s="71" t="str">
        <f t="shared" si="78"/>
        <v/>
      </c>
      <c r="AR87" s="14" t="str">
        <f t="shared" si="64"/>
        <v/>
      </c>
      <c r="AS87" s="14" t="str">
        <f t="shared" si="100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0"/>
        <v>00000</v>
      </c>
      <c r="AW87" s="14" t="str">
        <f t="shared" si="60"/>
        <v>00000</v>
      </c>
      <c r="AX87" s="14" t="str">
        <f t="shared" si="61"/>
        <v>000000</v>
      </c>
      <c r="AY87" s="14" t="str">
        <f t="shared" si="61"/>
        <v>000000</v>
      </c>
      <c r="AZ87" s="14" t="str">
        <f t="shared" si="93"/>
        <v>B</v>
      </c>
      <c r="BA87" s="14" t="str">
        <f t="shared" si="79"/>
        <v/>
      </c>
      <c r="BB87" s="14" t="str">
        <f t="shared" si="94"/>
        <v/>
      </c>
      <c r="BC87" s="14" t="str">
        <f t="shared" si="80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68" t="str">
        <f t="shared" si="66"/>
        <v/>
      </c>
      <c r="C88" s="24" t="str">
        <f t="shared" si="63"/>
        <v/>
      </c>
      <c r="D88" s="158" t="str">
        <f t="shared" si="98"/>
        <v/>
      </c>
      <c r="E88" s="114" t="str">
        <f t="shared" si="99"/>
        <v/>
      </c>
      <c r="F88" s="67" t="str">
        <f t="shared" si="81"/>
        <v/>
      </c>
      <c r="H88" s="81" t="str">
        <f>IF('Strategy Dashboard'!AU88="","",'Strategy Dashboard'!AU88)</f>
        <v/>
      </c>
      <c r="J88" s="68" t="str">
        <f t="shared" si="67"/>
        <v/>
      </c>
      <c r="K88" s="77" t="str">
        <f t="shared" si="68"/>
        <v/>
      </c>
      <c r="L88" s="114" t="str">
        <f t="shared" si="69"/>
        <v/>
      </c>
      <c r="M88" s="24" t="str">
        <f t="shared" si="82"/>
        <v/>
      </c>
      <c r="N88" s="36" t="str">
        <f t="shared" si="83"/>
        <v/>
      </c>
      <c r="O88" s="117" t="str">
        <f t="shared" si="70"/>
        <v/>
      </c>
      <c r="P88" s="24" t="str">
        <f>IF(H88="","",IF(B88="NB",P87,IF(O88="",SUM($O$5:$O88)+N88,SUM($O$5:$O88))))</f>
        <v/>
      </c>
      <c r="Q88" s="123" t="str">
        <f t="shared" si="62"/>
        <v/>
      </c>
      <c r="R88" s="122" t="str">
        <f t="shared" si="71"/>
        <v/>
      </c>
      <c r="S88" s="79" t="str">
        <f t="shared" si="72"/>
        <v/>
      </c>
      <c r="T88" s="14" t="str">
        <f t="shared" si="65"/>
        <v/>
      </c>
      <c r="U88" s="14">
        <f t="shared" si="84"/>
        <v>0</v>
      </c>
      <c r="V88" s="14" t="str">
        <f t="shared" si="85"/>
        <v/>
      </c>
      <c r="W88" s="14" t="str">
        <f t="shared" si="101"/>
        <v>N</v>
      </c>
      <c r="X88" s="14" t="str">
        <f t="shared" si="86"/>
        <v>N</v>
      </c>
      <c r="Y88" s="14" t="str">
        <f t="shared" si="55"/>
        <v/>
      </c>
      <c r="Z88" s="79" t="str">
        <f t="shared" si="87"/>
        <v/>
      </c>
      <c r="AA88" s="14" t="str">
        <f t="shared" si="88"/>
        <v/>
      </c>
      <c r="AB88" s="14" t="str">
        <f t="shared" si="56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2" t="str">
        <f t="shared" si="73"/>
        <v/>
      </c>
      <c r="AH88" s="152" t="str">
        <f t="shared" si="74"/>
        <v/>
      </c>
      <c r="AI88" s="44" t="str">
        <f t="shared" si="57"/>
        <v/>
      </c>
      <c r="AJ88" s="44" t="str">
        <f t="shared" si="58"/>
        <v/>
      </c>
      <c r="AK88" s="44" t="str">
        <f t="shared" si="59"/>
        <v/>
      </c>
      <c r="AL88" s="71" t="str">
        <f t="shared" si="75"/>
        <v/>
      </c>
      <c r="AM88" s="71" t="str">
        <f t="shared" si="76"/>
        <v/>
      </c>
      <c r="AN88" s="71" t="str">
        <f t="shared" si="77"/>
        <v/>
      </c>
      <c r="AO88" s="71" t="str">
        <f t="shared" si="78"/>
        <v/>
      </c>
      <c r="AR88" s="14" t="str">
        <f t="shared" si="64"/>
        <v/>
      </c>
      <c r="AS88" s="14" t="str">
        <f t="shared" si="100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0"/>
        <v>00000</v>
      </c>
      <c r="AW88" s="14" t="str">
        <f t="shared" si="60"/>
        <v>00000</v>
      </c>
      <c r="AX88" s="14" t="str">
        <f t="shared" si="61"/>
        <v>000000</v>
      </c>
      <c r="AY88" s="14" t="str">
        <f t="shared" si="61"/>
        <v>000000</v>
      </c>
      <c r="AZ88" s="14" t="str">
        <f t="shared" si="93"/>
        <v>B</v>
      </c>
      <c r="BA88" s="14" t="str">
        <f t="shared" si="79"/>
        <v/>
      </c>
      <c r="BB88" s="14" t="str">
        <f t="shared" si="94"/>
        <v/>
      </c>
      <c r="BC88" s="14" t="str">
        <f t="shared" si="80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69" t="str">
        <f t="shared" si="66"/>
        <v/>
      </c>
      <c r="C89" s="25" t="str">
        <f t="shared" si="63"/>
        <v/>
      </c>
      <c r="D89" s="159" t="str">
        <f t="shared" si="98"/>
        <v/>
      </c>
      <c r="E89" s="115" t="str">
        <f t="shared" si="99"/>
        <v/>
      </c>
      <c r="F89" s="70" t="str">
        <f t="shared" si="81"/>
        <v/>
      </c>
      <c r="H89" s="82" t="str">
        <f>IF('Strategy Dashboard'!AU89="","",'Strategy Dashboard'!AU89)</f>
        <v/>
      </c>
      <c r="J89" s="69" t="str">
        <f t="shared" si="67"/>
        <v/>
      </c>
      <c r="K89" s="78" t="str">
        <f t="shared" si="68"/>
        <v/>
      </c>
      <c r="L89" s="115" t="str">
        <f t="shared" si="69"/>
        <v/>
      </c>
      <c r="M89" s="25" t="str">
        <f t="shared" si="82"/>
        <v/>
      </c>
      <c r="N89" s="36" t="str">
        <f t="shared" si="83"/>
        <v/>
      </c>
      <c r="O89" s="124" t="str">
        <f t="shared" si="70"/>
        <v/>
      </c>
      <c r="P89" s="25" t="str">
        <f>IF(H89="","",IF(B89="NB",P88,IF(O89="",SUM($O$5:$O89)+N89,SUM($O$5:$O89))))</f>
        <v/>
      </c>
      <c r="Q89" s="125" t="str">
        <f t="shared" si="62"/>
        <v/>
      </c>
      <c r="R89" s="122" t="str">
        <f t="shared" si="71"/>
        <v/>
      </c>
      <c r="S89" s="79" t="str">
        <f t="shared" si="72"/>
        <v/>
      </c>
      <c r="T89" s="14" t="str">
        <f t="shared" si="65"/>
        <v/>
      </c>
      <c r="U89" s="14">
        <f t="shared" si="84"/>
        <v>0</v>
      </c>
      <c r="V89" s="14" t="str">
        <f t="shared" si="85"/>
        <v/>
      </c>
      <c r="W89" s="14" t="str">
        <f t="shared" si="101"/>
        <v>N</v>
      </c>
      <c r="X89" s="14" t="str">
        <f t="shared" si="86"/>
        <v>N</v>
      </c>
      <c r="Y89" s="14" t="str">
        <f t="shared" si="55"/>
        <v/>
      </c>
      <c r="Z89" s="79" t="str">
        <f t="shared" si="87"/>
        <v/>
      </c>
      <c r="AA89" s="14" t="str">
        <f t="shared" si="88"/>
        <v/>
      </c>
      <c r="AB89" s="14" t="str">
        <f t="shared" si="56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2" t="str">
        <f t="shared" si="73"/>
        <v/>
      </c>
      <c r="AH89" s="152" t="str">
        <f t="shared" si="74"/>
        <v/>
      </c>
      <c r="AI89" s="44" t="str">
        <f t="shared" si="57"/>
        <v/>
      </c>
      <c r="AJ89" s="44" t="str">
        <f t="shared" si="58"/>
        <v/>
      </c>
      <c r="AK89" s="44" t="str">
        <f t="shared" si="59"/>
        <v/>
      </c>
      <c r="AL89" s="71" t="str">
        <f t="shared" si="75"/>
        <v/>
      </c>
      <c r="AM89" s="71" t="str">
        <f t="shared" si="76"/>
        <v/>
      </c>
      <c r="AN89" s="71" t="str">
        <f t="shared" si="77"/>
        <v/>
      </c>
      <c r="AO89" s="71" t="str">
        <f t="shared" si="78"/>
        <v/>
      </c>
      <c r="AR89" s="14" t="str">
        <f t="shared" si="64"/>
        <v/>
      </c>
      <c r="AS89" s="14" t="str">
        <f t="shared" si="100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0"/>
        <v>00000</v>
      </c>
      <c r="AW89" s="14" t="str">
        <f t="shared" si="60"/>
        <v>00000</v>
      </c>
      <c r="AX89" s="14" t="str">
        <f t="shared" si="61"/>
        <v>000000</v>
      </c>
      <c r="AY89" s="14" t="str">
        <f t="shared" si="61"/>
        <v>000000</v>
      </c>
      <c r="AZ89" s="14" t="str">
        <f t="shared" si="93"/>
        <v>B</v>
      </c>
      <c r="BA89" s="14" t="str">
        <f t="shared" si="79"/>
        <v/>
      </c>
      <c r="BB89" s="14" t="str">
        <f t="shared" si="94"/>
        <v/>
      </c>
      <c r="BC89" s="14" t="str">
        <f t="shared" si="80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4" t="str">
        <f t="shared" si="66"/>
        <v/>
      </c>
      <c r="C90" s="36" t="str">
        <f t="shared" si="63"/>
        <v/>
      </c>
      <c r="D90" s="156" t="str">
        <f t="shared" si="98"/>
        <v/>
      </c>
      <c r="E90" s="113" t="str">
        <f t="shared" si="99"/>
        <v/>
      </c>
      <c r="F90" s="76" t="str">
        <f t="shared" si="81"/>
        <v/>
      </c>
      <c r="H90" s="80" t="str">
        <f>IF('Strategy Dashboard'!AU90="","",'Strategy Dashboard'!AU90)</f>
        <v/>
      </c>
      <c r="J90" s="74" t="str">
        <f t="shared" si="67"/>
        <v/>
      </c>
      <c r="K90" s="75" t="str">
        <f t="shared" si="68"/>
        <v/>
      </c>
      <c r="L90" s="113" t="str">
        <f t="shared" si="69"/>
        <v/>
      </c>
      <c r="M90" s="36" t="str">
        <f t="shared" si="82"/>
        <v/>
      </c>
      <c r="N90" s="36" t="str">
        <f t="shared" si="83"/>
        <v/>
      </c>
      <c r="O90" s="129" t="str">
        <f t="shared" si="70"/>
        <v/>
      </c>
      <c r="P90" s="36" t="str">
        <f>IF(H90="","",IF(B90="NB",P89,IF(O90="",SUM($O$5:$O90)+N90,SUM($O$5:$O90))))</f>
        <v/>
      </c>
      <c r="Q90" s="130" t="str">
        <f t="shared" si="62"/>
        <v/>
      </c>
      <c r="R90" s="122" t="str">
        <f t="shared" si="71"/>
        <v/>
      </c>
      <c r="S90" s="79" t="str">
        <f t="shared" si="72"/>
        <v/>
      </c>
      <c r="T90" s="14" t="str">
        <f t="shared" si="65"/>
        <v/>
      </c>
      <c r="U90" s="14">
        <f t="shared" si="84"/>
        <v>0</v>
      </c>
      <c r="V90" s="14" t="str">
        <f t="shared" si="85"/>
        <v/>
      </c>
      <c r="W90" s="14" t="str">
        <f t="shared" si="101"/>
        <v>N</v>
      </c>
      <c r="X90" s="14" t="str">
        <f t="shared" si="86"/>
        <v>N</v>
      </c>
      <c r="Y90" s="14" t="str">
        <f t="shared" si="55"/>
        <v/>
      </c>
      <c r="Z90" s="79" t="str">
        <f t="shared" si="87"/>
        <v/>
      </c>
      <c r="AA90" s="14" t="str">
        <f t="shared" si="88"/>
        <v/>
      </c>
      <c r="AB90" s="14" t="str">
        <f t="shared" si="56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2" t="str">
        <f t="shared" si="73"/>
        <v/>
      </c>
      <c r="AH90" s="152" t="str">
        <f t="shared" si="74"/>
        <v/>
      </c>
      <c r="AI90" s="44" t="str">
        <f t="shared" si="57"/>
        <v/>
      </c>
      <c r="AJ90" s="44" t="str">
        <f t="shared" si="58"/>
        <v/>
      </c>
      <c r="AK90" s="44" t="str">
        <f t="shared" si="59"/>
        <v/>
      </c>
      <c r="AL90" s="71" t="str">
        <f t="shared" si="75"/>
        <v/>
      </c>
      <c r="AM90" s="71" t="str">
        <f t="shared" si="76"/>
        <v/>
      </c>
      <c r="AN90" s="71" t="str">
        <f t="shared" si="77"/>
        <v/>
      </c>
      <c r="AO90" s="71" t="str">
        <f t="shared" si="78"/>
        <v/>
      </c>
      <c r="AR90" s="14" t="str">
        <f t="shared" si="64"/>
        <v/>
      </c>
      <c r="AS90" s="14" t="str">
        <f t="shared" si="100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0"/>
        <v>00000</v>
      </c>
      <c r="AW90" s="14" t="str">
        <f t="shared" si="60"/>
        <v>00000</v>
      </c>
      <c r="AX90" s="14" t="str">
        <f t="shared" si="61"/>
        <v>000000</v>
      </c>
      <c r="AY90" s="14" t="str">
        <f t="shared" si="61"/>
        <v>000000</v>
      </c>
      <c r="AZ90" s="14" t="str">
        <f t="shared" si="93"/>
        <v>B</v>
      </c>
      <c r="BA90" s="14" t="str">
        <f t="shared" si="79"/>
        <v/>
      </c>
      <c r="BB90" s="14" t="str">
        <f t="shared" si="94"/>
        <v/>
      </c>
      <c r="BC90" s="14" t="str">
        <f t="shared" si="80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68" t="str">
        <f t="shared" si="66"/>
        <v/>
      </c>
      <c r="C91" s="24" t="str">
        <f t="shared" si="63"/>
        <v/>
      </c>
      <c r="D91" s="158" t="str">
        <f t="shared" si="98"/>
        <v/>
      </c>
      <c r="E91" s="114" t="str">
        <f t="shared" si="99"/>
        <v/>
      </c>
      <c r="F91" s="67" t="str">
        <f t="shared" si="81"/>
        <v/>
      </c>
      <c r="H91" s="81" t="str">
        <f>IF('Strategy Dashboard'!AU91="","",'Strategy Dashboard'!AU91)</f>
        <v/>
      </c>
      <c r="J91" s="68" t="str">
        <f t="shared" si="67"/>
        <v/>
      </c>
      <c r="K91" s="77" t="str">
        <f t="shared" si="68"/>
        <v/>
      </c>
      <c r="L91" s="114" t="str">
        <f t="shared" si="69"/>
        <v/>
      </c>
      <c r="M91" s="24" t="str">
        <f t="shared" si="82"/>
        <v/>
      </c>
      <c r="N91" s="36" t="str">
        <f t="shared" si="83"/>
        <v/>
      </c>
      <c r="O91" s="117" t="str">
        <f t="shared" si="70"/>
        <v/>
      </c>
      <c r="P91" s="24" t="str">
        <f>IF(H91="","",IF(B91="NB",P90,IF(O91="",SUM($O$5:$O91)+N91,SUM($O$5:$O91))))</f>
        <v/>
      </c>
      <c r="Q91" s="123" t="str">
        <f t="shared" si="62"/>
        <v/>
      </c>
      <c r="R91" s="122" t="str">
        <f t="shared" si="71"/>
        <v/>
      </c>
      <c r="S91" s="79" t="str">
        <f t="shared" si="72"/>
        <v/>
      </c>
      <c r="T91" s="14" t="str">
        <f t="shared" si="65"/>
        <v/>
      </c>
      <c r="U91" s="14">
        <f t="shared" si="84"/>
        <v>0</v>
      </c>
      <c r="V91" s="14" t="str">
        <f t="shared" si="85"/>
        <v/>
      </c>
      <c r="W91" s="14" t="str">
        <f t="shared" si="101"/>
        <v>N</v>
      </c>
      <c r="X91" s="14" t="str">
        <f t="shared" si="86"/>
        <v>N</v>
      </c>
      <c r="Y91" s="14" t="str">
        <f t="shared" si="55"/>
        <v/>
      </c>
      <c r="Z91" s="79" t="str">
        <f t="shared" si="87"/>
        <v/>
      </c>
      <c r="AA91" s="14" t="str">
        <f t="shared" si="88"/>
        <v/>
      </c>
      <c r="AB91" s="14" t="str">
        <f t="shared" si="56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2" t="str">
        <f t="shared" si="73"/>
        <v/>
      </c>
      <c r="AH91" s="152" t="str">
        <f t="shared" si="74"/>
        <v/>
      </c>
      <c r="AI91" s="44" t="str">
        <f t="shared" si="57"/>
        <v/>
      </c>
      <c r="AJ91" s="44" t="str">
        <f t="shared" si="58"/>
        <v/>
      </c>
      <c r="AK91" s="44" t="str">
        <f t="shared" si="59"/>
        <v/>
      </c>
      <c r="AL91" s="71" t="str">
        <f t="shared" si="75"/>
        <v/>
      </c>
      <c r="AM91" s="71" t="str">
        <f t="shared" si="76"/>
        <v/>
      </c>
      <c r="AN91" s="71" t="str">
        <f t="shared" si="77"/>
        <v/>
      </c>
      <c r="AO91" s="71" t="str">
        <f t="shared" si="78"/>
        <v/>
      </c>
      <c r="AR91" s="14" t="str">
        <f t="shared" si="64"/>
        <v/>
      </c>
      <c r="AS91" s="14" t="str">
        <f t="shared" si="100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0"/>
        <v>00000</v>
      </c>
      <c r="AW91" s="14" t="str">
        <f t="shared" si="60"/>
        <v>00000</v>
      </c>
      <c r="AX91" s="14" t="str">
        <f t="shared" si="61"/>
        <v>000000</v>
      </c>
      <c r="AY91" s="14" t="str">
        <f t="shared" si="61"/>
        <v>000000</v>
      </c>
      <c r="AZ91" s="14" t="str">
        <f t="shared" si="93"/>
        <v>B</v>
      </c>
      <c r="BA91" s="14" t="str">
        <f t="shared" si="79"/>
        <v/>
      </c>
      <c r="BB91" s="14" t="str">
        <f t="shared" si="94"/>
        <v/>
      </c>
      <c r="BC91" s="14" t="str">
        <f t="shared" si="80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68" t="str">
        <f t="shared" si="66"/>
        <v/>
      </c>
      <c r="C92" s="24" t="str">
        <f t="shared" si="63"/>
        <v/>
      </c>
      <c r="D92" s="158" t="str">
        <f t="shared" si="98"/>
        <v/>
      </c>
      <c r="E92" s="114" t="str">
        <f t="shared" si="99"/>
        <v/>
      </c>
      <c r="F92" s="67" t="str">
        <f t="shared" si="81"/>
        <v/>
      </c>
      <c r="H92" s="81" t="str">
        <f>IF('Strategy Dashboard'!AU92="","",'Strategy Dashboard'!AU92)</f>
        <v/>
      </c>
      <c r="J92" s="68" t="str">
        <f t="shared" si="67"/>
        <v/>
      </c>
      <c r="K92" s="77" t="str">
        <f t="shared" si="68"/>
        <v/>
      </c>
      <c r="L92" s="114" t="str">
        <f t="shared" si="69"/>
        <v/>
      </c>
      <c r="M92" s="24" t="str">
        <f t="shared" si="82"/>
        <v/>
      </c>
      <c r="N92" s="36" t="str">
        <f t="shared" si="83"/>
        <v/>
      </c>
      <c r="O92" s="117" t="str">
        <f t="shared" si="70"/>
        <v/>
      </c>
      <c r="P92" s="24" t="str">
        <f>IF(H92="","",IF(B92="NB",P91,IF(O92="",SUM($O$5:$O92)+N92,SUM($O$5:$O92))))</f>
        <v/>
      </c>
      <c r="Q92" s="123" t="str">
        <f t="shared" si="62"/>
        <v/>
      </c>
      <c r="R92" s="122" t="str">
        <f t="shared" si="71"/>
        <v/>
      </c>
      <c r="S92" s="79" t="str">
        <f t="shared" si="72"/>
        <v/>
      </c>
      <c r="T92" s="14" t="str">
        <f t="shared" si="65"/>
        <v/>
      </c>
      <c r="U92" s="14">
        <f t="shared" si="84"/>
        <v>0</v>
      </c>
      <c r="V92" s="14" t="str">
        <f t="shared" si="85"/>
        <v/>
      </c>
      <c r="W92" s="14" t="str">
        <f t="shared" si="101"/>
        <v>N</v>
      </c>
      <c r="X92" s="14" t="str">
        <f t="shared" si="86"/>
        <v>N</v>
      </c>
      <c r="Y92" s="14" t="str">
        <f t="shared" si="55"/>
        <v/>
      </c>
      <c r="Z92" s="79" t="str">
        <f t="shared" si="87"/>
        <v/>
      </c>
      <c r="AA92" s="14" t="str">
        <f t="shared" si="88"/>
        <v/>
      </c>
      <c r="AB92" s="14" t="str">
        <f t="shared" si="56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2" t="str">
        <f t="shared" si="73"/>
        <v/>
      </c>
      <c r="AH92" s="152" t="str">
        <f t="shared" si="74"/>
        <v/>
      </c>
      <c r="AI92" s="44" t="str">
        <f t="shared" si="57"/>
        <v/>
      </c>
      <c r="AJ92" s="44" t="str">
        <f t="shared" si="58"/>
        <v/>
      </c>
      <c r="AK92" s="44" t="str">
        <f t="shared" si="59"/>
        <v/>
      </c>
      <c r="AL92" s="71" t="str">
        <f t="shared" si="75"/>
        <v/>
      </c>
      <c r="AM92" s="71" t="str">
        <f t="shared" si="76"/>
        <v/>
      </c>
      <c r="AN92" s="71" t="str">
        <f t="shared" si="77"/>
        <v/>
      </c>
      <c r="AO92" s="71" t="str">
        <f t="shared" si="78"/>
        <v/>
      </c>
      <c r="AR92" s="14" t="str">
        <f t="shared" si="64"/>
        <v/>
      </c>
      <c r="AS92" s="14" t="str">
        <f t="shared" si="100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0"/>
        <v>00000</v>
      </c>
      <c r="AW92" s="14" t="str">
        <f t="shared" si="60"/>
        <v>00000</v>
      </c>
      <c r="AX92" s="14" t="str">
        <f t="shared" si="61"/>
        <v>000000</v>
      </c>
      <c r="AY92" s="14" t="str">
        <f t="shared" si="61"/>
        <v>000000</v>
      </c>
      <c r="AZ92" s="14" t="str">
        <f t="shared" si="93"/>
        <v>B</v>
      </c>
      <c r="BA92" s="14" t="str">
        <f t="shared" si="79"/>
        <v/>
      </c>
      <c r="BB92" s="14" t="str">
        <f t="shared" si="94"/>
        <v/>
      </c>
      <c r="BC92" s="14" t="str">
        <f t="shared" si="80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68" t="str">
        <f t="shared" si="66"/>
        <v/>
      </c>
      <c r="C93" s="24" t="str">
        <f t="shared" si="63"/>
        <v/>
      </c>
      <c r="D93" s="158" t="str">
        <f t="shared" si="98"/>
        <v/>
      </c>
      <c r="E93" s="114" t="str">
        <f t="shared" si="99"/>
        <v/>
      </c>
      <c r="F93" s="67" t="str">
        <f t="shared" si="81"/>
        <v/>
      </c>
      <c r="H93" s="81" t="str">
        <f>IF('Strategy Dashboard'!AU93="","",'Strategy Dashboard'!AU93)</f>
        <v/>
      </c>
      <c r="J93" s="68" t="str">
        <f t="shared" si="67"/>
        <v/>
      </c>
      <c r="K93" s="77" t="str">
        <f t="shared" si="68"/>
        <v/>
      </c>
      <c r="L93" s="114" t="str">
        <f t="shared" si="69"/>
        <v/>
      </c>
      <c r="M93" s="24" t="str">
        <f t="shared" si="82"/>
        <v/>
      </c>
      <c r="N93" s="36" t="str">
        <f t="shared" si="83"/>
        <v/>
      </c>
      <c r="O93" s="117" t="str">
        <f t="shared" si="70"/>
        <v/>
      </c>
      <c r="P93" s="24" t="str">
        <f>IF(H93="","",IF(B93="NB",P92,IF(O93="",SUM($O$5:$O93)+N93,SUM($O$5:$O93))))</f>
        <v/>
      </c>
      <c r="Q93" s="123" t="str">
        <f t="shared" si="62"/>
        <v/>
      </c>
      <c r="R93" s="122" t="str">
        <f t="shared" si="71"/>
        <v/>
      </c>
      <c r="S93" s="79" t="str">
        <f t="shared" si="72"/>
        <v/>
      </c>
      <c r="T93" s="14" t="str">
        <f t="shared" si="65"/>
        <v/>
      </c>
      <c r="U93" s="14">
        <f t="shared" si="84"/>
        <v>0</v>
      </c>
      <c r="V93" s="14" t="str">
        <f t="shared" si="85"/>
        <v/>
      </c>
      <c r="W93" s="14" t="str">
        <f t="shared" si="101"/>
        <v>N</v>
      </c>
      <c r="X93" s="14" t="str">
        <f t="shared" si="86"/>
        <v>N</v>
      </c>
      <c r="Y93" s="14" t="str">
        <f t="shared" si="55"/>
        <v/>
      </c>
      <c r="Z93" s="79" t="str">
        <f t="shared" si="87"/>
        <v/>
      </c>
      <c r="AA93" s="14" t="str">
        <f t="shared" si="88"/>
        <v/>
      </c>
      <c r="AB93" s="14" t="str">
        <f t="shared" si="56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2" t="str">
        <f t="shared" si="73"/>
        <v/>
      </c>
      <c r="AH93" s="152" t="str">
        <f t="shared" si="74"/>
        <v/>
      </c>
      <c r="AI93" s="44" t="str">
        <f t="shared" si="57"/>
        <v/>
      </c>
      <c r="AJ93" s="44" t="str">
        <f t="shared" si="58"/>
        <v/>
      </c>
      <c r="AK93" s="44" t="str">
        <f t="shared" si="59"/>
        <v/>
      </c>
      <c r="AL93" s="71" t="str">
        <f t="shared" si="75"/>
        <v/>
      </c>
      <c r="AM93" s="71" t="str">
        <f t="shared" si="76"/>
        <v/>
      </c>
      <c r="AN93" s="71" t="str">
        <f t="shared" si="77"/>
        <v/>
      </c>
      <c r="AO93" s="71" t="str">
        <f t="shared" si="78"/>
        <v/>
      </c>
      <c r="AR93" s="14" t="str">
        <f t="shared" si="64"/>
        <v/>
      </c>
      <c r="AS93" s="14" t="str">
        <f t="shared" si="100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0"/>
        <v>00000</v>
      </c>
      <c r="AW93" s="14" t="str">
        <f t="shared" si="60"/>
        <v>00000</v>
      </c>
      <c r="AX93" s="14" t="str">
        <f t="shared" si="61"/>
        <v>000000</v>
      </c>
      <c r="AY93" s="14" t="str">
        <f t="shared" si="61"/>
        <v>000000</v>
      </c>
      <c r="AZ93" s="14" t="str">
        <f t="shared" si="93"/>
        <v>B</v>
      </c>
      <c r="BA93" s="14" t="str">
        <f t="shared" si="79"/>
        <v/>
      </c>
      <c r="BB93" s="14" t="str">
        <f t="shared" si="94"/>
        <v/>
      </c>
      <c r="BC93" s="14" t="str">
        <f t="shared" si="80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69" t="str">
        <f t="shared" si="66"/>
        <v/>
      </c>
      <c r="C94" s="25" t="str">
        <f t="shared" si="63"/>
        <v/>
      </c>
      <c r="D94" s="159" t="str">
        <f t="shared" si="98"/>
        <v/>
      </c>
      <c r="E94" s="115" t="str">
        <f t="shared" si="99"/>
        <v/>
      </c>
      <c r="F94" s="70" t="str">
        <f t="shared" si="81"/>
        <v/>
      </c>
      <c r="H94" s="82" t="str">
        <f>IF('Strategy Dashboard'!AU94="","",'Strategy Dashboard'!AU94)</f>
        <v/>
      </c>
      <c r="J94" s="69" t="str">
        <f t="shared" si="67"/>
        <v/>
      </c>
      <c r="K94" s="78" t="str">
        <f t="shared" si="68"/>
        <v/>
      </c>
      <c r="L94" s="115" t="str">
        <f t="shared" si="69"/>
        <v/>
      </c>
      <c r="M94" s="25" t="str">
        <f t="shared" si="82"/>
        <v/>
      </c>
      <c r="N94" s="36" t="str">
        <f t="shared" si="83"/>
        <v/>
      </c>
      <c r="O94" s="124" t="str">
        <f t="shared" si="70"/>
        <v/>
      </c>
      <c r="P94" s="25" t="str">
        <f>IF(H94="","",IF(B94="NB",P93,IF(O94="",SUM($O$5:$O94)+N94,SUM($O$5:$O94))))</f>
        <v/>
      </c>
      <c r="Q94" s="125" t="str">
        <f t="shared" si="62"/>
        <v/>
      </c>
      <c r="R94" s="122" t="str">
        <f t="shared" si="71"/>
        <v/>
      </c>
      <c r="S94" s="79" t="str">
        <f t="shared" si="72"/>
        <v/>
      </c>
      <c r="T94" s="14" t="str">
        <f t="shared" si="65"/>
        <v/>
      </c>
      <c r="U94" s="14">
        <f t="shared" si="84"/>
        <v>0</v>
      </c>
      <c r="V94" s="14" t="str">
        <f t="shared" si="85"/>
        <v/>
      </c>
      <c r="W94" s="14" t="str">
        <f t="shared" si="101"/>
        <v>N</v>
      </c>
      <c r="X94" s="14" t="str">
        <f t="shared" si="86"/>
        <v>N</v>
      </c>
      <c r="Y94" s="14" t="str">
        <f t="shared" si="55"/>
        <v/>
      </c>
      <c r="Z94" s="79" t="str">
        <f t="shared" si="87"/>
        <v/>
      </c>
      <c r="AA94" s="14" t="str">
        <f t="shared" si="88"/>
        <v/>
      </c>
      <c r="AB94" s="14" t="str">
        <f t="shared" si="56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2" t="str">
        <f t="shared" si="73"/>
        <v/>
      </c>
      <c r="AH94" s="152" t="str">
        <f t="shared" si="74"/>
        <v/>
      </c>
      <c r="AI94" s="44" t="str">
        <f t="shared" si="57"/>
        <v/>
      </c>
      <c r="AJ94" s="44" t="str">
        <f t="shared" si="58"/>
        <v/>
      </c>
      <c r="AK94" s="44" t="str">
        <f t="shared" si="59"/>
        <v/>
      </c>
      <c r="AL94" s="71" t="str">
        <f t="shared" si="75"/>
        <v/>
      </c>
      <c r="AM94" s="71" t="str">
        <f t="shared" si="76"/>
        <v/>
      </c>
      <c r="AN94" s="71" t="str">
        <f t="shared" si="77"/>
        <v/>
      </c>
      <c r="AO94" s="71" t="str">
        <f t="shared" si="78"/>
        <v/>
      </c>
      <c r="AR94" s="14" t="str">
        <f t="shared" si="64"/>
        <v/>
      </c>
      <c r="AS94" s="14" t="str">
        <f t="shared" si="100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0"/>
        <v>00000</v>
      </c>
      <c r="AW94" s="14" t="str">
        <f t="shared" si="60"/>
        <v>00000</v>
      </c>
      <c r="AX94" s="14" t="str">
        <f t="shared" si="61"/>
        <v>000000</v>
      </c>
      <c r="AY94" s="14" t="str">
        <f t="shared" si="61"/>
        <v>000000</v>
      </c>
      <c r="AZ94" s="14" t="str">
        <f t="shared" si="93"/>
        <v>B</v>
      </c>
      <c r="BA94" s="14" t="str">
        <f t="shared" si="79"/>
        <v/>
      </c>
      <c r="BB94" s="14" t="str">
        <f t="shared" si="94"/>
        <v/>
      </c>
      <c r="BC94" s="14" t="str">
        <f t="shared" si="80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4" t="str">
        <f t="shared" si="66"/>
        <v/>
      </c>
      <c r="C95" s="36" t="str">
        <f t="shared" si="63"/>
        <v/>
      </c>
      <c r="D95" s="156" t="str">
        <f t="shared" si="98"/>
        <v/>
      </c>
      <c r="E95" s="113" t="str">
        <f t="shared" si="99"/>
        <v/>
      </c>
      <c r="F95" s="76" t="str">
        <f t="shared" si="81"/>
        <v/>
      </c>
      <c r="H95" s="80" t="str">
        <f>IF('Strategy Dashboard'!AU95="","",'Strategy Dashboard'!AU95)</f>
        <v/>
      </c>
      <c r="J95" s="74" t="str">
        <f t="shared" si="67"/>
        <v/>
      </c>
      <c r="K95" s="75" t="str">
        <f t="shared" si="68"/>
        <v/>
      </c>
      <c r="L95" s="113" t="str">
        <f t="shared" si="69"/>
        <v/>
      </c>
      <c r="M95" s="36" t="str">
        <f t="shared" si="82"/>
        <v/>
      </c>
      <c r="N95" s="36" t="str">
        <f t="shared" si="83"/>
        <v/>
      </c>
      <c r="O95" s="129" t="str">
        <f t="shared" si="70"/>
        <v/>
      </c>
      <c r="P95" s="36" t="str">
        <f>IF(H95="","",IF(B95="NB",P94,IF(O95="",SUM($O$5:$O95)+N95,SUM($O$5:$O95))))</f>
        <v/>
      </c>
      <c r="Q95" s="130" t="str">
        <f t="shared" si="62"/>
        <v/>
      </c>
      <c r="R95" s="122" t="str">
        <f t="shared" si="71"/>
        <v/>
      </c>
      <c r="S95" s="79" t="str">
        <f t="shared" si="72"/>
        <v/>
      </c>
      <c r="T95" s="14" t="str">
        <f t="shared" si="65"/>
        <v/>
      </c>
      <c r="U95" s="14">
        <f t="shared" si="84"/>
        <v>0</v>
      </c>
      <c r="V95" s="14" t="str">
        <f t="shared" si="85"/>
        <v/>
      </c>
      <c r="W95" s="14" t="str">
        <f t="shared" si="101"/>
        <v>N</v>
      </c>
      <c r="X95" s="14" t="str">
        <f t="shared" si="86"/>
        <v>N</v>
      </c>
      <c r="Y95" s="14" t="str">
        <f t="shared" si="55"/>
        <v/>
      </c>
      <c r="Z95" s="79" t="str">
        <f t="shared" si="87"/>
        <v/>
      </c>
      <c r="AA95" s="14" t="str">
        <f t="shared" si="88"/>
        <v/>
      </c>
      <c r="AB95" s="14" t="str">
        <f t="shared" si="56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2" t="str">
        <f t="shared" si="73"/>
        <v/>
      </c>
      <c r="AH95" s="152" t="str">
        <f t="shared" si="74"/>
        <v/>
      </c>
      <c r="AI95" s="44" t="str">
        <f t="shared" si="57"/>
        <v/>
      </c>
      <c r="AJ95" s="44" t="str">
        <f t="shared" si="58"/>
        <v/>
      </c>
      <c r="AK95" s="44" t="str">
        <f t="shared" si="59"/>
        <v/>
      </c>
      <c r="AL95" s="71" t="str">
        <f t="shared" si="75"/>
        <v/>
      </c>
      <c r="AM95" s="71" t="str">
        <f t="shared" si="76"/>
        <v/>
      </c>
      <c r="AN95" s="71" t="str">
        <f t="shared" si="77"/>
        <v/>
      </c>
      <c r="AO95" s="71" t="str">
        <f t="shared" si="78"/>
        <v/>
      </c>
      <c r="AR95" s="14" t="str">
        <f t="shared" si="64"/>
        <v/>
      </c>
      <c r="AS95" s="14" t="str">
        <f t="shared" si="100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0"/>
        <v>00000</v>
      </c>
      <c r="AW95" s="14" t="str">
        <f t="shared" si="60"/>
        <v>00000</v>
      </c>
      <c r="AX95" s="14" t="str">
        <f t="shared" si="61"/>
        <v>000000</v>
      </c>
      <c r="AY95" s="14" t="str">
        <f t="shared" si="61"/>
        <v>000000</v>
      </c>
      <c r="AZ95" s="14" t="str">
        <f t="shared" si="93"/>
        <v>B</v>
      </c>
      <c r="BA95" s="14" t="str">
        <f t="shared" si="79"/>
        <v/>
      </c>
      <c r="BB95" s="14" t="str">
        <f t="shared" si="94"/>
        <v/>
      </c>
      <c r="BC95" s="14" t="str">
        <f t="shared" si="80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68" t="str">
        <f t="shared" si="66"/>
        <v/>
      </c>
      <c r="C96" s="24" t="str">
        <f t="shared" si="63"/>
        <v/>
      </c>
      <c r="D96" s="158" t="str">
        <f t="shared" si="98"/>
        <v/>
      </c>
      <c r="E96" s="114" t="str">
        <f t="shared" si="99"/>
        <v/>
      </c>
      <c r="F96" s="67" t="str">
        <f t="shared" si="81"/>
        <v/>
      </c>
      <c r="H96" s="81" t="str">
        <f>IF('Strategy Dashboard'!AU96="","",'Strategy Dashboard'!AU96)</f>
        <v/>
      </c>
      <c r="J96" s="68" t="str">
        <f t="shared" si="67"/>
        <v/>
      </c>
      <c r="K96" s="77" t="str">
        <f t="shared" si="68"/>
        <v/>
      </c>
      <c r="L96" s="114" t="str">
        <f t="shared" si="69"/>
        <v/>
      </c>
      <c r="M96" s="24" t="str">
        <f t="shared" si="82"/>
        <v/>
      </c>
      <c r="N96" s="36" t="str">
        <f t="shared" si="83"/>
        <v/>
      </c>
      <c r="O96" s="117" t="str">
        <f t="shared" si="70"/>
        <v/>
      </c>
      <c r="P96" s="24" t="str">
        <f>IF(H96="","",IF(B96="NB",P95,IF(O96="",SUM($O$5:$O96)+N96,SUM($O$5:$O96))))</f>
        <v/>
      </c>
      <c r="Q96" s="123" t="str">
        <f t="shared" si="62"/>
        <v/>
      </c>
      <c r="R96" s="122" t="str">
        <f t="shared" si="71"/>
        <v/>
      </c>
      <c r="S96" s="79" t="str">
        <f t="shared" si="72"/>
        <v/>
      </c>
      <c r="T96" s="14" t="str">
        <f t="shared" si="65"/>
        <v/>
      </c>
      <c r="U96" s="14">
        <f t="shared" si="84"/>
        <v>0</v>
      </c>
      <c r="V96" s="14" t="str">
        <f t="shared" si="85"/>
        <v/>
      </c>
      <c r="W96" s="14" t="str">
        <f t="shared" si="101"/>
        <v>N</v>
      </c>
      <c r="X96" s="14" t="str">
        <f t="shared" si="86"/>
        <v>N</v>
      </c>
      <c r="Y96" s="14" t="str">
        <f t="shared" si="55"/>
        <v/>
      </c>
      <c r="Z96" s="79" t="str">
        <f t="shared" si="87"/>
        <v/>
      </c>
      <c r="AA96" s="14" t="str">
        <f t="shared" si="88"/>
        <v/>
      </c>
      <c r="AB96" s="14" t="str">
        <f t="shared" si="56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2" t="str">
        <f t="shared" si="73"/>
        <v/>
      </c>
      <c r="AH96" s="152" t="str">
        <f t="shared" si="74"/>
        <v/>
      </c>
      <c r="AI96" s="44" t="str">
        <f t="shared" si="57"/>
        <v/>
      </c>
      <c r="AJ96" s="44" t="str">
        <f t="shared" si="58"/>
        <v/>
      </c>
      <c r="AK96" s="44" t="str">
        <f t="shared" si="59"/>
        <v/>
      </c>
      <c r="AL96" s="71" t="str">
        <f t="shared" si="75"/>
        <v/>
      </c>
      <c r="AM96" s="71" t="str">
        <f t="shared" si="76"/>
        <v/>
      </c>
      <c r="AN96" s="71" t="str">
        <f t="shared" si="77"/>
        <v/>
      </c>
      <c r="AO96" s="71" t="str">
        <f t="shared" si="78"/>
        <v/>
      </c>
      <c r="AR96" s="14" t="str">
        <f t="shared" si="64"/>
        <v/>
      </c>
      <c r="AS96" s="14" t="str">
        <f t="shared" si="100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0"/>
        <v>00000</v>
      </c>
      <c r="AW96" s="14" t="str">
        <f t="shared" si="60"/>
        <v>00000</v>
      </c>
      <c r="AX96" s="14" t="str">
        <f t="shared" si="61"/>
        <v>000000</v>
      </c>
      <c r="AY96" s="14" t="str">
        <f t="shared" si="61"/>
        <v>000000</v>
      </c>
      <c r="AZ96" s="14" t="str">
        <f t="shared" si="93"/>
        <v>B</v>
      </c>
      <c r="BA96" s="14" t="str">
        <f t="shared" si="79"/>
        <v/>
      </c>
      <c r="BB96" s="14" t="str">
        <f t="shared" si="94"/>
        <v/>
      </c>
      <c r="BC96" s="14" t="str">
        <f t="shared" si="80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68" t="str">
        <f t="shared" si="66"/>
        <v/>
      </c>
      <c r="C97" s="24" t="str">
        <f t="shared" si="63"/>
        <v/>
      </c>
      <c r="D97" s="158" t="str">
        <f t="shared" si="98"/>
        <v/>
      </c>
      <c r="E97" s="114" t="str">
        <f t="shared" si="99"/>
        <v/>
      </c>
      <c r="F97" s="67" t="str">
        <f t="shared" si="81"/>
        <v/>
      </c>
      <c r="H97" s="81" t="str">
        <f>IF('Strategy Dashboard'!AU97="","",'Strategy Dashboard'!AU97)</f>
        <v/>
      </c>
      <c r="J97" s="68" t="str">
        <f t="shared" si="67"/>
        <v/>
      </c>
      <c r="K97" s="77" t="str">
        <f t="shared" si="68"/>
        <v/>
      </c>
      <c r="L97" s="114" t="str">
        <f t="shared" si="69"/>
        <v/>
      </c>
      <c r="M97" s="24" t="str">
        <f t="shared" si="82"/>
        <v/>
      </c>
      <c r="N97" s="36" t="str">
        <f t="shared" si="83"/>
        <v/>
      </c>
      <c r="O97" s="117" t="str">
        <f t="shared" si="70"/>
        <v/>
      </c>
      <c r="P97" s="24" t="str">
        <f>IF(H97="","",IF(B97="NB",P96,IF(O97="",SUM($O$5:$O97)+N97,SUM($O$5:$O97))))</f>
        <v/>
      </c>
      <c r="Q97" s="123" t="str">
        <f t="shared" si="62"/>
        <v/>
      </c>
      <c r="R97" s="122" t="str">
        <f t="shared" si="71"/>
        <v/>
      </c>
      <c r="S97" s="79" t="str">
        <f t="shared" si="72"/>
        <v/>
      </c>
      <c r="T97" s="14" t="str">
        <f t="shared" si="65"/>
        <v/>
      </c>
      <c r="U97" s="14">
        <f t="shared" si="84"/>
        <v>0</v>
      </c>
      <c r="V97" s="14" t="str">
        <f t="shared" si="85"/>
        <v/>
      </c>
      <c r="W97" s="14" t="str">
        <f t="shared" si="101"/>
        <v>N</v>
      </c>
      <c r="X97" s="14" t="str">
        <f t="shared" si="86"/>
        <v>N</v>
      </c>
      <c r="Y97" s="14" t="str">
        <f t="shared" si="55"/>
        <v/>
      </c>
      <c r="Z97" s="79" t="str">
        <f t="shared" si="87"/>
        <v/>
      </c>
      <c r="AA97" s="14" t="str">
        <f t="shared" si="88"/>
        <v/>
      </c>
      <c r="AB97" s="14" t="str">
        <f t="shared" si="56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2" t="str">
        <f t="shared" si="73"/>
        <v/>
      </c>
      <c r="AH97" s="152" t="str">
        <f t="shared" si="74"/>
        <v/>
      </c>
      <c r="AI97" s="44" t="str">
        <f t="shared" si="57"/>
        <v/>
      </c>
      <c r="AJ97" s="44" t="str">
        <f t="shared" si="58"/>
        <v/>
      </c>
      <c r="AK97" s="44" t="str">
        <f t="shared" si="59"/>
        <v/>
      </c>
      <c r="AL97" s="71" t="str">
        <f t="shared" si="75"/>
        <v/>
      </c>
      <c r="AM97" s="71" t="str">
        <f t="shared" si="76"/>
        <v/>
      </c>
      <c r="AN97" s="71" t="str">
        <f t="shared" si="77"/>
        <v/>
      </c>
      <c r="AO97" s="71" t="str">
        <f t="shared" si="78"/>
        <v/>
      </c>
      <c r="AR97" s="14" t="str">
        <f t="shared" si="64"/>
        <v/>
      </c>
      <c r="AS97" s="14" t="str">
        <f t="shared" si="100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0"/>
        <v>00000</v>
      </c>
      <c r="AW97" s="14" t="str">
        <f t="shared" si="60"/>
        <v>00000</v>
      </c>
      <c r="AX97" s="14" t="str">
        <f t="shared" si="61"/>
        <v>000000</v>
      </c>
      <c r="AY97" s="14" t="str">
        <f t="shared" si="61"/>
        <v>000000</v>
      </c>
      <c r="AZ97" s="14" t="str">
        <f t="shared" si="93"/>
        <v>B</v>
      </c>
      <c r="BA97" s="14" t="str">
        <f t="shared" si="79"/>
        <v/>
      </c>
      <c r="BB97" s="14" t="str">
        <f t="shared" si="94"/>
        <v/>
      </c>
      <c r="BC97" s="14" t="str">
        <f t="shared" si="80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68" t="str">
        <f t="shared" si="66"/>
        <v/>
      </c>
      <c r="C98" s="24" t="str">
        <f t="shared" si="63"/>
        <v/>
      </c>
      <c r="D98" s="158" t="str">
        <f t="shared" si="98"/>
        <v/>
      </c>
      <c r="E98" s="114" t="str">
        <f t="shared" si="99"/>
        <v/>
      </c>
      <c r="F98" s="67" t="str">
        <f t="shared" si="81"/>
        <v/>
      </c>
      <c r="H98" s="81" t="str">
        <f>IF('Strategy Dashboard'!AU98="","",'Strategy Dashboard'!AU98)</f>
        <v/>
      </c>
      <c r="J98" s="68" t="str">
        <f t="shared" si="67"/>
        <v/>
      </c>
      <c r="K98" s="77" t="str">
        <f t="shared" si="68"/>
        <v/>
      </c>
      <c r="L98" s="114" t="str">
        <f t="shared" si="69"/>
        <v/>
      </c>
      <c r="M98" s="24" t="str">
        <f t="shared" si="82"/>
        <v/>
      </c>
      <c r="N98" s="36" t="str">
        <f t="shared" si="83"/>
        <v/>
      </c>
      <c r="O98" s="117" t="str">
        <f t="shared" si="70"/>
        <v/>
      </c>
      <c r="P98" s="24" t="str">
        <f>IF(H98="","",IF(B98="NB",P97,IF(O98="",SUM($O$5:$O98)+N98,SUM($O$5:$O98))))</f>
        <v/>
      </c>
      <c r="Q98" s="123" t="str">
        <f t="shared" si="62"/>
        <v/>
      </c>
      <c r="R98" s="122" t="str">
        <f t="shared" si="71"/>
        <v/>
      </c>
      <c r="S98" s="79" t="str">
        <f t="shared" si="72"/>
        <v/>
      </c>
      <c r="T98" s="14" t="str">
        <f t="shared" si="65"/>
        <v/>
      </c>
      <c r="U98" s="14">
        <f t="shared" si="84"/>
        <v>0</v>
      </c>
      <c r="V98" s="14" t="str">
        <f t="shared" si="85"/>
        <v/>
      </c>
      <c r="W98" s="14" t="str">
        <f t="shared" si="101"/>
        <v>N</v>
      </c>
      <c r="X98" s="14" t="str">
        <f t="shared" si="86"/>
        <v>N</v>
      </c>
      <c r="Y98" s="14" t="str">
        <f t="shared" si="55"/>
        <v/>
      </c>
      <c r="Z98" s="79" t="str">
        <f t="shared" si="87"/>
        <v/>
      </c>
      <c r="AA98" s="14" t="str">
        <f t="shared" si="88"/>
        <v/>
      </c>
      <c r="AB98" s="14" t="str">
        <f t="shared" si="56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2" t="str">
        <f t="shared" si="73"/>
        <v/>
      </c>
      <c r="AH98" s="152" t="str">
        <f t="shared" si="74"/>
        <v/>
      </c>
      <c r="AI98" s="44" t="str">
        <f t="shared" si="57"/>
        <v/>
      </c>
      <c r="AJ98" s="44" t="str">
        <f t="shared" si="58"/>
        <v/>
      </c>
      <c r="AK98" s="44" t="str">
        <f t="shared" si="59"/>
        <v/>
      </c>
      <c r="AL98" s="71" t="str">
        <f t="shared" si="75"/>
        <v/>
      </c>
      <c r="AM98" s="71" t="str">
        <f t="shared" si="76"/>
        <v/>
      </c>
      <c r="AN98" s="71" t="str">
        <f t="shared" si="77"/>
        <v/>
      </c>
      <c r="AO98" s="71" t="str">
        <f t="shared" si="78"/>
        <v/>
      </c>
      <c r="AR98" s="14" t="str">
        <f t="shared" si="64"/>
        <v/>
      </c>
      <c r="AS98" s="14" t="str">
        <f t="shared" si="100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0"/>
        <v>00000</v>
      </c>
      <c r="AW98" s="14" t="str">
        <f t="shared" si="60"/>
        <v>00000</v>
      </c>
      <c r="AX98" s="14" t="str">
        <f t="shared" si="61"/>
        <v>000000</v>
      </c>
      <c r="AY98" s="14" t="str">
        <f t="shared" si="61"/>
        <v>000000</v>
      </c>
      <c r="AZ98" s="14" t="str">
        <f t="shared" si="93"/>
        <v>B</v>
      </c>
      <c r="BA98" s="14" t="str">
        <f t="shared" si="79"/>
        <v/>
      </c>
      <c r="BB98" s="14" t="str">
        <f t="shared" si="94"/>
        <v/>
      </c>
      <c r="BC98" s="14" t="str">
        <f t="shared" si="80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69" t="str">
        <f t="shared" si="66"/>
        <v/>
      </c>
      <c r="C99" s="25" t="str">
        <f t="shared" si="63"/>
        <v/>
      </c>
      <c r="D99" s="159" t="str">
        <f t="shared" si="98"/>
        <v/>
      </c>
      <c r="E99" s="115" t="str">
        <f t="shared" si="99"/>
        <v/>
      </c>
      <c r="F99" s="70" t="str">
        <f t="shared" si="81"/>
        <v/>
      </c>
      <c r="H99" s="82" t="str">
        <f>IF('Strategy Dashboard'!AU99="","",'Strategy Dashboard'!AU99)</f>
        <v/>
      </c>
      <c r="J99" s="69" t="str">
        <f t="shared" si="67"/>
        <v/>
      </c>
      <c r="K99" s="78" t="str">
        <f t="shared" si="68"/>
        <v/>
      </c>
      <c r="L99" s="115" t="str">
        <f t="shared" si="69"/>
        <v/>
      </c>
      <c r="M99" s="25" t="str">
        <f t="shared" si="82"/>
        <v/>
      </c>
      <c r="N99" s="36" t="str">
        <f t="shared" si="83"/>
        <v/>
      </c>
      <c r="O99" s="124" t="str">
        <f t="shared" si="70"/>
        <v/>
      </c>
      <c r="P99" s="25" t="str">
        <f>IF(H99="","",IF(B99="NB",P98,IF(O99="",SUM($O$5:$O99)+N99,SUM($O$5:$O99))))</f>
        <v/>
      </c>
      <c r="Q99" s="125" t="str">
        <f t="shared" si="62"/>
        <v/>
      </c>
      <c r="R99" s="122" t="str">
        <f t="shared" si="71"/>
        <v/>
      </c>
      <c r="S99" s="79" t="str">
        <f t="shared" si="72"/>
        <v/>
      </c>
      <c r="T99" s="14" t="str">
        <f t="shared" si="65"/>
        <v/>
      </c>
      <c r="U99" s="14">
        <f t="shared" si="84"/>
        <v>0</v>
      </c>
      <c r="V99" s="14" t="str">
        <f t="shared" si="85"/>
        <v/>
      </c>
      <c r="W99" s="14" t="str">
        <f t="shared" si="101"/>
        <v>N</v>
      </c>
      <c r="X99" s="14" t="str">
        <f t="shared" si="86"/>
        <v>N</v>
      </c>
      <c r="Y99" s="14" t="str">
        <f t="shared" si="55"/>
        <v/>
      </c>
      <c r="Z99" s="79" t="str">
        <f t="shared" si="87"/>
        <v/>
      </c>
      <c r="AA99" s="14" t="str">
        <f t="shared" si="88"/>
        <v/>
      </c>
      <c r="AB99" s="14" t="str">
        <f t="shared" si="56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2" t="str">
        <f t="shared" si="73"/>
        <v/>
      </c>
      <c r="AH99" s="152" t="str">
        <f t="shared" si="74"/>
        <v/>
      </c>
      <c r="AI99" s="44" t="str">
        <f t="shared" si="57"/>
        <v/>
      </c>
      <c r="AJ99" s="44" t="str">
        <f t="shared" si="58"/>
        <v/>
      </c>
      <c r="AK99" s="44" t="str">
        <f t="shared" si="59"/>
        <v/>
      </c>
      <c r="AL99" s="71" t="str">
        <f t="shared" si="75"/>
        <v/>
      </c>
      <c r="AM99" s="71" t="str">
        <f t="shared" si="76"/>
        <v/>
      </c>
      <c r="AN99" s="71" t="str">
        <f t="shared" si="77"/>
        <v/>
      </c>
      <c r="AO99" s="71" t="str">
        <f t="shared" si="78"/>
        <v/>
      </c>
      <c r="AR99" s="14" t="str">
        <f t="shared" si="64"/>
        <v/>
      </c>
      <c r="AS99" s="14" t="str">
        <f t="shared" si="100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0"/>
        <v>00000</v>
      </c>
      <c r="AW99" s="14" t="str">
        <f t="shared" si="60"/>
        <v>00000</v>
      </c>
      <c r="AX99" s="14" t="str">
        <f t="shared" si="61"/>
        <v>000000</v>
      </c>
      <c r="AY99" s="14" t="str">
        <f t="shared" si="61"/>
        <v>000000</v>
      </c>
      <c r="AZ99" s="14" t="str">
        <f t="shared" si="93"/>
        <v>B</v>
      </c>
      <c r="BA99" s="14" t="str">
        <f t="shared" si="79"/>
        <v/>
      </c>
      <c r="BB99" s="14" t="str">
        <f t="shared" si="94"/>
        <v/>
      </c>
      <c r="BC99" s="14" t="str">
        <f t="shared" si="80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4" t="str">
        <f t="shared" si="66"/>
        <v/>
      </c>
      <c r="C100" s="36" t="str">
        <f t="shared" si="63"/>
        <v/>
      </c>
      <c r="D100" s="156" t="str">
        <f t="shared" si="98"/>
        <v/>
      </c>
      <c r="E100" s="113" t="str">
        <f t="shared" si="99"/>
        <v/>
      </c>
      <c r="F100" s="76" t="str">
        <f t="shared" si="81"/>
        <v/>
      </c>
      <c r="H100" s="80" t="str">
        <f>IF('Strategy Dashboard'!AU100="","",'Strategy Dashboard'!AU100)</f>
        <v/>
      </c>
      <c r="J100" s="74" t="str">
        <f t="shared" si="67"/>
        <v/>
      </c>
      <c r="K100" s="75" t="str">
        <f t="shared" si="68"/>
        <v/>
      </c>
      <c r="L100" s="113" t="str">
        <f t="shared" si="69"/>
        <v/>
      </c>
      <c r="M100" s="36" t="str">
        <f t="shared" si="82"/>
        <v/>
      </c>
      <c r="N100" s="36" t="str">
        <f t="shared" si="83"/>
        <v/>
      </c>
      <c r="O100" s="129" t="str">
        <f t="shared" si="70"/>
        <v/>
      </c>
      <c r="P100" s="36" t="str">
        <f>IF(H100="","",IF(B100="NB",P99,IF(O100="",SUM($O$5:$O100)+N100,SUM($O$5:$O100))))</f>
        <v/>
      </c>
      <c r="Q100" s="130" t="str">
        <f t="shared" si="62"/>
        <v/>
      </c>
      <c r="R100" s="122" t="str">
        <f t="shared" si="71"/>
        <v/>
      </c>
      <c r="S100" s="79" t="str">
        <f t="shared" si="72"/>
        <v/>
      </c>
      <c r="T100" s="14" t="str">
        <f t="shared" si="65"/>
        <v/>
      </c>
      <c r="U100" s="14">
        <f t="shared" si="84"/>
        <v>0</v>
      </c>
      <c r="V100" s="14" t="str">
        <f t="shared" si="85"/>
        <v/>
      </c>
      <c r="W100" s="14" t="str">
        <f t="shared" si="101"/>
        <v>N</v>
      </c>
      <c r="X100" s="14" t="str">
        <f t="shared" si="86"/>
        <v>N</v>
      </c>
      <c r="Y100" s="14" t="str">
        <f t="shared" si="55"/>
        <v/>
      </c>
      <c r="Z100" s="79" t="str">
        <f t="shared" si="87"/>
        <v/>
      </c>
      <c r="AA100" s="14" t="str">
        <f t="shared" si="88"/>
        <v/>
      </c>
      <c r="AB100" s="14" t="str">
        <f t="shared" si="56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2" t="str">
        <f t="shared" si="73"/>
        <v/>
      </c>
      <c r="AH100" s="152" t="str">
        <f t="shared" si="74"/>
        <v/>
      </c>
      <c r="AI100" s="44" t="str">
        <f t="shared" si="57"/>
        <v/>
      </c>
      <c r="AJ100" s="44" t="str">
        <f t="shared" si="58"/>
        <v/>
      </c>
      <c r="AK100" s="44" t="str">
        <f t="shared" si="59"/>
        <v/>
      </c>
      <c r="AL100" s="71" t="str">
        <f t="shared" si="75"/>
        <v/>
      </c>
      <c r="AM100" s="71" t="str">
        <f t="shared" si="76"/>
        <v/>
      </c>
      <c r="AN100" s="71" t="str">
        <f t="shared" si="77"/>
        <v/>
      </c>
      <c r="AO100" s="71" t="str">
        <f t="shared" si="78"/>
        <v/>
      </c>
      <c r="AR100" s="14" t="str">
        <f t="shared" si="64"/>
        <v/>
      </c>
      <c r="AS100" s="14" t="str">
        <f t="shared" si="100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0"/>
        <v>00000</v>
      </c>
      <c r="AW100" s="14" t="str">
        <f t="shared" si="60"/>
        <v>00000</v>
      </c>
      <c r="AX100" s="14" t="str">
        <f t="shared" si="61"/>
        <v>000000</v>
      </c>
      <c r="AY100" s="14" t="str">
        <f t="shared" si="61"/>
        <v>000000</v>
      </c>
      <c r="AZ100" s="14" t="str">
        <f t="shared" si="93"/>
        <v>B</v>
      </c>
      <c r="BA100" s="14" t="str">
        <f t="shared" si="79"/>
        <v/>
      </c>
      <c r="BB100" s="14" t="str">
        <f t="shared" si="94"/>
        <v/>
      </c>
      <c r="BC100" s="14" t="str">
        <f t="shared" si="80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68" t="str">
        <f t="shared" si="66"/>
        <v/>
      </c>
      <c r="C101" s="24" t="str">
        <f t="shared" si="63"/>
        <v/>
      </c>
      <c r="D101" s="158" t="str">
        <f t="shared" si="98"/>
        <v/>
      </c>
      <c r="E101" s="114" t="str">
        <f t="shared" si="99"/>
        <v/>
      </c>
      <c r="F101" s="67" t="str">
        <f t="shared" si="81"/>
        <v/>
      </c>
      <c r="H101" s="81" t="str">
        <f>IF('Strategy Dashboard'!AU101="","",'Strategy Dashboard'!AU101)</f>
        <v/>
      </c>
      <c r="J101" s="68" t="str">
        <f t="shared" si="67"/>
        <v/>
      </c>
      <c r="K101" s="77" t="str">
        <f t="shared" si="68"/>
        <v/>
      </c>
      <c r="L101" s="114" t="str">
        <f t="shared" si="69"/>
        <v/>
      </c>
      <c r="M101" s="24" t="str">
        <f t="shared" si="82"/>
        <v/>
      </c>
      <c r="N101" s="36" t="str">
        <f t="shared" si="83"/>
        <v/>
      </c>
      <c r="O101" s="117" t="str">
        <f t="shared" si="70"/>
        <v/>
      </c>
      <c r="P101" s="24" t="str">
        <f>IF(H101="","",IF(B101="NB",P100,IF(O101="",SUM($O$5:$O101)+N101,SUM($O$5:$O101))))</f>
        <v/>
      </c>
      <c r="Q101" s="123" t="str">
        <f t="shared" si="62"/>
        <v/>
      </c>
      <c r="R101" s="122" t="str">
        <f t="shared" si="71"/>
        <v/>
      </c>
      <c r="S101" s="79" t="str">
        <f t="shared" si="72"/>
        <v/>
      </c>
      <c r="T101" s="14" t="str">
        <f t="shared" si="65"/>
        <v/>
      </c>
      <c r="U101" s="14">
        <f t="shared" si="84"/>
        <v>0</v>
      </c>
      <c r="V101" s="14" t="str">
        <f t="shared" si="85"/>
        <v/>
      </c>
      <c r="W101" s="14" t="str">
        <f t="shared" si="101"/>
        <v>N</v>
      </c>
      <c r="X101" s="14" t="str">
        <f t="shared" si="86"/>
        <v>N</v>
      </c>
      <c r="Y101" s="14" t="str">
        <f t="shared" si="55"/>
        <v/>
      </c>
      <c r="Z101" s="79" t="str">
        <f t="shared" si="87"/>
        <v/>
      </c>
      <c r="AA101" s="14" t="str">
        <f t="shared" si="88"/>
        <v/>
      </c>
      <c r="AB101" s="14" t="str">
        <f t="shared" si="56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2" t="str">
        <f t="shared" si="73"/>
        <v/>
      </c>
      <c r="AH101" s="152" t="str">
        <f t="shared" si="74"/>
        <v/>
      </c>
      <c r="AI101" s="44" t="str">
        <f t="shared" si="57"/>
        <v/>
      </c>
      <c r="AJ101" s="44" t="str">
        <f t="shared" si="58"/>
        <v/>
      </c>
      <c r="AK101" s="44" t="str">
        <f t="shared" si="59"/>
        <v/>
      </c>
      <c r="AL101" s="71" t="str">
        <f t="shared" si="75"/>
        <v/>
      </c>
      <c r="AM101" s="71" t="str">
        <f t="shared" si="76"/>
        <v/>
      </c>
      <c r="AN101" s="71" t="str">
        <f t="shared" si="77"/>
        <v/>
      </c>
      <c r="AO101" s="71" t="str">
        <f t="shared" si="78"/>
        <v/>
      </c>
      <c r="AR101" s="14" t="str">
        <f t="shared" si="64"/>
        <v/>
      </c>
      <c r="AS101" s="14" t="str">
        <f t="shared" si="100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0"/>
        <v>00000</v>
      </c>
      <c r="AW101" s="14" t="str">
        <f t="shared" si="60"/>
        <v>00000</v>
      </c>
      <c r="AX101" s="14" t="str">
        <f t="shared" si="61"/>
        <v>000000</v>
      </c>
      <c r="AY101" s="14" t="str">
        <f t="shared" si="61"/>
        <v>000000</v>
      </c>
      <c r="AZ101" s="14" t="str">
        <f t="shared" si="93"/>
        <v>B</v>
      </c>
      <c r="BA101" s="14" t="str">
        <f t="shared" si="79"/>
        <v/>
      </c>
      <c r="BB101" s="14" t="str">
        <f t="shared" si="94"/>
        <v/>
      </c>
      <c r="BC101" s="14" t="str">
        <f t="shared" si="80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68" t="str">
        <f t="shared" si="66"/>
        <v/>
      </c>
      <c r="C102" s="24" t="str">
        <f t="shared" si="63"/>
        <v/>
      </c>
      <c r="D102" s="158" t="str">
        <f t="shared" si="98"/>
        <v/>
      </c>
      <c r="E102" s="114" t="str">
        <f t="shared" si="99"/>
        <v/>
      </c>
      <c r="F102" s="67" t="str">
        <f t="shared" si="81"/>
        <v/>
      </c>
      <c r="H102" s="81" t="str">
        <f>IF('Strategy Dashboard'!AU102="","",'Strategy Dashboard'!AU102)</f>
        <v/>
      </c>
      <c r="J102" s="68" t="str">
        <f t="shared" si="67"/>
        <v/>
      </c>
      <c r="K102" s="77" t="str">
        <f t="shared" si="68"/>
        <v/>
      </c>
      <c r="L102" s="114" t="str">
        <f t="shared" si="69"/>
        <v/>
      </c>
      <c r="M102" s="24" t="str">
        <f t="shared" si="82"/>
        <v/>
      </c>
      <c r="N102" s="36" t="str">
        <f t="shared" si="83"/>
        <v/>
      </c>
      <c r="O102" s="117" t="str">
        <f t="shared" si="70"/>
        <v/>
      </c>
      <c r="P102" s="24" t="str">
        <f>IF(H102="","",IF(B102="NB",P101,IF(O102="",SUM($O$5:$O102)+N102,SUM($O$5:$O102))))</f>
        <v/>
      </c>
      <c r="Q102" s="123" t="str">
        <f t="shared" si="62"/>
        <v/>
      </c>
      <c r="R102" s="122" t="str">
        <f t="shared" si="71"/>
        <v/>
      </c>
      <c r="S102" s="79" t="str">
        <f t="shared" si="72"/>
        <v/>
      </c>
      <c r="T102" s="14" t="str">
        <f t="shared" si="65"/>
        <v/>
      </c>
      <c r="U102" s="14">
        <f t="shared" si="84"/>
        <v>0</v>
      </c>
      <c r="V102" s="14" t="str">
        <f t="shared" si="85"/>
        <v/>
      </c>
      <c r="W102" s="14" t="str">
        <f t="shared" si="101"/>
        <v>N</v>
      </c>
      <c r="X102" s="14" t="str">
        <f t="shared" si="86"/>
        <v>N</v>
      </c>
      <c r="Y102" s="14" t="str">
        <f t="shared" si="55"/>
        <v/>
      </c>
      <c r="Z102" s="79" t="str">
        <f t="shared" si="87"/>
        <v/>
      </c>
      <c r="AA102" s="14" t="str">
        <f t="shared" si="88"/>
        <v/>
      </c>
      <c r="AB102" s="14" t="str">
        <f t="shared" si="56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2" t="str">
        <f t="shared" si="73"/>
        <v/>
      </c>
      <c r="AH102" s="152" t="str">
        <f t="shared" si="74"/>
        <v/>
      </c>
      <c r="AI102" s="44" t="str">
        <f t="shared" si="57"/>
        <v/>
      </c>
      <c r="AJ102" s="44" t="str">
        <f t="shared" si="58"/>
        <v/>
      </c>
      <c r="AK102" s="44" t="str">
        <f t="shared" si="59"/>
        <v/>
      </c>
      <c r="AL102" s="71" t="str">
        <f t="shared" si="75"/>
        <v/>
      </c>
      <c r="AM102" s="71" t="str">
        <f t="shared" si="76"/>
        <v/>
      </c>
      <c r="AN102" s="71" t="str">
        <f t="shared" si="77"/>
        <v/>
      </c>
      <c r="AO102" s="71" t="str">
        <f t="shared" si="78"/>
        <v/>
      </c>
      <c r="AR102" s="14" t="str">
        <f t="shared" si="64"/>
        <v/>
      </c>
      <c r="AS102" s="14" t="str">
        <f t="shared" si="100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0"/>
        <v>00000</v>
      </c>
      <c r="AW102" s="14" t="str">
        <f t="shared" si="60"/>
        <v>00000</v>
      </c>
      <c r="AX102" s="14" t="str">
        <f t="shared" si="61"/>
        <v>000000</v>
      </c>
      <c r="AY102" s="14" t="str">
        <f t="shared" si="61"/>
        <v>000000</v>
      </c>
      <c r="AZ102" s="14" t="str">
        <f t="shared" si="93"/>
        <v>B</v>
      </c>
      <c r="BA102" s="14" t="str">
        <f t="shared" si="79"/>
        <v/>
      </c>
      <c r="BB102" s="14" t="str">
        <f t="shared" si="94"/>
        <v/>
      </c>
      <c r="BC102" s="14" t="str">
        <f t="shared" si="80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68" t="str">
        <f t="shared" si="66"/>
        <v/>
      </c>
      <c r="C103" s="24" t="str">
        <f t="shared" si="63"/>
        <v/>
      </c>
      <c r="D103" s="158" t="str">
        <f t="shared" si="98"/>
        <v/>
      </c>
      <c r="E103" s="114" t="str">
        <f t="shared" si="99"/>
        <v/>
      </c>
      <c r="F103" s="67" t="str">
        <f t="shared" si="81"/>
        <v/>
      </c>
      <c r="H103" s="81" t="str">
        <f>IF('Strategy Dashboard'!AU103="","",'Strategy Dashboard'!AU103)</f>
        <v/>
      </c>
      <c r="J103" s="68" t="str">
        <f t="shared" si="67"/>
        <v/>
      </c>
      <c r="K103" s="77" t="str">
        <f t="shared" si="68"/>
        <v/>
      </c>
      <c r="L103" s="114" t="str">
        <f t="shared" si="69"/>
        <v/>
      </c>
      <c r="M103" s="24" t="str">
        <f t="shared" si="82"/>
        <v/>
      </c>
      <c r="N103" s="36" t="str">
        <f t="shared" si="83"/>
        <v/>
      </c>
      <c r="O103" s="117" t="str">
        <f t="shared" si="70"/>
        <v/>
      </c>
      <c r="P103" s="24" t="str">
        <f>IF(H103="","",IF(B103="NB",P102,IF(O103="",SUM($O$5:$O103)+N103,SUM($O$5:$O103))))</f>
        <v/>
      </c>
      <c r="Q103" s="123" t="str">
        <f t="shared" si="62"/>
        <v/>
      </c>
      <c r="R103" s="122" t="str">
        <f t="shared" si="71"/>
        <v/>
      </c>
      <c r="S103" s="79" t="str">
        <f t="shared" si="72"/>
        <v/>
      </c>
      <c r="T103" s="14" t="str">
        <f t="shared" si="65"/>
        <v/>
      </c>
      <c r="U103" s="14">
        <f t="shared" si="84"/>
        <v>0</v>
      </c>
      <c r="V103" s="14" t="str">
        <f t="shared" si="85"/>
        <v/>
      </c>
      <c r="W103" s="14" t="str">
        <f t="shared" si="101"/>
        <v>N</v>
      </c>
      <c r="X103" s="14" t="str">
        <f t="shared" si="86"/>
        <v>N</v>
      </c>
      <c r="Y103" s="14" t="str">
        <f t="shared" si="55"/>
        <v/>
      </c>
      <c r="Z103" s="79" t="str">
        <f t="shared" si="87"/>
        <v/>
      </c>
      <c r="AA103" s="14" t="str">
        <f t="shared" si="88"/>
        <v/>
      </c>
      <c r="AB103" s="14" t="str">
        <f t="shared" si="56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2" t="str">
        <f t="shared" si="73"/>
        <v/>
      </c>
      <c r="AH103" s="152" t="str">
        <f t="shared" si="74"/>
        <v/>
      </c>
      <c r="AI103" s="44" t="str">
        <f t="shared" si="57"/>
        <v/>
      </c>
      <c r="AJ103" s="44" t="str">
        <f t="shared" si="58"/>
        <v/>
      </c>
      <c r="AK103" s="44" t="str">
        <f t="shared" si="59"/>
        <v/>
      </c>
      <c r="AL103" s="71" t="str">
        <f t="shared" si="75"/>
        <v/>
      </c>
      <c r="AM103" s="71" t="str">
        <f t="shared" si="76"/>
        <v/>
      </c>
      <c r="AN103" s="71" t="str">
        <f t="shared" si="77"/>
        <v/>
      </c>
      <c r="AO103" s="71" t="str">
        <f t="shared" si="78"/>
        <v/>
      </c>
      <c r="AR103" s="14" t="str">
        <f t="shared" si="64"/>
        <v/>
      </c>
      <c r="AS103" s="14" t="str">
        <f t="shared" si="100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0"/>
        <v>00000</v>
      </c>
      <c r="AW103" s="14" t="str">
        <f t="shared" si="60"/>
        <v>00000</v>
      </c>
      <c r="AX103" s="14" t="str">
        <f t="shared" si="61"/>
        <v>000000</v>
      </c>
      <c r="AY103" s="14" t="str">
        <f t="shared" si="61"/>
        <v>000000</v>
      </c>
      <c r="AZ103" s="14" t="str">
        <f t="shared" si="93"/>
        <v>B</v>
      </c>
      <c r="BA103" s="14" t="str">
        <f t="shared" si="79"/>
        <v/>
      </c>
      <c r="BB103" s="14" t="str">
        <f t="shared" si="94"/>
        <v/>
      </c>
      <c r="BC103" s="14" t="str">
        <f t="shared" si="80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69" t="str">
        <f t="shared" si="66"/>
        <v/>
      </c>
      <c r="C104" s="25" t="str">
        <f t="shared" si="63"/>
        <v/>
      </c>
      <c r="D104" s="159" t="str">
        <f t="shared" si="98"/>
        <v/>
      </c>
      <c r="E104" s="115" t="str">
        <f t="shared" si="99"/>
        <v/>
      </c>
      <c r="F104" s="70" t="str">
        <f t="shared" si="81"/>
        <v/>
      </c>
      <c r="H104" s="82" t="str">
        <f>IF('Strategy Dashboard'!AU104="","",'Strategy Dashboard'!AU104)</f>
        <v/>
      </c>
      <c r="J104" s="69" t="str">
        <f t="shared" si="67"/>
        <v/>
      </c>
      <c r="K104" s="78" t="str">
        <f t="shared" si="68"/>
        <v/>
      </c>
      <c r="L104" s="115" t="str">
        <f t="shared" si="69"/>
        <v/>
      </c>
      <c r="M104" s="25" t="str">
        <f t="shared" si="82"/>
        <v/>
      </c>
      <c r="N104" s="36" t="str">
        <f t="shared" si="83"/>
        <v/>
      </c>
      <c r="O104" s="124" t="str">
        <f t="shared" si="70"/>
        <v/>
      </c>
      <c r="P104" s="25" t="str">
        <f>IF(H104="","",IF(B104="NB",P103,IF(O104="",SUM($O$5:$O104)+N104,SUM($O$5:$O104))))</f>
        <v/>
      </c>
      <c r="Q104" s="125" t="str">
        <f t="shared" si="62"/>
        <v/>
      </c>
      <c r="R104" s="122" t="str">
        <f t="shared" si="71"/>
        <v/>
      </c>
      <c r="S104" s="79" t="str">
        <f t="shared" si="72"/>
        <v/>
      </c>
      <c r="T104" s="14" t="str">
        <f t="shared" si="65"/>
        <v/>
      </c>
      <c r="U104" s="14">
        <f t="shared" si="84"/>
        <v>0</v>
      </c>
      <c r="V104" s="14" t="str">
        <f t="shared" si="85"/>
        <v/>
      </c>
      <c r="W104" s="14" t="str">
        <f t="shared" si="101"/>
        <v>N</v>
      </c>
      <c r="X104" s="14" t="str">
        <f t="shared" si="86"/>
        <v>N</v>
      </c>
      <c r="Y104" s="14" t="str">
        <f t="shared" si="55"/>
        <v/>
      </c>
      <c r="Z104" s="79" t="str">
        <f t="shared" si="87"/>
        <v/>
      </c>
      <c r="AA104" s="14" t="str">
        <f t="shared" si="88"/>
        <v/>
      </c>
      <c r="AB104" s="14" t="str">
        <f t="shared" si="56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2" t="str">
        <f t="shared" si="73"/>
        <v/>
      </c>
      <c r="AH104" s="152" t="str">
        <f t="shared" si="74"/>
        <v/>
      </c>
      <c r="AI104" s="44" t="str">
        <f t="shared" si="57"/>
        <v/>
      </c>
      <c r="AJ104" s="44" t="str">
        <f t="shared" si="58"/>
        <v/>
      </c>
      <c r="AK104" s="44" t="str">
        <f t="shared" si="59"/>
        <v/>
      </c>
      <c r="AL104" s="71" t="str">
        <f t="shared" si="75"/>
        <v/>
      </c>
      <c r="AM104" s="71" t="str">
        <f t="shared" si="76"/>
        <v/>
      </c>
      <c r="AN104" s="71" t="str">
        <f t="shared" si="77"/>
        <v/>
      </c>
      <c r="AO104" s="71" t="str">
        <f t="shared" si="78"/>
        <v/>
      </c>
      <c r="AR104" s="14" t="str">
        <f t="shared" si="64"/>
        <v/>
      </c>
      <c r="AS104" s="14" t="str">
        <f t="shared" si="100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0"/>
        <v>00000</v>
      </c>
      <c r="AW104" s="14" t="str">
        <f t="shared" si="60"/>
        <v>00000</v>
      </c>
      <c r="AX104" s="14" t="str">
        <f t="shared" si="61"/>
        <v>000000</v>
      </c>
      <c r="AY104" s="14" t="str">
        <f t="shared" si="61"/>
        <v>000000</v>
      </c>
      <c r="AZ104" s="14" t="str">
        <f t="shared" si="93"/>
        <v>B</v>
      </c>
      <c r="BA104" s="14" t="str">
        <f t="shared" si="79"/>
        <v/>
      </c>
      <c r="BB104" s="14" t="str">
        <f t="shared" si="94"/>
        <v/>
      </c>
      <c r="BC104" s="14" t="str">
        <f t="shared" si="80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4" t="str">
        <f t="shared" si="66"/>
        <v/>
      </c>
      <c r="C105" s="36" t="str">
        <f t="shared" si="63"/>
        <v/>
      </c>
      <c r="D105" s="156" t="str">
        <f t="shared" si="98"/>
        <v/>
      </c>
      <c r="E105" s="113" t="str">
        <f t="shared" si="99"/>
        <v/>
      </c>
      <c r="F105" s="76" t="str">
        <f t="shared" si="81"/>
        <v/>
      </c>
      <c r="H105" s="80" t="str">
        <f>IF('Strategy Dashboard'!AU105="","",'Strategy Dashboard'!AU105)</f>
        <v/>
      </c>
      <c r="J105" s="74" t="str">
        <f t="shared" si="67"/>
        <v/>
      </c>
      <c r="K105" s="75" t="str">
        <f t="shared" si="68"/>
        <v/>
      </c>
      <c r="L105" s="113" t="str">
        <f t="shared" si="69"/>
        <v/>
      </c>
      <c r="M105" s="36" t="str">
        <f t="shared" si="82"/>
        <v/>
      </c>
      <c r="N105" s="36" t="str">
        <f t="shared" si="83"/>
        <v/>
      </c>
      <c r="O105" s="129" t="str">
        <f t="shared" si="70"/>
        <v/>
      </c>
      <c r="P105" s="36" t="str">
        <f>IF(H105="","",IF(B105="NB",P104,IF(O105="",SUM($O$5:$O105)+N105,SUM($O$5:$O105))))</f>
        <v/>
      </c>
      <c r="Q105" s="130" t="str">
        <f t="shared" si="62"/>
        <v/>
      </c>
      <c r="R105" s="122" t="str">
        <f t="shared" si="71"/>
        <v/>
      </c>
      <c r="S105" s="79" t="str">
        <f t="shared" si="72"/>
        <v/>
      </c>
      <c r="T105" s="14" t="str">
        <f t="shared" si="65"/>
        <v/>
      </c>
      <c r="U105" s="14">
        <f t="shared" si="84"/>
        <v>0</v>
      </c>
      <c r="V105" s="14" t="str">
        <f t="shared" si="85"/>
        <v/>
      </c>
      <c r="W105" s="14" t="str">
        <f t="shared" si="101"/>
        <v>N</v>
      </c>
      <c r="X105" s="14" t="str">
        <f t="shared" si="86"/>
        <v>N</v>
      </c>
      <c r="Y105" s="14" t="str">
        <f t="shared" si="55"/>
        <v/>
      </c>
      <c r="Z105" s="79" t="str">
        <f t="shared" si="87"/>
        <v/>
      </c>
      <c r="AA105" s="14" t="str">
        <f t="shared" si="88"/>
        <v/>
      </c>
      <c r="AB105" s="14" t="str">
        <f t="shared" si="56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2" t="str">
        <f t="shared" si="73"/>
        <v/>
      </c>
      <c r="AH105" s="152" t="str">
        <f t="shared" si="74"/>
        <v/>
      </c>
      <c r="AI105" s="44" t="str">
        <f t="shared" si="57"/>
        <v/>
      </c>
      <c r="AJ105" s="44" t="str">
        <f t="shared" si="58"/>
        <v/>
      </c>
      <c r="AK105" s="44" t="str">
        <f t="shared" si="59"/>
        <v/>
      </c>
      <c r="AL105" s="71" t="str">
        <f t="shared" si="75"/>
        <v/>
      </c>
      <c r="AM105" s="71" t="str">
        <f t="shared" si="76"/>
        <v/>
      </c>
      <c r="AN105" s="71" t="str">
        <f t="shared" si="77"/>
        <v/>
      </c>
      <c r="AO105" s="71" t="str">
        <f t="shared" si="78"/>
        <v/>
      </c>
      <c r="AR105" s="14" t="str">
        <f t="shared" si="64"/>
        <v/>
      </c>
      <c r="AS105" s="14" t="str">
        <f t="shared" si="100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0"/>
        <v>00000</v>
      </c>
      <c r="AW105" s="14" t="str">
        <f t="shared" si="60"/>
        <v>00000</v>
      </c>
      <c r="AX105" s="14" t="str">
        <f t="shared" si="61"/>
        <v>000000</v>
      </c>
      <c r="AY105" s="14" t="str">
        <f t="shared" si="61"/>
        <v>000000</v>
      </c>
      <c r="AZ105" s="14" t="str">
        <f t="shared" si="93"/>
        <v>B</v>
      </c>
      <c r="BA105" s="14" t="str">
        <f t="shared" si="79"/>
        <v/>
      </c>
      <c r="BB105" s="14" t="str">
        <f t="shared" si="94"/>
        <v/>
      </c>
      <c r="BC105" s="14" t="str">
        <f t="shared" si="80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68" t="str">
        <f t="shared" si="66"/>
        <v/>
      </c>
      <c r="C106" s="24" t="str">
        <f t="shared" si="63"/>
        <v/>
      </c>
      <c r="D106" s="158" t="str">
        <f t="shared" si="98"/>
        <v/>
      </c>
      <c r="E106" s="114" t="str">
        <f t="shared" si="99"/>
        <v/>
      </c>
      <c r="F106" s="67" t="str">
        <f t="shared" si="81"/>
        <v/>
      </c>
      <c r="H106" s="81" t="str">
        <f>IF('Strategy Dashboard'!AU106="","",'Strategy Dashboard'!AU106)</f>
        <v/>
      </c>
      <c r="J106" s="68" t="str">
        <f t="shared" si="67"/>
        <v/>
      </c>
      <c r="K106" s="77" t="str">
        <f t="shared" si="68"/>
        <v/>
      </c>
      <c r="L106" s="114" t="str">
        <f t="shared" si="69"/>
        <v/>
      </c>
      <c r="M106" s="24" t="str">
        <f t="shared" si="82"/>
        <v/>
      </c>
      <c r="N106" s="36" t="str">
        <f t="shared" si="83"/>
        <v/>
      </c>
      <c r="O106" s="117" t="str">
        <f t="shared" si="70"/>
        <v/>
      </c>
      <c r="P106" s="24" t="str">
        <f>IF(H106="","",IF(B106="NB",P105,IF(O106="",SUM($O$5:$O106)+N106,SUM($O$5:$O106))))</f>
        <v/>
      </c>
      <c r="Q106" s="123" t="str">
        <f t="shared" si="62"/>
        <v/>
      </c>
      <c r="R106" s="122" t="str">
        <f t="shared" si="71"/>
        <v/>
      </c>
      <c r="S106" s="79" t="str">
        <f t="shared" si="72"/>
        <v/>
      </c>
      <c r="T106" s="14" t="str">
        <f t="shared" si="65"/>
        <v/>
      </c>
      <c r="U106" s="14">
        <f t="shared" si="84"/>
        <v>0</v>
      </c>
      <c r="V106" s="14" t="str">
        <f t="shared" si="85"/>
        <v/>
      </c>
      <c r="W106" s="14" t="str">
        <f t="shared" si="101"/>
        <v>N</v>
      </c>
      <c r="X106" s="14" t="str">
        <f t="shared" si="86"/>
        <v>N</v>
      </c>
      <c r="Y106" s="14" t="str">
        <f t="shared" si="55"/>
        <v/>
      </c>
      <c r="Z106" s="79" t="str">
        <f t="shared" si="87"/>
        <v/>
      </c>
      <c r="AA106" s="14" t="str">
        <f t="shared" si="88"/>
        <v/>
      </c>
      <c r="AB106" s="14" t="str">
        <f t="shared" si="56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2" t="str">
        <f t="shared" si="73"/>
        <v/>
      </c>
      <c r="AH106" s="152" t="str">
        <f t="shared" si="74"/>
        <v/>
      </c>
      <c r="AI106" s="44" t="str">
        <f t="shared" si="57"/>
        <v/>
      </c>
      <c r="AJ106" s="44" t="str">
        <f t="shared" si="58"/>
        <v/>
      </c>
      <c r="AK106" s="44" t="str">
        <f t="shared" si="59"/>
        <v/>
      </c>
      <c r="AL106" s="71" t="str">
        <f t="shared" si="75"/>
        <v/>
      </c>
      <c r="AM106" s="71" t="str">
        <f t="shared" si="76"/>
        <v/>
      </c>
      <c r="AN106" s="71" t="str">
        <f t="shared" si="77"/>
        <v/>
      </c>
      <c r="AO106" s="71" t="str">
        <f t="shared" si="78"/>
        <v/>
      </c>
      <c r="AR106" s="14" t="str">
        <f t="shared" si="64"/>
        <v/>
      </c>
      <c r="AS106" s="14" t="str">
        <f t="shared" si="100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0"/>
        <v>00000</v>
      </c>
      <c r="AW106" s="14" t="str">
        <f t="shared" si="60"/>
        <v>00000</v>
      </c>
      <c r="AX106" s="14" t="str">
        <f t="shared" si="61"/>
        <v>000000</v>
      </c>
      <c r="AY106" s="14" t="str">
        <f t="shared" si="61"/>
        <v>000000</v>
      </c>
      <c r="AZ106" s="14" t="str">
        <f t="shared" si="93"/>
        <v>B</v>
      </c>
      <c r="BA106" s="14" t="str">
        <f t="shared" si="79"/>
        <v/>
      </c>
      <c r="BB106" s="14" t="str">
        <f t="shared" si="94"/>
        <v/>
      </c>
      <c r="BC106" s="14" t="str">
        <f t="shared" si="80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68" t="str">
        <f t="shared" si="66"/>
        <v/>
      </c>
      <c r="C107" s="24" t="str">
        <f t="shared" si="63"/>
        <v/>
      </c>
      <c r="D107" s="158" t="str">
        <f t="shared" si="98"/>
        <v/>
      </c>
      <c r="E107" s="114" t="str">
        <f t="shared" si="99"/>
        <v/>
      </c>
      <c r="F107" s="67" t="str">
        <f t="shared" si="81"/>
        <v/>
      </c>
      <c r="H107" s="81" t="str">
        <f>IF('Strategy Dashboard'!AU107="","",'Strategy Dashboard'!AU107)</f>
        <v/>
      </c>
      <c r="J107" s="68" t="str">
        <f t="shared" si="67"/>
        <v/>
      </c>
      <c r="K107" s="77" t="str">
        <f t="shared" si="68"/>
        <v/>
      </c>
      <c r="L107" s="114" t="str">
        <f t="shared" si="69"/>
        <v/>
      </c>
      <c r="M107" s="24" t="str">
        <f t="shared" si="82"/>
        <v/>
      </c>
      <c r="N107" s="36" t="str">
        <f t="shared" si="83"/>
        <v/>
      </c>
      <c r="O107" s="117" t="str">
        <f t="shared" si="70"/>
        <v/>
      </c>
      <c r="P107" s="24" t="str">
        <f>IF(H107="","",IF(B107="NB",P106,IF(O107="",SUM($O$5:$O107)+N107,SUM($O$5:$O107))))</f>
        <v/>
      </c>
      <c r="Q107" s="123" t="str">
        <f t="shared" si="62"/>
        <v/>
      </c>
      <c r="R107" s="122" t="str">
        <f t="shared" si="71"/>
        <v/>
      </c>
      <c r="S107" s="79" t="str">
        <f t="shared" si="72"/>
        <v/>
      </c>
      <c r="T107" s="14" t="str">
        <f t="shared" si="65"/>
        <v/>
      </c>
      <c r="U107" s="14">
        <f t="shared" si="84"/>
        <v>0</v>
      </c>
      <c r="V107" s="14" t="str">
        <f t="shared" si="85"/>
        <v/>
      </c>
      <c r="W107" s="14" t="str">
        <f t="shared" si="101"/>
        <v>N</v>
      </c>
      <c r="X107" s="14" t="str">
        <f t="shared" si="86"/>
        <v>N</v>
      </c>
      <c r="Y107" s="14" t="str">
        <f t="shared" si="55"/>
        <v/>
      </c>
      <c r="Z107" s="79" t="str">
        <f t="shared" si="87"/>
        <v/>
      </c>
      <c r="AA107" s="14" t="str">
        <f t="shared" si="88"/>
        <v/>
      </c>
      <c r="AB107" s="14" t="str">
        <f t="shared" si="56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2" t="str">
        <f t="shared" si="73"/>
        <v/>
      </c>
      <c r="AH107" s="152" t="str">
        <f t="shared" si="74"/>
        <v/>
      </c>
      <c r="AI107" s="44" t="str">
        <f t="shared" si="57"/>
        <v/>
      </c>
      <c r="AJ107" s="44" t="str">
        <f t="shared" si="58"/>
        <v/>
      </c>
      <c r="AK107" s="44" t="str">
        <f t="shared" si="59"/>
        <v/>
      </c>
      <c r="AL107" s="71" t="str">
        <f t="shared" si="75"/>
        <v/>
      </c>
      <c r="AM107" s="71" t="str">
        <f t="shared" si="76"/>
        <v/>
      </c>
      <c r="AN107" s="71" t="str">
        <f t="shared" si="77"/>
        <v/>
      </c>
      <c r="AO107" s="71" t="str">
        <f t="shared" si="78"/>
        <v/>
      </c>
      <c r="AR107" s="14" t="str">
        <f t="shared" si="64"/>
        <v/>
      </c>
      <c r="AS107" s="14" t="str">
        <f t="shared" si="100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0"/>
        <v>00000</v>
      </c>
      <c r="AW107" s="14" t="str">
        <f t="shared" si="60"/>
        <v>00000</v>
      </c>
      <c r="AX107" s="14" t="str">
        <f t="shared" si="61"/>
        <v>000000</v>
      </c>
      <c r="AY107" s="14" t="str">
        <f t="shared" si="61"/>
        <v>000000</v>
      </c>
      <c r="AZ107" s="14" t="str">
        <f t="shared" si="93"/>
        <v>B</v>
      </c>
      <c r="BA107" s="14" t="str">
        <f t="shared" si="79"/>
        <v/>
      </c>
      <c r="BB107" s="14" t="str">
        <f t="shared" si="94"/>
        <v/>
      </c>
      <c r="BC107" s="14" t="str">
        <f t="shared" si="80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68" t="str">
        <f t="shared" si="66"/>
        <v/>
      </c>
      <c r="C108" s="24" t="str">
        <f t="shared" si="63"/>
        <v/>
      </c>
      <c r="D108" s="158" t="str">
        <f t="shared" si="98"/>
        <v/>
      </c>
      <c r="E108" s="114" t="str">
        <f t="shared" si="99"/>
        <v/>
      </c>
      <c r="F108" s="67" t="str">
        <f t="shared" si="81"/>
        <v/>
      </c>
      <c r="H108" s="81" t="str">
        <f>IF('Strategy Dashboard'!AU108="","",'Strategy Dashboard'!AU108)</f>
        <v/>
      </c>
      <c r="J108" s="68" t="str">
        <f t="shared" si="67"/>
        <v/>
      </c>
      <c r="K108" s="77" t="str">
        <f t="shared" si="68"/>
        <v/>
      </c>
      <c r="L108" s="114" t="str">
        <f t="shared" si="69"/>
        <v/>
      </c>
      <c r="M108" s="24" t="str">
        <f t="shared" si="82"/>
        <v/>
      </c>
      <c r="N108" s="36" t="str">
        <f t="shared" si="83"/>
        <v/>
      </c>
      <c r="O108" s="117" t="str">
        <f t="shared" si="70"/>
        <v/>
      </c>
      <c r="P108" s="24" t="str">
        <f>IF(H108="","",IF(B108="NB",P107,IF(O108="",SUM($O$5:$O108)+N108,SUM($O$5:$O108))))</f>
        <v/>
      </c>
      <c r="Q108" s="123" t="str">
        <f t="shared" si="62"/>
        <v/>
      </c>
      <c r="R108" s="122" t="str">
        <f t="shared" si="71"/>
        <v/>
      </c>
      <c r="S108" s="79" t="str">
        <f t="shared" si="72"/>
        <v/>
      </c>
      <c r="T108" s="14" t="str">
        <f t="shared" si="65"/>
        <v/>
      </c>
      <c r="U108" s="14">
        <f t="shared" si="84"/>
        <v>0</v>
      </c>
      <c r="V108" s="14" t="str">
        <f t="shared" si="85"/>
        <v/>
      </c>
      <c r="W108" s="14" t="str">
        <f t="shared" si="101"/>
        <v>N</v>
      </c>
      <c r="X108" s="14" t="str">
        <f t="shared" si="86"/>
        <v>N</v>
      </c>
      <c r="Y108" s="14" t="str">
        <f t="shared" si="55"/>
        <v/>
      </c>
      <c r="Z108" s="79" t="str">
        <f t="shared" si="87"/>
        <v/>
      </c>
      <c r="AA108" s="14" t="str">
        <f t="shared" si="88"/>
        <v/>
      </c>
      <c r="AB108" s="14" t="str">
        <f t="shared" si="56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2" t="str">
        <f t="shared" si="73"/>
        <v/>
      </c>
      <c r="AH108" s="152" t="str">
        <f t="shared" si="74"/>
        <v/>
      </c>
      <c r="AI108" s="44" t="str">
        <f t="shared" si="57"/>
        <v/>
      </c>
      <c r="AJ108" s="44" t="str">
        <f t="shared" si="58"/>
        <v/>
      </c>
      <c r="AK108" s="44" t="str">
        <f t="shared" si="59"/>
        <v/>
      </c>
      <c r="AL108" s="71" t="str">
        <f t="shared" si="75"/>
        <v/>
      </c>
      <c r="AM108" s="71" t="str">
        <f t="shared" si="76"/>
        <v/>
      </c>
      <c r="AN108" s="71" t="str">
        <f t="shared" si="77"/>
        <v/>
      </c>
      <c r="AO108" s="71" t="str">
        <f t="shared" si="78"/>
        <v/>
      </c>
      <c r="AR108" s="14" t="str">
        <f t="shared" si="64"/>
        <v/>
      </c>
      <c r="AS108" s="14" t="str">
        <f t="shared" si="100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0"/>
        <v>00000</v>
      </c>
      <c r="AW108" s="14" t="str">
        <f t="shared" si="60"/>
        <v>00000</v>
      </c>
      <c r="AX108" s="14" t="str">
        <f t="shared" si="61"/>
        <v>000000</v>
      </c>
      <c r="AY108" s="14" t="str">
        <f t="shared" si="61"/>
        <v>000000</v>
      </c>
      <c r="AZ108" s="14" t="str">
        <f t="shared" si="93"/>
        <v>B</v>
      </c>
      <c r="BA108" s="14" t="str">
        <f t="shared" si="79"/>
        <v/>
      </c>
      <c r="BB108" s="14" t="str">
        <f t="shared" si="94"/>
        <v/>
      </c>
      <c r="BC108" s="14" t="str">
        <f t="shared" si="80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69" t="str">
        <f t="shared" si="66"/>
        <v/>
      </c>
      <c r="C109" s="25" t="str">
        <f t="shared" si="63"/>
        <v/>
      </c>
      <c r="D109" s="159" t="str">
        <f t="shared" si="98"/>
        <v/>
      </c>
      <c r="E109" s="115" t="str">
        <f t="shared" si="99"/>
        <v/>
      </c>
      <c r="F109" s="70" t="str">
        <f t="shared" si="81"/>
        <v/>
      </c>
      <c r="H109" s="148" t="str">
        <f>IF('Strategy Dashboard'!AU109="","",'Strategy Dashboard'!AU109)</f>
        <v/>
      </c>
      <c r="J109" s="143" t="str">
        <f t="shared" si="67"/>
        <v/>
      </c>
      <c r="K109" s="145" t="str">
        <f t="shared" si="68"/>
        <v/>
      </c>
      <c r="L109" s="146" t="str">
        <f t="shared" si="69"/>
        <v/>
      </c>
      <c r="M109" s="144" t="str">
        <f t="shared" si="82"/>
        <v/>
      </c>
      <c r="N109" s="36" t="str">
        <f t="shared" si="83"/>
        <v/>
      </c>
      <c r="O109" s="149" t="str">
        <f t="shared" si="70"/>
        <v/>
      </c>
      <c r="P109" s="144" t="str">
        <f>IF(H109="","",IF(B109="NB",P108,IF(O109="",SUM($O$5:$O109)+N109,SUM($O$5:$O109))))</f>
        <v/>
      </c>
      <c r="Q109" s="150" t="str">
        <f t="shared" si="62"/>
        <v/>
      </c>
      <c r="R109" s="122" t="str">
        <f t="shared" si="71"/>
        <v/>
      </c>
      <c r="S109" s="79" t="str">
        <f t="shared" si="72"/>
        <v/>
      </c>
      <c r="T109" s="14" t="str">
        <f t="shared" si="65"/>
        <v/>
      </c>
      <c r="U109" s="14">
        <f t="shared" si="84"/>
        <v>0</v>
      </c>
      <c r="V109" s="14" t="str">
        <f t="shared" si="85"/>
        <v/>
      </c>
      <c r="W109" s="14" t="str">
        <f t="shared" si="101"/>
        <v>N</v>
      </c>
      <c r="X109" s="14" t="str">
        <f t="shared" si="86"/>
        <v>N</v>
      </c>
      <c r="Y109" s="14" t="str">
        <f t="shared" si="55"/>
        <v/>
      </c>
      <c r="Z109" s="79" t="str">
        <f t="shared" si="87"/>
        <v/>
      </c>
      <c r="AA109" s="14" t="str">
        <f t="shared" si="88"/>
        <v/>
      </c>
      <c r="AB109" s="14" t="str">
        <f t="shared" si="56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2" t="str">
        <f t="shared" si="73"/>
        <v/>
      </c>
      <c r="AH109" s="152" t="str">
        <f t="shared" si="74"/>
        <v/>
      </c>
      <c r="AI109" s="44" t="str">
        <f t="shared" si="57"/>
        <v/>
      </c>
      <c r="AJ109" s="44" t="str">
        <f t="shared" si="58"/>
        <v/>
      </c>
      <c r="AK109" s="44" t="str">
        <f t="shared" si="59"/>
        <v/>
      </c>
      <c r="AL109" s="71" t="str">
        <f t="shared" si="75"/>
        <v/>
      </c>
      <c r="AM109" s="71" t="str">
        <f t="shared" si="76"/>
        <v/>
      </c>
      <c r="AN109" s="71" t="str">
        <f t="shared" si="77"/>
        <v/>
      </c>
      <c r="AO109" s="71" t="str">
        <f t="shared" si="78"/>
        <v/>
      </c>
      <c r="AR109" s="14" t="str">
        <f t="shared" si="64"/>
        <v/>
      </c>
      <c r="AS109" s="14" t="str">
        <f t="shared" si="100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0"/>
        <v>00000</v>
      </c>
      <c r="AW109" s="14" t="str">
        <f t="shared" si="60"/>
        <v>00000</v>
      </c>
      <c r="AX109" s="14" t="str">
        <f t="shared" si="61"/>
        <v>000000</v>
      </c>
      <c r="AY109" s="14" t="str">
        <f t="shared" si="61"/>
        <v>000000</v>
      </c>
      <c r="AZ109" s="14" t="str">
        <f t="shared" si="93"/>
        <v>B</v>
      </c>
      <c r="BA109" s="14" t="str">
        <f t="shared" si="79"/>
        <v/>
      </c>
      <c r="BB109" s="14" t="str">
        <f t="shared" si="94"/>
        <v/>
      </c>
      <c r="BC109" s="14" t="str">
        <f t="shared" si="80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55" t="s">
        <v>247</v>
      </c>
      <c r="B110" s="356"/>
      <c r="C110" s="356"/>
      <c r="D110" s="356"/>
      <c r="E110" s="356"/>
      <c r="F110" s="356"/>
      <c r="G110" s="356"/>
      <c r="H110" s="356"/>
      <c r="I110" s="356"/>
      <c r="J110" s="356"/>
      <c r="K110" s="356"/>
      <c r="L110" s="356"/>
      <c r="M110" s="356"/>
      <c r="N110" s="356"/>
      <c r="O110" s="356"/>
      <c r="P110" s="356"/>
      <c r="Q110" s="357"/>
      <c r="R110" s="151"/>
      <c r="W110" s="14" t="str">
        <f t="shared" si="101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46" t="s">
        <v>249</v>
      </c>
      <c r="B111" s="347"/>
      <c r="C111" s="347"/>
      <c r="D111" s="347"/>
      <c r="E111" s="347"/>
      <c r="F111" s="347"/>
      <c r="G111" s="347"/>
      <c r="H111" s="347"/>
      <c r="I111" s="347"/>
      <c r="J111" s="347"/>
      <c r="K111" s="347"/>
      <c r="L111" s="347"/>
      <c r="M111" s="347"/>
      <c r="N111" s="347"/>
      <c r="O111" s="347"/>
      <c r="P111" s="347"/>
      <c r="Q111" s="348"/>
      <c r="W111" s="14" t="str">
        <f t="shared" si="101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60" t="s">
        <v>250</v>
      </c>
      <c r="B112" s="361"/>
      <c r="C112" s="361"/>
      <c r="D112" s="361"/>
      <c r="E112" s="361"/>
      <c r="F112" s="361"/>
      <c r="G112" s="361"/>
      <c r="H112" s="361"/>
      <c r="I112" s="361"/>
      <c r="J112" s="361">
        <f>COUNTIF(H5:H109,"P")</f>
        <v>9</v>
      </c>
      <c r="K112" s="361"/>
      <c r="L112" s="361"/>
      <c r="M112" s="361"/>
      <c r="N112" s="361"/>
      <c r="O112" s="361"/>
      <c r="P112" s="361"/>
      <c r="Q112" s="362"/>
      <c r="W112" s="14" t="str">
        <f t="shared" si="101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60" t="s">
        <v>251</v>
      </c>
      <c r="B113" s="361"/>
      <c r="C113" s="361"/>
      <c r="D113" s="361"/>
      <c r="E113" s="361"/>
      <c r="F113" s="361"/>
      <c r="G113" s="361"/>
      <c r="H113" s="361"/>
      <c r="I113" s="361"/>
      <c r="J113" s="361">
        <f>COUNTIF(H5:H109,"B")</f>
        <v>11</v>
      </c>
      <c r="K113" s="361"/>
      <c r="L113" s="361"/>
      <c r="M113" s="361"/>
      <c r="N113" s="361"/>
      <c r="O113" s="361"/>
      <c r="P113" s="361"/>
      <c r="Q113" s="362"/>
      <c r="W113" s="14" t="str">
        <f t="shared" si="101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58" t="s">
        <v>252</v>
      </c>
      <c r="B114" s="359"/>
      <c r="C114" s="359"/>
      <c r="D114" s="359"/>
      <c r="E114" s="359"/>
      <c r="F114" s="359"/>
      <c r="G114" s="359"/>
      <c r="H114" s="359"/>
      <c r="I114" s="359"/>
      <c r="J114" s="359" cm="1">
        <f t="array" ref="J114">LOOKUP(2,1/(P10:P109&lt;&gt;""),P10:P109)</f>
        <v>-25</v>
      </c>
      <c r="K114" s="359"/>
      <c r="L114" s="359"/>
      <c r="M114" s="359"/>
      <c r="N114" s="359"/>
      <c r="O114" s="359"/>
      <c r="P114" s="359"/>
      <c r="Q114" s="363"/>
      <c r="W114" s="14" t="str">
        <f t="shared" si="101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58" t="s">
        <v>253</v>
      </c>
      <c r="B115" s="359"/>
      <c r="C115" s="359"/>
      <c r="D115" s="359"/>
      <c r="E115" s="359"/>
      <c r="F115" s="359"/>
      <c r="G115" s="359"/>
      <c r="H115" s="359"/>
      <c r="I115" s="359"/>
      <c r="J115" s="359">
        <f>COUNTIF(S5:S109,"W")</f>
        <v>4</v>
      </c>
      <c r="K115" s="359"/>
      <c r="L115" s="359"/>
      <c r="M115" s="359"/>
      <c r="N115" s="359"/>
      <c r="O115" s="359"/>
      <c r="P115" s="359"/>
      <c r="Q115" s="363"/>
      <c r="W115" s="14" t="str">
        <f t="shared" si="101"/>
        <v>N</v>
      </c>
      <c r="X115" s="14" t="str">
        <f t="shared" si="86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58" t="s">
        <v>254</v>
      </c>
      <c r="B116" s="359"/>
      <c r="C116" s="359"/>
      <c r="D116" s="359"/>
      <c r="E116" s="359"/>
      <c r="F116" s="359"/>
      <c r="G116" s="359"/>
      <c r="H116" s="359"/>
      <c r="I116" s="359"/>
      <c r="J116" s="359">
        <f>COUNTIF(S5:S109,"L")</f>
        <v>9</v>
      </c>
      <c r="K116" s="359"/>
      <c r="L116" s="359"/>
      <c r="M116" s="359"/>
      <c r="N116" s="359"/>
      <c r="O116" s="359"/>
      <c r="P116" s="359"/>
      <c r="Q116" s="363"/>
      <c r="W116" s="14" t="str">
        <f t="shared" si="101"/>
        <v>N</v>
      </c>
      <c r="X116" s="14" t="str">
        <f t="shared" si="86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58"/>
      <c r="B117" s="359"/>
      <c r="C117" s="359"/>
      <c r="D117" s="359"/>
      <c r="E117" s="359"/>
      <c r="F117" s="359"/>
      <c r="G117" s="359"/>
      <c r="H117" s="359"/>
      <c r="I117" s="359"/>
      <c r="J117" s="359"/>
      <c r="K117" s="359"/>
      <c r="L117" s="359"/>
      <c r="M117" s="359"/>
      <c r="N117" s="359"/>
      <c r="O117" s="359"/>
      <c r="P117" s="359"/>
      <c r="Q117" s="363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58"/>
      <c r="B118" s="359"/>
      <c r="C118" s="359"/>
      <c r="D118" s="359"/>
      <c r="E118" s="359"/>
      <c r="F118" s="359"/>
      <c r="G118" s="359"/>
      <c r="H118" s="359"/>
      <c r="I118" s="359"/>
      <c r="J118" s="359"/>
      <c r="K118" s="359"/>
      <c r="L118" s="359"/>
      <c r="M118" s="359"/>
      <c r="N118" s="359"/>
      <c r="O118" s="359"/>
      <c r="P118" s="359"/>
      <c r="Q118" s="363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58"/>
      <c r="B119" s="359"/>
      <c r="C119" s="359"/>
      <c r="D119" s="359"/>
      <c r="E119" s="359"/>
      <c r="F119" s="359"/>
      <c r="G119" s="359"/>
      <c r="H119" s="359"/>
      <c r="I119" s="359"/>
      <c r="J119" s="359"/>
      <c r="K119" s="359"/>
      <c r="L119" s="359"/>
      <c r="M119" s="359"/>
      <c r="N119" s="359"/>
      <c r="O119" s="359"/>
      <c r="P119" s="359"/>
      <c r="Q119" s="363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58"/>
      <c r="B120" s="359"/>
      <c r="C120" s="359"/>
      <c r="D120" s="359"/>
      <c r="E120" s="359"/>
      <c r="F120" s="359"/>
      <c r="G120" s="359"/>
      <c r="H120" s="359"/>
      <c r="I120" s="359"/>
      <c r="J120" s="359"/>
      <c r="K120" s="359"/>
      <c r="L120" s="359"/>
      <c r="M120" s="359"/>
      <c r="N120" s="359"/>
      <c r="O120" s="359"/>
      <c r="P120" s="359"/>
      <c r="Q120" s="363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58"/>
      <c r="B121" s="359"/>
      <c r="C121" s="359"/>
      <c r="D121" s="359"/>
      <c r="E121" s="359"/>
      <c r="F121" s="359"/>
      <c r="G121" s="359"/>
      <c r="H121" s="359"/>
      <c r="I121" s="359"/>
      <c r="J121" s="359"/>
      <c r="K121" s="359"/>
      <c r="L121" s="359"/>
      <c r="M121" s="359"/>
      <c r="N121" s="359"/>
      <c r="O121" s="359"/>
      <c r="P121" s="359"/>
      <c r="Q121" s="363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58"/>
      <c r="B122" s="359"/>
      <c r="C122" s="359"/>
      <c r="D122" s="359"/>
      <c r="E122" s="359"/>
      <c r="F122" s="359"/>
      <c r="G122" s="359"/>
      <c r="H122" s="359"/>
      <c r="I122" s="359"/>
      <c r="J122" s="359"/>
      <c r="K122" s="359"/>
      <c r="L122" s="359"/>
      <c r="M122" s="359"/>
      <c r="N122" s="359"/>
      <c r="O122" s="359"/>
      <c r="P122" s="359"/>
      <c r="Q122" s="363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58"/>
      <c r="B123" s="359"/>
      <c r="C123" s="359"/>
      <c r="D123" s="359"/>
      <c r="E123" s="359"/>
      <c r="F123" s="359"/>
      <c r="G123" s="359"/>
      <c r="H123" s="359"/>
      <c r="I123" s="359"/>
      <c r="J123" s="359"/>
      <c r="K123" s="359"/>
      <c r="L123" s="359"/>
      <c r="M123" s="359"/>
      <c r="N123" s="359"/>
      <c r="O123" s="359"/>
      <c r="P123" s="359"/>
      <c r="Q123" s="363"/>
      <c r="BP123" s="14">
        <f>General!F121</f>
        <v>0</v>
      </c>
      <c r="BQ123" s="14">
        <f>General!G121</f>
        <v>0</v>
      </c>
    </row>
    <row r="124" spans="1:69">
      <c r="A124" s="358"/>
      <c r="B124" s="359"/>
      <c r="C124" s="359"/>
      <c r="D124" s="359"/>
      <c r="E124" s="359"/>
      <c r="F124" s="359"/>
      <c r="G124" s="359"/>
      <c r="H124" s="359"/>
      <c r="I124" s="359"/>
      <c r="J124" s="359"/>
      <c r="K124" s="359"/>
      <c r="L124" s="359"/>
      <c r="M124" s="359"/>
      <c r="N124" s="359"/>
      <c r="O124" s="359"/>
      <c r="P124" s="359"/>
      <c r="Q124" s="363"/>
      <c r="BP124" s="14">
        <f>General!F122</f>
        <v>0</v>
      </c>
      <c r="BQ124" s="14">
        <f>General!G122</f>
        <v>0</v>
      </c>
    </row>
    <row r="125" spans="1:69">
      <c r="A125" s="358"/>
      <c r="B125" s="359"/>
      <c r="C125" s="359"/>
      <c r="D125" s="359"/>
      <c r="E125" s="359"/>
      <c r="F125" s="359"/>
      <c r="G125" s="359"/>
      <c r="H125" s="359"/>
      <c r="I125" s="359"/>
      <c r="J125" s="359"/>
      <c r="K125" s="359"/>
      <c r="L125" s="359"/>
      <c r="M125" s="359"/>
      <c r="N125" s="359"/>
      <c r="O125" s="359"/>
      <c r="P125" s="359"/>
      <c r="Q125" s="363"/>
      <c r="BP125" s="14">
        <f>General!F123</f>
        <v>0</v>
      </c>
      <c r="BQ125" s="14">
        <f>General!G123</f>
        <v>0</v>
      </c>
    </row>
    <row r="126" spans="1:69">
      <c r="A126" s="358"/>
      <c r="B126" s="359"/>
      <c r="C126" s="359"/>
      <c r="D126" s="359"/>
      <c r="E126" s="359"/>
      <c r="F126" s="359"/>
      <c r="G126" s="359"/>
      <c r="H126" s="359"/>
      <c r="I126" s="359"/>
      <c r="J126" s="359"/>
      <c r="K126" s="359"/>
      <c r="L126" s="359"/>
      <c r="M126" s="359"/>
      <c r="N126" s="359"/>
      <c r="O126" s="359"/>
      <c r="P126" s="359"/>
      <c r="Q126" s="363"/>
      <c r="BP126" s="14">
        <f>General!F124</f>
        <v>0</v>
      </c>
      <c r="BQ126" s="14">
        <f>General!G124</f>
        <v>0</v>
      </c>
    </row>
    <row r="127" spans="1:69" ht="15.75" thickBot="1">
      <c r="A127" s="367"/>
      <c r="B127" s="364"/>
      <c r="C127" s="364"/>
      <c r="D127" s="364"/>
      <c r="E127" s="364"/>
      <c r="F127" s="364"/>
      <c r="G127" s="364"/>
      <c r="H127" s="364"/>
      <c r="I127" s="364"/>
      <c r="J127" s="364"/>
      <c r="K127" s="364"/>
      <c r="L127" s="364"/>
      <c r="M127" s="364"/>
      <c r="N127" s="364"/>
      <c r="O127" s="364"/>
      <c r="P127" s="364"/>
      <c r="Q127" s="365"/>
      <c r="BP127" s="14">
        <f>General!F125</f>
        <v>0</v>
      </c>
      <c r="BQ127" s="14">
        <f>General!G125</f>
        <v>0</v>
      </c>
    </row>
    <row r="128" spans="1:69">
      <c r="A128" s="366"/>
      <c r="B128" s="366"/>
      <c r="C128" s="366"/>
      <c r="D128" s="366"/>
      <c r="E128" s="366"/>
      <c r="F128" s="366"/>
      <c r="G128" s="366"/>
      <c r="H128" s="366"/>
      <c r="I128" s="366"/>
      <c r="J128" s="366"/>
      <c r="K128" s="366"/>
      <c r="L128" s="366"/>
      <c r="M128" s="366"/>
      <c r="N128" s="366"/>
      <c r="O128" s="366"/>
      <c r="P128" s="366"/>
      <c r="Q128" s="366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</sheetData>
  <sheetProtection algorithmName="SHA-512" hashValue="QYauPGRQ0R6uk1iJR+W6wVEOKRypcCgJVQFOVcu68aEdYKIPu4Y/5jAexWvCsLodAnjeuApzksvYKKUYTJCdUQ==" saltValue="c23v+dBebGVS76CrZovbNg==" spinCount="100000" sheet="1" objects="1" scenarios="1"/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23" priority="4" operator="equal">
      <formula>"P"</formula>
    </cfRule>
  </conditionalFormatting>
  <conditionalFormatting sqref="H129:H1048576 H5:H109">
    <cfRule type="cellIs" dxfId="22" priority="2" operator="equal">
      <formula>"B"</formula>
    </cfRule>
    <cfRule type="cellIs" dxfId="21" priority="3" operator="equal">
      <formula>"P"</formula>
    </cfRule>
  </conditionalFormatting>
  <conditionalFormatting sqref="O10:O109 Q105:Q109">
    <cfRule type="cellIs" dxfId="20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34AA-E746-4974-9D7A-4CE03A723E5F}">
  <dimension ref="A1:BQ302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I16" sqref="I1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52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84" t="str">
        <f>'Strategy Dashboard'!BE3</f>
        <v>Strategy 6 : PD/M1</v>
      </c>
      <c r="C3" s="385"/>
      <c r="D3" s="385"/>
      <c r="E3" s="385"/>
      <c r="F3" s="385"/>
      <c r="G3" s="386"/>
      <c r="H3" s="385"/>
      <c r="I3" s="385"/>
      <c r="J3" s="385"/>
      <c r="K3" s="385"/>
      <c r="L3" s="385"/>
      <c r="M3" s="385"/>
      <c r="N3" s="385"/>
      <c r="O3" s="385"/>
      <c r="P3" s="385"/>
      <c r="Q3" s="387"/>
      <c r="R3" s="353" t="s">
        <v>140</v>
      </c>
      <c r="S3" s="14" t="s">
        <v>141</v>
      </c>
      <c r="V3" s="14" t="s">
        <v>114</v>
      </c>
      <c r="W3" s="310" t="s">
        <v>439</v>
      </c>
      <c r="X3" s="310" t="s">
        <v>440</v>
      </c>
      <c r="AI3" s="336" t="s">
        <v>117</v>
      </c>
      <c r="AJ3" s="336"/>
      <c r="AK3" s="336"/>
      <c r="AL3" s="65"/>
      <c r="AM3" s="65"/>
      <c r="AN3" s="65"/>
      <c r="AO3" s="65"/>
      <c r="AP3" s="65"/>
      <c r="AQ3" s="65"/>
      <c r="AT3" s="326" t="s">
        <v>1</v>
      </c>
      <c r="AU3" s="326" t="s">
        <v>2</v>
      </c>
      <c r="AV3" s="308" t="s">
        <v>33</v>
      </c>
      <c r="AW3" s="309"/>
      <c r="AX3" s="308" t="s">
        <v>79</v>
      </c>
      <c r="AY3" s="309"/>
      <c r="AZ3" s="326" t="s">
        <v>37</v>
      </c>
      <c r="BA3" s="351" t="s">
        <v>10</v>
      </c>
      <c r="BB3" s="352"/>
      <c r="BC3" s="351" t="s">
        <v>11</v>
      </c>
      <c r="BD3" s="352"/>
      <c r="BE3" s="64" t="s">
        <v>10</v>
      </c>
      <c r="BF3" s="64" t="s">
        <v>11</v>
      </c>
      <c r="BG3" s="350" t="s">
        <v>111</v>
      </c>
      <c r="BH3" s="350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1" t="s">
        <v>73</v>
      </c>
      <c r="C4" s="132" t="s">
        <v>119</v>
      </c>
      <c r="D4" s="132" t="s">
        <v>24</v>
      </c>
      <c r="E4" s="132" t="s">
        <v>25</v>
      </c>
      <c r="F4" s="133" t="s">
        <v>74</v>
      </c>
      <c r="G4" s="136"/>
      <c r="H4" s="134" t="s">
        <v>0</v>
      </c>
      <c r="I4" s="135"/>
      <c r="J4" s="131" t="s">
        <v>118</v>
      </c>
      <c r="K4" s="132" t="s">
        <v>24</v>
      </c>
      <c r="L4" s="132" t="s">
        <v>25</v>
      </c>
      <c r="M4" s="132" t="s">
        <v>74</v>
      </c>
      <c r="N4" s="132" t="s">
        <v>76</v>
      </c>
      <c r="O4" s="132" t="s">
        <v>77</v>
      </c>
      <c r="P4" s="132" t="s">
        <v>248</v>
      </c>
      <c r="Q4" s="133" t="s">
        <v>136</v>
      </c>
      <c r="R4" s="354"/>
      <c r="S4" s="14" t="s">
        <v>142</v>
      </c>
      <c r="T4" s="14" t="str">
        <f>T28</f>
        <v/>
      </c>
      <c r="V4" s="14" t="s">
        <v>115</v>
      </c>
      <c r="W4" s="310"/>
      <c r="X4" s="310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52" t="s">
        <v>137</v>
      </c>
      <c r="AH4" s="152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49"/>
      <c r="AU4" s="349"/>
      <c r="AV4" s="16" t="s">
        <v>1</v>
      </c>
      <c r="AW4" s="16" t="s">
        <v>2</v>
      </c>
      <c r="AX4" s="16" t="s">
        <v>1</v>
      </c>
      <c r="AY4" s="16" t="s">
        <v>2</v>
      </c>
      <c r="AZ4" s="349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18"/>
      <c r="C5" s="85" t="s">
        <v>4</v>
      </c>
      <c r="D5" s="85"/>
      <c r="E5" s="85"/>
      <c r="F5" s="86"/>
      <c r="H5" s="80" t="str">
        <f>IF('Strategy Dashboard'!AU5="","",'Strategy Dashboard'!AU5)</f>
        <v>P</v>
      </c>
      <c r="J5" s="118" t="s">
        <v>259</v>
      </c>
      <c r="K5" s="85"/>
      <c r="L5" s="85"/>
      <c r="M5" s="85"/>
      <c r="N5" s="85"/>
      <c r="O5" s="126" t="s">
        <v>139</v>
      </c>
      <c r="P5" s="85"/>
      <c r="Q5" s="127" t="str">
        <f t="shared" ref="Q5:Q68" si="0">IF(AB5="R","Rabbit","")</f>
        <v/>
      </c>
      <c r="R5" s="120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2" t="str">
        <f>C5</f>
        <v>PD</v>
      </c>
      <c r="AS5" s="152" t="str">
        <f>J5</f>
        <v>M1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6"/>
      <c r="P6" s="87"/>
      <c r="Q6" s="111"/>
      <c r="R6" s="121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PD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M1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6"/>
      <c r="P7" s="87"/>
      <c r="Q7" s="111"/>
      <c r="R7" s="121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PD</v>
      </c>
      <c r="AS7" s="14" t="str">
        <f t="shared" si="4"/>
        <v>M1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6"/>
      <c r="P8" s="87"/>
      <c r="Q8" s="111"/>
      <c r="R8" s="121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PD</v>
      </c>
      <c r="AS8" s="14" t="str">
        <f t="shared" si="4"/>
        <v>M1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0"/>
      <c r="C9" s="89" t="str">
        <f t="shared" si="2"/>
        <v/>
      </c>
      <c r="D9" s="89"/>
      <c r="E9" s="89"/>
      <c r="F9" s="90"/>
      <c r="H9" s="82" t="str">
        <f>IF('Strategy Dashboard'!AU9="","",'Strategy Dashboard'!AU9)</f>
        <v>P</v>
      </c>
      <c r="J9" s="110"/>
      <c r="K9" s="89"/>
      <c r="L9" s="89"/>
      <c r="M9" s="89"/>
      <c r="N9" s="89"/>
      <c r="O9" s="128"/>
      <c r="P9" s="89"/>
      <c r="Q9" s="112"/>
      <c r="R9" s="122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PD</v>
      </c>
      <c r="AS9" s="14" t="str">
        <f t="shared" si="4"/>
        <v>M1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 t="shared" si="2"/>
        <v/>
      </c>
      <c r="D10" s="75" t="str">
        <f t="shared" ref="D10:D73" si="7">IF(H9="","",IF(AR10="PD",IF(AZ10="P",BB10,""),AL10))</f>
        <v>B</v>
      </c>
      <c r="E10" s="113" t="str">
        <f t="shared" ref="E10:E73" si="8">IF(H9="","",IF(AR10="PD",IF(AZ10="B",BB10,""),AM10))</f>
        <v/>
      </c>
      <c r="F10" s="76" t="str">
        <f>IF(H10="","",IF(H10="P",IF(D10="","L","W"),IF(E10="","L","W")))</f>
        <v>W</v>
      </c>
      <c r="H10" s="80" t="str">
        <f>IF('Strategy Dashboard'!AU10="","",'Strategy Dashboard'!AU10)</f>
        <v>P</v>
      </c>
      <c r="J10" s="74" t="str">
        <f t="shared" ref="J10:J73" si="9">IF(AS9=AS10,"",AS10)</f>
        <v/>
      </c>
      <c r="K10" s="75" t="str">
        <f t="shared" ref="K10:K73" si="10">IF(H9="","",IF(AND(D10=AG10,LEFT(AG10)="L",REPLACE(AG10,1,1,"")&gt;=5),"L"&amp;(REPLACE(AG10,1,1,"")-3),AG10))</f>
        <v/>
      </c>
      <c r="L10" s="113" t="str">
        <f t="shared" ref="L10:L73" si="11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0</v>
      </c>
      <c r="O10" s="129" t="str">
        <f t="shared" ref="O10:O73" si="12">IF(H9="","",IF(V10="S","",IF(N10&gt;0,N10,IF(AB10="R",N10,""))))</f>
        <v/>
      </c>
      <c r="P10" s="36">
        <f>IF(H10="","",IF(B10="NB",P9,IF(O10="",SUM($O$5:$O10)+N10,SUM($O$5:$O10))))</f>
        <v>0</v>
      </c>
      <c r="Q10" s="130" t="str">
        <f t="shared" si="0"/>
        <v/>
      </c>
      <c r="R10" s="120">
        <f t="shared" ref="R10:R73" si="13">IF(H10="","",IF(M10="W",0+BF10,0-BF10)+IF(F10="W",0+BE10,0-BE10))</f>
        <v>0</v>
      </c>
      <c r="S10" s="79" t="str">
        <f t="shared" ref="S10:S73" si="14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5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2" t="str">
        <f>IF(H9="","",IF(AS10="M1",IF(H8="P",BD10,""),AN10))</f>
        <v/>
      </c>
      <c r="AH10" s="152" t="str">
        <f>IF(H9="","",IF(AS10="M1",IF(H8="B",BD10,""),AO10))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6">IF(AR10="T-T",IF(H8="B",BB10,""),IF(AR10="T-C",IF(H9="B",BB10,""),IF(AR10="T-B",IF(H9="P",BB10,""),"")))</f>
        <v/>
      </c>
      <c r="AM10" s="71" t="str">
        <f t="shared" ref="AM10:AM73" si="17">IF(AR10="T-T",IF(H8="P",BB10,""),IF(AR10="T-C",IF(H9="P",BB10,""),IF(AR10="T-B",IF(H9="B",BB10,""),"")))</f>
        <v/>
      </c>
      <c r="AN10" s="71" t="str">
        <f t="shared" ref="AN10:AN73" si="18">IF(AR10="T-T",IF(H8="B",BD10,""),IF(AR10="T-C",IF(H9="B",BD10,""),IF(AR10="T-B",IF(H9="P",BD10,""),"")))</f>
        <v/>
      </c>
      <c r="AO10" s="71" t="str">
        <f t="shared" ref="AO10:AO73" si="19">IF(AR10="T-T",IF(H8="P",BD10,""),IF(AR10="T-C",IF(H9="P",BD10,""),IF(AR10="T-B",IF(H9="B",BD10,""),"")))</f>
        <v/>
      </c>
      <c r="AR10" s="14" t="str">
        <f t="shared" si="3"/>
        <v>PD</v>
      </c>
      <c r="AS10" s="14" t="str">
        <f t="shared" si="4"/>
        <v>M1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12001</v>
      </c>
      <c r="AW10" s="14" t="str">
        <f t="shared" si="20"/>
        <v>00120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68" t="str">
        <f t="shared" si="6"/>
        <v>B7</v>
      </c>
      <c r="C11" s="24" t="str">
        <f t="shared" si="2"/>
        <v>T-T</v>
      </c>
      <c r="D11" s="77" t="str">
        <f t="shared" si="7"/>
        <v/>
      </c>
      <c r="E11" s="114" t="str">
        <f t="shared" si="8"/>
        <v>L5</v>
      </c>
      <c r="F11" s="67" t="str">
        <f t="shared" ref="F11:F74" si="23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9"/>
        <v>T-T</v>
      </c>
      <c r="K11" s="77" t="str">
        <f t="shared" si="10"/>
        <v/>
      </c>
      <c r="L11" s="114" t="str">
        <f t="shared" si="11"/>
        <v>F2</v>
      </c>
      <c r="M11" s="24" t="str">
        <f t="shared" ref="M11:M74" si="24">IF(H11="","",IF(H11="P",IF(K11="","L","W"),IF(L11="","L","W")))</f>
        <v>L</v>
      </c>
      <c r="N11" s="36">
        <f t="shared" ref="N11:N74" si="25">IF(H11="","",IF(S11="",IF(V11="S",0,N10),IF(S11="W",IF(V11="S",0,N10)+INT(REPLACE(B11,1,1,"")),IF(V11="S",0,N10)-INT(REPLACE(B11,1,1,"")))))</f>
        <v>-7</v>
      </c>
      <c r="O11" s="117" t="str">
        <f t="shared" si="12"/>
        <v/>
      </c>
      <c r="P11" s="24">
        <f>IF(H11="","",IF(B11="NB",P10,IF(O11="",SUM($O$5:$O11)+N11,SUM($O$5:$O11))))</f>
        <v>-7</v>
      </c>
      <c r="Q11" s="123" t="str">
        <f t="shared" si="0"/>
        <v/>
      </c>
      <c r="R11" s="121">
        <f t="shared" si="13"/>
        <v>-7</v>
      </c>
      <c r="S11" s="79" t="str">
        <f t="shared" si="14"/>
        <v>L</v>
      </c>
      <c r="T11" s="14">
        <f t="shared" si="5"/>
        <v>-1</v>
      </c>
      <c r="U11" s="14">
        <f t="shared" ref="U11:U74" si="26">IF(S11="",0,IFERROR(VLOOKUP(S6&amp;S7&amp;S8&amp;S9&amp;S10&amp;S11,BP:BQ,2,FALSE),0))</f>
        <v>-1</v>
      </c>
      <c r="V11" s="14" t="str">
        <f t="shared" ref="V11:V74" si="27">IF(H10="","",IF(AB10="R","S",IF(V10="S","C",IF(N10&gt;0,"S","C"))))</f>
        <v>C</v>
      </c>
      <c r="W11" s="14" t="str">
        <f t="shared" si="15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79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0</v>
      </c>
      <c r="AD11" s="14">
        <f t="shared" ref="AD11:AD74" si="34">IF(H10="","",IF(E11="B",1,IF(REPLACE(E11,1,1,"")="",0,INT(REPLACE(E11,1,1,"")))))</f>
        <v>5</v>
      </c>
      <c r="AE11" s="14">
        <f t="shared" ref="AE11:AE74" si="35">IF(H10="","",IF(K11="B",1,IF(REPLACE(K11,1,1,"")="",0,INT(REPLACE(K11,1,1,"")))))</f>
        <v>0</v>
      </c>
      <c r="AF11" s="14">
        <f t="shared" ref="AF11:AF74" si="36">IF(H10="","",IF(L11="B",1,IF(REPLACE(L11,1,1,"")="",0,INT(REPLACE(L11,1,1,"")))))</f>
        <v>2</v>
      </c>
      <c r="AG11" s="152" t="str">
        <f t="shared" ref="AG11:AG74" si="37">IF(H10="","",IF(AS11="M1",IF(H9="P",BD11,""),AN11))</f>
        <v/>
      </c>
      <c r="AH11" s="152" t="str">
        <f t="shared" ref="AH11:AH74" si="38">IF(H10="","",IF(AS11="M1",IF(H9="B",BD11,""),AO11))</f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Y</v>
      </c>
      <c r="AL11" s="71" t="str">
        <f t="shared" si="16"/>
        <v/>
      </c>
      <c r="AM11" s="71" t="str">
        <f t="shared" si="17"/>
        <v>L5</v>
      </c>
      <c r="AN11" s="71" t="str">
        <f t="shared" si="18"/>
        <v/>
      </c>
      <c r="AO11" s="71" t="str">
        <f t="shared" si="19"/>
        <v>F2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0"/>
        <v>20012</v>
      </c>
      <c r="AW11" s="14" t="str">
        <f t="shared" si="20"/>
        <v>01200</v>
      </c>
      <c r="AX11" s="14" t="str">
        <f t="shared" ref="AX11:AY45" si="42">IF(AT5="",0,AT5)&amp;IF(AT6="",0,AT6)&amp;IF(AT7="",0,AT7)&amp;IF(AT8="",0,AT8)&amp;IF(AT9="",0,AT9)&amp;IF(AT10="",0,AT10)</f>
        <v>120012</v>
      </c>
      <c r="AY11" s="14" t="str">
        <f t="shared" si="42"/>
        <v>001200</v>
      </c>
      <c r="AZ11" s="14" t="str">
        <f t="shared" ref="AZ11:AZ74" si="43">IF(COUNTBLANK(AT6:AT10)&gt;2,"B","P")</f>
        <v>P</v>
      </c>
      <c r="BA11" s="14" t="str">
        <f t="shared" si="21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2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68" t="str">
        <f t="shared" si="6"/>
        <v>B5</v>
      </c>
      <c r="C12" s="24" t="str">
        <f t="shared" si="2"/>
        <v/>
      </c>
      <c r="D12" s="77" t="str">
        <f t="shared" si="7"/>
        <v/>
      </c>
      <c r="E12" s="114" t="str">
        <f t="shared" si="8"/>
        <v>F2</v>
      </c>
      <c r="F12" s="67" t="str">
        <f t="shared" si="23"/>
        <v>W</v>
      </c>
      <c r="H12" s="81" t="str">
        <f>IF('Strategy Dashboard'!AU12="","",'Strategy Dashboard'!AU12)</f>
        <v>B</v>
      </c>
      <c r="J12" s="68" t="str">
        <f t="shared" si="9"/>
        <v/>
      </c>
      <c r="K12" s="77" t="str">
        <f t="shared" si="10"/>
        <v/>
      </c>
      <c r="L12" s="114" t="str">
        <f t="shared" si="11"/>
        <v>F3</v>
      </c>
      <c r="M12" s="24" t="str">
        <f t="shared" si="24"/>
        <v>W</v>
      </c>
      <c r="N12" s="36">
        <f t="shared" si="25"/>
        <v>-2</v>
      </c>
      <c r="O12" s="117" t="str">
        <f t="shared" si="12"/>
        <v/>
      </c>
      <c r="P12" s="24">
        <f>IF(H12="","",IF(B12="NB",P11,IF(O12="",SUM($O$5:$O12)+N12,SUM($O$5:$O12))))</f>
        <v>-2</v>
      </c>
      <c r="Q12" s="123" t="str">
        <f t="shared" si="0"/>
        <v/>
      </c>
      <c r="R12" s="121">
        <f t="shared" si="13"/>
        <v>5</v>
      </c>
      <c r="S12" s="79" t="str">
        <f t="shared" si="14"/>
        <v>W</v>
      </c>
      <c r="T12" s="14">
        <f t="shared" si="5"/>
        <v>0</v>
      </c>
      <c r="U12" s="14">
        <f t="shared" si="26"/>
        <v>1</v>
      </c>
      <c r="V12" s="14" t="str">
        <f t="shared" si="27"/>
        <v>C</v>
      </c>
      <c r="W12" s="14" t="str">
        <f t="shared" si="15"/>
        <v>N</v>
      </c>
      <c r="X12" s="14" t="str">
        <f t="shared" si="28"/>
        <v>N</v>
      </c>
      <c r="Y12" s="14">
        <f t="shared" si="29"/>
        <v>3</v>
      </c>
      <c r="Z12" s="79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0</v>
      </c>
      <c r="AD12" s="14">
        <f t="shared" si="34"/>
        <v>2</v>
      </c>
      <c r="AE12" s="14">
        <f t="shared" si="35"/>
        <v>0</v>
      </c>
      <c r="AF12" s="14">
        <f t="shared" si="36"/>
        <v>3</v>
      </c>
      <c r="AG12" s="152" t="str">
        <f t="shared" si="37"/>
        <v/>
      </c>
      <c r="AH12" s="152" t="str">
        <f t="shared" si="38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6"/>
        <v/>
      </c>
      <c r="AM12" s="71" t="str">
        <f t="shared" si="17"/>
        <v>F2</v>
      </c>
      <c r="AN12" s="71" t="str">
        <f t="shared" si="18"/>
        <v/>
      </c>
      <c r="AO12" s="71" t="str">
        <f t="shared" si="19"/>
        <v>F3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0"/>
        <v>00123</v>
      </c>
      <c r="AW12" s="14" t="str">
        <f t="shared" si="20"/>
        <v>12000</v>
      </c>
      <c r="AX12" s="14" t="str">
        <f t="shared" si="42"/>
        <v>200123</v>
      </c>
      <c r="AY12" s="14" t="str">
        <f t="shared" si="42"/>
        <v>012000</v>
      </c>
      <c r="AZ12" s="14" t="str">
        <f t="shared" si="43"/>
        <v>P</v>
      </c>
      <c r="BA12" s="14" t="str">
        <f t="shared" si="21"/>
        <v>L5L</v>
      </c>
      <c r="BB12" s="14" t="str">
        <f t="shared" si="44"/>
        <v>F2</v>
      </c>
      <c r="BC12" s="14" t="str">
        <f t="shared" si="22"/>
        <v>F2L</v>
      </c>
      <c r="BD12" s="14" t="str">
        <f t="shared" ref="BD12:BD75" si="47">IF(OR(V12="S",AND(AA11="Y",X12="N")),"B",IFERROR(VLOOKUP(BC12,$BM$3:$BN$100,2,FALSE),""))</f>
        <v>F3</v>
      </c>
      <c r="BE12" s="14" t="str">
        <f t="shared" si="45"/>
        <v>2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68" t="str">
        <f t="shared" si="6"/>
        <v>B3</v>
      </c>
      <c r="C13" s="24" t="str">
        <f t="shared" si="2"/>
        <v/>
      </c>
      <c r="D13" s="77" t="str">
        <f t="shared" si="7"/>
        <v/>
      </c>
      <c r="E13" s="114" t="str">
        <f t="shared" si="8"/>
        <v>B</v>
      </c>
      <c r="F13" s="67" t="str">
        <f t="shared" si="23"/>
        <v>W</v>
      </c>
      <c r="H13" s="81" t="str">
        <f>IF('Strategy Dashboard'!AU13="","",'Strategy Dashboard'!AU13)</f>
        <v>B</v>
      </c>
      <c r="J13" s="68" t="str">
        <f t="shared" si="9"/>
        <v/>
      </c>
      <c r="K13" s="77" t="str">
        <f t="shared" si="10"/>
        <v/>
      </c>
      <c r="L13" s="114" t="str">
        <f t="shared" si="11"/>
        <v>F2</v>
      </c>
      <c r="M13" s="24" t="str">
        <f t="shared" si="24"/>
        <v>W</v>
      </c>
      <c r="N13" s="36">
        <f t="shared" si="25"/>
        <v>1</v>
      </c>
      <c r="O13" s="117">
        <f t="shared" si="12"/>
        <v>1</v>
      </c>
      <c r="P13" s="24">
        <f>IF(H13="","",IF(B13="NB",P12,IF(O13="",SUM($O$5:$O13)+N13,SUM($O$5:$O13))))</f>
        <v>1</v>
      </c>
      <c r="Q13" s="123" t="str">
        <f t="shared" si="0"/>
        <v/>
      </c>
      <c r="R13" s="121">
        <f t="shared" si="13"/>
        <v>3</v>
      </c>
      <c r="S13" s="79" t="str">
        <f t="shared" si="14"/>
        <v>W</v>
      </c>
      <c r="T13" s="14">
        <f t="shared" si="5"/>
        <v>3</v>
      </c>
      <c r="U13" s="14">
        <f t="shared" si="26"/>
        <v>3</v>
      </c>
      <c r="V13" s="14" t="str">
        <f t="shared" si="27"/>
        <v>C</v>
      </c>
      <c r="W13" s="14" t="str">
        <f t="shared" si="15"/>
        <v>N</v>
      </c>
      <c r="X13" s="14" t="str">
        <f t="shared" si="28"/>
        <v>N</v>
      </c>
      <c r="Y13" s="14">
        <f t="shared" si="29"/>
        <v>4</v>
      </c>
      <c r="Z13" s="79" t="str">
        <f t="shared" si="30"/>
        <v>Y</v>
      </c>
      <c r="AA13" s="14" t="str">
        <f t="shared" si="31"/>
        <v>Y</v>
      </c>
      <c r="AB13" s="14" t="str">
        <f t="shared" si="32"/>
        <v>N</v>
      </c>
      <c r="AC13" s="14">
        <f t="shared" si="33"/>
        <v>0</v>
      </c>
      <c r="AD13" s="14">
        <f t="shared" si="34"/>
        <v>1</v>
      </c>
      <c r="AE13" s="14">
        <f t="shared" si="35"/>
        <v>0</v>
      </c>
      <c r="AF13" s="14">
        <f t="shared" si="36"/>
        <v>2</v>
      </c>
      <c r="AG13" s="152" t="str">
        <f t="shared" si="37"/>
        <v/>
      </c>
      <c r="AH13" s="152" t="str">
        <f t="shared" si="38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6"/>
        <v/>
      </c>
      <c r="AM13" s="71" t="str">
        <f t="shared" si="17"/>
        <v>B</v>
      </c>
      <c r="AN13" s="71" t="str">
        <f t="shared" si="18"/>
        <v/>
      </c>
      <c r="AO13" s="71" t="str">
        <f t="shared" si="19"/>
        <v>F2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0"/>
        <v>01230</v>
      </c>
      <c r="AW13" s="14" t="str">
        <f t="shared" si="20"/>
        <v>20001</v>
      </c>
      <c r="AX13" s="14" t="str">
        <f t="shared" si="42"/>
        <v>001230</v>
      </c>
      <c r="AY13" s="14" t="str">
        <f t="shared" si="42"/>
        <v>120001</v>
      </c>
      <c r="AZ13" s="14" t="str">
        <f t="shared" si="43"/>
        <v>P</v>
      </c>
      <c r="BA13" s="14" t="str">
        <f t="shared" si="21"/>
        <v>F2W</v>
      </c>
      <c r="BB13" s="14" t="str">
        <f t="shared" si="44"/>
        <v>B</v>
      </c>
      <c r="BC13" s="14" t="str">
        <f t="shared" si="22"/>
        <v>F3W</v>
      </c>
      <c r="BD13" s="14" t="str">
        <f t="shared" si="47"/>
        <v>F2</v>
      </c>
      <c r="BE13" s="14">
        <f t="shared" si="45"/>
        <v>1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78" t="str">
        <f t="shared" si="7"/>
        <v>B</v>
      </c>
      <c r="E14" s="115" t="str">
        <f t="shared" si="8"/>
        <v/>
      </c>
      <c r="F14" s="70" t="str">
        <f t="shared" si="23"/>
        <v>L</v>
      </c>
      <c r="H14" s="82" t="str">
        <f>IF('Strategy Dashboard'!AU14="","",'Strategy Dashboard'!AU14)</f>
        <v>B</v>
      </c>
      <c r="J14" s="69" t="str">
        <f t="shared" si="9"/>
        <v/>
      </c>
      <c r="K14" s="78" t="str">
        <f t="shared" si="10"/>
        <v>B</v>
      </c>
      <c r="L14" s="115" t="str">
        <f t="shared" si="11"/>
        <v/>
      </c>
      <c r="M14" s="25" t="str">
        <f t="shared" si="24"/>
        <v>L</v>
      </c>
      <c r="N14" s="36">
        <f t="shared" si="25"/>
        <v>-2</v>
      </c>
      <c r="O14" s="124" t="str">
        <f t="shared" si="12"/>
        <v/>
      </c>
      <c r="P14" s="25">
        <f>IF(H14="","",IF(B14="NB",P13,IF(O14="",SUM($O$5:$O14)+N14,SUM($O$5:$O14))))</f>
        <v>-1</v>
      </c>
      <c r="Q14" s="125" t="str">
        <f t="shared" si="0"/>
        <v/>
      </c>
      <c r="R14" s="122">
        <f t="shared" si="13"/>
        <v>-2</v>
      </c>
      <c r="S14" s="79" t="str">
        <f t="shared" si="14"/>
        <v>L</v>
      </c>
      <c r="T14" s="14">
        <f t="shared" si="5"/>
        <v>2</v>
      </c>
      <c r="U14" s="14">
        <f t="shared" si="26"/>
        <v>-1</v>
      </c>
      <c r="V14" s="14" t="str">
        <f t="shared" si="27"/>
        <v>S</v>
      </c>
      <c r="W14" s="14" t="str">
        <f t="shared" si="15"/>
        <v>Y</v>
      </c>
      <c r="X14" s="14" t="str">
        <f t="shared" si="28"/>
        <v>N</v>
      </c>
      <c r="Y14" s="14">
        <f t="shared" si="29"/>
        <v>1</v>
      </c>
      <c r="Z14" s="79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1</v>
      </c>
      <c r="AD14" s="14">
        <f t="shared" si="34"/>
        <v>0</v>
      </c>
      <c r="AE14" s="14">
        <f t="shared" si="35"/>
        <v>1</v>
      </c>
      <c r="AF14" s="14">
        <f t="shared" si="36"/>
        <v>0</v>
      </c>
      <c r="AG14" s="152" t="str">
        <f t="shared" si="37"/>
        <v>B</v>
      </c>
      <c r="AH14" s="152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1" t="str">
        <f t="shared" si="16"/>
        <v>B</v>
      </c>
      <c r="AM14" s="71" t="str">
        <f t="shared" si="17"/>
        <v/>
      </c>
      <c r="AN14" s="71" t="str">
        <f t="shared" si="18"/>
        <v>B</v>
      </c>
      <c r="AO14" s="71" t="str">
        <f t="shared" si="19"/>
        <v/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20"/>
        <v>12300</v>
      </c>
      <c r="AW14" s="14" t="str">
        <f t="shared" si="20"/>
        <v>00012</v>
      </c>
      <c r="AX14" s="14" t="str">
        <f t="shared" si="42"/>
        <v>012300</v>
      </c>
      <c r="AY14" s="14" t="str">
        <f t="shared" si="42"/>
        <v>200012</v>
      </c>
      <c r="AZ14" s="14" t="str">
        <f t="shared" si="43"/>
        <v>P</v>
      </c>
      <c r="BA14" s="14" t="str">
        <f t="shared" si="21"/>
        <v>BW</v>
      </c>
      <c r="BB14" s="14" t="str">
        <f t="shared" si="44"/>
        <v>B</v>
      </c>
      <c r="BC14" s="14" t="str">
        <f t="shared" si="22"/>
        <v>F2W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4" t="str">
        <f t="shared" si="6"/>
        <v>P4</v>
      </c>
      <c r="C15" s="36" t="str">
        <f t="shared" si="2"/>
        <v/>
      </c>
      <c r="D15" s="75" t="str">
        <f t="shared" si="7"/>
        <v>F2</v>
      </c>
      <c r="E15" s="113" t="str">
        <f t="shared" si="8"/>
        <v/>
      </c>
      <c r="F15" s="76" t="str">
        <f t="shared" si="23"/>
        <v>L</v>
      </c>
      <c r="H15" s="80" t="str">
        <f>IF('Strategy Dashboard'!AU15="","",'Strategy Dashboard'!AU15)</f>
        <v>B</v>
      </c>
      <c r="J15" s="74" t="str">
        <f t="shared" si="9"/>
        <v/>
      </c>
      <c r="K15" s="75" t="str">
        <f t="shared" si="10"/>
        <v>F2</v>
      </c>
      <c r="L15" s="113" t="str">
        <f t="shared" si="11"/>
        <v/>
      </c>
      <c r="M15" s="36" t="str">
        <f t="shared" si="24"/>
        <v>L</v>
      </c>
      <c r="N15" s="36">
        <f t="shared" si="25"/>
        <v>-6</v>
      </c>
      <c r="O15" s="129" t="str">
        <f t="shared" si="12"/>
        <v/>
      </c>
      <c r="P15" s="36">
        <f>IF(H15="","",IF(B15="NB",P14,IF(O15="",SUM($O$5:$O15)+N15,SUM($O$5:$O15))))</f>
        <v>-5</v>
      </c>
      <c r="Q15" s="130" t="str">
        <f t="shared" si="0"/>
        <v/>
      </c>
      <c r="R15" s="120">
        <f t="shared" si="13"/>
        <v>-4</v>
      </c>
      <c r="S15" s="79" t="str">
        <f t="shared" si="14"/>
        <v>L</v>
      </c>
      <c r="T15" s="14">
        <f t="shared" si="5"/>
        <v>-1</v>
      </c>
      <c r="U15" s="14">
        <f t="shared" si="26"/>
        <v>-3</v>
      </c>
      <c r="V15" s="14" t="str">
        <f t="shared" si="27"/>
        <v>C</v>
      </c>
      <c r="W15" s="14" t="str">
        <f t="shared" si="15"/>
        <v>Y</v>
      </c>
      <c r="X15" s="14" t="str">
        <f t="shared" si="28"/>
        <v>Y</v>
      </c>
      <c r="Y15" s="14">
        <f t="shared" si="29"/>
        <v>2</v>
      </c>
      <c r="Z15" s="79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2</v>
      </c>
      <c r="AD15" s="14">
        <f t="shared" si="34"/>
        <v>0</v>
      </c>
      <c r="AE15" s="14">
        <f t="shared" si="35"/>
        <v>2</v>
      </c>
      <c r="AF15" s="14">
        <f t="shared" si="36"/>
        <v>0</v>
      </c>
      <c r="AG15" s="152" t="str">
        <f t="shared" si="37"/>
        <v>F2</v>
      </c>
      <c r="AH15" s="152" t="str">
        <f t="shared" si="38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6"/>
        <v>F2</v>
      </c>
      <c r="AM15" s="71" t="str">
        <f t="shared" si="17"/>
        <v/>
      </c>
      <c r="AN15" s="71" t="str">
        <f t="shared" si="18"/>
        <v>F2</v>
      </c>
      <c r="AO15" s="71" t="str">
        <f t="shared" si="19"/>
        <v/>
      </c>
      <c r="AR15" s="14" t="str">
        <f t="shared" si="3"/>
        <v>T-T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20"/>
        <v>23000</v>
      </c>
      <c r="AW15" s="14" t="str">
        <f t="shared" si="20"/>
        <v>00123</v>
      </c>
      <c r="AX15" s="14" t="str">
        <f t="shared" si="42"/>
        <v>123000</v>
      </c>
      <c r="AY15" s="14" t="str">
        <f t="shared" si="42"/>
        <v>000123</v>
      </c>
      <c r="AZ15" s="14" t="str">
        <f t="shared" si="43"/>
        <v>B</v>
      </c>
      <c r="BA15" s="14" t="str">
        <f t="shared" si="21"/>
        <v>BL</v>
      </c>
      <c r="BB15" s="14" t="str">
        <f t="shared" si="44"/>
        <v>F2</v>
      </c>
      <c r="BC15" s="14" t="str">
        <f t="shared" si="22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68" t="str">
        <f t="shared" si="6"/>
        <v>B6</v>
      </c>
      <c r="C16" s="24" t="str">
        <f t="shared" si="2"/>
        <v>PD</v>
      </c>
      <c r="D16" s="77" t="str">
        <f t="shared" si="7"/>
        <v/>
      </c>
      <c r="E16" s="114" t="str">
        <f t="shared" si="8"/>
        <v>F3</v>
      </c>
      <c r="F16" s="67" t="str">
        <f t="shared" si="23"/>
        <v>L</v>
      </c>
      <c r="H16" s="81" t="str">
        <f>IF('Strategy Dashboard'!AU16="","",'Strategy Dashboard'!AU16)</f>
        <v>P</v>
      </c>
      <c r="J16" s="68" t="str">
        <f t="shared" si="9"/>
        <v>M1</v>
      </c>
      <c r="K16" s="77" t="str">
        <f t="shared" si="10"/>
        <v/>
      </c>
      <c r="L16" s="114" t="str">
        <f t="shared" si="11"/>
        <v>F3</v>
      </c>
      <c r="M16" s="24" t="str">
        <f t="shared" si="24"/>
        <v>L</v>
      </c>
      <c r="N16" s="36">
        <f t="shared" si="25"/>
        <v>-12</v>
      </c>
      <c r="O16" s="117" t="str">
        <f t="shared" si="12"/>
        <v/>
      </c>
      <c r="P16" s="24">
        <f>IF(H16="","",IF(B16="NB",P15,IF(O16="",SUM($O$5:$O16)+N16,SUM($O$5:$O16))))</f>
        <v>-11</v>
      </c>
      <c r="Q16" s="123" t="str">
        <f t="shared" si="0"/>
        <v/>
      </c>
      <c r="R16" s="121">
        <f t="shared" si="13"/>
        <v>-6</v>
      </c>
      <c r="S16" s="79" t="str">
        <f t="shared" si="14"/>
        <v>L</v>
      </c>
      <c r="T16" s="14">
        <f t="shared" si="5"/>
        <v>-7</v>
      </c>
      <c r="U16" s="14">
        <f t="shared" si="26"/>
        <v>-6</v>
      </c>
      <c r="V16" s="14" t="str">
        <f t="shared" si="27"/>
        <v>C</v>
      </c>
      <c r="W16" s="14" t="str">
        <f t="shared" si="15"/>
        <v>N</v>
      </c>
      <c r="X16" s="14" t="str">
        <f t="shared" si="28"/>
        <v>N</v>
      </c>
      <c r="Y16" s="14">
        <f t="shared" si="29"/>
        <v>3</v>
      </c>
      <c r="Z16" s="79" t="str">
        <f t="shared" si="30"/>
        <v>N</v>
      </c>
      <c r="AA16" s="14" t="str">
        <f t="shared" si="31"/>
        <v>N</v>
      </c>
      <c r="AB16" s="14" t="str">
        <f t="shared" si="32"/>
        <v>N</v>
      </c>
      <c r="AC16" s="14">
        <f t="shared" si="33"/>
        <v>0</v>
      </c>
      <c r="AD16" s="14">
        <f t="shared" si="34"/>
        <v>3</v>
      </c>
      <c r="AE16" s="14">
        <f t="shared" si="35"/>
        <v>0</v>
      </c>
      <c r="AF16" s="14">
        <f t="shared" si="36"/>
        <v>3</v>
      </c>
      <c r="AG16" s="152" t="str">
        <f t="shared" si="37"/>
        <v/>
      </c>
      <c r="AH16" s="152" t="str">
        <f t="shared" si="38"/>
        <v>F3</v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6"/>
        <v/>
      </c>
      <c r="AM16" s="71" t="str">
        <f t="shared" si="17"/>
        <v/>
      </c>
      <c r="AN16" s="71" t="str">
        <f t="shared" si="18"/>
        <v/>
      </c>
      <c r="AO16" s="71" t="str">
        <f t="shared" si="19"/>
        <v/>
      </c>
      <c r="AR16" s="14" t="str">
        <f t="shared" si="3"/>
        <v>PD</v>
      </c>
      <c r="AS16" s="14" t="str">
        <f t="shared" si="48"/>
        <v>M1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30000</v>
      </c>
      <c r="AW16" s="14" t="str">
        <f t="shared" si="20"/>
        <v>01234</v>
      </c>
      <c r="AX16" s="14" t="str">
        <f t="shared" si="42"/>
        <v>230000</v>
      </c>
      <c r="AY16" s="14" t="str">
        <f t="shared" si="42"/>
        <v>001234</v>
      </c>
      <c r="AZ16" s="14" t="str">
        <f t="shared" si="43"/>
        <v>B</v>
      </c>
      <c r="BA16" s="14" t="str">
        <f t="shared" si="21"/>
        <v>F2L</v>
      </c>
      <c r="BB16" s="14" t="str">
        <f t="shared" si="44"/>
        <v>F3</v>
      </c>
      <c r="BC16" s="14" t="str">
        <f t="shared" si="22"/>
        <v>F2L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68" t="str">
        <f t="shared" si="6"/>
        <v>B8</v>
      </c>
      <c r="C17" s="24" t="str">
        <f t="shared" si="2"/>
        <v/>
      </c>
      <c r="D17" s="77" t="str">
        <f t="shared" si="7"/>
        <v/>
      </c>
      <c r="E17" s="114" t="str">
        <f t="shared" si="8"/>
        <v>F4</v>
      </c>
      <c r="F17" s="67" t="str">
        <f t="shared" si="23"/>
        <v>W</v>
      </c>
      <c r="H17" s="81" t="str">
        <f>IF('Strategy Dashboard'!AU17="","",'Strategy Dashboard'!AU17)</f>
        <v>B</v>
      </c>
      <c r="J17" s="68" t="str">
        <f t="shared" si="9"/>
        <v/>
      </c>
      <c r="K17" s="77" t="str">
        <f t="shared" si="10"/>
        <v/>
      </c>
      <c r="L17" s="114" t="str">
        <f t="shared" si="11"/>
        <v>F4</v>
      </c>
      <c r="M17" s="24" t="str">
        <f t="shared" si="24"/>
        <v>W</v>
      </c>
      <c r="N17" s="36">
        <f t="shared" si="25"/>
        <v>-4</v>
      </c>
      <c r="O17" s="117" t="str">
        <f t="shared" si="12"/>
        <v/>
      </c>
      <c r="P17" s="24">
        <f>IF(H17="","",IF(B17="NB",P16,IF(O17="",SUM($O$5:$O17)+N17,SUM($O$5:$O17))))</f>
        <v>-3</v>
      </c>
      <c r="Q17" s="123" t="str">
        <f t="shared" si="0"/>
        <v/>
      </c>
      <c r="R17" s="121">
        <f t="shared" si="13"/>
        <v>8</v>
      </c>
      <c r="S17" s="79" t="str">
        <f t="shared" si="14"/>
        <v>W</v>
      </c>
      <c r="T17" s="14">
        <f t="shared" si="5"/>
        <v>-6</v>
      </c>
      <c r="U17" s="14">
        <f t="shared" si="26"/>
        <v>1</v>
      </c>
      <c r="V17" s="14" t="str">
        <f t="shared" si="27"/>
        <v>C</v>
      </c>
      <c r="W17" s="14" t="str">
        <f t="shared" si="15"/>
        <v>N</v>
      </c>
      <c r="X17" s="14" t="str">
        <f t="shared" si="28"/>
        <v>N</v>
      </c>
      <c r="Y17" s="14">
        <f t="shared" si="29"/>
        <v>4</v>
      </c>
      <c r="Z17" s="79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0</v>
      </c>
      <c r="AD17" s="14">
        <f t="shared" si="34"/>
        <v>4</v>
      </c>
      <c r="AE17" s="14">
        <f t="shared" si="35"/>
        <v>0</v>
      </c>
      <c r="AF17" s="14">
        <f t="shared" si="36"/>
        <v>4</v>
      </c>
      <c r="AG17" s="152" t="str">
        <f t="shared" si="37"/>
        <v/>
      </c>
      <c r="AH17" s="152" t="str">
        <f t="shared" si="38"/>
        <v>F4</v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6"/>
        <v/>
      </c>
      <c r="AM17" s="71" t="str">
        <f t="shared" si="17"/>
        <v/>
      </c>
      <c r="AN17" s="71" t="str">
        <f t="shared" si="18"/>
        <v/>
      </c>
      <c r="AO17" s="71" t="str">
        <f t="shared" si="19"/>
        <v/>
      </c>
      <c r="AR17" s="14" t="str">
        <f t="shared" si="3"/>
        <v>PD</v>
      </c>
      <c r="AS17" s="14" t="str">
        <f t="shared" si="48"/>
        <v>M1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0"/>
        <v>00001</v>
      </c>
      <c r="AW17" s="14" t="str">
        <f t="shared" si="20"/>
        <v>12340</v>
      </c>
      <c r="AX17" s="14" t="str">
        <f t="shared" si="42"/>
        <v>300001</v>
      </c>
      <c r="AY17" s="14" t="str">
        <f t="shared" si="42"/>
        <v>012340</v>
      </c>
      <c r="AZ17" s="14" t="str">
        <f t="shared" si="43"/>
        <v>B</v>
      </c>
      <c r="BA17" s="14" t="str">
        <f t="shared" si="21"/>
        <v>F3L</v>
      </c>
      <c r="BB17" s="14" t="str">
        <f t="shared" si="44"/>
        <v>F4</v>
      </c>
      <c r="BC17" s="14" t="str">
        <f t="shared" si="22"/>
        <v>F3L</v>
      </c>
      <c r="BD17" s="14" t="str">
        <f t="shared" si="47"/>
        <v>F4</v>
      </c>
      <c r="BE17" s="14" t="str">
        <f t="shared" si="45"/>
        <v>4</v>
      </c>
      <c r="BF17" s="14" t="str">
        <f t="shared" si="46"/>
        <v>4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68" t="str">
        <f t="shared" si="6"/>
        <v>NB</v>
      </c>
      <c r="C18" s="24" t="str">
        <f t="shared" si="2"/>
        <v/>
      </c>
      <c r="D18" s="77" t="str">
        <f t="shared" si="7"/>
        <v/>
      </c>
      <c r="E18" s="114" t="str">
        <f t="shared" si="8"/>
        <v>F3</v>
      </c>
      <c r="F18" s="67" t="str">
        <f t="shared" si="23"/>
        <v>W</v>
      </c>
      <c r="H18" s="81" t="str">
        <f>IF('Strategy Dashboard'!AU18="","",'Strategy Dashboard'!AU18)</f>
        <v>B</v>
      </c>
      <c r="J18" s="68" t="str">
        <f t="shared" si="9"/>
        <v/>
      </c>
      <c r="K18" s="77" t="str">
        <f t="shared" si="10"/>
        <v>F3</v>
      </c>
      <c r="L18" s="114" t="str">
        <f t="shared" si="11"/>
        <v/>
      </c>
      <c r="M18" s="24" t="str">
        <f t="shared" si="24"/>
        <v>L</v>
      </c>
      <c r="N18" s="36">
        <f t="shared" si="25"/>
        <v>-4</v>
      </c>
      <c r="O18" s="117" t="str">
        <f t="shared" si="12"/>
        <v/>
      </c>
      <c r="P18" s="24">
        <f>IF(H18="","",IF(B18="NB",P17,IF(O18="",SUM($O$5:$O18)+N18,SUM($O$5:$O18))))</f>
        <v>-3</v>
      </c>
      <c r="Q18" s="123" t="str">
        <f t="shared" si="0"/>
        <v/>
      </c>
      <c r="R18" s="121">
        <f t="shared" si="13"/>
        <v>0</v>
      </c>
      <c r="S18" s="79" t="str">
        <f t="shared" si="14"/>
        <v/>
      </c>
      <c r="T18" s="14">
        <f t="shared" si="5"/>
        <v>-6</v>
      </c>
      <c r="U18" s="14">
        <f t="shared" si="26"/>
        <v>0</v>
      </c>
      <c r="V18" s="14" t="str">
        <f t="shared" si="27"/>
        <v>C</v>
      </c>
      <c r="W18" s="14" t="str">
        <f t="shared" si="15"/>
        <v>N</v>
      </c>
      <c r="X18" s="14" t="str">
        <f t="shared" si="28"/>
        <v>N</v>
      </c>
      <c r="Y18" s="14">
        <f t="shared" si="29"/>
        <v>5</v>
      </c>
      <c r="Z18" s="79" t="str">
        <f t="shared" si="30"/>
        <v>Y</v>
      </c>
      <c r="AA18" s="14" t="str">
        <f t="shared" si="31"/>
        <v>N</v>
      </c>
      <c r="AB18" s="14" t="str">
        <f t="shared" si="32"/>
        <v>N</v>
      </c>
      <c r="AC18" s="14">
        <f t="shared" si="33"/>
        <v>0</v>
      </c>
      <c r="AD18" s="14">
        <f t="shared" si="34"/>
        <v>3</v>
      </c>
      <c r="AE18" s="14">
        <f t="shared" si="35"/>
        <v>3</v>
      </c>
      <c r="AF18" s="14">
        <f t="shared" si="36"/>
        <v>0</v>
      </c>
      <c r="AG18" s="152" t="str">
        <f t="shared" si="37"/>
        <v>F3</v>
      </c>
      <c r="AH18" s="152" t="str">
        <f t="shared" si="38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6"/>
        <v/>
      </c>
      <c r="AM18" s="71" t="str">
        <f t="shared" si="17"/>
        <v/>
      </c>
      <c r="AN18" s="71" t="str">
        <f t="shared" si="18"/>
        <v/>
      </c>
      <c r="AO18" s="71" t="str">
        <f t="shared" si="19"/>
        <v/>
      </c>
      <c r="AR18" s="14" t="str">
        <f t="shared" si="3"/>
        <v>PD</v>
      </c>
      <c r="AS18" s="14" t="str">
        <f t="shared" si="48"/>
        <v>M1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0"/>
        <v>00010</v>
      </c>
      <c r="AW18" s="14" t="str">
        <f t="shared" si="20"/>
        <v>23401</v>
      </c>
      <c r="AX18" s="14" t="str">
        <f t="shared" si="42"/>
        <v>000010</v>
      </c>
      <c r="AY18" s="14" t="str">
        <f t="shared" si="42"/>
        <v>123401</v>
      </c>
      <c r="AZ18" s="14" t="str">
        <f t="shared" si="43"/>
        <v>B</v>
      </c>
      <c r="BA18" s="14" t="str">
        <f t="shared" si="21"/>
        <v>F4W</v>
      </c>
      <c r="BB18" s="14" t="str">
        <f t="shared" si="44"/>
        <v>F3</v>
      </c>
      <c r="BC18" s="14" t="str">
        <f t="shared" si="22"/>
        <v>F4W</v>
      </c>
      <c r="BD18" s="14" t="str">
        <f t="shared" si="47"/>
        <v>F3</v>
      </c>
      <c r="BE18" s="14" t="str">
        <f t="shared" si="45"/>
        <v>3</v>
      </c>
      <c r="BF18" s="14" t="str">
        <f t="shared" si="46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69" t="str">
        <f t="shared" si="6"/>
        <v>B5</v>
      </c>
      <c r="C19" s="25" t="str">
        <f t="shared" si="2"/>
        <v/>
      </c>
      <c r="D19" s="78" t="str">
        <f t="shared" si="7"/>
        <v/>
      </c>
      <c r="E19" s="115" t="str">
        <f t="shared" si="8"/>
        <v>B</v>
      </c>
      <c r="F19" s="70" t="str">
        <f t="shared" si="23"/>
        <v>L</v>
      </c>
      <c r="H19" s="82" t="str">
        <f>IF('Strategy Dashboard'!AU19="","",'Strategy Dashboard'!AU19)</f>
        <v>P</v>
      </c>
      <c r="J19" s="69" t="str">
        <f t="shared" si="9"/>
        <v/>
      </c>
      <c r="K19" s="78" t="str">
        <f t="shared" si="10"/>
        <v/>
      </c>
      <c r="L19" s="115" t="str">
        <f t="shared" si="11"/>
        <v>F4</v>
      </c>
      <c r="M19" s="25" t="str">
        <f t="shared" si="24"/>
        <v>L</v>
      </c>
      <c r="N19" s="36">
        <f t="shared" si="25"/>
        <v>-9</v>
      </c>
      <c r="O19" s="124" t="str">
        <f t="shared" si="12"/>
        <v/>
      </c>
      <c r="P19" s="25">
        <f>IF(H19="","",IF(B19="NB",P18,IF(O19="",SUM($O$5:$O19)+N19,SUM($O$5:$O19))))</f>
        <v>-8</v>
      </c>
      <c r="Q19" s="125" t="str">
        <f t="shared" si="0"/>
        <v/>
      </c>
      <c r="R19" s="122">
        <f t="shared" si="13"/>
        <v>-5</v>
      </c>
      <c r="S19" s="79" t="str">
        <f t="shared" si="14"/>
        <v>L</v>
      </c>
      <c r="T19" s="14">
        <f t="shared" si="5"/>
        <v>-7</v>
      </c>
      <c r="U19" s="14">
        <f t="shared" si="26"/>
        <v>-1</v>
      </c>
      <c r="V19" s="14" t="str">
        <f t="shared" si="27"/>
        <v>C</v>
      </c>
      <c r="W19" s="14" t="str">
        <f t="shared" si="15"/>
        <v>N</v>
      </c>
      <c r="X19" s="14" t="str">
        <f t="shared" si="28"/>
        <v>N</v>
      </c>
      <c r="Y19" s="14">
        <f t="shared" si="29"/>
        <v>6</v>
      </c>
      <c r="Z19" s="79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0</v>
      </c>
      <c r="AD19" s="14">
        <f t="shared" si="34"/>
        <v>1</v>
      </c>
      <c r="AE19" s="14">
        <f t="shared" si="35"/>
        <v>0</v>
      </c>
      <c r="AF19" s="14">
        <f t="shared" si="36"/>
        <v>4</v>
      </c>
      <c r="AG19" s="152" t="str">
        <f t="shared" si="37"/>
        <v/>
      </c>
      <c r="AH19" s="152" t="str">
        <f t="shared" si="38"/>
        <v>F4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1" t="str">
        <f t="shared" si="16"/>
        <v/>
      </c>
      <c r="AM19" s="71" t="str">
        <f t="shared" si="17"/>
        <v/>
      </c>
      <c r="AN19" s="71" t="str">
        <f t="shared" si="18"/>
        <v/>
      </c>
      <c r="AO19" s="71" t="str">
        <f t="shared" si="19"/>
        <v/>
      </c>
      <c r="AR19" s="14" t="str">
        <f t="shared" si="3"/>
        <v>PD</v>
      </c>
      <c r="AS19" s="14" t="str">
        <f t="shared" si="48"/>
        <v>M1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0"/>
        <v>00100</v>
      </c>
      <c r="AW19" s="14" t="str">
        <f t="shared" si="20"/>
        <v>34012</v>
      </c>
      <c r="AX19" s="14" t="str">
        <f t="shared" si="42"/>
        <v>000100</v>
      </c>
      <c r="AY19" s="14" t="str">
        <f t="shared" si="42"/>
        <v>234012</v>
      </c>
      <c r="AZ19" s="14" t="str">
        <f t="shared" si="43"/>
        <v>B</v>
      </c>
      <c r="BA19" s="14" t="str">
        <f t="shared" si="21"/>
        <v>F3W</v>
      </c>
      <c r="BB19" s="14" t="str">
        <f t="shared" si="44"/>
        <v>B</v>
      </c>
      <c r="BC19" s="14" t="str">
        <f t="shared" si="22"/>
        <v>F3L</v>
      </c>
      <c r="BD19" s="14" t="str">
        <f t="shared" si="47"/>
        <v>F4</v>
      </c>
      <c r="BE19" s="14">
        <f t="shared" si="45"/>
        <v>1</v>
      </c>
      <c r="BF19" s="14" t="str">
        <f t="shared" si="46"/>
        <v>4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4" t="str">
        <f t="shared" si="6"/>
        <v>B7</v>
      </c>
      <c r="C20" s="36" t="str">
        <f t="shared" si="2"/>
        <v/>
      </c>
      <c r="D20" s="75" t="str">
        <f t="shared" si="7"/>
        <v/>
      </c>
      <c r="E20" s="113" t="str">
        <f t="shared" si="8"/>
        <v>F2</v>
      </c>
      <c r="F20" s="76" t="str">
        <f t="shared" si="23"/>
        <v>L</v>
      </c>
      <c r="H20" s="80" t="str">
        <f>IF('Strategy Dashboard'!AU20="","",'Strategy Dashboard'!AU20)</f>
        <v>P</v>
      </c>
      <c r="J20" s="74" t="str">
        <f t="shared" si="9"/>
        <v/>
      </c>
      <c r="K20" s="75" t="str">
        <f t="shared" si="10"/>
        <v/>
      </c>
      <c r="L20" s="113" t="str">
        <f t="shared" si="11"/>
        <v>F5</v>
      </c>
      <c r="M20" s="36" t="str">
        <f t="shared" si="24"/>
        <v>L</v>
      </c>
      <c r="N20" s="36">
        <f t="shared" si="25"/>
        <v>-16</v>
      </c>
      <c r="O20" s="129" t="str">
        <f t="shared" si="12"/>
        <v/>
      </c>
      <c r="P20" s="36">
        <f>IF(H20="","",IF(B20="NB",P19,IF(O20="",SUM($O$5:$O20)+N20,SUM($O$5:$O20))))</f>
        <v>-15</v>
      </c>
      <c r="Q20" s="130" t="str">
        <f t="shared" si="0"/>
        <v/>
      </c>
      <c r="R20" s="120">
        <f t="shared" si="13"/>
        <v>-7</v>
      </c>
      <c r="S20" s="79" t="str">
        <f t="shared" si="14"/>
        <v>L</v>
      </c>
      <c r="T20" s="14">
        <f t="shared" si="5"/>
        <v>-10</v>
      </c>
      <c r="U20" s="14">
        <f t="shared" si="26"/>
        <v>-3</v>
      </c>
      <c r="V20" s="14" t="str">
        <f t="shared" si="27"/>
        <v>C</v>
      </c>
      <c r="W20" s="14" t="str">
        <f>IF(OR(F16&amp;F17&amp;F18="WLW",F17&amp;F18="WW"),"Y","N")</f>
        <v>Y</v>
      </c>
      <c r="X20" s="14" t="str">
        <f t="shared" si="28"/>
        <v>N</v>
      </c>
      <c r="Y20" s="14">
        <f t="shared" si="29"/>
        <v>7</v>
      </c>
      <c r="Z20" s="79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0</v>
      </c>
      <c r="AD20" s="14">
        <f t="shared" si="34"/>
        <v>2</v>
      </c>
      <c r="AE20" s="14">
        <f t="shared" si="35"/>
        <v>0</v>
      </c>
      <c r="AF20" s="14">
        <f t="shared" si="36"/>
        <v>5</v>
      </c>
      <c r="AG20" s="152" t="str">
        <f t="shared" si="37"/>
        <v/>
      </c>
      <c r="AH20" s="152" t="str">
        <f t="shared" si="38"/>
        <v>F5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6"/>
        <v/>
      </c>
      <c r="AM20" s="71" t="str">
        <f t="shared" si="17"/>
        <v/>
      </c>
      <c r="AN20" s="71" t="str">
        <f t="shared" si="18"/>
        <v/>
      </c>
      <c r="AO20" s="71" t="str">
        <f t="shared" si="19"/>
        <v/>
      </c>
      <c r="AR20" s="14" t="str">
        <f t="shared" si="3"/>
        <v>PD</v>
      </c>
      <c r="AS20" s="14" t="str">
        <f t="shared" si="48"/>
        <v>M1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0"/>
        <v>01001</v>
      </c>
      <c r="AW20" s="14" t="str">
        <f t="shared" si="20"/>
        <v>40120</v>
      </c>
      <c r="AX20" s="14" t="str">
        <f t="shared" si="42"/>
        <v>001001</v>
      </c>
      <c r="AY20" s="14" t="str">
        <f t="shared" si="42"/>
        <v>340120</v>
      </c>
      <c r="AZ20" s="14" t="str">
        <f t="shared" si="43"/>
        <v>B</v>
      </c>
      <c r="BA20" s="14" t="str">
        <f t="shared" si="21"/>
        <v>BL</v>
      </c>
      <c r="BB20" s="14" t="str">
        <f t="shared" si="44"/>
        <v>F2</v>
      </c>
      <c r="BC20" s="14" t="str">
        <f t="shared" si="22"/>
        <v>F4L</v>
      </c>
      <c r="BD20" s="14" t="str">
        <f t="shared" si="47"/>
        <v>F5</v>
      </c>
      <c r="BE20" s="14" t="str">
        <f t="shared" si="45"/>
        <v>2</v>
      </c>
      <c r="BF20" s="14" t="str">
        <f t="shared" si="46"/>
        <v>5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68" t="str">
        <f t="shared" si="6"/>
        <v>P9</v>
      </c>
      <c r="C21" s="24" t="str">
        <f t="shared" si="2"/>
        <v/>
      </c>
      <c r="D21" s="77" t="str">
        <f t="shared" si="7"/>
        <v>F3</v>
      </c>
      <c r="E21" s="114" t="str">
        <f t="shared" si="8"/>
        <v/>
      </c>
      <c r="F21" s="67" t="str">
        <f t="shared" si="23"/>
        <v>L</v>
      </c>
      <c r="H21" s="81" t="str">
        <f>IF('Strategy Dashboard'!AU21="","",'Strategy Dashboard'!AU21)</f>
        <v>B</v>
      </c>
      <c r="J21" s="68" t="str">
        <f t="shared" si="9"/>
        <v/>
      </c>
      <c r="K21" s="77" t="str">
        <f t="shared" si="10"/>
        <v>F6</v>
      </c>
      <c r="L21" s="114" t="str">
        <f t="shared" si="11"/>
        <v/>
      </c>
      <c r="M21" s="24" t="str">
        <f t="shared" si="24"/>
        <v>L</v>
      </c>
      <c r="N21" s="36">
        <f t="shared" si="25"/>
        <v>-25</v>
      </c>
      <c r="O21" s="117" t="str">
        <f t="shared" si="12"/>
        <v/>
      </c>
      <c r="P21" s="24">
        <f>IF(H21="","",IF(B21="NB",P20,IF(O21="",SUM($O$5:$O21)+N21,SUM($O$5:$O21))))</f>
        <v>-24</v>
      </c>
      <c r="Q21" s="123" t="str">
        <f t="shared" si="0"/>
        <v/>
      </c>
      <c r="R21" s="121">
        <f t="shared" si="13"/>
        <v>-9</v>
      </c>
      <c r="S21" s="79" t="str">
        <f t="shared" si="14"/>
        <v>L</v>
      </c>
      <c r="T21" s="14">
        <f t="shared" si="5"/>
        <v>-10</v>
      </c>
      <c r="U21" s="14">
        <f t="shared" si="26"/>
        <v>-6</v>
      </c>
      <c r="V21" s="14" t="str">
        <f t="shared" si="27"/>
        <v>C</v>
      </c>
      <c r="W21" s="14" t="str">
        <f t="shared" ref="W21:W84" si="49">IF(OR(F17&amp;F18&amp;F19="WLW",F18&amp;F19="WW"),"Y","N")</f>
        <v>N</v>
      </c>
      <c r="X21" s="14" t="str">
        <f t="shared" si="28"/>
        <v>N</v>
      </c>
      <c r="Y21" s="14">
        <f t="shared" si="29"/>
        <v>8</v>
      </c>
      <c r="Z21" s="79" t="str">
        <f t="shared" si="30"/>
        <v>N</v>
      </c>
      <c r="AA21" s="14" t="str">
        <f t="shared" si="31"/>
        <v>N</v>
      </c>
      <c r="AB21" s="14" t="str">
        <f t="shared" si="32"/>
        <v>N</v>
      </c>
      <c r="AC21" s="14">
        <f t="shared" si="33"/>
        <v>3</v>
      </c>
      <c r="AD21" s="14">
        <f t="shared" si="34"/>
        <v>0</v>
      </c>
      <c r="AE21" s="14">
        <f t="shared" si="35"/>
        <v>6</v>
      </c>
      <c r="AF21" s="14">
        <f t="shared" si="36"/>
        <v>0</v>
      </c>
      <c r="AG21" s="152" t="str">
        <f t="shared" si="37"/>
        <v>F6</v>
      </c>
      <c r="AH21" s="152" t="str">
        <f t="shared" si="38"/>
        <v/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6"/>
        <v/>
      </c>
      <c r="AM21" s="71" t="str">
        <f t="shared" si="17"/>
        <v/>
      </c>
      <c r="AN21" s="71" t="str">
        <f t="shared" si="18"/>
        <v/>
      </c>
      <c r="AO21" s="71" t="str">
        <f t="shared" si="19"/>
        <v/>
      </c>
      <c r="AR21" s="14" t="str">
        <f t="shared" si="3"/>
        <v>PD</v>
      </c>
      <c r="AS21" s="14" t="str">
        <f t="shared" si="48"/>
        <v>M1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20"/>
        <v>10012</v>
      </c>
      <c r="AW21" s="14" t="str">
        <f t="shared" si="20"/>
        <v>01200</v>
      </c>
      <c r="AX21" s="14" t="str">
        <f t="shared" si="42"/>
        <v>010012</v>
      </c>
      <c r="AY21" s="14" t="str">
        <f t="shared" si="42"/>
        <v>401200</v>
      </c>
      <c r="AZ21" s="14" t="str">
        <f t="shared" si="43"/>
        <v>P</v>
      </c>
      <c r="BA21" s="14" t="str">
        <f t="shared" si="21"/>
        <v>F2L</v>
      </c>
      <c r="BB21" s="14" t="str">
        <f t="shared" si="44"/>
        <v>F3</v>
      </c>
      <c r="BC21" s="14" t="str">
        <f t="shared" si="22"/>
        <v>F5L</v>
      </c>
      <c r="BD21" s="14" t="str">
        <f t="shared" si="47"/>
        <v>F6</v>
      </c>
      <c r="BE21" s="14" t="str">
        <f t="shared" si="45"/>
        <v>3</v>
      </c>
      <c r="BF21" s="14" t="str">
        <f t="shared" si="46"/>
        <v>6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68" t="str">
        <f t="shared" si="6"/>
        <v>P3</v>
      </c>
      <c r="C22" s="24" t="str">
        <f t="shared" si="2"/>
        <v/>
      </c>
      <c r="D22" s="77" t="str">
        <f t="shared" si="7"/>
        <v/>
      </c>
      <c r="E22" s="114" t="str">
        <f t="shared" si="8"/>
        <v>F4</v>
      </c>
      <c r="F22" s="67" t="str">
        <f t="shared" si="23"/>
        <v>W</v>
      </c>
      <c r="H22" s="81" t="str">
        <f>IF('Strategy Dashboard'!AU22="","",'Strategy Dashboard'!AU22)</f>
        <v>B</v>
      </c>
      <c r="J22" s="68" t="str">
        <f t="shared" si="9"/>
        <v/>
      </c>
      <c r="K22" s="77" t="str">
        <f t="shared" si="10"/>
        <v>F7</v>
      </c>
      <c r="L22" s="114" t="str">
        <f t="shared" si="11"/>
        <v/>
      </c>
      <c r="M22" s="24" t="str">
        <f t="shared" si="24"/>
        <v>L</v>
      </c>
      <c r="N22" s="36">
        <f t="shared" si="25"/>
        <v>-28</v>
      </c>
      <c r="O22" s="117" t="str">
        <f t="shared" si="12"/>
        <v/>
      </c>
      <c r="P22" s="24">
        <f>IF(H22="","",IF(B22="NB",P21,IF(O22="",SUM($O$5:$O22)+N22,SUM($O$5:$O22))))</f>
        <v>-27</v>
      </c>
      <c r="Q22" s="123" t="str">
        <f t="shared" si="0"/>
        <v/>
      </c>
      <c r="R22" s="121">
        <f t="shared" si="13"/>
        <v>-3</v>
      </c>
      <c r="S22" s="79" t="str">
        <f t="shared" si="14"/>
        <v>L</v>
      </c>
      <c r="T22" s="14">
        <f t="shared" si="5"/>
        <v>-10</v>
      </c>
      <c r="U22" s="14">
        <f t="shared" si="26"/>
        <v>-6</v>
      </c>
      <c r="V22" s="14" t="str">
        <f t="shared" si="27"/>
        <v>C</v>
      </c>
      <c r="W22" s="14" t="str">
        <f t="shared" si="49"/>
        <v>N</v>
      </c>
      <c r="X22" s="14" t="str">
        <f t="shared" si="28"/>
        <v>N</v>
      </c>
      <c r="Y22" s="14">
        <f t="shared" si="29"/>
        <v>9</v>
      </c>
      <c r="Z22" s="79" t="str">
        <f t="shared" si="30"/>
        <v>N</v>
      </c>
      <c r="AA22" s="14" t="str">
        <f t="shared" si="31"/>
        <v>N</v>
      </c>
      <c r="AB22" s="14" t="str">
        <f t="shared" si="32"/>
        <v>N</v>
      </c>
      <c r="AC22" s="14">
        <f t="shared" si="33"/>
        <v>0</v>
      </c>
      <c r="AD22" s="14">
        <f t="shared" si="34"/>
        <v>4</v>
      </c>
      <c r="AE22" s="14">
        <f t="shared" si="35"/>
        <v>7</v>
      </c>
      <c r="AF22" s="14">
        <f t="shared" si="36"/>
        <v>0</v>
      </c>
      <c r="AG22" s="152" t="str">
        <f t="shared" si="37"/>
        <v>F7</v>
      </c>
      <c r="AH22" s="152" t="str">
        <f t="shared" si="38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1" t="str">
        <f t="shared" si="16"/>
        <v/>
      </c>
      <c r="AM22" s="71" t="str">
        <f t="shared" si="17"/>
        <v/>
      </c>
      <c r="AN22" s="71" t="str">
        <f t="shared" si="18"/>
        <v/>
      </c>
      <c r="AO22" s="71" t="str">
        <f t="shared" si="19"/>
        <v/>
      </c>
      <c r="AR22" s="14" t="str">
        <f t="shared" si="3"/>
        <v>PD</v>
      </c>
      <c r="AS22" s="14" t="str">
        <f t="shared" si="48"/>
        <v>M1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20"/>
        <v>00120</v>
      </c>
      <c r="AW22" s="14" t="str">
        <f t="shared" si="20"/>
        <v>12001</v>
      </c>
      <c r="AX22" s="14" t="str">
        <f t="shared" si="42"/>
        <v>100120</v>
      </c>
      <c r="AY22" s="14" t="str">
        <f t="shared" si="42"/>
        <v>012001</v>
      </c>
      <c r="AZ22" s="14" t="str">
        <f t="shared" si="43"/>
        <v>B</v>
      </c>
      <c r="BA22" s="14" t="str">
        <f t="shared" si="21"/>
        <v>F3L</v>
      </c>
      <c r="BB22" s="14" t="str">
        <f t="shared" si="44"/>
        <v>F4</v>
      </c>
      <c r="BC22" s="14" t="str">
        <f t="shared" si="22"/>
        <v>F6L</v>
      </c>
      <c r="BD22" s="14" t="str">
        <f t="shared" si="47"/>
        <v>F7</v>
      </c>
      <c r="BE22" s="14" t="str">
        <f t="shared" si="45"/>
        <v>4</v>
      </c>
      <c r="BF22" s="14" t="str">
        <f t="shared" si="46"/>
        <v>7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68" t="str">
        <f t="shared" si="6"/>
        <v>P11</v>
      </c>
      <c r="C23" s="24" t="str">
        <f t="shared" si="2"/>
        <v>T-T</v>
      </c>
      <c r="D23" s="77" t="str">
        <f t="shared" si="7"/>
        <v>F3</v>
      </c>
      <c r="E23" s="114" t="str">
        <f t="shared" si="8"/>
        <v/>
      </c>
      <c r="F23" s="67" t="str">
        <f t="shared" si="23"/>
        <v>L</v>
      </c>
      <c r="H23" s="81" t="str">
        <f>IF('Strategy Dashboard'!AU23="","",'Strategy Dashboard'!AU23)</f>
        <v>B</v>
      </c>
      <c r="J23" s="68" t="str">
        <f t="shared" si="9"/>
        <v>T-T</v>
      </c>
      <c r="K23" s="77" t="str">
        <f t="shared" si="10"/>
        <v>F8</v>
      </c>
      <c r="L23" s="114" t="str">
        <f t="shared" si="11"/>
        <v/>
      </c>
      <c r="M23" s="24" t="str">
        <f t="shared" si="24"/>
        <v>L</v>
      </c>
      <c r="N23" s="36">
        <f t="shared" si="25"/>
        <v>-39</v>
      </c>
      <c r="O23" s="117" t="str">
        <f t="shared" si="12"/>
        <v/>
      </c>
      <c r="P23" s="24">
        <f>IF(H23="","",IF(B23="NB",P22,IF(O23="",SUM($O$5:$O23)+N23,SUM($O$5:$O23))))</f>
        <v>-38</v>
      </c>
      <c r="Q23" s="123" t="str">
        <f t="shared" si="0"/>
        <v/>
      </c>
      <c r="R23" s="121">
        <f t="shared" si="13"/>
        <v>-11</v>
      </c>
      <c r="S23" s="79" t="str">
        <f t="shared" si="14"/>
        <v>L</v>
      </c>
      <c r="T23" s="14">
        <f t="shared" si="5"/>
        <v>-10</v>
      </c>
      <c r="U23" s="14">
        <f t="shared" si="26"/>
        <v>-6</v>
      </c>
      <c r="V23" s="14" t="str">
        <f t="shared" si="27"/>
        <v>C</v>
      </c>
      <c r="W23" s="14" t="str">
        <f t="shared" si="49"/>
        <v>N</v>
      </c>
      <c r="X23" s="14" t="str">
        <f t="shared" si="28"/>
        <v>N</v>
      </c>
      <c r="Y23" s="14">
        <f t="shared" si="29"/>
        <v>10</v>
      </c>
      <c r="Z23" s="79" t="str">
        <f t="shared" si="30"/>
        <v>N</v>
      </c>
      <c r="AA23" s="14" t="str">
        <f t="shared" si="31"/>
        <v>N</v>
      </c>
      <c r="AB23" s="14" t="str">
        <f t="shared" si="32"/>
        <v>N</v>
      </c>
      <c r="AC23" s="14">
        <f t="shared" si="33"/>
        <v>3</v>
      </c>
      <c r="AD23" s="14">
        <f t="shared" si="34"/>
        <v>0</v>
      </c>
      <c r="AE23" s="14">
        <f t="shared" si="35"/>
        <v>8</v>
      </c>
      <c r="AF23" s="14">
        <f t="shared" si="36"/>
        <v>0</v>
      </c>
      <c r="AG23" s="152" t="str">
        <f t="shared" si="37"/>
        <v>F8</v>
      </c>
      <c r="AH23" s="152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Y</v>
      </c>
      <c r="AL23" s="71" t="str">
        <f t="shared" si="16"/>
        <v>F3</v>
      </c>
      <c r="AM23" s="71" t="str">
        <f t="shared" si="17"/>
        <v/>
      </c>
      <c r="AN23" s="71" t="str">
        <f t="shared" si="18"/>
        <v>F8</v>
      </c>
      <c r="AO23" s="71" t="str">
        <f t="shared" si="19"/>
        <v/>
      </c>
      <c r="AR23" s="14" t="str">
        <f t="shared" si="3"/>
        <v>T-T</v>
      </c>
      <c r="AS23" s="14" t="str">
        <f t="shared" si="48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20"/>
        <v>01200</v>
      </c>
      <c r="AW23" s="14" t="str">
        <f t="shared" si="20"/>
        <v>20012</v>
      </c>
      <c r="AX23" s="14" t="str">
        <f t="shared" si="42"/>
        <v>001200</v>
      </c>
      <c r="AY23" s="14" t="str">
        <f t="shared" si="42"/>
        <v>120012</v>
      </c>
      <c r="AZ23" s="14" t="str">
        <f t="shared" si="43"/>
        <v>B</v>
      </c>
      <c r="BA23" s="14" t="str">
        <f t="shared" si="21"/>
        <v>F4W</v>
      </c>
      <c r="BB23" s="14" t="str">
        <f t="shared" si="44"/>
        <v>F3</v>
      </c>
      <c r="BC23" s="14" t="str">
        <f t="shared" si="22"/>
        <v>F7L</v>
      </c>
      <c r="BD23" s="14" t="str">
        <f t="shared" si="47"/>
        <v>F8</v>
      </c>
      <c r="BE23" s="14" t="str">
        <f t="shared" si="45"/>
        <v>3</v>
      </c>
      <c r="BF23" s="14" t="str">
        <f t="shared" si="46"/>
        <v>8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P13</v>
      </c>
      <c r="C24" s="25" t="str">
        <f t="shared" si="2"/>
        <v/>
      </c>
      <c r="D24" s="78" t="str">
        <f t="shared" si="7"/>
        <v>F4</v>
      </c>
      <c r="E24" s="115" t="str">
        <f t="shared" si="8"/>
        <v/>
      </c>
      <c r="F24" s="70" t="str">
        <f t="shared" si="23"/>
        <v>W</v>
      </c>
      <c r="H24" s="82" t="str">
        <f>IF('Strategy Dashboard'!AU24="","",'Strategy Dashboard'!AU24)</f>
        <v>P</v>
      </c>
      <c r="J24" s="69" t="str">
        <f t="shared" si="9"/>
        <v/>
      </c>
      <c r="K24" s="78" t="str">
        <f t="shared" si="10"/>
        <v>F9</v>
      </c>
      <c r="L24" s="115" t="str">
        <f t="shared" si="11"/>
        <v/>
      </c>
      <c r="M24" s="25" t="str">
        <f t="shared" si="24"/>
        <v>W</v>
      </c>
      <c r="N24" s="36">
        <f t="shared" si="25"/>
        <v>-26</v>
      </c>
      <c r="O24" s="124" t="str">
        <f t="shared" si="12"/>
        <v/>
      </c>
      <c r="P24" s="25">
        <f>IF(H24="","",IF(B24="NB",P23,IF(O24="",SUM($O$5:$O24)+N24,SUM($O$5:$O24))))</f>
        <v>-25</v>
      </c>
      <c r="Q24" s="125" t="str">
        <f t="shared" si="0"/>
        <v/>
      </c>
      <c r="R24" s="122">
        <f t="shared" si="13"/>
        <v>13</v>
      </c>
      <c r="S24" s="79" t="str">
        <f t="shared" si="14"/>
        <v>W</v>
      </c>
      <c r="T24" s="14">
        <f t="shared" si="5"/>
        <v>-9</v>
      </c>
      <c r="U24" s="14">
        <f t="shared" si="26"/>
        <v>1</v>
      </c>
      <c r="V24" s="14" t="str">
        <f t="shared" si="27"/>
        <v>C</v>
      </c>
      <c r="W24" s="14" t="str">
        <f t="shared" si="49"/>
        <v>N</v>
      </c>
      <c r="X24" s="14" t="str">
        <f t="shared" si="28"/>
        <v>N</v>
      </c>
      <c r="Y24" s="14">
        <f t="shared" si="29"/>
        <v>11</v>
      </c>
      <c r="Z24" s="79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4</v>
      </c>
      <c r="AD24" s="14">
        <f t="shared" si="34"/>
        <v>0</v>
      </c>
      <c r="AE24" s="14">
        <f t="shared" si="35"/>
        <v>9</v>
      </c>
      <c r="AF24" s="14">
        <f t="shared" si="36"/>
        <v>0</v>
      </c>
      <c r="AG24" s="152" t="str">
        <f t="shared" si="37"/>
        <v>F9</v>
      </c>
      <c r="AH24" s="152" t="str">
        <f t="shared" si="38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1" t="str">
        <f t="shared" si="16"/>
        <v>F4</v>
      </c>
      <c r="AM24" s="71" t="str">
        <f t="shared" si="17"/>
        <v/>
      </c>
      <c r="AN24" s="71" t="str">
        <f t="shared" si="18"/>
        <v>F9</v>
      </c>
      <c r="AO24" s="71" t="str">
        <f t="shared" si="19"/>
        <v/>
      </c>
      <c r="AR24" s="14" t="str">
        <f t="shared" si="3"/>
        <v>T-T</v>
      </c>
      <c r="AS24" s="14" t="str">
        <f t="shared" si="48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20"/>
        <v>12000</v>
      </c>
      <c r="AW24" s="14" t="str">
        <f t="shared" si="20"/>
        <v>00123</v>
      </c>
      <c r="AX24" s="14" t="str">
        <f t="shared" si="42"/>
        <v>012000</v>
      </c>
      <c r="AY24" s="14" t="str">
        <f t="shared" si="42"/>
        <v>200123</v>
      </c>
      <c r="AZ24" s="14" t="str">
        <f t="shared" si="43"/>
        <v>B</v>
      </c>
      <c r="BA24" s="14" t="str">
        <f t="shared" si="21"/>
        <v>F3L</v>
      </c>
      <c r="BB24" s="14" t="str">
        <f t="shared" si="44"/>
        <v>F4</v>
      </c>
      <c r="BC24" s="14" t="str">
        <f t="shared" si="22"/>
        <v>F8L</v>
      </c>
      <c r="BD24" s="14" t="str">
        <f t="shared" si="47"/>
        <v>F9</v>
      </c>
      <c r="BE24" s="14" t="str">
        <f t="shared" si="45"/>
        <v>4</v>
      </c>
      <c r="BF24" s="14" t="str">
        <f t="shared" si="46"/>
        <v>9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4" t="str">
        <f t="shared" si="6"/>
        <v>P11</v>
      </c>
      <c r="C25" s="36" t="str">
        <f t="shared" si="2"/>
        <v/>
      </c>
      <c r="D25" s="75" t="str">
        <f t="shared" si="7"/>
        <v>F3</v>
      </c>
      <c r="E25" s="113" t="str">
        <f t="shared" si="8"/>
        <v/>
      </c>
      <c r="F25" s="76" t="str">
        <f t="shared" si="23"/>
        <v/>
      </c>
      <c r="H25" s="80" t="str">
        <f>IF('Strategy Dashboard'!AU25="","",'Strategy Dashboard'!AU25)</f>
        <v/>
      </c>
      <c r="J25" s="74" t="str">
        <f t="shared" si="9"/>
        <v/>
      </c>
      <c r="K25" s="75" t="str">
        <f t="shared" si="10"/>
        <v>F8</v>
      </c>
      <c r="L25" s="113" t="str">
        <f t="shared" si="11"/>
        <v/>
      </c>
      <c r="M25" s="36" t="str">
        <f t="shared" si="24"/>
        <v/>
      </c>
      <c r="N25" s="36" t="str">
        <f t="shared" si="25"/>
        <v/>
      </c>
      <c r="O25" s="129" t="str">
        <f t="shared" si="12"/>
        <v/>
      </c>
      <c r="P25" s="36" t="str">
        <f>IF(H25="","",IF(B25="NB",P24,IF(O25="",SUM($O$5:$O25)+N25,SUM($O$5:$O25))))</f>
        <v/>
      </c>
      <c r="Q25" s="130" t="str">
        <f t="shared" si="0"/>
        <v/>
      </c>
      <c r="R25" s="120" t="str">
        <f t="shared" si="13"/>
        <v/>
      </c>
      <c r="S25" s="79" t="str">
        <f t="shared" si="14"/>
        <v/>
      </c>
      <c r="T25" s="14" t="str">
        <f t="shared" si="5"/>
        <v/>
      </c>
      <c r="U25" s="14">
        <f t="shared" si="26"/>
        <v>0</v>
      </c>
      <c r="V25" s="14" t="str">
        <f t="shared" si="27"/>
        <v>C</v>
      </c>
      <c r="W25" s="14" t="str">
        <f t="shared" si="49"/>
        <v>N</v>
      </c>
      <c r="X25" s="14" t="str">
        <f t="shared" si="28"/>
        <v>N</v>
      </c>
      <c r="Y25" s="14">
        <f t="shared" si="29"/>
        <v>12</v>
      </c>
      <c r="Z25" s="79" t="str">
        <f t="shared" si="30"/>
        <v>N</v>
      </c>
      <c r="AA25" s="14" t="str">
        <f t="shared" si="31"/>
        <v>N</v>
      </c>
      <c r="AB25" s="14" t="str">
        <f t="shared" si="32"/>
        <v>N</v>
      </c>
      <c r="AC25" s="14">
        <f t="shared" si="33"/>
        <v>3</v>
      </c>
      <c r="AD25" s="14">
        <f t="shared" si="34"/>
        <v>0</v>
      </c>
      <c r="AE25" s="14">
        <f t="shared" si="35"/>
        <v>8</v>
      </c>
      <c r="AF25" s="14">
        <f t="shared" si="36"/>
        <v>0</v>
      </c>
      <c r="AG25" s="152" t="str">
        <f t="shared" si="37"/>
        <v>F8</v>
      </c>
      <c r="AH25" s="152" t="str">
        <f t="shared" si="38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1" t="str">
        <f t="shared" si="16"/>
        <v>F3</v>
      </c>
      <c r="AM25" s="71" t="str">
        <f t="shared" si="17"/>
        <v/>
      </c>
      <c r="AN25" s="71" t="str">
        <f t="shared" si="18"/>
        <v>F8</v>
      </c>
      <c r="AO25" s="71" t="str">
        <f t="shared" si="19"/>
        <v/>
      </c>
      <c r="AR25" s="14" t="str">
        <f t="shared" si="3"/>
        <v>T-T</v>
      </c>
      <c r="AS25" s="14" t="str">
        <f t="shared" si="48"/>
        <v>T-T</v>
      </c>
      <c r="AT25" s="14" t="str">
        <f>IF('Strategy Dashboard'!AU25="P",IF(AT24="",1,AT24+1),"")</f>
        <v/>
      </c>
      <c r="AU25" s="14" t="str">
        <f>IF('Strategy Dashboard'!AU25="B",IF(AU24="",1,AU24+1),"")</f>
        <v/>
      </c>
      <c r="AV25" s="14" t="str">
        <f t="shared" si="20"/>
        <v>20001</v>
      </c>
      <c r="AW25" s="14" t="str">
        <f t="shared" si="20"/>
        <v>01230</v>
      </c>
      <c r="AX25" s="14" t="str">
        <f t="shared" si="42"/>
        <v>120001</v>
      </c>
      <c r="AY25" s="14" t="str">
        <f t="shared" si="42"/>
        <v>001230</v>
      </c>
      <c r="AZ25" s="14" t="str">
        <f t="shared" si="43"/>
        <v>B</v>
      </c>
      <c r="BA25" s="14" t="str">
        <f t="shared" si="21"/>
        <v>F4W</v>
      </c>
      <c r="BB25" s="14" t="str">
        <f t="shared" si="44"/>
        <v>F3</v>
      </c>
      <c r="BC25" s="14" t="str">
        <f t="shared" si="22"/>
        <v>F9W</v>
      </c>
      <c r="BD25" s="14" t="str">
        <f t="shared" si="47"/>
        <v>F8</v>
      </c>
      <c r="BE25" s="14" t="str">
        <f t="shared" si="45"/>
        <v>3</v>
      </c>
      <c r="BF25" s="14" t="str">
        <f t="shared" si="46"/>
        <v>8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68" t="str">
        <f t="shared" si="6"/>
        <v/>
      </c>
      <c r="C26" s="24" t="str">
        <f t="shared" si="2"/>
        <v/>
      </c>
      <c r="D26" s="77" t="str">
        <f t="shared" si="7"/>
        <v/>
      </c>
      <c r="E26" s="114" t="str">
        <f t="shared" si="8"/>
        <v/>
      </c>
      <c r="F26" s="67" t="str">
        <f t="shared" si="23"/>
        <v/>
      </c>
      <c r="H26" s="81" t="str">
        <f>IF('Strategy Dashboard'!AU26="","",'Strategy Dashboard'!AU26)</f>
        <v/>
      </c>
      <c r="J26" s="68" t="str">
        <f t="shared" si="9"/>
        <v/>
      </c>
      <c r="K26" s="77" t="str">
        <f t="shared" si="10"/>
        <v/>
      </c>
      <c r="L26" s="114" t="str">
        <f t="shared" si="11"/>
        <v/>
      </c>
      <c r="M26" s="24" t="str">
        <f t="shared" si="24"/>
        <v/>
      </c>
      <c r="N26" s="36" t="str">
        <f t="shared" si="25"/>
        <v/>
      </c>
      <c r="O26" s="117" t="str">
        <f t="shared" si="12"/>
        <v/>
      </c>
      <c r="P26" s="24" t="str">
        <f>IF(H26="","",IF(B26="NB",P25,IF(O26="",SUM($O$5:$O26)+N26,SUM($O$5:$O26))))</f>
        <v/>
      </c>
      <c r="Q26" s="123" t="str">
        <f t="shared" si="0"/>
        <v/>
      </c>
      <c r="R26" s="121" t="str">
        <f t="shared" si="13"/>
        <v/>
      </c>
      <c r="S26" s="79" t="str">
        <f t="shared" si="14"/>
        <v/>
      </c>
      <c r="T26" s="14" t="str">
        <f t="shared" si="5"/>
        <v/>
      </c>
      <c r="U26" s="14">
        <f t="shared" si="26"/>
        <v>0</v>
      </c>
      <c r="V26" s="14" t="str">
        <f t="shared" si="27"/>
        <v/>
      </c>
      <c r="W26" s="14" t="str">
        <f t="shared" si="49"/>
        <v>Y</v>
      </c>
      <c r="X26" s="14" t="str">
        <f t="shared" si="28"/>
        <v>N</v>
      </c>
      <c r="Y26" s="14" t="str">
        <f t="shared" si="29"/>
        <v/>
      </c>
      <c r="Z26" s="79" t="str">
        <f t="shared" si="30"/>
        <v/>
      </c>
      <c r="AA26" s="14" t="str">
        <f t="shared" si="31"/>
        <v/>
      </c>
      <c r="AB26" s="14" t="str">
        <f t="shared" si="32"/>
        <v/>
      </c>
      <c r="AC26" s="14" t="str">
        <f t="shared" si="33"/>
        <v/>
      </c>
      <c r="AD26" s="14" t="str">
        <f t="shared" si="34"/>
        <v/>
      </c>
      <c r="AE26" s="14" t="str">
        <f t="shared" si="35"/>
        <v/>
      </c>
      <c r="AF26" s="14" t="str">
        <f t="shared" si="36"/>
        <v/>
      </c>
      <c r="AG26" s="152" t="str">
        <f t="shared" si="37"/>
        <v/>
      </c>
      <c r="AH26" s="152" t="str">
        <f t="shared" si="38"/>
        <v/>
      </c>
      <c r="AI26" s="44" t="str">
        <f t="shared" si="39"/>
        <v/>
      </c>
      <c r="AJ26" s="44" t="str">
        <f t="shared" si="40"/>
        <v/>
      </c>
      <c r="AK26" s="44" t="str">
        <f t="shared" si="41"/>
        <v/>
      </c>
      <c r="AL26" s="71" t="str">
        <f t="shared" si="16"/>
        <v/>
      </c>
      <c r="AM26" s="71" t="str">
        <f t="shared" si="17"/>
        <v/>
      </c>
      <c r="AN26" s="71" t="str">
        <f t="shared" si="18"/>
        <v/>
      </c>
      <c r="AO26" s="71" t="str">
        <f t="shared" si="19"/>
        <v/>
      </c>
      <c r="AR26" s="14" t="str">
        <f t="shared" si="3"/>
        <v/>
      </c>
      <c r="AS26" s="14" t="str">
        <f t="shared" si="48"/>
        <v/>
      </c>
      <c r="AT26" s="14" t="str">
        <f>IF('Strategy Dashboard'!AU26="P",IF(AT25="",1,AT25+1),"")</f>
        <v/>
      </c>
      <c r="AU26" s="14" t="str">
        <f>IF('Strategy Dashboard'!AU26="B",IF(AU25="",1,AU25+1),"")</f>
        <v/>
      </c>
      <c r="AV26" s="14" t="str">
        <f t="shared" ref="AV26:AW45" si="50">IF(AT21="",0,AT21)&amp;IF(AT22="",0,AT22)&amp;IF(AT23="",0,AT23)&amp;IF(AT24="",0,AT24)&amp;IF(AT25="",0,AT25)</f>
        <v>00010</v>
      </c>
      <c r="AW26" s="14" t="str">
        <f t="shared" si="50"/>
        <v>12300</v>
      </c>
      <c r="AX26" s="14" t="str">
        <f t="shared" si="42"/>
        <v>200010</v>
      </c>
      <c r="AY26" s="14" t="str">
        <f t="shared" si="42"/>
        <v>012300</v>
      </c>
      <c r="AZ26" s="14" t="str">
        <f t="shared" si="43"/>
        <v>B</v>
      </c>
      <c r="BA26" s="14" t="str">
        <f t="shared" si="21"/>
        <v>F3</v>
      </c>
      <c r="BB26" s="14" t="str">
        <f t="shared" si="44"/>
        <v/>
      </c>
      <c r="BC26" s="14" t="str">
        <f t="shared" si="22"/>
        <v>F8</v>
      </c>
      <c r="BD26" s="14" t="str">
        <f t="shared" si="47"/>
        <v/>
      </c>
      <c r="BE26" s="14">
        <f t="shared" si="45"/>
        <v>1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68" t="str">
        <f t="shared" si="6"/>
        <v/>
      </c>
      <c r="C27" s="24" t="str">
        <f t="shared" si="2"/>
        <v/>
      </c>
      <c r="D27" s="77" t="str">
        <f t="shared" si="7"/>
        <v/>
      </c>
      <c r="E27" s="114" t="str">
        <f t="shared" si="8"/>
        <v/>
      </c>
      <c r="F27" s="67" t="str">
        <f t="shared" si="23"/>
        <v/>
      </c>
      <c r="H27" s="81" t="str">
        <f>IF('Strategy Dashboard'!AU27="","",'Strategy Dashboard'!AU27)</f>
        <v/>
      </c>
      <c r="J27" s="68" t="str">
        <f t="shared" si="9"/>
        <v/>
      </c>
      <c r="K27" s="77" t="str">
        <f t="shared" si="10"/>
        <v/>
      </c>
      <c r="L27" s="114" t="str">
        <f t="shared" si="11"/>
        <v/>
      </c>
      <c r="M27" s="24" t="str">
        <f t="shared" si="24"/>
        <v/>
      </c>
      <c r="N27" s="36" t="str">
        <f t="shared" si="25"/>
        <v/>
      </c>
      <c r="O27" s="117" t="str">
        <f t="shared" si="12"/>
        <v/>
      </c>
      <c r="P27" s="24" t="str">
        <f>IF(H27="","",IF(B27="NB",P26,IF(O27="",SUM($O$5:$O27)+N27,SUM($O$5:$O27))))</f>
        <v/>
      </c>
      <c r="Q27" s="123" t="str">
        <f t="shared" si="0"/>
        <v/>
      </c>
      <c r="R27" s="121" t="str">
        <f t="shared" si="13"/>
        <v/>
      </c>
      <c r="S27" s="79" t="str">
        <f t="shared" si="14"/>
        <v/>
      </c>
      <c r="T27" s="14" t="str">
        <f t="shared" si="5"/>
        <v/>
      </c>
      <c r="U27" s="14">
        <f t="shared" si="26"/>
        <v>0</v>
      </c>
      <c r="V27" s="14" t="str">
        <f t="shared" si="27"/>
        <v/>
      </c>
      <c r="W27" s="14" t="str">
        <f t="shared" si="49"/>
        <v>N</v>
      </c>
      <c r="X27" s="14" t="str">
        <f t="shared" si="28"/>
        <v>N</v>
      </c>
      <c r="Y27" s="14" t="str">
        <f t="shared" si="29"/>
        <v/>
      </c>
      <c r="Z27" s="79" t="str">
        <f t="shared" si="30"/>
        <v/>
      </c>
      <c r="AA27" s="14" t="str">
        <f t="shared" si="31"/>
        <v/>
      </c>
      <c r="AB27" s="14" t="str">
        <f t="shared" si="32"/>
        <v/>
      </c>
      <c r="AC27" s="14" t="str">
        <f t="shared" si="33"/>
        <v/>
      </c>
      <c r="AD27" s="14" t="str">
        <f t="shared" si="34"/>
        <v/>
      </c>
      <c r="AE27" s="14" t="str">
        <f t="shared" si="35"/>
        <v/>
      </c>
      <c r="AF27" s="14" t="str">
        <f t="shared" si="36"/>
        <v/>
      </c>
      <c r="AG27" s="152" t="str">
        <f t="shared" si="37"/>
        <v/>
      </c>
      <c r="AH27" s="152" t="str">
        <f t="shared" si="38"/>
        <v/>
      </c>
      <c r="AI27" s="44" t="str">
        <f t="shared" si="39"/>
        <v/>
      </c>
      <c r="AJ27" s="44" t="str">
        <f t="shared" si="40"/>
        <v/>
      </c>
      <c r="AK27" s="44" t="str">
        <f t="shared" si="41"/>
        <v/>
      </c>
      <c r="AL27" s="71" t="str">
        <f t="shared" si="16"/>
        <v/>
      </c>
      <c r="AM27" s="71" t="str">
        <f t="shared" si="17"/>
        <v/>
      </c>
      <c r="AN27" s="71" t="str">
        <f t="shared" si="18"/>
        <v/>
      </c>
      <c r="AO27" s="71" t="str">
        <f t="shared" si="19"/>
        <v/>
      </c>
      <c r="AR27" s="14" t="str">
        <f t="shared" si="3"/>
        <v/>
      </c>
      <c r="AS27" s="14" t="str">
        <f t="shared" si="48"/>
        <v/>
      </c>
      <c r="AT27" s="14" t="str">
        <f>IF('Strategy Dashboard'!AU27="P",IF(AT26="",1,AT26+1),"")</f>
        <v/>
      </c>
      <c r="AU27" s="14" t="str">
        <f>IF('Strategy Dashboard'!AU27="B",IF(AU26="",1,AU26+1),"")</f>
        <v/>
      </c>
      <c r="AV27" s="14" t="str">
        <f t="shared" si="50"/>
        <v>00100</v>
      </c>
      <c r="AW27" s="14" t="str">
        <f t="shared" si="50"/>
        <v>23000</v>
      </c>
      <c r="AX27" s="14" t="str">
        <f t="shared" si="42"/>
        <v>000100</v>
      </c>
      <c r="AY27" s="14" t="str">
        <f t="shared" si="42"/>
        <v>123000</v>
      </c>
      <c r="AZ27" s="14" t="str">
        <f t="shared" si="43"/>
        <v>B</v>
      </c>
      <c r="BA27" s="14" t="str">
        <f t="shared" si="21"/>
        <v/>
      </c>
      <c r="BB27" s="14" t="str">
        <f t="shared" si="44"/>
        <v/>
      </c>
      <c r="BC27" s="14" t="str">
        <f t="shared" si="22"/>
        <v/>
      </c>
      <c r="BD27" s="14" t="str">
        <f t="shared" si="47"/>
        <v/>
      </c>
      <c r="BE27" s="14">
        <f t="shared" si="45"/>
        <v>1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68" t="str">
        <f t="shared" si="6"/>
        <v/>
      </c>
      <c r="C28" s="24" t="str">
        <f t="shared" si="2"/>
        <v/>
      </c>
      <c r="D28" s="77" t="str">
        <f t="shared" si="7"/>
        <v/>
      </c>
      <c r="E28" s="114" t="str">
        <f t="shared" si="8"/>
        <v/>
      </c>
      <c r="F28" s="67" t="str">
        <f t="shared" si="23"/>
        <v/>
      </c>
      <c r="H28" s="81" t="str">
        <f>IF('Strategy Dashboard'!AU28="","",'Strategy Dashboard'!AU28)</f>
        <v/>
      </c>
      <c r="J28" s="68" t="str">
        <f t="shared" si="9"/>
        <v/>
      </c>
      <c r="K28" s="77" t="str">
        <f t="shared" si="10"/>
        <v/>
      </c>
      <c r="L28" s="114" t="str">
        <f t="shared" si="11"/>
        <v/>
      </c>
      <c r="M28" s="24" t="str">
        <f t="shared" si="24"/>
        <v/>
      </c>
      <c r="N28" s="36" t="str">
        <f t="shared" si="25"/>
        <v/>
      </c>
      <c r="O28" s="117" t="str">
        <f t="shared" si="12"/>
        <v/>
      </c>
      <c r="P28" s="24" t="str">
        <f>IF(H28="","",IF(B28="NB",P27,IF(O28="",SUM($O$5:$O28)+N28,SUM($O$5:$O28))))</f>
        <v/>
      </c>
      <c r="Q28" s="123" t="str">
        <f t="shared" si="0"/>
        <v/>
      </c>
      <c r="R28" s="121" t="str">
        <f t="shared" si="13"/>
        <v/>
      </c>
      <c r="S28" s="79" t="str">
        <f t="shared" si="14"/>
        <v/>
      </c>
      <c r="T28" s="14" t="str">
        <f t="shared" si="5"/>
        <v/>
      </c>
      <c r="U28" s="14">
        <f t="shared" si="26"/>
        <v>0</v>
      </c>
      <c r="V28" s="14" t="str">
        <f t="shared" si="27"/>
        <v/>
      </c>
      <c r="W28" s="14" t="str">
        <f t="shared" si="49"/>
        <v>N</v>
      </c>
      <c r="X28" s="14" t="str">
        <f t="shared" si="28"/>
        <v>N</v>
      </c>
      <c r="Y28" s="14" t="str">
        <f t="shared" si="29"/>
        <v/>
      </c>
      <c r="Z28" s="79" t="str">
        <f t="shared" si="30"/>
        <v/>
      </c>
      <c r="AA28" s="14" t="str">
        <f t="shared" si="31"/>
        <v/>
      </c>
      <c r="AB28" s="14" t="str">
        <f t="shared" si="32"/>
        <v/>
      </c>
      <c r="AC28" s="14" t="str">
        <f t="shared" si="33"/>
        <v/>
      </c>
      <c r="AD28" s="14" t="str">
        <f t="shared" si="34"/>
        <v/>
      </c>
      <c r="AE28" s="14" t="str">
        <f t="shared" si="35"/>
        <v/>
      </c>
      <c r="AF28" s="14" t="str">
        <f t="shared" si="36"/>
        <v/>
      </c>
      <c r="AG28" s="152" t="str">
        <f t="shared" si="37"/>
        <v/>
      </c>
      <c r="AH28" s="152" t="str">
        <f t="shared" si="38"/>
        <v/>
      </c>
      <c r="AI28" s="44" t="str">
        <f t="shared" si="39"/>
        <v/>
      </c>
      <c r="AJ28" s="44" t="str">
        <f t="shared" si="40"/>
        <v/>
      </c>
      <c r="AK28" s="44" t="str">
        <f t="shared" si="41"/>
        <v/>
      </c>
      <c r="AL28" s="71" t="str">
        <f t="shared" si="16"/>
        <v/>
      </c>
      <c r="AM28" s="71" t="str">
        <f t="shared" si="17"/>
        <v/>
      </c>
      <c r="AN28" s="71" t="str">
        <f t="shared" si="18"/>
        <v/>
      </c>
      <c r="AO28" s="71" t="str">
        <f t="shared" si="19"/>
        <v/>
      </c>
      <c r="AR28" s="14" t="str">
        <f t="shared" si="3"/>
        <v/>
      </c>
      <c r="AS28" s="14" t="str">
        <f t="shared" si="48"/>
        <v/>
      </c>
      <c r="AT28" s="14" t="str">
        <f>IF('Strategy Dashboard'!AU28="P",IF(AT27="",1,AT27+1),"")</f>
        <v/>
      </c>
      <c r="AU28" s="14" t="str">
        <f>IF('Strategy Dashboard'!AU28="B",IF(AU27="",1,AU27+1),"")</f>
        <v/>
      </c>
      <c r="AV28" s="14" t="str">
        <f t="shared" si="50"/>
        <v>01000</v>
      </c>
      <c r="AW28" s="14" t="str">
        <f t="shared" si="50"/>
        <v>30000</v>
      </c>
      <c r="AX28" s="14" t="str">
        <f t="shared" si="42"/>
        <v>001000</v>
      </c>
      <c r="AY28" s="14" t="str">
        <f t="shared" si="42"/>
        <v>230000</v>
      </c>
      <c r="AZ28" s="14" t="str">
        <f t="shared" si="43"/>
        <v>B</v>
      </c>
      <c r="BA28" s="14" t="str">
        <f t="shared" si="21"/>
        <v/>
      </c>
      <c r="BB28" s="14" t="str">
        <f t="shared" si="44"/>
        <v/>
      </c>
      <c r="BC28" s="14" t="str">
        <f t="shared" si="22"/>
        <v/>
      </c>
      <c r="BD28" s="14" t="str">
        <f t="shared" si="47"/>
        <v/>
      </c>
      <c r="BE28" s="14">
        <f t="shared" si="45"/>
        <v>1</v>
      </c>
      <c r="BF28" s="14">
        <f t="shared" si="46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/>
      </c>
      <c r="C29" s="25" t="str">
        <f t="shared" si="2"/>
        <v/>
      </c>
      <c r="D29" s="78" t="str">
        <f t="shared" si="7"/>
        <v/>
      </c>
      <c r="E29" s="115" t="str">
        <f t="shared" si="8"/>
        <v/>
      </c>
      <c r="F29" s="70" t="str">
        <f t="shared" si="23"/>
        <v/>
      </c>
      <c r="H29" s="82" t="str">
        <f>IF('Strategy Dashboard'!AU29="","",'Strategy Dashboard'!AU29)</f>
        <v/>
      </c>
      <c r="J29" s="69" t="str">
        <f t="shared" si="9"/>
        <v/>
      </c>
      <c r="K29" s="78" t="str">
        <f t="shared" si="10"/>
        <v/>
      </c>
      <c r="L29" s="115" t="str">
        <f t="shared" si="11"/>
        <v/>
      </c>
      <c r="M29" s="25" t="str">
        <f t="shared" si="24"/>
        <v/>
      </c>
      <c r="N29" s="36" t="str">
        <f t="shared" si="25"/>
        <v/>
      </c>
      <c r="O29" s="124" t="str">
        <f t="shared" si="12"/>
        <v/>
      </c>
      <c r="P29" s="25" t="str">
        <f>IF(H29="","",IF(B29="NB",P28,IF(O29="",SUM($O$5:$O29)+N29,SUM($O$5:$O29))))</f>
        <v/>
      </c>
      <c r="Q29" s="125" t="str">
        <f t="shared" si="0"/>
        <v/>
      </c>
      <c r="R29" s="122" t="str">
        <f t="shared" si="13"/>
        <v/>
      </c>
      <c r="S29" s="79" t="str">
        <f t="shared" si="14"/>
        <v/>
      </c>
      <c r="T29" s="14" t="str">
        <f t="shared" si="5"/>
        <v/>
      </c>
      <c r="U29" s="14">
        <f t="shared" si="26"/>
        <v>0</v>
      </c>
      <c r="V29" s="14" t="str">
        <f t="shared" si="27"/>
        <v/>
      </c>
      <c r="W29" s="14" t="str">
        <f t="shared" si="49"/>
        <v>N</v>
      </c>
      <c r="X29" s="14" t="str">
        <f t="shared" si="28"/>
        <v>N</v>
      </c>
      <c r="Y29" s="14" t="str">
        <f t="shared" si="29"/>
        <v/>
      </c>
      <c r="Z29" s="79" t="str">
        <f t="shared" si="30"/>
        <v/>
      </c>
      <c r="AA29" s="14" t="str">
        <f t="shared" si="31"/>
        <v/>
      </c>
      <c r="AB29" s="14" t="str">
        <f t="shared" si="32"/>
        <v/>
      </c>
      <c r="AC29" s="14" t="str">
        <f t="shared" si="33"/>
        <v/>
      </c>
      <c r="AD29" s="14" t="str">
        <f t="shared" si="34"/>
        <v/>
      </c>
      <c r="AE29" s="14" t="str">
        <f t="shared" si="35"/>
        <v/>
      </c>
      <c r="AF29" s="14" t="str">
        <f t="shared" si="36"/>
        <v/>
      </c>
      <c r="AG29" s="152" t="str">
        <f t="shared" si="37"/>
        <v/>
      </c>
      <c r="AH29" s="152" t="str">
        <f t="shared" si="38"/>
        <v/>
      </c>
      <c r="AI29" s="44" t="str">
        <f t="shared" si="39"/>
        <v/>
      </c>
      <c r="AJ29" s="44" t="str">
        <f t="shared" si="40"/>
        <v/>
      </c>
      <c r="AK29" s="44" t="str">
        <f t="shared" si="41"/>
        <v/>
      </c>
      <c r="AL29" s="71" t="str">
        <f t="shared" si="16"/>
        <v/>
      </c>
      <c r="AM29" s="71" t="str">
        <f t="shared" si="17"/>
        <v/>
      </c>
      <c r="AN29" s="71" t="str">
        <f t="shared" si="18"/>
        <v/>
      </c>
      <c r="AO29" s="71" t="str">
        <f t="shared" si="19"/>
        <v/>
      </c>
      <c r="AR29" s="14" t="str">
        <f t="shared" si="3"/>
        <v/>
      </c>
      <c r="AS29" s="14" t="str">
        <f t="shared" si="48"/>
        <v/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0"/>
        <v>10000</v>
      </c>
      <c r="AW29" s="14" t="str">
        <f t="shared" si="50"/>
        <v>00000</v>
      </c>
      <c r="AX29" s="14" t="str">
        <f t="shared" si="42"/>
        <v>010000</v>
      </c>
      <c r="AY29" s="14" t="str">
        <f t="shared" si="42"/>
        <v>300000</v>
      </c>
      <c r="AZ29" s="14" t="str">
        <f t="shared" si="43"/>
        <v>B</v>
      </c>
      <c r="BA29" s="14" t="str">
        <f t="shared" si="21"/>
        <v/>
      </c>
      <c r="BB29" s="14" t="str">
        <f t="shared" si="44"/>
        <v/>
      </c>
      <c r="BC29" s="14" t="str">
        <f t="shared" si="22"/>
        <v/>
      </c>
      <c r="BD29" s="14" t="str">
        <f t="shared" si="47"/>
        <v/>
      </c>
      <c r="BE29" s="14">
        <f t="shared" si="45"/>
        <v>1</v>
      </c>
      <c r="BF29" s="14">
        <f t="shared" si="46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/>
      </c>
      <c r="C30" s="36" t="str">
        <f t="shared" si="2"/>
        <v/>
      </c>
      <c r="D30" s="75" t="str">
        <f t="shared" si="7"/>
        <v/>
      </c>
      <c r="E30" s="113" t="str">
        <f t="shared" si="8"/>
        <v/>
      </c>
      <c r="F30" s="76" t="str">
        <f t="shared" si="23"/>
        <v/>
      </c>
      <c r="H30" s="80" t="str">
        <f>IF('Strategy Dashboard'!AU30="","",'Strategy Dashboard'!AU30)</f>
        <v/>
      </c>
      <c r="J30" s="74" t="str">
        <f t="shared" si="9"/>
        <v/>
      </c>
      <c r="K30" s="75" t="str">
        <f t="shared" si="10"/>
        <v/>
      </c>
      <c r="L30" s="113" t="str">
        <f t="shared" si="11"/>
        <v/>
      </c>
      <c r="M30" s="36" t="str">
        <f t="shared" si="24"/>
        <v/>
      </c>
      <c r="N30" s="36" t="str">
        <f t="shared" si="25"/>
        <v/>
      </c>
      <c r="O30" s="129" t="str">
        <f t="shared" si="12"/>
        <v/>
      </c>
      <c r="P30" s="36" t="str">
        <f>IF(H30="","",IF(B30="NB",P29,IF(O30="",SUM($O$5:$O30)+N30,SUM($O$5:$O30))))</f>
        <v/>
      </c>
      <c r="Q30" s="130" t="str">
        <f t="shared" si="0"/>
        <v/>
      </c>
      <c r="R30" s="122" t="str">
        <f t="shared" si="13"/>
        <v/>
      </c>
      <c r="S30" s="79" t="str">
        <f t="shared" si="14"/>
        <v/>
      </c>
      <c r="T30" s="14" t="str">
        <f t="shared" si="5"/>
        <v/>
      </c>
      <c r="U30" s="14">
        <f t="shared" si="26"/>
        <v>0</v>
      </c>
      <c r="V30" s="14" t="str">
        <f t="shared" si="27"/>
        <v/>
      </c>
      <c r="W30" s="14" t="str">
        <f t="shared" si="49"/>
        <v>N</v>
      </c>
      <c r="X30" s="14" t="str">
        <f t="shared" si="28"/>
        <v>N</v>
      </c>
      <c r="Y30" s="14" t="str">
        <f t="shared" si="29"/>
        <v/>
      </c>
      <c r="Z30" s="79" t="str">
        <f t="shared" si="30"/>
        <v/>
      </c>
      <c r="AA30" s="14" t="str">
        <f t="shared" si="31"/>
        <v/>
      </c>
      <c r="AB30" s="14" t="str">
        <f t="shared" si="32"/>
        <v/>
      </c>
      <c r="AC30" s="14" t="str">
        <f t="shared" si="33"/>
        <v/>
      </c>
      <c r="AD30" s="14" t="str">
        <f t="shared" si="34"/>
        <v/>
      </c>
      <c r="AE30" s="14" t="str">
        <f t="shared" si="35"/>
        <v/>
      </c>
      <c r="AF30" s="14" t="str">
        <f t="shared" si="36"/>
        <v/>
      </c>
      <c r="AG30" s="152" t="str">
        <f t="shared" si="37"/>
        <v/>
      </c>
      <c r="AH30" s="152" t="str">
        <f t="shared" si="38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1" t="str">
        <f t="shared" si="16"/>
        <v/>
      </c>
      <c r="AM30" s="71" t="str">
        <f t="shared" si="17"/>
        <v/>
      </c>
      <c r="AN30" s="71" t="str">
        <f t="shared" si="18"/>
        <v/>
      </c>
      <c r="AO30" s="71" t="str">
        <f t="shared" si="19"/>
        <v/>
      </c>
      <c r="AR30" s="14" t="str">
        <f t="shared" si="3"/>
        <v/>
      </c>
      <c r="AS30" s="14" t="str">
        <f t="shared" si="48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00000</v>
      </c>
      <c r="AW30" s="14" t="str">
        <f t="shared" si="50"/>
        <v>00000</v>
      </c>
      <c r="AX30" s="14" t="str">
        <f t="shared" si="42"/>
        <v>100000</v>
      </c>
      <c r="AY30" s="14" t="str">
        <f t="shared" si="42"/>
        <v>000000</v>
      </c>
      <c r="AZ30" s="14" t="str">
        <f t="shared" si="43"/>
        <v>B</v>
      </c>
      <c r="BA30" s="14" t="str">
        <f t="shared" si="21"/>
        <v/>
      </c>
      <c r="BB30" s="14" t="str">
        <f t="shared" si="44"/>
        <v/>
      </c>
      <c r="BC30" s="14" t="str">
        <f t="shared" si="22"/>
        <v/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/>
      </c>
      <c r="C31" s="24" t="str">
        <f t="shared" si="2"/>
        <v/>
      </c>
      <c r="D31" s="77" t="str">
        <f t="shared" si="7"/>
        <v/>
      </c>
      <c r="E31" s="114" t="str">
        <f t="shared" si="8"/>
        <v/>
      </c>
      <c r="F31" s="67" t="str">
        <f t="shared" si="23"/>
        <v/>
      </c>
      <c r="H31" s="81" t="str">
        <f>IF('Strategy Dashboard'!AU31="","",'Strategy Dashboard'!AU31)</f>
        <v/>
      </c>
      <c r="J31" s="68" t="str">
        <f t="shared" si="9"/>
        <v/>
      </c>
      <c r="K31" s="77" t="str">
        <f t="shared" si="10"/>
        <v/>
      </c>
      <c r="L31" s="114" t="str">
        <f t="shared" si="11"/>
        <v/>
      </c>
      <c r="M31" s="24" t="str">
        <f t="shared" si="24"/>
        <v/>
      </c>
      <c r="N31" s="36" t="str">
        <f t="shared" si="25"/>
        <v/>
      </c>
      <c r="O31" s="117" t="str">
        <f t="shared" si="12"/>
        <v/>
      </c>
      <c r="P31" s="24" t="str">
        <f>IF(H31="","",IF(B31="NB",P30,IF(O31="",SUM($O$5:$O31)+N31,SUM($O$5:$O31))))</f>
        <v/>
      </c>
      <c r="Q31" s="123" t="str">
        <f t="shared" si="0"/>
        <v/>
      </c>
      <c r="R31" s="122" t="str">
        <f t="shared" si="13"/>
        <v/>
      </c>
      <c r="S31" s="79" t="str">
        <f t="shared" si="14"/>
        <v/>
      </c>
      <c r="T31" s="14" t="str">
        <f t="shared" si="5"/>
        <v/>
      </c>
      <c r="U31" s="14">
        <f t="shared" si="26"/>
        <v>0</v>
      </c>
      <c r="V31" s="14" t="str">
        <f t="shared" si="27"/>
        <v/>
      </c>
      <c r="W31" s="14" t="str">
        <f t="shared" si="49"/>
        <v>N</v>
      </c>
      <c r="X31" s="14" t="str">
        <f t="shared" si="28"/>
        <v>N</v>
      </c>
      <c r="Y31" s="14" t="str">
        <f t="shared" si="29"/>
        <v/>
      </c>
      <c r="Z31" s="79" t="str">
        <f t="shared" si="30"/>
        <v/>
      </c>
      <c r="AA31" s="14" t="str">
        <f t="shared" si="31"/>
        <v/>
      </c>
      <c r="AB31" s="14" t="str">
        <f t="shared" si="32"/>
        <v/>
      </c>
      <c r="AC31" s="14" t="str">
        <f t="shared" si="33"/>
        <v/>
      </c>
      <c r="AD31" s="14" t="str">
        <f t="shared" si="34"/>
        <v/>
      </c>
      <c r="AE31" s="14" t="str">
        <f t="shared" si="35"/>
        <v/>
      </c>
      <c r="AF31" s="14" t="str">
        <f t="shared" si="36"/>
        <v/>
      </c>
      <c r="AG31" s="152" t="str">
        <f t="shared" si="37"/>
        <v/>
      </c>
      <c r="AH31" s="152" t="str">
        <f t="shared" si="38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1" t="str">
        <f t="shared" si="16"/>
        <v/>
      </c>
      <c r="AM31" s="71" t="str">
        <f t="shared" si="17"/>
        <v/>
      </c>
      <c r="AN31" s="71" t="str">
        <f t="shared" si="18"/>
        <v/>
      </c>
      <c r="AO31" s="71" t="str">
        <f t="shared" si="19"/>
        <v/>
      </c>
      <c r="AR31" s="14" t="str">
        <f t="shared" si="3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00000</v>
      </c>
      <c r="AW31" s="14" t="str">
        <f t="shared" si="50"/>
        <v>00000</v>
      </c>
      <c r="AX31" s="14" t="str">
        <f t="shared" si="42"/>
        <v>000000</v>
      </c>
      <c r="AY31" s="14" t="str">
        <f t="shared" si="42"/>
        <v>000000</v>
      </c>
      <c r="AZ31" s="14" t="str">
        <f t="shared" si="43"/>
        <v>B</v>
      </c>
      <c r="BA31" s="14" t="str">
        <f t="shared" si="21"/>
        <v/>
      </c>
      <c r="BB31" s="14" t="str">
        <f t="shared" si="44"/>
        <v/>
      </c>
      <c r="BC31" s="14" t="str">
        <f t="shared" si="22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/>
      </c>
      <c r="C32" s="24" t="str">
        <f t="shared" si="2"/>
        <v/>
      </c>
      <c r="D32" s="77" t="str">
        <f t="shared" si="7"/>
        <v/>
      </c>
      <c r="E32" s="114" t="str">
        <f t="shared" si="8"/>
        <v/>
      </c>
      <c r="F32" s="67" t="str">
        <f t="shared" si="23"/>
        <v/>
      </c>
      <c r="H32" s="81" t="str">
        <f>IF('Strategy Dashboard'!AU32="","",'Strategy Dashboard'!AU32)</f>
        <v/>
      </c>
      <c r="J32" s="68" t="str">
        <f t="shared" si="9"/>
        <v/>
      </c>
      <c r="K32" s="77" t="str">
        <f t="shared" si="10"/>
        <v/>
      </c>
      <c r="L32" s="114" t="str">
        <f t="shared" si="11"/>
        <v/>
      </c>
      <c r="M32" s="24" t="str">
        <f t="shared" si="24"/>
        <v/>
      </c>
      <c r="N32" s="36" t="str">
        <f t="shared" si="25"/>
        <v/>
      </c>
      <c r="O32" s="117" t="str">
        <f t="shared" si="12"/>
        <v/>
      </c>
      <c r="P32" s="24" t="str">
        <f>IF(H32="","",IF(B32="NB",P31,IF(O32="",SUM($O$5:$O32)+N32,SUM($O$5:$O32))))</f>
        <v/>
      </c>
      <c r="Q32" s="123" t="str">
        <f t="shared" si="0"/>
        <v/>
      </c>
      <c r="R32" s="122" t="str">
        <f t="shared" si="13"/>
        <v/>
      </c>
      <c r="S32" s="79" t="str">
        <f t="shared" si="14"/>
        <v/>
      </c>
      <c r="T32" s="14" t="str">
        <f t="shared" si="5"/>
        <v/>
      </c>
      <c r="U32" s="14">
        <f t="shared" si="26"/>
        <v>0</v>
      </c>
      <c r="V32" s="14" t="str">
        <f t="shared" si="27"/>
        <v/>
      </c>
      <c r="W32" s="14" t="str">
        <f t="shared" si="49"/>
        <v>N</v>
      </c>
      <c r="X32" s="14" t="str">
        <f t="shared" si="28"/>
        <v>N</v>
      </c>
      <c r="Y32" s="14" t="str">
        <f t="shared" si="29"/>
        <v/>
      </c>
      <c r="Z32" s="79" t="str">
        <f t="shared" si="30"/>
        <v/>
      </c>
      <c r="AA32" s="14" t="str">
        <f t="shared" si="31"/>
        <v/>
      </c>
      <c r="AB32" s="14" t="str">
        <f t="shared" si="32"/>
        <v/>
      </c>
      <c r="AC32" s="14" t="str">
        <f t="shared" si="33"/>
        <v/>
      </c>
      <c r="AD32" s="14" t="str">
        <f t="shared" si="34"/>
        <v/>
      </c>
      <c r="AE32" s="14" t="str">
        <f t="shared" si="35"/>
        <v/>
      </c>
      <c r="AF32" s="14" t="str">
        <f t="shared" si="36"/>
        <v/>
      </c>
      <c r="AG32" s="152" t="str">
        <f t="shared" si="37"/>
        <v/>
      </c>
      <c r="AH32" s="152" t="str">
        <f t="shared" si="38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1" t="str">
        <f t="shared" si="16"/>
        <v/>
      </c>
      <c r="AM32" s="71" t="str">
        <f t="shared" si="17"/>
        <v/>
      </c>
      <c r="AN32" s="71" t="str">
        <f t="shared" si="18"/>
        <v/>
      </c>
      <c r="AO32" s="71" t="str">
        <f t="shared" si="19"/>
        <v/>
      </c>
      <c r="AR32" s="14" t="str">
        <f t="shared" si="3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00000</v>
      </c>
      <c r="AW32" s="14" t="str">
        <f t="shared" si="50"/>
        <v>00000</v>
      </c>
      <c r="AX32" s="14" t="str">
        <f t="shared" si="42"/>
        <v>000000</v>
      </c>
      <c r="AY32" s="14" t="str">
        <f t="shared" si="42"/>
        <v>000000</v>
      </c>
      <c r="AZ32" s="14" t="str">
        <f t="shared" si="43"/>
        <v>B</v>
      </c>
      <c r="BA32" s="14" t="str">
        <f t="shared" si="21"/>
        <v/>
      </c>
      <c r="BB32" s="14" t="str">
        <f t="shared" si="44"/>
        <v/>
      </c>
      <c r="BC32" s="14" t="str">
        <f t="shared" si="22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68" t="str">
        <f t="shared" si="6"/>
        <v/>
      </c>
      <c r="C33" s="24" t="str">
        <f t="shared" si="2"/>
        <v/>
      </c>
      <c r="D33" s="77" t="str">
        <f t="shared" si="7"/>
        <v/>
      </c>
      <c r="E33" s="114" t="str">
        <f t="shared" si="8"/>
        <v/>
      </c>
      <c r="F33" s="67" t="str">
        <f t="shared" si="23"/>
        <v/>
      </c>
      <c r="H33" s="81" t="str">
        <f>IF('Strategy Dashboard'!AU33="","",'Strategy Dashboard'!AU33)</f>
        <v/>
      </c>
      <c r="J33" s="68" t="str">
        <f t="shared" si="9"/>
        <v/>
      </c>
      <c r="K33" s="77" t="str">
        <f t="shared" si="10"/>
        <v/>
      </c>
      <c r="L33" s="114" t="str">
        <f t="shared" si="11"/>
        <v/>
      </c>
      <c r="M33" s="24" t="str">
        <f t="shared" si="24"/>
        <v/>
      </c>
      <c r="N33" s="36" t="str">
        <f t="shared" si="25"/>
        <v/>
      </c>
      <c r="O33" s="117" t="str">
        <f t="shared" si="12"/>
        <v/>
      </c>
      <c r="P33" s="24" t="str">
        <f>IF(H33="","",IF(B33="NB",P32,IF(O33="",SUM($O$5:$O33)+N33,SUM($O$5:$O33))))</f>
        <v/>
      </c>
      <c r="Q33" s="123" t="str">
        <f t="shared" si="0"/>
        <v/>
      </c>
      <c r="R33" s="122" t="str">
        <f t="shared" si="13"/>
        <v/>
      </c>
      <c r="S33" s="79" t="str">
        <f t="shared" si="14"/>
        <v/>
      </c>
      <c r="T33" s="14" t="str">
        <f t="shared" si="5"/>
        <v/>
      </c>
      <c r="U33" s="14">
        <f t="shared" si="26"/>
        <v>0</v>
      </c>
      <c r="V33" s="14" t="str">
        <f t="shared" si="27"/>
        <v/>
      </c>
      <c r="W33" s="14" t="str">
        <f t="shared" si="49"/>
        <v>N</v>
      </c>
      <c r="X33" s="14" t="str">
        <f t="shared" si="28"/>
        <v>N</v>
      </c>
      <c r="Y33" s="14" t="str">
        <f t="shared" si="29"/>
        <v/>
      </c>
      <c r="Z33" s="79" t="str">
        <f t="shared" si="30"/>
        <v/>
      </c>
      <c r="AA33" s="14" t="str">
        <f t="shared" si="31"/>
        <v/>
      </c>
      <c r="AB33" s="14" t="str">
        <f t="shared" si="32"/>
        <v/>
      </c>
      <c r="AC33" s="14" t="str">
        <f t="shared" si="33"/>
        <v/>
      </c>
      <c r="AD33" s="14" t="str">
        <f t="shared" si="34"/>
        <v/>
      </c>
      <c r="AE33" s="14" t="str">
        <f t="shared" si="35"/>
        <v/>
      </c>
      <c r="AF33" s="14" t="str">
        <f t="shared" si="36"/>
        <v/>
      </c>
      <c r="AG33" s="152" t="str">
        <f t="shared" si="37"/>
        <v/>
      </c>
      <c r="AH33" s="152" t="str">
        <f t="shared" si="38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1" t="str">
        <f t="shared" si="16"/>
        <v/>
      </c>
      <c r="AM33" s="71" t="str">
        <f t="shared" si="17"/>
        <v/>
      </c>
      <c r="AN33" s="71" t="str">
        <f t="shared" si="18"/>
        <v/>
      </c>
      <c r="AO33" s="71" t="str">
        <f t="shared" si="19"/>
        <v/>
      </c>
      <c r="AR33" s="14" t="str">
        <f t="shared" si="3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00000</v>
      </c>
      <c r="AW33" s="14" t="str">
        <f t="shared" si="50"/>
        <v>00000</v>
      </c>
      <c r="AX33" s="14" t="str">
        <f t="shared" si="42"/>
        <v>000000</v>
      </c>
      <c r="AY33" s="14" t="str">
        <f t="shared" si="42"/>
        <v>000000</v>
      </c>
      <c r="AZ33" s="14" t="str">
        <f t="shared" si="43"/>
        <v>B</v>
      </c>
      <c r="BA33" s="14" t="str">
        <f t="shared" si="21"/>
        <v/>
      </c>
      <c r="BB33" s="14" t="str">
        <f t="shared" si="44"/>
        <v/>
      </c>
      <c r="BC33" s="14" t="str">
        <f t="shared" si="22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/>
      </c>
      <c r="C34" s="25" t="str">
        <f t="shared" si="2"/>
        <v/>
      </c>
      <c r="D34" s="78" t="str">
        <f t="shared" si="7"/>
        <v/>
      </c>
      <c r="E34" s="115" t="str">
        <f t="shared" si="8"/>
        <v/>
      </c>
      <c r="F34" s="70" t="str">
        <f t="shared" si="23"/>
        <v/>
      </c>
      <c r="H34" s="82" t="str">
        <f>IF('Strategy Dashboard'!AU34="","",'Strategy Dashboard'!AU34)</f>
        <v/>
      </c>
      <c r="J34" s="69" t="str">
        <f t="shared" si="9"/>
        <v/>
      </c>
      <c r="K34" s="78" t="str">
        <f t="shared" si="10"/>
        <v/>
      </c>
      <c r="L34" s="115" t="str">
        <f t="shared" si="11"/>
        <v/>
      </c>
      <c r="M34" s="25" t="str">
        <f t="shared" si="24"/>
        <v/>
      </c>
      <c r="N34" s="36" t="str">
        <f t="shared" si="25"/>
        <v/>
      </c>
      <c r="O34" s="124" t="str">
        <f t="shared" si="12"/>
        <v/>
      </c>
      <c r="P34" s="25" t="str">
        <f>IF(H34="","",IF(B34="NB",P33,IF(O34="",SUM($O$5:$O34)+N34,SUM($O$5:$O34))))</f>
        <v/>
      </c>
      <c r="Q34" s="125" t="str">
        <f t="shared" si="0"/>
        <v/>
      </c>
      <c r="R34" s="122" t="str">
        <f t="shared" si="13"/>
        <v/>
      </c>
      <c r="S34" s="79" t="str">
        <f t="shared" si="14"/>
        <v/>
      </c>
      <c r="T34" s="14" t="str">
        <f t="shared" si="5"/>
        <v/>
      </c>
      <c r="U34" s="14">
        <f t="shared" si="26"/>
        <v>0</v>
      </c>
      <c r="V34" s="14" t="str">
        <f t="shared" si="27"/>
        <v/>
      </c>
      <c r="W34" s="14" t="str">
        <f t="shared" si="49"/>
        <v>N</v>
      </c>
      <c r="X34" s="14" t="str">
        <f t="shared" si="28"/>
        <v>N</v>
      </c>
      <c r="Y34" s="14" t="str">
        <f t="shared" si="29"/>
        <v/>
      </c>
      <c r="Z34" s="79" t="str">
        <f t="shared" si="30"/>
        <v/>
      </c>
      <c r="AA34" s="14" t="str">
        <f t="shared" si="31"/>
        <v/>
      </c>
      <c r="AB34" s="14" t="str">
        <f t="shared" si="32"/>
        <v/>
      </c>
      <c r="AC34" s="14" t="str">
        <f t="shared" si="33"/>
        <v/>
      </c>
      <c r="AD34" s="14" t="str">
        <f t="shared" si="34"/>
        <v/>
      </c>
      <c r="AE34" s="14" t="str">
        <f t="shared" si="35"/>
        <v/>
      </c>
      <c r="AF34" s="14" t="str">
        <f t="shared" si="36"/>
        <v/>
      </c>
      <c r="AG34" s="152" t="str">
        <f t="shared" si="37"/>
        <v/>
      </c>
      <c r="AH34" s="152" t="str">
        <f t="shared" si="38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1" t="str">
        <f t="shared" si="16"/>
        <v/>
      </c>
      <c r="AM34" s="71" t="str">
        <f t="shared" si="17"/>
        <v/>
      </c>
      <c r="AN34" s="71" t="str">
        <f t="shared" si="18"/>
        <v/>
      </c>
      <c r="AO34" s="71" t="str">
        <f t="shared" si="19"/>
        <v/>
      </c>
      <c r="AR34" s="14" t="str">
        <f t="shared" si="3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00000</v>
      </c>
      <c r="AX34" s="14" t="str">
        <f t="shared" si="42"/>
        <v>000000</v>
      </c>
      <c r="AY34" s="14" t="str">
        <f t="shared" si="42"/>
        <v>000000</v>
      </c>
      <c r="AZ34" s="14" t="str">
        <f t="shared" si="43"/>
        <v>B</v>
      </c>
      <c r="BA34" s="14" t="str">
        <f t="shared" si="21"/>
        <v/>
      </c>
      <c r="BB34" s="14" t="str">
        <f t="shared" si="44"/>
        <v/>
      </c>
      <c r="BC34" s="14" t="str">
        <f t="shared" si="22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4" t="str">
        <f t="shared" si="6"/>
        <v/>
      </c>
      <c r="C35" s="36" t="str">
        <f t="shared" si="2"/>
        <v/>
      </c>
      <c r="D35" s="75" t="str">
        <f t="shared" si="7"/>
        <v/>
      </c>
      <c r="E35" s="113" t="str">
        <f t="shared" si="8"/>
        <v/>
      </c>
      <c r="F35" s="76" t="str">
        <f t="shared" si="23"/>
        <v/>
      </c>
      <c r="H35" s="80" t="str">
        <f>IF('Strategy Dashboard'!AU35="","",'Strategy Dashboard'!AU35)</f>
        <v/>
      </c>
      <c r="J35" s="74" t="str">
        <f t="shared" si="9"/>
        <v/>
      </c>
      <c r="K35" s="75" t="str">
        <f t="shared" si="10"/>
        <v/>
      </c>
      <c r="L35" s="113" t="str">
        <f t="shared" si="11"/>
        <v/>
      </c>
      <c r="M35" s="36" t="str">
        <f t="shared" si="24"/>
        <v/>
      </c>
      <c r="N35" s="36" t="str">
        <f t="shared" si="25"/>
        <v/>
      </c>
      <c r="O35" s="129" t="str">
        <f t="shared" si="12"/>
        <v/>
      </c>
      <c r="P35" s="36" t="str">
        <f>IF(H35="","",IF(B35="NB",P34,IF(O35="",SUM($O$5:$O35)+N35,SUM($O$5:$O35))))</f>
        <v/>
      </c>
      <c r="Q35" s="130" t="str">
        <f t="shared" si="0"/>
        <v/>
      </c>
      <c r="R35" s="122" t="str">
        <f t="shared" si="13"/>
        <v/>
      </c>
      <c r="S35" s="79" t="str">
        <f t="shared" si="14"/>
        <v/>
      </c>
      <c r="T35" s="14" t="str">
        <f t="shared" si="5"/>
        <v/>
      </c>
      <c r="U35" s="14">
        <f t="shared" si="26"/>
        <v>0</v>
      </c>
      <c r="V35" s="14" t="str">
        <f t="shared" si="27"/>
        <v/>
      </c>
      <c r="W35" s="14" t="str">
        <f t="shared" si="49"/>
        <v>N</v>
      </c>
      <c r="X35" s="14" t="str">
        <f t="shared" si="28"/>
        <v>N</v>
      </c>
      <c r="Y35" s="14" t="str">
        <f t="shared" si="29"/>
        <v/>
      </c>
      <c r="Z35" s="79" t="str">
        <f t="shared" si="30"/>
        <v/>
      </c>
      <c r="AA35" s="14" t="str">
        <f t="shared" si="31"/>
        <v/>
      </c>
      <c r="AB35" s="14" t="str">
        <f t="shared" si="32"/>
        <v/>
      </c>
      <c r="AC35" s="14" t="str">
        <f t="shared" si="33"/>
        <v/>
      </c>
      <c r="AD35" s="14" t="str">
        <f t="shared" si="34"/>
        <v/>
      </c>
      <c r="AE35" s="14" t="str">
        <f t="shared" si="35"/>
        <v/>
      </c>
      <c r="AF35" s="14" t="str">
        <f t="shared" si="36"/>
        <v/>
      </c>
      <c r="AG35" s="152" t="str">
        <f t="shared" si="37"/>
        <v/>
      </c>
      <c r="AH35" s="152" t="str">
        <f t="shared" si="38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1" t="str">
        <f t="shared" si="16"/>
        <v/>
      </c>
      <c r="AM35" s="71" t="str">
        <f t="shared" si="17"/>
        <v/>
      </c>
      <c r="AN35" s="71" t="str">
        <f t="shared" si="18"/>
        <v/>
      </c>
      <c r="AO35" s="71" t="str">
        <f t="shared" si="19"/>
        <v/>
      </c>
      <c r="AR35" s="14" t="str">
        <f t="shared" si="3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21"/>
        <v/>
      </c>
      <c r="BB35" s="14" t="str">
        <f t="shared" si="44"/>
        <v/>
      </c>
      <c r="BC35" s="14" t="str">
        <f t="shared" si="22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68" t="str">
        <f t="shared" si="6"/>
        <v/>
      </c>
      <c r="C36" s="24" t="str">
        <f t="shared" si="2"/>
        <v/>
      </c>
      <c r="D36" s="77" t="str">
        <f t="shared" si="7"/>
        <v/>
      </c>
      <c r="E36" s="114" t="str">
        <f t="shared" si="8"/>
        <v/>
      </c>
      <c r="F36" s="67" t="str">
        <f t="shared" si="23"/>
        <v/>
      </c>
      <c r="H36" s="81" t="str">
        <f>IF('Strategy Dashboard'!AU36="","",'Strategy Dashboard'!AU36)</f>
        <v/>
      </c>
      <c r="J36" s="68" t="str">
        <f t="shared" si="9"/>
        <v/>
      </c>
      <c r="K36" s="77" t="str">
        <f t="shared" si="10"/>
        <v/>
      </c>
      <c r="L36" s="114" t="str">
        <f t="shared" si="11"/>
        <v/>
      </c>
      <c r="M36" s="24" t="str">
        <f t="shared" si="24"/>
        <v/>
      </c>
      <c r="N36" s="36" t="str">
        <f t="shared" si="25"/>
        <v/>
      </c>
      <c r="O36" s="117" t="str">
        <f t="shared" si="12"/>
        <v/>
      </c>
      <c r="P36" s="24" t="str">
        <f>IF(H36="","",IF(B36="NB",P35,IF(O36="",SUM($O$5:$O36)+N36,SUM($O$5:$O36))))</f>
        <v/>
      </c>
      <c r="Q36" s="123" t="str">
        <f t="shared" si="0"/>
        <v/>
      </c>
      <c r="R36" s="122" t="str">
        <f t="shared" si="13"/>
        <v/>
      </c>
      <c r="S36" s="79" t="str">
        <f t="shared" si="14"/>
        <v/>
      </c>
      <c r="T36" s="14" t="str">
        <f t="shared" si="5"/>
        <v/>
      </c>
      <c r="U36" s="14">
        <f t="shared" si="26"/>
        <v>0</v>
      </c>
      <c r="V36" s="14" t="str">
        <f t="shared" si="27"/>
        <v/>
      </c>
      <c r="W36" s="14" t="str">
        <f t="shared" si="49"/>
        <v>N</v>
      </c>
      <c r="X36" s="14" t="str">
        <f t="shared" si="28"/>
        <v>N</v>
      </c>
      <c r="Y36" s="14" t="str">
        <f t="shared" si="29"/>
        <v/>
      </c>
      <c r="Z36" s="79" t="str">
        <f t="shared" si="30"/>
        <v/>
      </c>
      <c r="AA36" s="14" t="str">
        <f t="shared" si="31"/>
        <v/>
      </c>
      <c r="AB36" s="14" t="str">
        <f t="shared" si="32"/>
        <v/>
      </c>
      <c r="AC36" s="14" t="str">
        <f t="shared" si="33"/>
        <v/>
      </c>
      <c r="AD36" s="14" t="str">
        <f t="shared" si="34"/>
        <v/>
      </c>
      <c r="AE36" s="14" t="str">
        <f t="shared" si="35"/>
        <v/>
      </c>
      <c r="AF36" s="14" t="str">
        <f t="shared" si="36"/>
        <v/>
      </c>
      <c r="AG36" s="152" t="str">
        <f t="shared" si="37"/>
        <v/>
      </c>
      <c r="AH36" s="152" t="str">
        <f t="shared" si="38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1" t="str">
        <f t="shared" si="16"/>
        <v/>
      </c>
      <c r="AM36" s="71" t="str">
        <f t="shared" si="17"/>
        <v/>
      </c>
      <c r="AN36" s="71" t="str">
        <f t="shared" si="18"/>
        <v/>
      </c>
      <c r="AO36" s="71" t="str">
        <f t="shared" si="19"/>
        <v/>
      </c>
      <c r="AR36" s="14" t="str">
        <f t="shared" si="3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21"/>
        <v/>
      </c>
      <c r="BB36" s="14" t="str">
        <f t="shared" si="44"/>
        <v/>
      </c>
      <c r="BC36" s="14" t="str">
        <f t="shared" si="22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68" t="str">
        <f t="shared" si="6"/>
        <v/>
      </c>
      <c r="C37" s="24" t="str">
        <f t="shared" si="2"/>
        <v/>
      </c>
      <c r="D37" s="77" t="str">
        <f t="shared" si="7"/>
        <v/>
      </c>
      <c r="E37" s="114" t="str">
        <f t="shared" si="8"/>
        <v/>
      </c>
      <c r="F37" s="67" t="str">
        <f t="shared" si="23"/>
        <v/>
      </c>
      <c r="H37" s="81" t="str">
        <f>IF('Strategy Dashboard'!AU37="","",'Strategy Dashboard'!AU37)</f>
        <v/>
      </c>
      <c r="J37" s="68" t="str">
        <f t="shared" si="9"/>
        <v/>
      </c>
      <c r="K37" s="77" t="str">
        <f t="shared" si="10"/>
        <v/>
      </c>
      <c r="L37" s="114" t="str">
        <f t="shared" si="11"/>
        <v/>
      </c>
      <c r="M37" s="24" t="str">
        <f t="shared" si="24"/>
        <v/>
      </c>
      <c r="N37" s="36" t="str">
        <f t="shared" si="25"/>
        <v/>
      </c>
      <c r="O37" s="117" t="str">
        <f t="shared" si="12"/>
        <v/>
      </c>
      <c r="P37" s="24" t="str">
        <f>IF(H37="","",IF(B37="NB",P36,IF(O37="",SUM($O$5:$O37)+N37,SUM($O$5:$O37))))</f>
        <v/>
      </c>
      <c r="Q37" s="123" t="str">
        <f t="shared" si="0"/>
        <v/>
      </c>
      <c r="R37" s="122" t="str">
        <f t="shared" si="13"/>
        <v/>
      </c>
      <c r="S37" s="79" t="str">
        <f t="shared" si="14"/>
        <v/>
      </c>
      <c r="T37" s="14" t="str">
        <f t="shared" si="5"/>
        <v/>
      </c>
      <c r="U37" s="14">
        <f t="shared" si="26"/>
        <v>0</v>
      </c>
      <c r="V37" s="14" t="str">
        <f t="shared" si="27"/>
        <v/>
      </c>
      <c r="W37" s="14" t="str">
        <f t="shared" si="49"/>
        <v>N</v>
      </c>
      <c r="X37" s="14" t="str">
        <f t="shared" si="28"/>
        <v>N</v>
      </c>
      <c r="Y37" s="14" t="str">
        <f t="shared" si="29"/>
        <v/>
      </c>
      <c r="Z37" s="79" t="str">
        <f t="shared" si="30"/>
        <v/>
      </c>
      <c r="AA37" s="14" t="str">
        <f t="shared" si="31"/>
        <v/>
      </c>
      <c r="AB37" s="14" t="str">
        <f t="shared" si="32"/>
        <v/>
      </c>
      <c r="AC37" s="14" t="str">
        <f t="shared" si="33"/>
        <v/>
      </c>
      <c r="AD37" s="14" t="str">
        <f t="shared" si="34"/>
        <v/>
      </c>
      <c r="AE37" s="14" t="str">
        <f t="shared" si="35"/>
        <v/>
      </c>
      <c r="AF37" s="14" t="str">
        <f t="shared" si="36"/>
        <v/>
      </c>
      <c r="AG37" s="152" t="str">
        <f t="shared" si="37"/>
        <v/>
      </c>
      <c r="AH37" s="152" t="str">
        <f t="shared" si="38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1" t="str">
        <f t="shared" si="16"/>
        <v/>
      </c>
      <c r="AM37" s="71" t="str">
        <f t="shared" si="17"/>
        <v/>
      </c>
      <c r="AN37" s="71" t="str">
        <f t="shared" si="18"/>
        <v/>
      </c>
      <c r="AO37" s="71" t="str">
        <f t="shared" si="19"/>
        <v/>
      </c>
      <c r="AR37" s="14" t="str">
        <f t="shared" si="3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21"/>
        <v/>
      </c>
      <c r="BB37" s="14" t="str">
        <f t="shared" si="44"/>
        <v/>
      </c>
      <c r="BC37" s="14" t="str">
        <f t="shared" si="22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68" t="str">
        <f t="shared" si="6"/>
        <v/>
      </c>
      <c r="C38" s="24" t="str">
        <f t="shared" si="2"/>
        <v/>
      </c>
      <c r="D38" s="77" t="str">
        <f t="shared" si="7"/>
        <v/>
      </c>
      <c r="E38" s="114" t="str">
        <f t="shared" si="8"/>
        <v/>
      </c>
      <c r="F38" s="67" t="str">
        <f t="shared" si="23"/>
        <v/>
      </c>
      <c r="H38" s="81" t="str">
        <f>IF('Strategy Dashboard'!AU38="","",'Strategy Dashboard'!AU38)</f>
        <v/>
      </c>
      <c r="J38" s="68" t="str">
        <f t="shared" si="9"/>
        <v/>
      </c>
      <c r="K38" s="77" t="str">
        <f t="shared" si="10"/>
        <v/>
      </c>
      <c r="L38" s="114" t="str">
        <f t="shared" si="11"/>
        <v/>
      </c>
      <c r="M38" s="24" t="str">
        <f t="shared" si="24"/>
        <v/>
      </c>
      <c r="N38" s="36" t="str">
        <f t="shared" si="25"/>
        <v/>
      </c>
      <c r="O38" s="117" t="str">
        <f t="shared" si="12"/>
        <v/>
      </c>
      <c r="P38" s="24" t="str">
        <f>IF(H38="","",IF(B38="NB",P37,IF(O38="",SUM($O$5:$O38)+N38,SUM($O$5:$O38))))</f>
        <v/>
      </c>
      <c r="Q38" s="123" t="str">
        <f t="shared" si="0"/>
        <v/>
      </c>
      <c r="R38" s="122" t="str">
        <f t="shared" si="13"/>
        <v/>
      </c>
      <c r="S38" s="79" t="str">
        <f t="shared" si="14"/>
        <v/>
      </c>
      <c r="T38" s="14" t="str">
        <f t="shared" si="5"/>
        <v/>
      </c>
      <c r="U38" s="14">
        <f t="shared" si="26"/>
        <v>0</v>
      </c>
      <c r="V38" s="14" t="str">
        <f t="shared" si="27"/>
        <v/>
      </c>
      <c r="W38" s="14" t="str">
        <f t="shared" si="49"/>
        <v>N</v>
      </c>
      <c r="X38" s="14" t="str">
        <f t="shared" si="28"/>
        <v>N</v>
      </c>
      <c r="Y38" s="14" t="str">
        <f t="shared" si="29"/>
        <v/>
      </c>
      <c r="Z38" s="79" t="str">
        <f t="shared" si="30"/>
        <v/>
      </c>
      <c r="AA38" s="14" t="str">
        <f t="shared" si="31"/>
        <v/>
      </c>
      <c r="AB38" s="14" t="str">
        <f t="shared" si="32"/>
        <v/>
      </c>
      <c r="AC38" s="14" t="str">
        <f t="shared" si="33"/>
        <v/>
      </c>
      <c r="AD38" s="14" t="str">
        <f t="shared" si="34"/>
        <v/>
      </c>
      <c r="AE38" s="14" t="str">
        <f t="shared" si="35"/>
        <v/>
      </c>
      <c r="AF38" s="14" t="str">
        <f t="shared" si="36"/>
        <v/>
      </c>
      <c r="AG38" s="152" t="str">
        <f t="shared" si="37"/>
        <v/>
      </c>
      <c r="AH38" s="152" t="str">
        <f t="shared" si="38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1" t="str">
        <f t="shared" si="16"/>
        <v/>
      </c>
      <c r="AM38" s="71" t="str">
        <f t="shared" si="17"/>
        <v/>
      </c>
      <c r="AN38" s="71" t="str">
        <f t="shared" si="18"/>
        <v/>
      </c>
      <c r="AO38" s="71" t="str">
        <f t="shared" si="19"/>
        <v/>
      </c>
      <c r="AR38" s="14" t="str">
        <f t="shared" si="3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21"/>
        <v/>
      </c>
      <c r="BB38" s="14" t="str">
        <f t="shared" si="44"/>
        <v/>
      </c>
      <c r="BC38" s="14" t="str">
        <f t="shared" si="22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69" t="str">
        <f t="shared" si="6"/>
        <v/>
      </c>
      <c r="C39" s="25" t="str">
        <f t="shared" si="2"/>
        <v/>
      </c>
      <c r="D39" s="78" t="str">
        <f t="shared" si="7"/>
        <v/>
      </c>
      <c r="E39" s="115" t="str">
        <f t="shared" si="8"/>
        <v/>
      </c>
      <c r="F39" s="70" t="str">
        <f t="shared" si="23"/>
        <v/>
      </c>
      <c r="H39" s="82" t="str">
        <f>IF('Strategy Dashboard'!AU39="","",'Strategy Dashboard'!AU39)</f>
        <v/>
      </c>
      <c r="J39" s="69" t="str">
        <f t="shared" si="9"/>
        <v/>
      </c>
      <c r="K39" s="78" t="str">
        <f t="shared" si="10"/>
        <v/>
      </c>
      <c r="L39" s="115" t="str">
        <f t="shared" si="11"/>
        <v/>
      </c>
      <c r="M39" s="25" t="str">
        <f t="shared" si="24"/>
        <v/>
      </c>
      <c r="N39" s="36" t="str">
        <f t="shared" si="25"/>
        <v/>
      </c>
      <c r="O39" s="124" t="str">
        <f t="shared" si="12"/>
        <v/>
      </c>
      <c r="P39" s="25" t="str">
        <f>IF(H39="","",IF(B39="NB",P38,IF(O39="",SUM($O$5:$O39)+N39,SUM($O$5:$O39))))</f>
        <v/>
      </c>
      <c r="Q39" s="125" t="str">
        <f t="shared" si="0"/>
        <v/>
      </c>
      <c r="R39" s="122" t="str">
        <f t="shared" si="13"/>
        <v/>
      </c>
      <c r="S39" s="79" t="str">
        <f t="shared" si="14"/>
        <v/>
      </c>
      <c r="T39" s="14" t="str">
        <f t="shared" si="5"/>
        <v/>
      </c>
      <c r="U39" s="14">
        <f t="shared" si="26"/>
        <v>0</v>
      </c>
      <c r="V39" s="14" t="str">
        <f t="shared" si="27"/>
        <v/>
      </c>
      <c r="W39" s="14" t="str">
        <f t="shared" si="49"/>
        <v>N</v>
      </c>
      <c r="X39" s="14" t="str">
        <f t="shared" si="28"/>
        <v>N</v>
      </c>
      <c r="Y39" s="14" t="str">
        <f t="shared" si="29"/>
        <v/>
      </c>
      <c r="Z39" s="79" t="str">
        <f t="shared" si="30"/>
        <v/>
      </c>
      <c r="AA39" s="14" t="str">
        <f t="shared" si="31"/>
        <v/>
      </c>
      <c r="AB39" s="14" t="str">
        <f t="shared" si="32"/>
        <v/>
      </c>
      <c r="AC39" s="14" t="str">
        <f t="shared" si="33"/>
        <v/>
      </c>
      <c r="AD39" s="14" t="str">
        <f t="shared" si="34"/>
        <v/>
      </c>
      <c r="AE39" s="14" t="str">
        <f t="shared" si="35"/>
        <v/>
      </c>
      <c r="AF39" s="14" t="str">
        <f t="shared" si="36"/>
        <v/>
      </c>
      <c r="AG39" s="152" t="str">
        <f t="shared" si="37"/>
        <v/>
      </c>
      <c r="AH39" s="152" t="str">
        <f t="shared" si="38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1" t="str">
        <f t="shared" si="16"/>
        <v/>
      </c>
      <c r="AM39" s="71" t="str">
        <f t="shared" si="17"/>
        <v/>
      </c>
      <c r="AN39" s="71" t="str">
        <f t="shared" si="18"/>
        <v/>
      </c>
      <c r="AO39" s="71" t="str">
        <f t="shared" si="19"/>
        <v/>
      </c>
      <c r="AR39" s="14" t="str">
        <f t="shared" si="3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21"/>
        <v/>
      </c>
      <c r="BB39" s="14" t="str">
        <f t="shared" si="44"/>
        <v/>
      </c>
      <c r="BC39" s="14" t="str">
        <f t="shared" si="22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/>
      </c>
      <c r="C40" s="36" t="str">
        <f t="shared" si="2"/>
        <v/>
      </c>
      <c r="D40" s="75" t="str">
        <f t="shared" si="7"/>
        <v/>
      </c>
      <c r="E40" s="113" t="str">
        <f t="shared" si="8"/>
        <v/>
      </c>
      <c r="F40" s="76" t="str">
        <f t="shared" si="23"/>
        <v/>
      </c>
      <c r="H40" s="80" t="str">
        <f>IF('Strategy Dashboard'!AU40="","",'Strategy Dashboard'!AU40)</f>
        <v/>
      </c>
      <c r="J40" s="74" t="str">
        <f t="shared" si="9"/>
        <v/>
      </c>
      <c r="K40" s="75" t="str">
        <f t="shared" si="10"/>
        <v/>
      </c>
      <c r="L40" s="113" t="str">
        <f t="shared" si="11"/>
        <v/>
      </c>
      <c r="M40" s="36" t="str">
        <f t="shared" si="24"/>
        <v/>
      </c>
      <c r="N40" s="36" t="str">
        <f t="shared" si="25"/>
        <v/>
      </c>
      <c r="O40" s="129" t="str">
        <f t="shared" si="12"/>
        <v/>
      </c>
      <c r="P40" s="36" t="str">
        <f>IF(H40="","",IF(B40="NB",P39,IF(O40="",SUM($O$5:$O40)+N40,SUM($O$5:$O40))))</f>
        <v/>
      </c>
      <c r="Q40" s="130" t="str">
        <f t="shared" si="0"/>
        <v/>
      </c>
      <c r="R40" s="122" t="str">
        <f t="shared" si="13"/>
        <v/>
      </c>
      <c r="S40" s="79" t="str">
        <f t="shared" si="14"/>
        <v/>
      </c>
      <c r="T40" s="14" t="str">
        <f t="shared" si="5"/>
        <v/>
      </c>
      <c r="U40" s="14">
        <f t="shared" si="26"/>
        <v>0</v>
      </c>
      <c r="V40" s="14" t="str">
        <f t="shared" si="27"/>
        <v/>
      </c>
      <c r="W40" s="14" t="str">
        <f t="shared" si="49"/>
        <v>N</v>
      </c>
      <c r="X40" s="14" t="str">
        <f t="shared" si="28"/>
        <v>N</v>
      </c>
      <c r="Y40" s="14" t="str">
        <f t="shared" si="29"/>
        <v/>
      </c>
      <c r="Z40" s="79" t="str">
        <f t="shared" si="30"/>
        <v/>
      </c>
      <c r="AA40" s="14" t="str">
        <f t="shared" si="31"/>
        <v/>
      </c>
      <c r="AB40" s="14" t="str">
        <f t="shared" si="32"/>
        <v/>
      </c>
      <c r="AC40" s="14" t="str">
        <f t="shared" si="33"/>
        <v/>
      </c>
      <c r="AD40" s="14" t="str">
        <f t="shared" si="34"/>
        <v/>
      </c>
      <c r="AE40" s="14" t="str">
        <f t="shared" si="35"/>
        <v/>
      </c>
      <c r="AF40" s="14" t="str">
        <f t="shared" si="36"/>
        <v/>
      </c>
      <c r="AG40" s="152" t="str">
        <f t="shared" si="37"/>
        <v/>
      </c>
      <c r="AH40" s="152" t="str">
        <f t="shared" si="38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1" t="str">
        <f t="shared" si="16"/>
        <v/>
      </c>
      <c r="AM40" s="71" t="str">
        <f t="shared" si="17"/>
        <v/>
      </c>
      <c r="AN40" s="71" t="str">
        <f t="shared" si="18"/>
        <v/>
      </c>
      <c r="AO40" s="71" t="str">
        <f t="shared" si="19"/>
        <v/>
      </c>
      <c r="AR40" s="14" t="str">
        <f t="shared" si="3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21"/>
        <v/>
      </c>
      <c r="BB40" s="14" t="str">
        <f t="shared" si="44"/>
        <v/>
      </c>
      <c r="BC40" s="14" t="str">
        <f t="shared" si="22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68" t="str">
        <f t="shared" si="6"/>
        <v/>
      </c>
      <c r="C41" s="24" t="str">
        <f t="shared" si="2"/>
        <v/>
      </c>
      <c r="D41" s="77" t="str">
        <f t="shared" si="7"/>
        <v/>
      </c>
      <c r="E41" s="114" t="str">
        <f t="shared" si="8"/>
        <v/>
      </c>
      <c r="F41" s="67" t="str">
        <f t="shared" si="23"/>
        <v/>
      </c>
      <c r="H41" s="81" t="str">
        <f>IF('Strategy Dashboard'!AU41="","",'Strategy Dashboard'!AU41)</f>
        <v/>
      </c>
      <c r="J41" s="68" t="str">
        <f t="shared" si="9"/>
        <v/>
      </c>
      <c r="K41" s="77" t="str">
        <f t="shared" si="10"/>
        <v/>
      </c>
      <c r="L41" s="114" t="str">
        <f t="shared" si="11"/>
        <v/>
      </c>
      <c r="M41" s="24" t="str">
        <f t="shared" si="24"/>
        <v/>
      </c>
      <c r="N41" s="36" t="str">
        <f t="shared" si="25"/>
        <v/>
      </c>
      <c r="O41" s="117" t="str">
        <f t="shared" si="12"/>
        <v/>
      </c>
      <c r="P41" s="24" t="str">
        <f>IF(H41="","",IF(B41="NB",P40,IF(O41="",SUM($O$5:$O41)+N41,SUM($O$5:$O41))))</f>
        <v/>
      </c>
      <c r="Q41" s="123" t="str">
        <f t="shared" si="0"/>
        <v/>
      </c>
      <c r="R41" s="122" t="str">
        <f t="shared" si="13"/>
        <v/>
      </c>
      <c r="S41" s="79" t="str">
        <f t="shared" si="14"/>
        <v/>
      </c>
      <c r="T41" s="14" t="str">
        <f t="shared" si="5"/>
        <v/>
      </c>
      <c r="U41" s="14">
        <f t="shared" si="26"/>
        <v>0</v>
      </c>
      <c r="V41" s="14" t="str">
        <f t="shared" si="27"/>
        <v/>
      </c>
      <c r="W41" s="14" t="str">
        <f t="shared" si="49"/>
        <v>N</v>
      </c>
      <c r="X41" s="14" t="str">
        <f t="shared" si="28"/>
        <v>N</v>
      </c>
      <c r="Y41" s="14" t="str">
        <f t="shared" si="29"/>
        <v/>
      </c>
      <c r="Z41" s="79" t="str">
        <f t="shared" si="30"/>
        <v/>
      </c>
      <c r="AA41" s="14" t="str">
        <f t="shared" si="31"/>
        <v/>
      </c>
      <c r="AB41" s="14" t="str">
        <f t="shared" si="32"/>
        <v/>
      </c>
      <c r="AC41" s="14" t="str">
        <f t="shared" si="33"/>
        <v/>
      </c>
      <c r="AD41" s="14" t="str">
        <f t="shared" si="34"/>
        <v/>
      </c>
      <c r="AE41" s="14" t="str">
        <f t="shared" si="35"/>
        <v/>
      </c>
      <c r="AF41" s="14" t="str">
        <f t="shared" si="36"/>
        <v/>
      </c>
      <c r="AG41" s="152" t="str">
        <f t="shared" si="37"/>
        <v/>
      </c>
      <c r="AH41" s="152" t="str">
        <f t="shared" si="38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1" t="str">
        <f t="shared" si="16"/>
        <v/>
      </c>
      <c r="AM41" s="71" t="str">
        <f t="shared" si="17"/>
        <v/>
      </c>
      <c r="AN41" s="71" t="str">
        <f t="shared" si="18"/>
        <v/>
      </c>
      <c r="AO41" s="71" t="str">
        <f t="shared" si="19"/>
        <v/>
      </c>
      <c r="AR41" s="14" t="str">
        <f t="shared" si="3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21"/>
        <v/>
      </c>
      <c r="BB41" s="14" t="str">
        <f t="shared" si="44"/>
        <v/>
      </c>
      <c r="BC41" s="14" t="str">
        <f t="shared" si="22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/>
      </c>
      <c r="C42" s="24" t="str">
        <f t="shared" si="2"/>
        <v/>
      </c>
      <c r="D42" s="77" t="str">
        <f t="shared" si="7"/>
        <v/>
      </c>
      <c r="E42" s="114" t="str">
        <f t="shared" si="8"/>
        <v/>
      </c>
      <c r="F42" s="67" t="str">
        <f t="shared" si="23"/>
        <v/>
      </c>
      <c r="H42" s="81" t="str">
        <f>IF('Strategy Dashboard'!AU42="","",'Strategy Dashboard'!AU42)</f>
        <v/>
      </c>
      <c r="J42" s="68" t="str">
        <f t="shared" si="9"/>
        <v/>
      </c>
      <c r="K42" s="77" t="str">
        <f t="shared" si="10"/>
        <v/>
      </c>
      <c r="L42" s="114" t="str">
        <f t="shared" si="11"/>
        <v/>
      </c>
      <c r="M42" s="24" t="str">
        <f t="shared" si="24"/>
        <v/>
      </c>
      <c r="N42" s="36" t="str">
        <f t="shared" si="25"/>
        <v/>
      </c>
      <c r="O42" s="117" t="str">
        <f t="shared" si="12"/>
        <v/>
      </c>
      <c r="P42" s="24" t="str">
        <f>IF(H42="","",IF(B42="NB",P41,IF(O42="",SUM($O$5:$O42)+N42,SUM($O$5:$O42))))</f>
        <v/>
      </c>
      <c r="Q42" s="123" t="str">
        <f t="shared" si="0"/>
        <v/>
      </c>
      <c r="R42" s="122" t="str">
        <f t="shared" si="13"/>
        <v/>
      </c>
      <c r="S42" s="79" t="str">
        <f t="shared" si="14"/>
        <v/>
      </c>
      <c r="T42" s="14" t="str">
        <f t="shared" si="5"/>
        <v/>
      </c>
      <c r="U42" s="14">
        <f t="shared" si="26"/>
        <v>0</v>
      </c>
      <c r="V42" s="14" t="str">
        <f t="shared" si="27"/>
        <v/>
      </c>
      <c r="W42" s="14" t="str">
        <f t="shared" si="49"/>
        <v>N</v>
      </c>
      <c r="X42" s="14" t="str">
        <f t="shared" si="28"/>
        <v>N</v>
      </c>
      <c r="Y42" s="14" t="str">
        <f t="shared" si="29"/>
        <v/>
      </c>
      <c r="Z42" s="79" t="str">
        <f t="shared" si="30"/>
        <v/>
      </c>
      <c r="AA42" s="14" t="str">
        <f t="shared" si="31"/>
        <v/>
      </c>
      <c r="AB42" s="14" t="str">
        <f t="shared" si="32"/>
        <v/>
      </c>
      <c r="AC42" s="14" t="str">
        <f t="shared" si="33"/>
        <v/>
      </c>
      <c r="AD42" s="14" t="str">
        <f t="shared" si="34"/>
        <v/>
      </c>
      <c r="AE42" s="14" t="str">
        <f t="shared" si="35"/>
        <v/>
      </c>
      <c r="AF42" s="14" t="str">
        <f t="shared" si="36"/>
        <v/>
      </c>
      <c r="AG42" s="152" t="str">
        <f t="shared" si="37"/>
        <v/>
      </c>
      <c r="AH42" s="152" t="str">
        <f t="shared" si="38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1" t="str">
        <f t="shared" si="16"/>
        <v/>
      </c>
      <c r="AM42" s="71" t="str">
        <f t="shared" si="17"/>
        <v/>
      </c>
      <c r="AN42" s="71" t="str">
        <f t="shared" si="18"/>
        <v/>
      </c>
      <c r="AO42" s="71" t="str">
        <f t="shared" si="19"/>
        <v/>
      </c>
      <c r="AR42" s="14" t="str">
        <f t="shared" si="3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21"/>
        <v/>
      </c>
      <c r="BB42" s="14" t="str">
        <f t="shared" si="44"/>
        <v/>
      </c>
      <c r="BC42" s="14" t="str">
        <f t="shared" si="22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77" t="str">
        <f t="shared" si="7"/>
        <v/>
      </c>
      <c r="E43" s="114" t="str">
        <f t="shared" si="8"/>
        <v/>
      </c>
      <c r="F43" s="67" t="str">
        <f t="shared" si="23"/>
        <v/>
      </c>
      <c r="H43" s="81" t="str">
        <f>IF('Strategy Dashboard'!AU43="","",'Strategy Dashboard'!AU43)</f>
        <v/>
      </c>
      <c r="J43" s="68" t="str">
        <f t="shared" si="9"/>
        <v/>
      </c>
      <c r="K43" s="77" t="str">
        <f t="shared" si="10"/>
        <v/>
      </c>
      <c r="L43" s="114" t="str">
        <f t="shared" si="11"/>
        <v/>
      </c>
      <c r="M43" s="24" t="str">
        <f t="shared" si="24"/>
        <v/>
      </c>
      <c r="N43" s="36" t="str">
        <f t="shared" si="25"/>
        <v/>
      </c>
      <c r="O43" s="117" t="str">
        <f t="shared" si="12"/>
        <v/>
      </c>
      <c r="P43" s="24" t="str">
        <f>IF(H43="","",IF(B43="NB",P42,IF(O43="",SUM($O$5:$O43)+N43,SUM($O$5:$O43))))</f>
        <v/>
      </c>
      <c r="Q43" s="123" t="str">
        <f t="shared" si="0"/>
        <v/>
      </c>
      <c r="R43" s="122" t="str">
        <f t="shared" si="13"/>
        <v/>
      </c>
      <c r="S43" s="79" t="str">
        <f t="shared" si="14"/>
        <v/>
      </c>
      <c r="T43" s="14" t="str">
        <f t="shared" si="5"/>
        <v/>
      </c>
      <c r="U43" s="14">
        <f t="shared" si="26"/>
        <v>0</v>
      </c>
      <c r="V43" s="14" t="str">
        <f t="shared" si="27"/>
        <v/>
      </c>
      <c r="W43" s="14" t="str">
        <f t="shared" si="49"/>
        <v>N</v>
      </c>
      <c r="X43" s="14" t="str">
        <f t="shared" si="28"/>
        <v>N</v>
      </c>
      <c r="Y43" s="14" t="str">
        <f t="shared" si="29"/>
        <v/>
      </c>
      <c r="Z43" s="79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2" t="str">
        <f t="shared" si="37"/>
        <v/>
      </c>
      <c r="AH43" s="152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1" t="str">
        <f t="shared" si="16"/>
        <v/>
      </c>
      <c r="AM43" s="71" t="str">
        <f t="shared" si="17"/>
        <v/>
      </c>
      <c r="AN43" s="71" t="str">
        <f t="shared" si="18"/>
        <v/>
      </c>
      <c r="AO43" s="71" t="str">
        <f t="shared" si="19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21"/>
        <v/>
      </c>
      <c r="BB43" s="14" t="str">
        <f t="shared" si="44"/>
        <v/>
      </c>
      <c r="BC43" s="14" t="str">
        <f t="shared" si="22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78" t="str">
        <f t="shared" si="7"/>
        <v/>
      </c>
      <c r="E44" s="115" t="str">
        <f t="shared" si="8"/>
        <v/>
      </c>
      <c r="F44" s="70" t="str">
        <f t="shared" si="23"/>
        <v/>
      </c>
      <c r="H44" s="82" t="str">
        <f>IF('Strategy Dashboard'!AU44="","",'Strategy Dashboard'!AU44)</f>
        <v/>
      </c>
      <c r="J44" s="69" t="str">
        <f t="shared" si="9"/>
        <v/>
      </c>
      <c r="K44" s="78" t="str">
        <f t="shared" si="10"/>
        <v/>
      </c>
      <c r="L44" s="115" t="str">
        <f t="shared" si="11"/>
        <v/>
      </c>
      <c r="M44" s="25" t="str">
        <f t="shared" si="24"/>
        <v/>
      </c>
      <c r="N44" s="36" t="str">
        <f t="shared" si="25"/>
        <v/>
      </c>
      <c r="O44" s="124" t="str">
        <f t="shared" si="12"/>
        <v/>
      </c>
      <c r="P44" s="25" t="str">
        <f>IF(H44="","",IF(B44="NB",P43,IF(O44="",SUM($O$5:$O44)+N44,SUM($O$5:$O44))))</f>
        <v/>
      </c>
      <c r="Q44" s="125" t="str">
        <f t="shared" si="0"/>
        <v/>
      </c>
      <c r="R44" s="122" t="str">
        <f t="shared" si="13"/>
        <v/>
      </c>
      <c r="S44" s="79" t="str">
        <f t="shared" si="14"/>
        <v/>
      </c>
      <c r="T44" s="14" t="str">
        <f t="shared" si="5"/>
        <v/>
      </c>
      <c r="U44" s="14">
        <f t="shared" si="26"/>
        <v>0</v>
      </c>
      <c r="V44" s="14" t="str">
        <f t="shared" si="27"/>
        <v/>
      </c>
      <c r="W44" s="14" t="str">
        <f t="shared" si="49"/>
        <v>N</v>
      </c>
      <c r="X44" s="14" t="str">
        <f t="shared" si="28"/>
        <v>N</v>
      </c>
      <c r="Y44" s="14" t="str">
        <f t="shared" si="29"/>
        <v/>
      </c>
      <c r="Z44" s="79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2" t="str">
        <f t="shared" si="37"/>
        <v/>
      </c>
      <c r="AH44" s="152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1" t="str">
        <f t="shared" si="16"/>
        <v/>
      </c>
      <c r="AM44" s="71" t="str">
        <f t="shared" si="17"/>
        <v/>
      </c>
      <c r="AN44" s="71" t="str">
        <f t="shared" si="18"/>
        <v/>
      </c>
      <c r="AO44" s="71" t="str">
        <f t="shared" si="19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7"/>
        <v/>
      </c>
      <c r="E45" s="113" t="str">
        <f t="shared" si="8"/>
        <v/>
      </c>
      <c r="F45" s="76" t="str">
        <f t="shared" si="23"/>
        <v/>
      </c>
      <c r="H45" s="80" t="str">
        <f>IF('Strategy Dashboard'!AU45="","",'Strategy Dashboard'!AU45)</f>
        <v/>
      </c>
      <c r="J45" s="74" t="str">
        <f t="shared" si="9"/>
        <v/>
      </c>
      <c r="K45" s="75" t="str">
        <f t="shared" si="10"/>
        <v/>
      </c>
      <c r="L45" s="113" t="str">
        <f t="shared" si="11"/>
        <v/>
      </c>
      <c r="M45" s="36" t="str">
        <f t="shared" si="24"/>
        <v/>
      </c>
      <c r="N45" s="36" t="str">
        <f t="shared" si="25"/>
        <v/>
      </c>
      <c r="O45" s="129" t="str">
        <f t="shared" si="12"/>
        <v/>
      </c>
      <c r="P45" s="36" t="str">
        <f>IF(H45="","",IF(B45="NB",P44,IF(O45="",SUM($O$5:$O45)+N45,SUM($O$5:$O45))))</f>
        <v/>
      </c>
      <c r="Q45" s="130" t="str">
        <f t="shared" si="0"/>
        <v/>
      </c>
      <c r="R45" s="122" t="str">
        <f t="shared" si="13"/>
        <v/>
      </c>
      <c r="S45" s="79" t="str">
        <f t="shared" si="14"/>
        <v/>
      </c>
      <c r="T45" s="14" t="str">
        <f t="shared" si="5"/>
        <v/>
      </c>
      <c r="U45" s="14">
        <f t="shared" si="26"/>
        <v>0</v>
      </c>
      <c r="V45" s="14" t="str">
        <f t="shared" si="27"/>
        <v/>
      </c>
      <c r="W45" s="14" t="str">
        <f t="shared" si="49"/>
        <v>N</v>
      </c>
      <c r="X45" s="14" t="str">
        <f t="shared" si="28"/>
        <v>N</v>
      </c>
      <c r="Y45" s="14" t="str">
        <f t="shared" si="29"/>
        <v/>
      </c>
      <c r="Z45" s="79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2" t="str">
        <f t="shared" si="37"/>
        <v/>
      </c>
      <c r="AH45" s="152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6"/>
        <v/>
      </c>
      <c r="AM45" s="71" t="str">
        <f t="shared" si="17"/>
        <v/>
      </c>
      <c r="AN45" s="71" t="str">
        <f t="shared" si="18"/>
        <v/>
      </c>
      <c r="AO45" s="71" t="str">
        <f t="shared" si="19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7" t="str">
        <f t="shared" si="7"/>
        <v/>
      </c>
      <c r="E46" s="114" t="str">
        <f t="shared" si="8"/>
        <v/>
      </c>
      <c r="F46" s="67" t="str">
        <f t="shared" si="23"/>
        <v/>
      </c>
      <c r="H46" s="81" t="str">
        <f>IF('Strategy Dashboard'!AU46="","",'Strategy Dashboard'!AU46)</f>
        <v/>
      </c>
      <c r="J46" s="68" t="str">
        <f t="shared" si="9"/>
        <v/>
      </c>
      <c r="K46" s="77" t="str">
        <f t="shared" si="10"/>
        <v/>
      </c>
      <c r="L46" s="114" t="str">
        <f t="shared" si="11"/>
        <v/>
      </c>
      <c r="M46" s="24" t="str">
        <f t="shared" si="24"/>
        <v/>
      </c>
      <c r="N46" s="36" t="str">
        <f t="shared" si="25"/>
        <v/>
      </c>
      <c r="O46" s="117" t="str">
        <f t="shared" si="12"/>
        <v/>
      </c>
      <c r="P46" s="24" t="str">
        <f>IF(H46="","",IF(B46="NB",P45,IF(O46="",SUM($O$5:$O46)+N46,SUM($O$5:$O46))))</f>
        <v/>
      </c>
      <c r="Q46" s="123" t="str">
        <f t="shared" si="0"/>
        <v/>
      </c>
      <c r="R46" s="122" t="str">
        <f t="shared" si="13"/>
        <v/>
      </c>
      <c r="S46" s="79" t="str">
        <f t="shared" si="14"/>
        <v/>
      </c>
      <c r="T46" s="14" t="str">
        <f t="shared" si="5"/>
        <v/>
      </c>
      <c r="U46" s="14">
        <f t="shared" si="26"/>
        <v>0</v>
      </c>
      <c r="V46" s="14" t="str">
        <f t="shared" si="27"/>
        <v/>
      </c>
      <c r="W46" s="14" t="str">
        <f t="shared" si="49"/>
        <v>N</v>
      </c>
      <c r="X46" s="14" t="str">
        <f t="shared" si="28"/>
        <v>N</v>
      </c>
      <c r="Y46" s="14" t="str">
        <f>IF(H45="","",IF(V46="S",1,Y45+1))</f>
        <v/>
      </c>
      <c r="Z46" s="79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2" t="str">
        <f t="shared" si="37"/>
        <v/>
      </c>
      <c r="AH46" s="152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6"/>
        <v/>
      </c>
      <c r="AM46" s="71" t="str">
        <f t="shared" si="17"/>
        <v/>
      </c>
      <c r="AN46" s="71" t="str">
        <f t="shared" si="18"/>
        <v/>
      </c>
      <c r="AO46" s="71" t="str">
        <f t="shared" si="19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7" t="str">
        <f t="shared" si="7"/>
        <v/>
      </c>
      <c r="E47" s="114" t="str">
        <f t="shared" si="8"/>
        <v/>
      </c>
      <c r="F47" s="67" t="str">
        <f t="shared" si="23"/>
        <v/>
      </c>
      <c r="H47" s="81" t="str">
        <f>IF('Strategy Dashboard'!AU47="","",'Strategy Dashboard'!AU47)</f>
        <v/>
      </c>
      <c r="J47" s="68" t="str">
        <f t="shared" si="9"/>
        <v/>
      </c>
      <c r="K47" s="77" t="str">
        <f t="shared" si="10"/>
        <v/>
      </c>
      <c r="L47" s="114" t="str">
        <f t="shared" si="11"/>
        <v/>
      </c>
      <c r="M47" s="24" t="str">
        <f t="shared" si="24"/>
        <v/>
      </c>
      <c r="N47" s="36" t="str">
        <f t="shared" si="25"/>
        <v/>
      </c>
      <c r="O47" s="117" t="str">
        <f t="shared" si="12"/>
        <v/>
      </c>
      <c r="P47" s="24" t="str">
        <f>IF(H47="","",IF(B47="NB",P46,IF(O47="",SUM($O$5:$O47)+N47,SUM($O$5:$O47))))</f>
        <v/>
      </c>
      <c r="Q47" s="123" t="str">
        <f t="shared" si="0"/>
        <v/>
      </c>
      <c r="R47" s="122" t="str">
        <f t="shared" si="13"/>
        <v/>
      </c>
      <c r="S47" s="79" t="str">
        <f t="shared" si="14"/>
        <v/>
      </c>
      <c r="T47" s="14" t="str">
        <f t="shared" si="5"/>
        <v/>
      </c>
      <c r="U47" s="14">
        <f t="shared" si="26"/>
        <v>0</v>
      </c>
      <c r="V47" s="14" t="str">
        <f t="shared" si="27"/>
        <v/>
      </c>
      <c r="W47" s="14" t="str">
        <f t="shared" si="49"/>
        <v>N</v>
      </c>
      <c r="X47" s="14" t="str">
        <f t="shared" si="28"/>
        <v>N</v>
      </c>
      <c r="Y47" s="14" t="str">
        <f t="shared" ref="Y47:Y109" si="53">IF(H46="","",IF(V47="S",1,Y46+1))</f>
        <v/>
      </c>
      <c r="Z47" s="79" t="str">
        <f t="shared" si="30"/>
        <v/>
      </c>
      <c r="AA47" s="14" t="str">
        <f t="shared" si="31"/>
        <v/>
      </c>
      <c r="AB47" s="14" t="str">
        <f t="shared" ref="AB47:AB109" si="54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2" t="str">
        <f t="shared" si="37"/>
        <v/>
      </c>
      <c r="AH47" s="152" t="str">
        <f t="shared" si="38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1" t="str">
        <f t="shared" si="16"/>
        <v/>
      </c>
      <c r="AM47" s="71" t="str">
        <f t="shared" si="17"/>
        <v/>
      </c>
      <c r="AN47" s="71" t="str">
        <f t="shared" si="18"/>
        <v/>
      </c>
      <c r="AO47" s="71" t="str">
        <f t="shared" si="19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7" t="str">
        <f t="shared" si="7"/>
        <v/>
      </c>
      <c r="E48" s="114" t="str">
        <f t="shared" si="8"/>
        <v/>
      </c>
      <c r="F48" s="67" t="str">
        <f t="shared" si="23"/>
        <v/>
      </c>
      <c r="H48" s="81" t="str">
        <f>IF('Strategy Dashboard'!AU48="","",'Strategy Dashboard'!AU48)</f>
        <v/>
      </c>
      <c r="J48" s="68" t="str">
        <f t="shared" si="9"/>
        <v/>
      </c>
      <c r="K48" s="77" t="str">
        <f t="shared" si="10"/>
        <v/>
      </c>
      <c r="L48" s="114" t="str">
        <f t="shared" si="11"/>
        <v/>
      </c>
      <c r="M48" s="24" t="str">
        <f t="shared" si="24"/>
        <v/>
      </c>
      <c r="N48" s="36" t="str">
        <f t="shared" si="25"/>
        <v/>
      </c>
      <c r="O48" s="117" t="str">
        <f t="shared" si="12"/>
        <v/>
      </c>
      <c r="P48" s="24" t="str">
        <f>IF(H48="","",IF(B48="NB",P47,IF(O48="",SUM($O$5:$O48)+N48,SUM($O$5:$O48))))</f>
        <v/>
      </c>
      <c r="Q48" s="123" t="str">
        <f t="shared" si="0"/>
        <v/>
      </c>
      <c r="R48" s="122" t="str">
        <f t="shared" si="13"/>
        <v/>
      </c>
      <c r="S48" s="79" t="str">
        <f t="shared" si="14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49"/>
        <v>N</v>
      </c>
      <c r="X48" s="14" t="str">
        <f t="shared" si="28"/>
        <v>N</v>
      </c>
      <c r="Y48" s="14" t="str">
        <f t="shared" si="53"/>
        <v/>
      </c>
      <c r="Z48" s="79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2" t="str">
        <f t="shared" si="37"/>
        <v/>
      </c>
      <c r="AH48" s="152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1" t="str">
        <f t="shared" si="16"/>
        <v/>
      </c>
      <c r="AM48" s="71" t="str">
        <f t="shared" si="17"/>
        <v/>
      </c>
      <c r="AN48" s="71" t="str">
        <f t="shared" si="18"/>
        <v/>
      </c>
      <c r="AO48" s="71" t="str">
        <f t="shared" si="19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8" t="str">
        <f t="shared" si="7"/>
        <v/>
      </c>
      <c r="E49" s="115" t="str">
        <f t="shared" si="8"/>
        <v/>
      </c>
      <c r="F49" s="70" t="str">
        <f t="shared" si="23"/>
        <v/>
      </c>
      <c r="H49" s="82" t="str">
        <f>IF('Strategy Dashboard'!AU49="","",'Strategy Dashboard'!AU49)</f>
        <v/>
      </c>
      <c r="J49" s="69" t="str">
        <f t="shared" si="9"/>
        <v/>
      </c>
      <c r="K49" s="78" t="str">
        <f t="shared" si="10"/>
        <v/>
      </c>
      <c r="L49" s="115" t="str">
        <f t="shared" si="11"/>
        <v/>
      </c>
      <c r="M49" s="25" t="str">
        <f t="shared" si="24"/>
        <v/>
      </c>
      <c r="N49" s="36" t="str">
        <f t="shared" si="25"/>
        <v/>
      </c>
      <c r="O49" s="124" t="str">
        <f t="shared" si="12"/>
        <v/>
      </c>
      <c r="P49" s="25" t="str">
        <f>IF(H49="","",IF(B49="NB",P48,IF(O49="",SUM($O$5:$O49)+N49,SUM($O$5:$O49))))</f>
        <v/>
      </c>
      <c r="Q49" s="125" t="str">
        <f t="shared" si="0"/>
        <v/>
      </c>
      <c r="R49" s="122" t="str">
        <f t="shared" si="13"/>
        <v/>
      </c>
      <c r="S49" s="79" t="str">
        <f t="shared" si="14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79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2" t="str">
        <f t="shared" si="37"/>
        <v/>
      </c>
      <c r="AH49" s="152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1" t="str">
        <f t="shared" si="16"/>
        <v/>
      </c>
      <c r="AM49" s="71" t="str">
        <f t="shared" si="17"/>
        <v/>
      </c>
      <c r="AN49" s="71" t="str">
        <f t="shared" si="18"/>
        <v/>
      </c>
      <c r="AO49" s="71" t="str">
        <f t="shared" si="19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7"/>
        <v/>
      </c>
      <c r="E50" s="113" t="str">
        <f t="shared" si="8"/>
        <v/>
      </c>
      <c r="F50" s="76" t="str">
        <f t="shared" si="23"/>
        <v/>
      </c>
      <c r="H50" s="80" t="str">
        <f>IF('Strategy Dashboard'!AU50="","",'Strategy Dashboard'!AU50)</f>
        <v/>
      </c>
      <c r="J50" s="74" t="str">
        <f t="shared" si="9"/>
        <v/>
      </c>
      <c r="K50" s="75" t="str">
        <f t="shared" si="10"/>
        <v/>
      </c>
      <c r="L50" s="113" t="str">
        <f t="shared" si="11"/>
        <v/>
      </c>
      <c r="M50" s="36" t="str">
        <f t="shared" si="24"/>
        <v/>
      </c>
      <c r="N50" s="36" t="str">
        <f t="shared" si="25"/>
        <v/>
      </c>
      <c r="O50" s="129" t="str">
        <f t="shared" si="12"/>
        <v/>
      </c>
      <c r="P50" s="36" t="str">
        <f>IF(H50="","",IF(B50="NB",P49,IF(O50="",SUM($O$5:$O50)+N50,SUM($O$5:$O50))))</f>
        <v/>
      </c>
      <c r="Q50" s="130" t="str">
        <f t="shared" si="0"/>
        <v/>
      </c>
      <c r="R50" s="122" t="str">
        <f t="shared" si="13"/>
        <v/>
      </c>
      <c r="S50" s="79" t="str">
        <f t="shared" si="14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79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2" t="str">
        <f t="shared" si="37"/>
        <v/>
      </c>
      <c r="AH50" s="152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1" t="str">
        <f t="shared" si="16"/>
        <v/>
      </c>
      <c r="AM50" s="71" t="str">
        <f t="shared" si="17"/>
        <v/>
      </c>
      <c r="AN50" s="71" t="str">
        <f t="shared" si="18"/>
        <v/>
      </c>
      <c r="AO50" s="71" t="str">
        <f t="shared" si="19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7" t="str">
        <f t="shared" si="7"/>
        <v/>
      </c>
      <c r="E51" s="114" t="str">
        <f t="shared" si="8"/>
        <v/>
      </c>
      <c r="F51" s="67" t="str">
        <f t="shared" si="23"/>
        <v/>
      </c>
      <c r="H51" s="81" t="str">
        <f>IF('Strategy Dashboard'!AU51="","",'Strategy Dashboard'!AU51)</f>
        <v/>
      </c>
      <c r="J51" s="68" t="str">
        <f t="shared" si="9"/>
        <v/>
      </c>
      <c r="K51" s="77" t="str">
        <f t="shared" si="10"/>
        <v/>
      </c>
      <c r="L51" s="114" t="str">
        <f t="shared" si="11"/>
        <v/>
      </c>
      <c r="M51" s="24" t="str">
        <f t="shared" si="24"/>
        <v/>
      </c>
      <c r="N51" s="36" t="str">
        <f t="shared" si="25"/>
        <v/>
      </c>
      <c r="O51" s="117" t="str">
        <f t="shared" si="12"/>
        <v/>
      </c>
      <c r="P51" s="24" t="str">
        <f>IF(H51="","",IF(B51="NB",P50,IF(O51="",SUM($O$5:$O51)+N51,SUM($O$5:$O51))))</f>
        <v/>
      </c>
      <c r="Q51" s="123" t="str">
        <f t="shared" si="0"/>
        <v/>
      </c>
      <c r="R51" s="122" t="str">
        <f t="shared" si="13"/>
        <v/>
      </c>
      <c r="S51" s="79" t="str">
        <f t="shared" si="14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79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2" t="str">
        <f t="shared" si="37"/>
        <v/>
      </c>
      <c r="AH51" s="152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1" t="str">
        <f t="shared" si="16"/>
        <v/>
      </c>
      <c r="AM51" s="71" t="str">
        <f t="shared" si="17"/>
        <v/>
      </c>
      <c r="AN51" s="71" t="str">
        <f t="shared" si="18"/>
        <v/>
      </c>
      <c r="AO51" s="71" t="str">
        <f t="shared" si="19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7" t="str">
        <f t="shared" si="7"/>
        <v/>
      </c>
      <c r="E52" s="114" t="str">
        <f t="shared" si="8"/>
        <v/>
      </c>
      <c r="F52" s="67" t="str">
        <f t="shared" si="23"/>
        <v/>
      </c>
      <c r="H52" s="81" t="str">
        <f>IF('Strategy Dashboard'!AU52="","",'Strategy Dashboard'!AU52)</f>
        <v/>
      </c>
      <c r="J52" s="68" t="str">
        <f t="shared" si="9"/>
        <v/>
      </c>
      <c r="K52" s="77" t="str">
        <f t="shared" si="10"/>
        <v/>
      </c>
      <c r="L52" s="114" t="str">
        <f t="shared" si="11"/>
        <v/>
      </c>
      <c r="M52" s="24" t="str">
        <f t="shared" si="24"/>
        <v/>
      </c>
      <c r="N52" s="36" t="str">
        <f t="shared" si="25"/>
        <v/>
      </c>
      <c r="O52" s="117" t="str">
        <f t="shared" si="12"/>
        <v/>
      </c>
      <c r="P52" s="24" t="str">
        <f>IF(H52="","",IF(B52="NB",P51,IF(O52="",SUM($O$5:$O52)+N52,SUM($O$5:$O52))))</f>
        <v/>
      </c>
      <c r="Q52" s="123" t="str">
        <f t="shared" si="0"/>
        <v/>
      </c>
      <c r="R52" s="122" t="str">
        <f t="shared" si="13"/>
        <v/>
      </c>
      <c r="S52" s="79" t="str">
        <f t="shared" si="14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79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2" t="str">
        <f t="shared" si="37"/>
        <v/>
      </c>
      <c r="AH52" s="152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1" t="str">
        <f t="shared" si="16"/>
        <v/>
      </c>
      <c r="AM52" s="71" t="str">
        <f t="shared" si="17"/>
        <v/>
      </c>
      <c r="AN52" s="71" t="str">
        <f t="shared" si="18"/>
        <v/>
      </c>
      <c r="AO52" s="71" t="str">
        <f t="shared" si="19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7" t="str">
        <f t="shared" si="7"/>
        <v/>
      </c>
      <c r="E53" s="114" t="str">
        <f t="shared" si="8"/>
        <v/>
      </c>
      <c r="F53" s="67" t="str">
        <f t="shared" si="23"/>
        <v/>
      </c>
      <c r="H53" s="81" t="str">
        <f>IF('Strategy Dashboard'!AU53="","",'Strategy Dashboard'!AU53)</f>
        <v/>
      </c>
      <c r="J53" s="68" t="str">
        <f t="shared" si="9"/>
        <v/>
      </c>
      <c r="K53" s="77" t="str">
        <f t="shared" si="10"/>
        <v/>
      </c>
      <c r="L53" s="114" t="str">
        <f t="shared" si="11"/>
        <v/>
      </c>
      <c r="M53" s="24" t="str">
        <f t="shared" si="24"/>
        <v/>
      </c>
      <c r="N53" s="36" t="str">
        <f t="shared" si="25"/>
        <v/>
      </c>
      <c r="O53" s="117" t="str">
        <f t="shared" si="12"/>
        <v/>
      </c>
      <c r="P53" s="24" t="str">
        <f>IF(H53="","",IF(B53="NB",P52,IF(O53="",SUM($O$5:$O53)+N53,SUM($O$5:$O53))))</f>
        <v/>
      </c>
      <c r="Q53" s="123" t="str">
        <f t="shared" si="0"/>
        <v/>
      </c>
      <c r="R53" s="122" t="str">
        <f t="shared" si="13"/>
        <v/>
      </c>
      <c r="S53" s="79" t="str">
        <f t="shared" si="14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79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2" t="str">
        <f t="shared" si="37"/>
        <v/>
      </c>
      <c r="AH53" s="152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1" t="str">
        <f t="shared" si="16"/>
        <v/>
      </c>
      <c r="AM53" s="71" t="str">
        <f t="shared" si="17"/>
        <v/>
      </c>
      <c r="AN53" s="71" t="str">
        <f t="shared" si="18"/>
        <v/>
      </c>
      <c r="AO53" s="71" t="str">
        <f t="shared" si="19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8" t="str">
        <f t="shared" si="7"/>
        <v/>
      </c>
      <c r="E54" s="115" t="str">
        <f t="shared" si="8"/>
        <v/>
      </c>
      <c r="F54" s="70" t="str">
        <f t="shared" si="23"/>
        <v/>
      </c>
      <c r="H54" s="82" t="str">
        <f>IF('Strategy Dashboard'!AU54="","",'Strategy Dashboard'!AU54)</f>
        <v/>
      </c>
      <c r="J54" s="69" t="str">
        <f t="shared" si="9"/>
        <v/>
      </c>
      <c r="K54" s="78" t="str">
        <f t="shared" si="10"/>
        <v/>
      </c>
      <c r="L54" s="115" t="str">
        <f t="shared" si="11"/>
        <v/>
      </c>
      <c r="M54" s="25" t="str">
        <f t="shared" si="24"/>
        <v/>
      </c>
      <c r="N54" s="36" t="str">
        <f t="shared" si="25"/>
        <v/>
      </c>
      <c r="O54" s="124" t="str">
        <f t="shared" si="12"/>
        <v/>
      </c>
      <c r="P54" s="25" t="str">
        <f>IF(H54="","",IF(B54="NB",P53,IF(O54="",SUM($O$5:$O54)+N54,SUM($O$5:$O54))))</f>
        <v/>
      </c>
      <c r="Q54" s="125" t="str">
        <f t="shared" si="0"/>
        <v/>
      </c>
      <c r="R54" s="122" t="str">
        <f t="shared" si="13"/>
        <v/>
      </c>
      <c r="S54" s="79" t="str">
        <f t="shared" si="14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79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2" t="str">
        <f t="shared" si="37"/>
        <v/>
      </c>
      <c r="AH54" s="152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1" t="str">
        <f t="shared" si="16"/>
        <v/>
      </c>
      <c r="AM54" s="71" t="str">
        <f t="shared" si="17"/>
        <v/>
      </c>
      <c r="AN54" s="71" t="str">
        <f t="shared" si="18"/>
        <v/>
      </c>
      <c r="AO54" s="71" t="str">
        <f t="shared" si="19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7"/>
        <v/>
      </c>
      <c r="E55" s="113" t="str">
        <f t="shared" si="8"/>
        <v/>
      </c>
      <c r="F55" s="76" t="str">
        <f t="shared" si="23"/>
        <v/>
      </c>
      <c r="H55" s="80" t="str">
        <f>IF('Strategy Dashboard'!AU55="","",'Strategy Dashboard'!AU55)</f>
        <v/>
      </c>
      <c r="J55" s="74" t="str">
        <f t="shared" si="9"/>
        <v/>
      </c>
      <c r="K55" s="75" t="str">
        <f t="shared" si="10"/>
        <v/>
      </c>
      <c r="L55" s="113" t="str">
        <f t="shared" si="11"/>
        <v/>
      </c>
      <c r="M55" s="36" t="str">
        <f t="shared" si="24"/>
        <v/>
      </c>
      <c r="N55" s="36" t="str">
        <f t="shared" si="25"/>
        <v/>
      </c>
      <c r="O55" s="129" t="str">
        <f t="shared" si="12"/>
        <v/>
      </c>
      <c r="P55" s="36" t="str">
        <f>IF(H55="","",IF(B55="NB",P54,IF(O55="",SUM($O$5:$O55)+N55,SUM($O$5:$O55))))</f>
        <v/>
      </c>
      <c r="Q55" s="130" t="str">
        <f t="shared" si="0"/>
        <v/>
      </c>
      <c r="R55" s="122" t="str">
        <f t="shared" si="13"/>
        <v/>
      </c>
      <c r="S55" s="79" t="str">
        <f t="shared" si="14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79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2" t="str">
        <f t="shared" si="37"/>
        <v/>
      </c>
      <c r="AH55" s="152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1" t="str">
        <f t="shared" si="16"/>
        <v/>
      </c>
      <c r="AM55" s="71" t="str">
        <f t="shared" si="17"/>
        <v/>
      </c>
      <c r="AN55" s="71" t="str">
        <f t="shared" si="18"/>
        <v/>
      </c>
      <c r="AO55" s="71" t="str">
        <f t="shared" si="19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7" t="str">
        <f t="shared" si="7"/>
        <v/>
      </c>
      <c r="E56" s="114" t="str">
        <f t="shared" si="8"/>
        <v/>
      </c>
      <c r="F56" s="67" t="str">
        <f t="shared" si="23"/>
        <v/>
      </c>
      <c r="H56" s="81" t="str">
        <f>IF('Strategy Dashboard'!AU56="","",'Strategy Dashboard'!AU56)</f>
        <v/>
      </c>
      <c r="J56" s="68" t="str">
        <f t="shared" si="9"/>
        <v/>
      </c>
      <c r="K56" s="77" t="str">
        <f t="shared" si="10"/>
        <v/>
      </c>
      <c r="L56" s="114" t="str">
        <f t="shared" si="11"/>
        <v/>
      </c>
      <c r="M56" s="24" t="str">
        <f t="shared" si="24"/>
        <v/>
      </c>
      <c r="N56" s="36" t="str">
        <f t="shared" si="25"/>
        <v/>
      </c>
      <c r="O56" s="117" t="str">
        <f t="shared" si="12"/>
        <v/>
      </c>
      <c r="P56" s="24" t="str">
        <f>IF(H56="","",IF(B56="NB",P55,IF(O56="",SUM($O$5:$O56)+N56,SUM($O$5:$O56))))</f>
        <v/>
      </c>
      <c r="Q56" s="123" t="str">
        <f t="shared" si="0"/>
        <v/>
      </c>
      <c r="R56" s="122" t="str">
        <f t="shared" si="13"/>
        <v/>
      </c>
      <c r="S56" s="79" t="str">
        <f t="shared" si="14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79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2" t="str">
        <f t="shared" si="37"/>
        <v/>
      </c>
      <c r="AH56" s="152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1" t="str">
        <f t="shared" si="16"/>
        <v/>
      </c>
      <c r="AM56" s="71" t="str">
        <f t="shared" si="17"/>
        <v/>
      </c>
      <c r="AN56" s="71" t="str">
        <f t="shared" si="18"/>
        <v/>
      </c>
      <c r="AO56" s="71" t="str">
        <f t="shared" si="19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7" t="str">
        <f t="shared" si="7"/>
        <v/>
      </c>
      <c r="E57" s="114" t="str">
        <f t="shared" si="8"/>
        <v/>
      </c>
      <c r="F57" s="67" t="str">
        <f t="shared" si="23"/>
        <v/>
      </c>
      <c r="H57" s="81" t="str">
        <f>IF('Strategy Dashboard'!AU57="","",'Strategy Dashboard'!AU57)</f>
        <v/>
      </c>
      <c r="J57" s="68" t="str">
        <f t="shared" si="9"/>
        <v/>
      </c>
      <c r="K57" s="77" t="str">
        <f t="shared" si="10"/>
        <v/>
      </c>
      <c r="L57" s="114" t="str">
        <f t="shared" si="11"/>
        <v/>
      </c>
      <c r="M57" s="24" t="str">
        <f t="shared" si="24"/>
        <v/>
      </c>
      <c r="N57" s="36" t="str">
        <f t="shared" si="25"/>
        <v/>
      </c>
      <c r="O57" s="117" t="str">
        <f t="shared" si="12"/>
        <v/>
      </c>
      <c r="P57" s="24" t="str">
        <f>IF(H57="","",IF(B57="NB",P56,IF(O57="",SUM($O$5:$O57)+N57,SUM($O$5:$O57))))</f>
        <v/>
      </c>
      <c r="Q57" s="123" t="str">
        <f t="shared" si="0"/>
        <v/>
      </c>
      <c r="R57" s="122" t="str">
        <f t="shared" si="13"/>
        <v/>
      </c>
      <c r="S57" s="79" t="str">
        <f t="shared" si="14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79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2" t="str">
        <f t="shared" si="37"/>
        <v/>
      </c>
      <c r="AH57" s="152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1" t="str">
        <f t="shared" si="16"/>
        <v/>
      </c>
      <c r="AM57" s="71" t="str">
        <f t="shared" si="17"/>
        <v/>
      </c>
      <c r="AN57" s="71" t="str">
        <f t="shared" si="18"/>
        <v/>
      </c>
      <c r="AO57" s="71" t="str">
        <f t="shared" si="19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7" t="str">
        <f t="shared" si="7"/>
        <v/>
      </c>
      <c r="E58" s="114" t="str">
        <f t="shared" si="8"/>
        <v/>
      </c>
      <c r="F58" s="67" t="str">
        <f t="shared" si="23"/>
        <v/>
      </c>
      <c r="H58" s="81" t="str">
        <f>IF('Strategy Dashboard'!AU58="","",'Strategy Dashboard'!AU58)</f>
        <v/>
      </c>
      <c r="J58" s="68" t="str">
        <f t="shared" si="9"/>
        <v/>
      </c>
      <c r="K58" s="77" t="str">
        <f t="shared" si="10"/>
        <v/>
      </c>
      <c r="L58" s="114" t="str">
        <f t="shared" si="11"/>
        <v/>
      </c>
      <c r="M58" s="24" t="str">
        <f t="shared" si="24"/>
        <v/>
      </c>
      <c r="N58" s="36" t="str">
        <f t="shared" si="25"/>
        <v/>
      </c>
      <c r="O58" s="117" t="str">
        <f t="shared" si="12"/>
        <v/>
      </c>
      <c r="P58" s="24" t="str">
        <f>IF(H58="","",IF(B58="NB",P57,IF(O58="",SUM($O$5:$O58)+N58,SUM($O$5:$O58))))</f>
        <v/>
      </c>
      <c r="Q58" s="123" t="str">
        <f t="shared" si="0"/>
        <v/>
      </c>
      <c r="R58" s="122" t="str">
        <f t="shared" si="13"/>
        <v/>
      </c>
      <c r="S58" s="79" t="str">
        <f t="shared" si="14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79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2" t="str">
        <f t="shared" si="37"/>
        <v/>
      </c>
      <c r="AH58" s="152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1" t="str">
        <f t="shared" si="16"/>
        <v/>
      </c>
      <c r="AM58" s="71" t="str">
        <f t="shared" si="17"/>
        <v/>
      </c>
      <c r="AN58" s="71" t="str">
        <f t="shared" si="18"/>
        <v/>
      </c>
      <c r="AO58" s="71" t="str">
        <f t="shared" si="19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8" t="str">
        <f t="shared" si="7"/>
        <v/>
      </c>
      <c r="E59" s="115" t="str">
        <f t="shared" si="8"/>
        <v/>
      </c>
      <c r="F59" s="70" t="str">
        <f t="shared" si="23"/>
        <v/>
      </c>
      <c r="H59" s="82" t="str">
        <f>IF('Strategy Dashboard'!AU59="","",'Strategy Dashboard'!AU59)</f>
        <v/>
      </c>
      <c r="J59" s="69" t="str">
        <f t="shared" si="9"/>
        <v/>
      </c>
      <c r="K59" s="78" t="str">
        <f t="shared" si="10"/>
        <v/>
      </c>
      <c r="L59" s="115" t="str">
        <f t="shared" si="11"/>
        <v/>
      </c>
      <c r="M59" s="25" t="str">
        <f t="shared" si="24"/>
        <v/>
      </c>
      <c r="N59" s="36" t="str">
        <f t="shared" si="25"/>
        <v/>
      </c>
      <c r="O59" s="124" t="str">
        <f t="shared" si="12"/>
        <v/>
      </c>
      <c r="P59" s="25" t="str">
        <f>IF(H59="","",IF(B59="NB",P58,IF(O59="",SUM($O$5:$O59)+N59,SUM($O$5:$O59))))</f>
        <v/>
      </c>
      <c r="Q59" s="125" t="str">
        <f t="shared" si="0"/>
        <v/>
      </c>
      <c r="R59" s="122" t="str">
        <f t="shared" si="13"/>
        <v/>
      </c>
      <c r="S59" s="79" t="str">
        <f t="shared" si="14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79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2" t="str">
        <f t="shared" si="37"/>
        <v/>
      </c>
      <c r="AH59" s="152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1" t="str">
        <f t="shared" si="16"/>
        <v/>
      </c>
      <c r="AM59" s="71" t="str">
        <f t="shared" si="17"/>
        <v/>
      </c>
      <c r="AN59" s="71" t="str">
        <f t="shared" si="18"/>
        <v/>
      </c>
      <c r="AO59" s="71" t="str">
        <f t="shared" si="19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7"/>
        <v/>
      </c>
      <c r="E60" s="113" t="str">
        <f t="shared" si="8"/>
        <v/>
      </c>
      <c r="F60" s="76" t="str">
        <f t="shared" si="23"/>
        <v/>
      </c>
      <c r="H60" s="80" t="str">
        <f>IF('Strategy Dashboard'!AU60="","",'Strategy Dashboard'!AU60)</f>
        <v/>
      </c>
      <c r="J60" s="74" t="str">
        <f t="shared" si="9"/>
        <v/>
      </c>
      <c r="K60" s="75" t="str">
        <f t="shared" si="10"/>
        <v/>
      </c>
      <c r="L60" s="113" t="str">
        <f t="shared" si="11"/>
        <v/>
      </c>
      <c r="M60" s="36" t="str">
        <f t="shared" si="24"/>
        <v/>
      </c>
      <c r="N60" s="36" t="str">
        <f t="shared" si="25"/>
        <v/>
      </c>
      <c r="O60" s="129" t="str">
        <f t="shared" si="12"/>
        <v/>
      </c>
      <c r="P60" s="36" t="str">
        <f>IF(H60="","",IF(B60="NB",P59,IF(O60="",SUM($O$5:$O60)+N60,SUM($O$5:$O60))))</f>
        <v/>
      </c>
      <c r="Q60" s="130" t="str">
        <f t="shared" si="0"/>
        <v/>
      </c>
      <c r="R60" s="122" t="str">
        <f t="shared" si="13"/>
        <v/>
      </c>
      <c r="S60" s="79" t="str">
        <f t="shared" si="14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79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2" t="str">
        <f t="shared" si="37"/>
        <v/>
      </c>
      <c r="AH60" s="152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1" t="str">
        <f t="shared" si="16"/>
        <v/>
      </c>
      <c r="AM60" s="71" t="str">
        <f t="shared" si="17"/>
        <v/>
      </c>
      <c r="AN60" s="71" t="str">
        <f t="shared" si="18"/>
        <v/>
      </c>
      <c r="AO60" s="71" t="str">
        <f t="shared" si="19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7" t="str">
        <f t="shared" si="7"/>
        <v/>
      </c>
      <c r="E61" s="114" t="str">
        <f t="shared" si="8"/>
        <v/>
      </c>
      <c r="F61" s="67" t="str">
        <f t="shared" si="23"/>
        <v/>
      </c>
      <c r="H61" s="81" t="str">
        <f>IF('Strategy Dashboard'!AU61="","",'Strategy Dashboard'!AU61)</f>
        <v/>
      </c>
      <c r="J61" s="68" t="str">
        <f t="shared" si="9"/>
        <v/>
      </c>
      <c r="K61" s="77" t="str">
        <f t="shared" si="10"/>
        <v/>
      </c>
      <c r="L61" s="114" t="str">
        <f t="shared" si="11"/>
        <v/>
      </c>
      <c r="M61" s="24" t="str">
        <f t="shared" si="24"/>
        <v/>
      </c>
      <c r="N61" s="36" t="str">
        <f t="shared" si="25"/>
        <v/>
      </c>
      <c r="O61" s="117" t="str">
        <f t="shared" si="12"/>
        <v/>
      </c>
      <c r="P61" s="24" t="str">
        <f>IF(H61="","",IF(B61="NB",P60,IF(O61="",SUM($O$5:$O61)+N61,SUM($O$5:$O61))))</f>
        <v/>
      </c>
      <c r="Q61" s="123" t="str">
        <f t="shared" si="0"/>
        <v/>
      </c>
      <c r="R61" s="122" t="str">
        <f t="shared" si="13"/>
        <v/>
      </c>
      <c r="S61" s="79" t="str">
        <f t="shared" si="14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79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2" t="str">
        <f t="shared" si="37"/>
        <v/>
      </c>
      <c r="AH61" s="152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1" t="str">
        <f t="shared" si="16"/>
        <v/>
      </c>
      <c r="AM61" s="71" t="str">
        <f t="shared" si="17"/>
        <v/>
      </c>
      <c r="AN61" s="71" t="str">
        <f t="shared" si="18"/>
        <v/>
      </c>
      <c r="AO61" s="71" t="str">
        <f t="shared" si="19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7" t="str">
        <f t="shared" si="7"/>
        <v/>
      </c>
      <c r="E62" s="114" t="str">
        <f t="shared" si="8"/>
        <v/>
      </c>
      <c r="F62" s="67" t="str">
        <f t="shared" si="23"/>
        <v/>
      </c>
      <c r="H62" s="81" t="str">
        <f>IF('Strategy Dashboard'!AU62="","",'Strategy Dashboard'!AU62)</f>
        <v/>
      </c>
      <c r="J62" s="68" t="str">
        <f t="shared" si="9"/>
        <v/>
      </c>
      <c r="K62" s="77" t="str">
        <f t="shared" si="10"/>
        <v/>
      </c>
      <c r="L62" s="114" t="str">
        <f t="shared" si="11"/>
        <v/>
      </c>
      <c r="M62" s="24" t="str">
        <f t="shared" si="24"/>
        <v/>
      </c>
      <c r="N62" s="36" t="str">
        <f t="shared" si="25"/>
        <v/>
      </c>
      <c r="O62" s="117" t="str">
        <f t="shared" si="12"/>
        <v/>
      </c>
      <c r="P62" s="24" t="str">
        <f>IF(H62="","",IF(B62="NB",P61,IF(O62="",SUM($O$5:$O62)+N62,SUM($O$5:$O62))))</f>
        <v/>
      </c>
      <c r="Q62" s="123" t="str">
        <f t="shared" si="0"/>
        <v/>
      </c>
      <c r="R62" s="122" t="str">
        <f t="shared" si="13"/>
        <v/>
      </c>
      <c r="S62" s="79" t="str">
        <f t="shared" si="14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79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2" t="str">
        <f t="shared" si="37"/>
        <v/>
      </c>
      <c r="AH62" s="152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1" t="str">
        <f t="shared" si="16"/>
        <v/>
      </c>
      <c r="AM62" s="71" t="str">
        <f t="shared" si="17"/>
        <v/>
      </c>
      <c r="AN62" s="71" t="str">
        <f t="shared" si="18"/>
        <v/>
      </c>
      <c r="AO62" s="71" t="str">
        <f t="shared" si="19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7" t="str">
        <f t="shared" si="7"/>
        <v/>
      </c>
      <c r="E63" s="114" t="str">
        <f t="shared" si="8"/>
        <v/>
      </c>
      <c r="F63" s="67" t="str">
        <f t="shared" si="23"/>
        <v/>
      </c>
      <c r="H63" s="81" t="str">
        <f>IF('Strategy Dashboard'!AU63="","",'Strategy Dashboard'!AU63)</f>
        <v/>
      </c>
      <c r="J63" s="68" t="str">
        <f t="shared" si="9"/>
        <v/>
      </c>
      <c r="K63" s="77" t="str">
        <f t="shared" si="10"/>
        <v/>
      </c>
      <c r="L63" s="114" t="str">
        <f t="shared" si="11"/>
        <v/>
      </c>
      <c r="M63" s="24" t="str">
        <f t="shared" si="24"/>
        <v/>
      </c>
      <c r="N63" s="36" t="str">
        <f t="shared" si="25"/>
        <v/>
      </c>
      <c r="O63" s="117" t="str">
        <f t="shared" si="12"/>
        <v/>
      </c>
      <c r="P63" s="24" t="str">
        <f>IF(H63="","",IF(B63="NB",P62,IF(O63="",SUM($O$5:$O63)+N63,SUM($O$5:$O63))))</f>
        <v/>
      </c>
      <c r="Q63" s="123" t="str">
        <f t="shared" si="0"/>
        <v/>
      </c>
      <c r="R63" s="122" t="str">
        <f t="shared" si="13"/>
        <v/>
      </c>
      <c r="S63" s="79" t="str">
        <f t="shared" si="14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79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2" t="str">
        <f t="shared" si="37"/>
        <v/>
      </c>
      <c r="AH63" s="152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1" t="str">
        <f t="shared" si="16"/>
        <v/>
      </c>
      <c r="AM63" s="71" t="str">
        <f t="shared" si="17"/>
        <v/>
      </c>
      <c r="AN63" s="71" t="str">
        <f t="shared" si="18"/>
        <v/>
      </c>
      <c r="AO63" s="71" t="str">
        <f t="shared" si="19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8" t="str">
        <f t="shared" si="7"/>
        <v/>
      </c>
      <c r="E64" s="115" t="str">
        <f t="shared" si="8"/>
        <v/>
      </c>
      <c r="F64" s="70" t="str">
        <f t="shared" si="23"/>
        <v/>
      </c>
      <c r="H64" s="82" t="str">
        <f>IF('Strategy Dashboard'!AU64="","",'Strategy Dashboard'!AU64)</f>
        <v/>
      </c>
      <c r="J64" s="69" t="str">
        <f t="shared" si="9"/>
        <v/>
      </c>
      <c r="K64" s="78" t="str">
        <f t="shared" si="10"/>
        <v/>
      </c>
      <c r="L64" s="115" t="str">
        <f t="shared" si="11"/>
        <v/>
      </c>
      <c r="M64" s="25" t="str">
        <f t="shared" si="24"/>
        <v/>
      </c>
      <c r="N64" s="36" t="str">
        <f t="shared" si="25"/>
        <v/>
      </c>
      <c r="O64" s="124" t="str">
        <f t="shared" si="12"/>
        <v/>
      </c>
      <c r="P64" s="25" t="str">
        <f>IF(H64="","",IF(B64="NB",P63,IF(O64="",SUM($O$5:$O64)+N64,SUM($O$5:$O64))))</f>
        <v/>
      </c>
      <c r="Q64" s="125" t="str">
        <f t="shared" si="0"/>
        <v/>
      </c>
      <c r="R64" s="122" t="str">
        <f t="shared" si="13"/>
        <v/>
      </c>
      <c r="S64" s="79" t="str">
        <f t="shared" si="14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79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2" t="str">
        <f t="shared" si="37"/>
        <v/>
      </c>
      <c r="AH64" s="152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1" t="str">
        <f t="shared" si="16"/>
        <v/>
      </c>
      <c r="AM64" s="71" t="str">
        <f t="shared" si="17"/>
        <v/>
      </c>
      <c r="AN64" s="71" t="str">
        <f t="shared" si="18"/>
        <v/>
      </c>
      <c r="AO64" s="71" t="str">
        <f t="shared" si="19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7"/>
        <v/>
      </c>
      <c r="E65" s="113" t="str">
        <f t="shared" si="8"/>
        <v/>
      </c>
      <c r="F65" s="76" t="str">
        <f t="shared" si="23"/>
        <v/>
      </c>
      <c r="H65" s="80" t="str">
        <f>IF('Strategy Dashboard'!AU65="","",'Strategy Dashboard'!AU65)</f>
        <v/>
      </c>
      <c r="J65" s="74" t="str">
        <f t="shared" si="9"/>
        <v/>
      </c>
      <c r="K65" s="75" t="str">
        <f t="shared" si="10"/>
        <v/>
      </c>
      <c r="L65" s="113" t="str">
        <f t="shared" si="11"/>
        <v/>
      </c>
      <c r="M65" s="36" t="str">
        <f t="shared" si="24"/>
        <v/>
      </c>
      <c r="N65" s="36" t="str">
        <f t="shared" si="25"/>
        <v/>
      </c>
      <c r="O65" s="129" t="str">
        <f t="shared" si="12"/>
        <v/>
      </c>
      <c r="P65" s="36" t="str">
        <f>IF(H65="","",IF(B65="NB",P64,IF(O65="",SUM($O$5:$O65)+N65,SUM($O$5:$O65))))</f>
        <v/>
      </c>
      <c r="Q65" s="130" t="str">
        <f t="shared" si="0"/>
        <v/>
      </c>
      <c r="R65" s="122" t="str">
        <f t="shared" si="13"/>
        <v/>
      </c>
      <c r="S65" s="79" t="str">
        <f t="shared" si="14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79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2" t="str">
        <f t="shared" si="37"/>
        <v/>
      </c>
      <c r="AH65" s="152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1" t="str">
        <f t="shared" si="16"/>
        <v/>
      </c>
      <c r="AM65" s="71" t="str">
        <f t="shared" si="17"/>
        <v/>
      </c>
      <c r="AN65" s="71" t="str">
        <f t="shared" si="18"/>
        <v/>
      </c>
      <c r="AO65" s="71" t="str">
        <f t="shared" si="19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7" t="str">
        <f t="shared" si="7"/>
        <v/>
      </c>
      <c r="E66" s="114" t="str">
        <f t="shared" si="8"/>
        <v/>
      </c>
      <c r="F66" s="67" t="str">
        <f t="shared" si="23"/>
        <v/>
      </c>
      <c r="H66" s="81" t="str">
        <f>IF('Strategy Dashboard'!AU66="","",'Strategy Dashboard'!AU66)</f>
        <v/>
      </c>
      <c r="J66" s="68" t="str">
        <f t="shared" si="9"/>
        <v/>
      </c>
      <c r="K66" s="77" t="str">
        <f t="shared" si="10"/>
        <v/>
      </c>
      <c r="L66" s="114" t="str">
        <f t="shared" si="11"/>
        <v/>
      </c>
      <c r="M66" s="24" t="str">
        <f t="shared" si="24"/>
        <v/>
      </c>
      <c r="N66" s="36" t="str">
        <f t="shared" si="25"/>
        <v/>
      </c>
      <c r="O66" s="117" t="str">
        <f t="shared" si="12"/>
        <v/>
      </c>
      <c r="P66" s="24" t="str">
        <f>IF(H66="","",IF(B66="NB",P65,IF(O66="",SUM($O$5:$O66)+N66,SUM($O$5:$O66))))</f>
        <v/>
      </c>
      <c r="Q66" s="123" t="str">
        <f t="shared" si="0"/>
        <v/>
      </c>
      <c r="R66" s="122" t="str">
        <f t="shared" si="13"/>
        <v/>
      </c>
      <c r="S66" s="79" t="str">
        <f t="shared" si="14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79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2" t="str">
        <f t="shared" si="37"/>
        <v/>
      </c>
      <c r="AH66" s="152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1" t="str">
        <f t="shared" si="16"/>
        <v/>
      </c>
      <c r="AM66" s="71" t="str">
        <f t="shared" si="17"/>
        <v/>
      </c>
      <c r="AN66" s="71" t="str">
        <f t="shared" si="18"/>
        <v/>
      </c>
      <c r="AO66" s="71" t="str">
        <f t="shared" si="19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7" t="str">
        <f t="shared" si="7"/>
        <v/>
      </c>
      <c r="E67" s="114" t="str">
        <f t="shared" si="8"/>
        <v/>
      </c>
      <c r="F67" s="67" t="str">
        <f t="shared" si="23"/>
        <v/>
      </c>
      <c r="H67" s="81" t="str">
        <f>IF('Strategy Dashboard'!AU67="","",'Strategy Dashboard'!AU67)</f>
        <v/>
      </c>
      <c r="J67" s="68" t="str">
        <f t="shared" si="9"/>
        <v/>
      </c>
      <c r="K67" s="77" t="str">
        <f t="shared" si="10"/>
        <v/>
      </c>
      <c r="L67" s="114" t="str">
        <f t="shared" si="11"/>
        <v/>
      </c>
      <c r="M67" s="24" t="str">
        <f t="shared" si="24"/>
        <v/>
      </c>
      <c r="N67" s="36" t="str">
        <f t="shared" si="25"/>
        <v/>
      </c>
      <c r="O67" s="117" t="str">
        <f t="shared" si="12"/>
        <v/>
      </c>
      <c r="P67" s="24" t="str">
        <f>IF(H67="","",IF(B67="NB",P66,IF(O67="",SUM($O$5:$O67)+N67,SUM($O$5:$O67))))</f>
        <v/>
      </c>
      <c r="Q67" s="123" t="str">
        <f t="shared" si="0"/>
        <v/>
      </c>
      <c r="R67" s="122" t="str">
        <f t="shared" si="13"/>
        <v/>
      </c>
      <c r="S67" s="79" t="str">
        <f t="shared" si="14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79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2" t="str">
        <f t="shared" si="37"/>
        <v/>
      </c>
      <c r="AH67" s="152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1" t="str">
        <f t="shared" si="16"/>
        <v/>
      </c>
      <c r="AM67" s="71" t="str">
        <f t="shared" si="17"/>
        <v/>
      </c>
      <c r="AN67" s="71" t="str">
        <f t="shared" si="18"/>
        <v/>
      </c>
      <c r="AO67" s="71" t="str">
        <f t="shared" si="19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7" t="str">
        <f t="shared" si="7"/>
        <v/>
      </c>
      <c r="E68" s="114" t="str">
        <f t="shared" si="8"/>
        <v/>
      </c>
      <c r="F68" s="67" t="str">
        <f t="shared" si="23"/>
        <v/>
      </c>
      <c r="H68" s="81" t="str">
        <f>IF('Strategy Dashboard'!AU68="","",'Strategy Dashboard'!AU68)</f>
        <v/>
      </c>
      <c r="J68" s="68" t="str">
        <f t="shared" si="9"/>
        <v/>
      </c>
      <c r="K68" s="77" t="str">
        <f t="shared" si="10"/>
        <v/>
      </c>
      <c r="L68" s="114" t="str">
        <f t="shared" si="11"/>
        <v/>
      </c>
      <c r="M68" s="24" t="str">
        <f t="shared" si="24"/>
        <v/>
      </c>
      <c r="N68" s="36" t="str">
        <f t="shared" si="25"/>
        <v/>
      </c>
      <c r="O68" s="117" t="str">
        <f t="shared" si="12"/>
        <v/>
      </c>
      <c r="P68" s="24" t="str">
        <f>IF(H68="","",IF(B68="NB",P67,IF(O68="",SUM($O$5:$O68)+N68,SUM($O$5:$O68))))</f>
        <v/>
      </c>
      <c r="Q68" s="123" t="str">
        <f t="shared" si="0"/>
        <v/>
      </c>
      <c r="R68" s="122" t="str">
        <f t="shared" si="13"/>
        <v/>
      </c>
      <c r="S68" s="79" t="str">
        <f t="shared" si="14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79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2" t="str">
        <f t="shared" si="37"/>
        <v/>
      </c>
      <c r="AH68" s="152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1" t="str">
        <f t="shared" si="16"/>
        <v/>
      </c>
      <c r="AM68" s="71" t="str">
        <f t="shared" si="17"/>
        <v/>
      </c>
      <c r="AN68" s="71" t="str">
        <f t="shared" si="18"/>
        <v/>
      </c>
      <c r="AO68" s="71" t="str">
        <f t="shared" si="19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8" t="str">
        <f t="shared" si="7"/>
        <v/>
      </c>
      <c r="E69" s="115" t="str">
        <f t="shared" si="8"/>
        <v/>
      </c>
      <c r="F69" s="70" t="str">
        <f t="shared" si="23"/>
        <v/>
      </c>
      <c r="H69" s="82" t="str">
        <f>IF('Strategy Dashboard'!AU69="","",'Strategy Dashboard'!AU69)</f>
        <v/>
      </c>
      <c r="J69" s="69" t="str">
        <f t="shared" si="9"/>
        <v/>
      </c>
      <c r="K69" s="78" t="str">
        <f t="shared" si="10"/>
        <v/>
      </c>
      <c r="L69" s="115" t="str">
        <f t="shared" si="11"/>
        <v/>
      </c>
      <c r="M69" s="25" t="str">
        <f t="shared" si="24"/>
        <v/>
      </c>
      <c r="N69" s="36" t="str">
        <f t="shared" si="25"/>
        <v/>
      </c>
      <c r="O69" s="124" t="str">
        <f t="shared" si="12"/>
        <v/>
      </c>
      <c r="P69" s="25" t="str">
        <f>IF(H69="","",IF(B69="NB",P68,IF(O69="",SUM($O$5:$O69)+N69,SUM($O$5:$O69))))</f>
        <v/>
      </c>
      <c r="Q69" s="125" t="str">
        <f t="shared" ref="Q69:Q109" si="60">IF(AB69="R","Rabbit","")</f>
        <v/>
      </c>
      <c r="R69" s="122" t="str">
        <f t="shared" si="13"/>
        <v/>
      </c>
      <c r="S69" s="79" t="str">
        <f t="shared" si="14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79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2" t="str">
        <f t="shared" si="37"/>
        <v/>
      </c>
      <c r="AH69" s="152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1" t="str">
        <f t="shared" si="16"/>
        <v/>
      </c>
      <c r="AM69" s="71" t="str">
        <f t="shared" si="17"/>
        <v/>
      </c>
      <c r="AN69" s="71" t="str">
        <f t="shared" si="18"/>
        <v/>
      </c>
      <c r="AO69" s="71" t="str">
        <f t="shared" si="19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1">IF(H69="","",IF(AR69=AR70,"",AR70))</f>
        <v/>
      </c>
      <c r="D70" s="75" t="str">
        <f t="shared" si="7"/>
        <v/>
      </c>
      <c r="E70" s="113" t="str">
        <f t="shared" si="8"/>
        <v/>
      </c>
      <c r="F70" s="76" t="str">
        <f t="shared" si="23"/>
        <v/>
      </c>
      <c r="H70" s="80" t="str">
        <f>IF('Strategy Dashboard'!AU70="","",'Strategy Dashboard'!AU70)</f>
        <v/>
      </c>
      <c r="J70" s="74" t="str">
        <f t="shared" si="9"/>
        <v/>
      </c>
      <c r="K70" s="75" t="str">
        <f t="shared" si="10"/>
        <v/>
      </c>
      <c r="L70" s="113" t="str">
        <f t="shared" si="11"/>
        <v/>
      </c>
      <c r="M70" s="36" t="str">
        <f t="shared" si="24"/>
        <v/>
      </c>
      <c r="N70" s="36" t="str">
        <f t="shared" si="25"/>
        <v/>
      </c>
      <c r="O70" s="129" t="str">
        <f t="shared" si="12"/>
        <v/>
      </c>
      <c r="P70" s="36" t="str">
        <f>IF(H70="","",IF(B70="NB",P69,IF(O70="",SUM($O$5:$O70)+N70,SUM($O$5:$O70))))</f>
        <v/>
      </c>
      <c r="Q70" s="130" t="str">
        <f t="shared" si="60"/>
        <v/>
      </c>
      <c r="R70" s="122" t="str">
        <f t="shared" si="13"/>
        <v/>
      </c>
      <c r="S70" s="79" t="str">
        <f t="shared" si="14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79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2" t="str">
        <f t="shared" si="37"/>
        <v/>
      </c>
      <c r="AH70" s="152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1" t="str">
        <f t="shared" si="16"/>
        <v/>
      </c>
      <c r="AM70" s="71" t="str">
        <f t="shared" si="17"/>
        <v/>
      </c>
      <c r="AN70" s="71" t="str">
        <f t="shared" si="18"/>
        <v/>
      </c>
      <c r="AO70" s="71" t="str">
        <f t="shared" si="19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1"/>
        <v/>
      </c>
      <c r="D71" s="77" t="str">
        <f t="shared" si="7"/>
        <v/>
      </c>
      <c r="E71" s="114" t="str">
        <f t="shared" si="8"/>
        <v/>
      </c>
      <c r="F71" s="67" t="str">
        <f t="shared" si="23"/>
        <v/>
      </c>
      <c r="H71" s="81" t="str">
        <f>IF('Strategy Dashboard'!AU71="","",'Strategy Dashboard'!AU71)</f>
        <v/>
      </c>
      <c r="J71" s="68" t="str">
        <f t="shared" si="9"/>
        <v/>
      </c>
      <c r="K71" s="77" t="str">
        <f t="shared" si="10"/>
        <v/>
      </c>
      <c r="L71" s="114" t="str">
        <f t="shared" si="11"/>
        <v/>
      </c>
      <c r="M71" s="24" t="str">
        <f t="shared" si="24"/>
        <v/>
      </c>
      <c r="N71" s="36" t="str">
        <f t="shared" si="25"/>
        <v/>
      </c>
      <c r="O71" s="117" t="str">
        <f t="shared" si="12"/>
        <v/>
      </c>
      <c r="P71" s="24" t="str">
        <f>IF(H71="","",IF(B71="NB",P70,IF(O71="",SUM($O$5:$O71)+N71,SUM($O$5:$O71))))</f>
        <v/>
      </c>
      <c r="Q71" s="123" t="str">
        <f t="shared" si="60"/>
        <v/>
      </c>
      <c r="R71" s="122" t="str">
        <f t="shared" si="13"/>
        <v/>
      </c>
      <c r="S71" s="79" t="str">
        <f t="shared" si="14"/>
        <v/>
      </c>
      <c r="T71" s="14" t="str">
        <f t="shared" ref="T71:T109" si="63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79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2" t="str">
        <f t="shared" si="37"/>
        <v/>
      </c>
      <c r="AH71" s="152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1" t="str">
        <f t="shared" si="16"/>
        <v/>
      </c>
      <c r="AM71" s="71" t="str">
        <f t="shared" si="17"/>
        <v/>
      </c>
      <c r="AN71" s="71" t="str">
        <f t="shared" si="18"/>
        <v/>
      </c>
      <c r="AO71" s="71" t="str">
        <f t="shared" si="19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1"/>
        <v/>
      </c>
      <c r="D72" s="77" t="str">
        <f t="shared" si="7"/>
        <v/>
      </c>
      <c r="E72" s="114" t="str">
        <f t="shared" si="8"/>
        <v/>
      </c>
      <c r="F72" s="67" t="str">
        <f t="shared" si="23"/>
        <v/>
      </c>
      <c r="H72" s="81" t="str">
        <f>IF('Strategy Dashboard'!AU72="","",'Strategy Dashboard'!AU72)</f>
        <v/>
      </c>
      <c r="J72" s="68" t="str">
        <f t="shared" si="9"/>
        <v/>
      </c>
      <c r="K72" s="77" t="str">
        <f t="shared" si="10"/>
        <v/>
      </c>
      <c r="L72" s="114" t="str">
        <f t="shared" si="11"/>
        <v/>
      </c>
      <c r="M72" s="24" t="str">
        <f t="shared" si="24"/>
        <v/>
      </c>
      <c r="N72" s="36" t="str">
        <f t="shared" si="25"/>
        <v/>
      </c>
      <c r="O72" s="117" t="str">
        <f t="shared" si="12"/>
        <v/>
      </c>
      <c r="P72" s="24" t="str">
        <f>IF(H72="","",IF(B72="NB",P71,IF(O72="",SUM($O$5:$O72)+N72,SUM($O$5:$O72))))</f>
        <v/>
      </c>
      <c r="Q72" s="123" t="str">
        <f t="shared" si="60"/>
        <v/>
      </c>
      <c r="R72" s="122" t="str">
        <f t="shared" si="13"/>
        <v/>
      </c>
      <c r="S72" s="79" t="str">
        <f t="shared" si="14"/>
        <v/>
      </c>
      <c r="T72" s="14" t="str">
        <f t="shared" si="63"/>
        <v/>
      </c>
      <c r="U72" s="14">
        <f t="shared" si="26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79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2" t="str">
        <f t="shared" si="37"/>
        <v/>
      </c>
      <c r="AH72" s="152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1" t="str">
        <f t="shared" si="16"/>
        <v/>
      </c>
      <c r="AM72" s="71" t="str">
        <f t="shared" si="17"/>
        <v/>
      </c>
      <c r="AN72" s="71" t="str">
        <f t="shared" si="18"/>
        <v/>
      </c>
      <c r="AO72" s="71" t="str">
        <f t="shared" si="19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1"/>
        <v/>
      </c>
      <c r="D73" s="77" t="str">
        <f t="shared" si="7"/>
        <v/>
      </c>
      <c r="E73" s="114" t="str">
        <f t="shared" si="8"/>
        <v/>
      </c>
      <c r="F73" s="67" t="str">
        <f t="shared" si="23"/>
        <v/>
      </c>
      <c r="H73" s="81" t="str">
        <f>IF('Strategy Dashboard'!AU73="","",'Strategy Dashboard'!AU73)</f>
        <v/>
      </c>
      <c r="J73" s="68" t="str">
        <f t="shared" si="9"/>
        <v/>
      </c>
      <c r="K73" s="77" t="str">
        <f t="shared" si="10"/>
        <v/>
      </c>
      <c r="L73" s="114" t="str">
        <f t="shared" si="11"/>
        <v/>
      </c>
      <c r="M73" s="24" t="str">
        <f t="shared" si="24"/>
        <v/>
      </c>
      <c r="N73" s="36" t="str">
        <f t="shared" si="25"/>
        <v/>
      </c>
      <c r="O73" s="117" t="str">
        <f t="shared" si="12"/>
        <v/>
      </c>
      <c r="P73" s="24" t="str">
        <f>IF(H73="","",IF(B73="NB",P72,IF(O73="",SUM($O$5:$O73)+N73,SUM($O$5:$O73))))</f>
        <v/>
      </c>
      <c r="Q73" s="123" t="str">
        <f t="shared" si="60"/>
        <v/>
      </c>
      <c r="R73" s="122" t="str">
        <f t="shared" si="13"/>
        <v/>
      </c>
      <c r="S73" s="79" t="str">
        <f t="shared" si="14"/>
        <v/>
      </c>
      <c r="T73" s="14" t="str">
        <f t="shared" si="63"/>
        <v/>
      </c>
      <c r="U73" s="14">
        <f t="shared" si="26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79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2" t="str">
        <f t="shared" si="37"/>
        <v/>
      </c>
      <c r="AH73" s="152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1" t="str">
        <f t="shared" si="16"/>
        <v/>
      </c>
      <c r="AM73" s="71" t="str">
        <f t="shared" si="17"/>
        <v/>
      </c>
      <c r="AN73" s="71" t="str">
        <f t="shared" si="18"/>
        <v/>
      </c>
      <c r="AO73" s="71" t="str">
        <f t="shared" si="19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69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8" t="str">
        <f t="shared" ref="D74:D109" si="65">IF(H73="","",IF(AR74="PD",IF(AZ74="P",BB74,""),AL74))</f>
        <v/>
      </c>
      <c r="E74" s="115" t="str">
        <f t="shared" ref="E74:E109" si="66">IF(H73="","",IF(AR74="PD",IF(AZ74="B",BB74,""),AM74))</f>
        <v/>
      </c>
      <c r="F74" s="70" t="str">
        <f t="shared" si="23"/>
        <v/>
      </c>
      <c r="H74" s="82" t="str">
        <f>IF('Strategy Dashboard'!AU74="","",'Strategy Dashboard'!AU74)</f>
        <v/>
      </c>
      <c r="J74" s="69" t="str">
        <f t="shared" ref="J74:J109" si="67">IF(AS73=AS74,"",AS74)</f>
        <v/>
      </c>
      <c r="K74" s="78" t="str">
        <f t="shared" ref="K74:K109" si="68">IF(H73="","",IF(AND(D74=AG74,LEFT(AG74)="L",REPLACE(AG74,1,1,"")&gt;=5),"L"&amp;(REPLACE(AG74,1,1,"")-3),AG74))</f>
        <v/>
      </c>
      <c r="L74" s="115" t="str">
        <f t="shared" ref="L74:L109" si="69">IF(H73="","",IF(AND(E74=AH74,LEFT(AH74)="L",REPLACE(AH74,1,1,"")&gt;=5),"L"&amp;(REPLACE(AH74,1,1,"")-3),AH74))</f>
        <v/>
      </c>
      <c r="M74" s="25" t="str">
        <f t="shared" si="24"/>
        <v/>
      </c>
      <c r="N74" s="36" t="str">
        <f t="shared" si="25"/>
        <v/>
      </c>
      <c r="O74" s="124" t="str">
        <f t="shared" ref="O74:O109" si="70">IF(H73="","",IF(V74="S","",IF(N74&gt;0,N74,IF(AB74="R",N74,""))))</f>
        <v/>
      </c>
      <c r="P74" s="25" t="str">
        <f>IF(H74="","",IF(B74="NB",P73,IF(O74="",SUM($O$5:$O74)+N74,SUM($O$5:$O74))))</f>
        <v/>
      </c>
      <c r="Q74" s="125" t="str">
        <f t="shared" si="60"/>
        <v/>
      </c>
      <c r="R74" s="122" t="str">
        <f t="shared" ref="R74:R109" si="71">IF(H74="","",IF(M74="W",0+BF74,0-BF74)+IF(F74="W",0+BE74,0-BE74))</f>
        <v/>
      </c>
      <c r="S74" s="79" t="str">
        <f t="shared" ref="S74:S109" si="72">IF(H74="","",IF(R74&gt;0,"W",IF(R74&lt;0,"L","")))</f>
        <v/>
      </c>
      <c r="T74" s="14" t="str">
        <f t="shared" si="63"/>
        <v/>
      </c>
      <c r="U74" s="14">
        <f t="shared" si="26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79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2" t="str">
        <f t="shared" si="37"/>
        <v/>
      </c>
      <c r="AH74" s="152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1" t="str">
        <f t="shared" ref="AL74:AL109" si="73">IF(AR74="T-T",IF(H72="B",BB74,""),IF(AR74="T-C",IF(H73="B",BB74,""),IF(AR74="T-B",IF(H73="P",BB74,""),"")))</f>
        <v/>
      </c>
      <c r="AM74" s="71" t="str">
        <f t="shared" ref="AM74:AM109" si="74">IF(AR74="T-T",IF(H72="P",BB74,""),IF(AR74="T-C",IF(H73="P",BB74,""),IF(AR74="T-B",IF(H73="B",BB74,""),"")))</f>
        <v/>
      </c>
      <c r="AN74" s="71" t="str">
        <f t="shared" ref="AN74:AN109" si="75">IF(AR74="T-T",IF(H72="B",BD74,""),IF(AR74="T-C",IF(H73="B",BD74,""),IF(AR74="T-B",IF(H73="P",BD74,""),"")))</f>
        <v/>
      </c>
      <c r="AO74" s="71" t="str">
        <f t="shared" ref="AO74:AO109" si="76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4" t="str">
        <f t="shared" si="64"/>
        <v/>
      </c>
      <c r="C75" s="36" t="str">
        <f t="shared" si="61"/>
        <v/>
      </c>
      <c r="D75" s="75" t="str">
        <f t="shared" si="65"/>
        <v/>
      </c>
      <c r="E75" s="113" t="str">
        <f t="shared" si="66"/>
        <v/>
      </c>
      <c r="F75" s="76" t="str">
        <f t="shared" ref="F75:F109" si="79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7"/>
        <v/>
      </c>
      <c r="K75" s="75" t="str">
        <f t="shared" si="68"/>
        <v/>
      </c>
      <c r="L75" s="113" t="str">
        <f t="shared" si="69"/>
        <v/>
      </c>
      <c r="M75" s="36" t="str">
        <f t="shared" ref="M75:M109" si="80">IF(H75="","",IF(H75="P",IF(K75="","L","W"),IF(L75="","L","W")))</f>
        <v/>
      </c>
      <c r="N75" s="36" t="str">
        <f t="shared" ref="N75:N109" si="81">IF(H75="","",IF(S75="",IF(V75="S",0,N74),IF(S75="W",IF(V75="S",0,N74)+INT(REPLACE(B75,1,1,"")),IF(V75="S",0,N74)-INT(REPLACE(B75,1,1,"")))))</f>
        <v/>
      </c>
      <c r="O75" s="129" t="str">
        <f t="shared" si="70"/>
        <v/>
      </c>
      <c r="P75" s="36" t="str">
        <f>IF(H75="","",IF(B75="NB",P74,IF(O75="",SUM($O$5:$O75)+N75,SUM($O$5:$O75))))</f>
        <v/>
      </c>
      <c r="Q75" s="130" t="str">
        <f t="shared" si="60"/>
        <v/>
      </c>
      <c r="R75" s="122" t="str">
        <f t="shared" si="71"/>
        <v/>
      </c>
      <c r="S75" s="79" t="str">
        <f t="shared" si="72"/>
        <v/>
      </c>
      <c r="T75" s="14" t="str">
        <f t="shared" si="63"/>
        <v/>
      </c>
      <c r="U75" s="14">
        <f t="shared" ref="U75:U109" si="82">IF(S75="",0,IFERROR(VLOOKUP(S70&amp;S71&amp;S72&amp;S73&amp;S74&amp;S75,BP:BQ,2,FALSE),0))</f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79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52" t="str">
        <f t="shared" ref="AG75:AG109" si="91">IF(H74="","",IF(AS75="M1",IF(H73="P",BD75,""),AN75))</f>
        <v/>
      </c>
      <c r="AH75" s="152" t="str">
        <f t="shared" ref="AH75:AH109" si="92">IF(H74="","",IF(AS75="M1",IF(H73="B",BD75,""),AO75))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1" t="str">
        <f t="shared" si="73"/>
        <v/>
      </c>
      <c r="AM75" s="71" t="str">
        <f t="shared" si="74"/>
        <v/>
      </c>
      <c r="AN75" s="71" t="str">
        <f t="shared" si="75"/>
        <v/>
      </c>
      <c r="AO75" s="71" t="str">
        <f t="shared" si="76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IF(OR(V75="S",AND(Z74="Y",W75="N")),"B",IFERROR(VLOOKUP(BA75,BM:BN,2,FALSE),""))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68" t="str">
        <f t="shared" si="64"/>
        <v/>
      </c>
      <c r="C76" s="24" t="str">
        <f t="shared" si="61"/>
        <v/>
      </c>
      <c r="D76" s="77" t="str">
        <f t="shared" si="65"/>
        <v/>
      </c>
      <c r="E76" s="114" t="str">
        <f t="shared" si="66"/>
        <v/>
      </c>
      <c r="F76" s="67" t="str">
        <f t="shared" si="79"/>
        <v/>
      </c>
      <c r="H76" s="81" t="str">
        <f>IF('Strategy Dashboard'!AU76="","",'Strategy Dashboard'!AU76)</f>
        <v/>
      </c>
      <c r="J76" s="68" t="str">
        <f t="shared" si="67"/>
        <v/>
      </c>
      <c r="K76" s="77" t="str">
        <f t="shared" si="68"/>
        <v/>
      </c>
      <c r="L76" s="114" t="str">
        <f t="shared" si="69"/>
        <v/>
      </c>
      <c r="M76" s="24" t="str">
        <f t="shared" si="80"/>
        <v/>
      </c>
      <c r="N76" s="36" t="str">
        <f t="shared" si="81"/>
        <v/>
      </c>
      <c r="O76" s="117" t="str">
        <f t="shared" si="70"/>
        <v/>
      </c>
      <c r="P76" s="24" t="str">
        <f>IF(H76="","",IF(B76="NB",P75,IF(O76="",SUM($O$5:$O76)+N76,SUM($O$5:$O76))))</f>
        <v/>
      </c>
      <c r="Q76" s="123" t="str">
        <f t="shared" si="60"/>
        <v/>
      </c>
      <c r="R76" s="122" t="str">
        <f t="shared" si="71"/>
        <v/>
      </c>
      <c r="S76" s="79" t="str">
        <f t="shared" si="72"/>
        <v/>
      </c>
      <c r="T76" s="14" t="str">
        <f t="shared" si="63"/>
        <v/>
      </c>
      <c r="U76" s="14">
        <f t="shared" si="8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79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52" t="str">
        <f t="shared" si="91"/>
        <v/>
      </c>
      <c r="AH76" s="152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1" t="str">
        <f t="shared" si="73"/>
        <v/>
      </c>
      <c r="AM76" s="71" t="str">
        <f t="shared" si="74"/>
        <v/>
      </c>
      <c r="AN76" s="71" t="str">
        <f t="shared" si="75"/>
        <v/>
      </c>
      <c r="AO76" s="71" t="str">
        <f t="shared" si="76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68" t="str">
        <f t="shared" si="64"/>
        <v/>
      </c>
      <c r="C77" s="24" t="str">
        <f t="shared" si="61"/>
        <v/>
      </c>
      <c r="D77" s="77" t="str">
        <f t="shared" si="65"/>
        <v/>
      </c>
      <c r="E77" s="114" t="str">
        <f t="shared" si="66"/>
        <v/>
      </c>
      <c r="F77" s="67" t="str">
        <f t="shared" si="79"/>
        <v/>
      </c>
      <c r="H77" s="81" t="str">
        <f>IF('Strategy Dashboard'!AU77="","",'Strategy Dashboard'!AU77)</f>
        <v/>
      </c>
      <c r="J77" s="68" t="str">
        <f t="shared" si="67"/>
        <v/>
      </c>
      <c r="K77" s="77" t="str">
        <f t="shared" si="68"/>
        <v/>
      </c>
      <c r="L77" s="114" t="str">
        <f t="shared" si="69"/>
        <v/>
      </c>
      <c r="M77" s="24" t="str">
        <f t="shared" si="80"/>
        <v/>
      </c>
      <c r="N77" s="36" t="str">
        <f t="shared" si="81"/>
        <v/>
      </c>
      <c r="O77" s="117" t="str">
        <f t="shared" si="70"/>
        <v/>
      </c>
      <c r="P77" s="24" t="str">
        <f>IF(H77="","",IF(B77="NB",P76,IF(O77="",SUM($O$5:$O77)+N77,SUM($O$5:$O77))))</f>
        <v/>
      </c>
      <c r="Q77" s="123" t="str">
        <f t="shared" si="60"/>
        <v/>
      </c>
      <c r="R77" s="122" t="str">
        <f t="shared" si="71"/>
        <v/>
      </c>
      <c r="S77" s="79" t="str">
        <f t="shared" si="72"/>
        <v/>
      </c>
      <c r="T77" s="14" t="str">
        <f t="shared" si="63"/>
        <v/>
      </c>
      <c r="U77" s="14">
        <f t="shared" si="8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79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52" t="str">
        <f t="shared" si="91"/>
        <v/>
      </c>
      <c r="AH77" s="152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1" t="str">
        <f t="shared" si="73"/>
        <v/>
      </c>
      <c r="AM77" s="71" t="str">
        <f t="shared" si="74"/>
        <v/>
      </c>
      <c r="AN77" s="71" t="str">
        <f t="shared" si="75"/>
        <v/>
      </c>
      <c r="AO77" s="71" t="str">
        <f t="shared" si="76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68" t="str">
        <f t="shared" si="64"/>
        <v/>
      </c>
      <c r="C78" s="24" t="str">
        <f t="shared" si="61"/>
        <v/>
      </c>
      <c r="D78" s="77" t="str">
        <f t="shared" si="65"/>
        <v/>
      </c>
      <c r="E78" s="114" t="str">
        <f t="shared" si="66"/>
        <v/>
      </c>
      <c r="F78" s="67" t="str">
        <f t="shared" si="79"/>
        <v/>
      </c>
      <c r="H78" s="81" t="str">
        <f>IF('Strategy Dashboard'!AU78="","",'Strategy Dashboard'!AU78)</f>
        <v/>
      </c>
      <c r="J78" s="68" t="str">
        <f t="shared" si="67"/>
        <v/>
      </c>
      <c r="K78" s="77" t="str">
        <f t="shared" si="68"/>
        <v/>
      </c>
      <c r="L78" s="114" t="str">
        <f t="shared" si="69"/>
        <v/>
      </c>
      <c r="M78" s="24" t="str">
        <f t="shared" si="80"/>
        <v/>
      </c>
      <c r="N78" s="36" t="str">
        <f t="shared" si="81"/>
        <v/>
      </c>
      <c r="O78" s="117" t="str">
        <f t="shared" si="70"/>
        <v/>
      </c>
      <c r="P78" s="24" t="str">
        <f>IF(H78="","",IF(B78="NB",P77,IF(O78="",SUM($O$5:$O78)+N78,SUM($O$5:$O78))))</f>
        <v/>
      </c>
      <c r="Q78" s="123" t="str">
        <f t="shared" si="60"/>
        <v/>
      </c>
      <c r="R78" s="122" t="str">
        <f t="shared" si="71"/>
        <v/>
      </c>
      <c r="S78" s="79" t="str">
        <f t="shared" si="72"/>
        <v/>
      </c>
      <c r="T78" s="14" t="str">
        <f t="shared" si="63"/>
        <v/>
      </c>
      <c r="U78" s="14">
        <f t="shared" si="8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79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52" t="str">
        <f t="shared" si="91"/>
        <v/>
      </c>
      <c r="AH78" s="152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1" t="str">
        <f t="shared" si="73"/>
        <v/>
      </c>
      <c r="AM78" s="71" t="str">
        <f t="shared" si="74"/>
        <v/>
      </c>
      <c r="AN78" s="71" t="str">
        <f t="shared" si="75"/>
        <v/>
      </c>
      <c r="AO78" s="71" t="str">
        <f t="shared" si="76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69" t="str">
        <f t="shared" si="64"/>
        <v/>
      </c>
      <c r="C79" s="25" t="str">
        <f t="shared" si="61"/>
        <v/>
      </c>
      <c r="D79" s="78" t="str">
        <f t="shared" si="65"/>
        <v/>
      </c>
      <c r="E79" s="115" t="str">
        <f t="shared" si="66"/>
        <v/>
      </c>
      <c r="F79" s="70" t="str">
        <f t="shared" si="79"/>
        <v/>
      </c>
      <c r="H79" s="82" t="str">
        <f>IF('Strategy Dashboard'!AU79="","",'Strategy Dashboard'!AU79)</f>
        <v/>
      </c>
      <c r="J79" s="69" t="str">
        <f t="shared" si="67"/>
        <v/>
      </c>
      <c r="K79" s="78" t="str">
        <f t="shared" si="68"/>
        <v/>
      </c>
      <c r="L79" s="115" t="str">
        <f t="shared" si="69"/>
        <v/>
      </c>
      <c r="M79" s="25" t="str">
        <f t="shared" si="80"/>
        <v/>
      </c>
      <c r="N79" s="36" t="str">
        <f t="shared" si="81"/>
        <v/>
      </c>
      <c r="O79" s="124" t="str">
        <f t="shared" si="70"/>
        <v/>
      </c>
      <c r="P79" s="25" t="str">
        <f>IF(H79="","",IF(B79="NB",P78,IF(O79="",SUM($O$5:$O79)+N79,SUM($O$5:$O79))))</f>
        <v/>
      </c>
      <c r="Q79" s="125" t="str">
        <f t="shared" si="60"/>
        <v/>
      </c>
      <c r="R79" s="122" t="str">
        <f t="shared" si="71"/>
        <v/>
      </c>
      <c r="S79" s="79" t="str">
        <f t="shared" si="72"/>
        <v/>
      </c>
      <c r="T79" s="14" t="str">
        <f t="shared" si="63"/>
        <v/>
      </c>
      <c r="U79" s="14">
        <f t="shared" si="8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79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52" t="str">
        <f t="shared" si="91"/>
        <v/>
      </c>
      <c r="AH79" s="152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1" t="str">
        <f t="shared" si="73"/>
        <v/>
      </c>
      <c r="AM79" s="71" t="str">
        <f t="shared" si="74"/>
        <v/>
      </c>
      <c r="AN79" s="71" t="str">
        <f t="shared" si="75"/>
        <v/>
      </c>
      <c r="AO79" s="71" t="str">
        <f t="shared" si="76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4" t="str">
        <f t="shared" si="64"/>
        <v/>
      </c>
      <c r="C80" s="36" t="str">
        <f t="shared" si="61"/>
        <v/>
      </c>
      <c r="D80" s="75" t="str">
        <f t="shared" si="65"/>
        <v/>
      </c>
      <c r="E80" s="113" t="str">
        <f t="shared" si="66"/>
        <v/>
      </c>
      <c r="F80" s="76" t="str">
        <f t="shared" si="79"/>
        <v/>
      </c>
      <c r="H80" s="80" t="str">
        <f>IF('Strategy Dashboard'!AU80="","",'Strategy Dashboard'!AU80)</f>
        <v/>
      </c>
      <c r="J80" s="74" t="str">
        <f t="shared" si="67"/>
        <v/>
      </c>
      <c r="K80" s="75" t="str">
        <f t="shared" si="68"/>
        <v/>
      </c>
      <c r="L80" s="113" t="str">
        <f t="shared" si="69"/>
        <v/>
      </c>
      <c r="M80" s="36" t="str">
        <f t="shared" si="80"/>
        <v/>
      </c>
      <c r="N80" s="36" t="str">
        <f t="shared" si="81"/>
        <v/>
      </c>
      <c r="O80" s="129" t="str">
        <f t="shared" si="70"/>
        <v/>
      </c>
      <c r="P80" s="36" t="str">
        <f>IF(H80="","",IF(B80="NB",P79,IF(O80="",SUM($O$5:$O80)+N80,SUM($O$5:$O80))))</f>
        <v/>
      </c>
      <c r="Q80" s="130" t="str">
        <f t="shared" si="60"/>
        <v/>
      </c>
      <c r="R80" s="122" t="str">
        <f t="shared" si="71"/>
        <v/>
      </c>
      <c r="S80" s="79" t="str">
        <f t="shared" si="72"/>
        <v/>
      </c>
      <c r="T80" s="14" t="str">
        <f t="shared" si="63"/>
        <v/>
      </c>
      <c r="U80" s="14">
        <f t="shared" si="8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79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52" t="str">
        <f t="shared" si="91"/>
        <v/>
      </c>
      <c r="AH80" s="152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1" t="str">
        <f t="shared" si="73"/>
        <v/>
      </c>
      <c r="AM80" s="71" t="str">
        <f t="shared" si="74"/>
        <v/>
      </c>
      <c r="AN80" s="71" t="str">
        <f t="shared" si="75"/>
        <v/>
      </c>
      <c r="AO80" s="71" t="str">
        <f t="shared" si="76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68" t="str">
        <f t="shared" si="64"/>
        <v/>
      </c>
      <c r="C81" s="24" t="str">
        <f t="shared" si="61"/>
        <v/>
      </c>
      <c r="D81" s="77" t="str">
        <f t="shared" si="65"/>
        <v/>
      </c>
      <c r="E81" s="114" t="str">
        <f t="shared" si="66"/>
        <v/>
      </c>
      <c r="F81" s="67" t="str">
        <f t="shared" si="79"/>
        <v/>
      </c>
      <c r="H81" s="81" t="str">
        <f>IF('Strategy Dashboard'!AU81="","",'Strategy Dashboard'!AU81)</f>
        <v/>
      </c>
      <c r="J81" s="68" t="str">
        <f t="shared" si="67"/>
        <v/>
      </c>
      <c r="K81" s="77" t="str">
        <f t="shared" si="68"/>
        <v/>
      </c>
      <c r="L81" s="114" t="str">
        <f t="shared" si="69"/>
        <v/>
      </c>
      <c r="M81" s="24" t="str">
        <f t="shared" si="80"/>
        <v/>
      </c>
      <c r="N81" s="36" t="str">
        <f t="shared" si="81"/>
        <v/>
      </c>
      <c r="O81" s="117" t="str">
        <f t="shared" si="70"/>
        <v/>
      </c>
      <c r="P81" s="24" t="str">
        <f>IF(H81="","",IF(B81="NB",P80,IF(O81="",SUM($O$5:$O81)+N81,SUM($O$5:$O81))))</f>
        <v/>
      </c>
      <c r="Q81" s="123" t="str">
        <f t="shared" si="60"/>
        <v/>
      </c>
      <c r="R81" s="122" t="str">
        <f t="shared" si="71"/>
        <v/>
      </c>
      <c r="S81" s="79" t="str">
        <f t="shared" si="72"/>
        <v/>
      </c>
      <c r="T81" s="14" t="str">
        <f t="shared" si="63"/>
        <v/>
      </c>
      <c r="U81" s="14">
        <f t="shared" si="8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79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52" t="str">
        <f t="shared" si="91"/>
        <v/>
      </c>
      <c r="AH81" s="152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1" t="str">
        <f t="shared" si="73"/>
        <v/>
      </c>
      <c r="AM81" s="71" t="str">
        <f t="shared" si="74"/>
        <v/>
      </c>
      <c r="AN81" s="71" t="str">
        <f t="shared" si="75"/>
        <v/>
      </c>
      <c r="AO81" s="71" t="str">
        <f t="shared" si="76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68" t="str">
        <f t="shared" si="64"/>
        <v/>
      </c>
      <c r="C82" s="24" t="str">
        <f t="shared" si="61"/>
        <v/>
      </c>
      <c r="D82" s="77" t="str">
        <f t="shared" si="65"/>
        <v/>
      </c>
      <c r="E82" s="114" t="str">
        <f t="shared" si="66"/>
        <v/>
      </c>
      <c r="F82" s="67" t="str">
        <f t="shared" si="79"/>
        <v/>
      </c>
      <c r="H82" s="81" t="str">
        <f>IF('Strategy Dashboard'!AU82="","",'Strategy Dashboard'!AU82)</f>
        <v/>
      </c>
      <c r="J82" s="68" t="str">
        <f t="shared" si="67"/>
        <v/>
      </c>
      <c r="K82" s="77" t="str">
        <f t="shared" si="68"/>
        <v/>
      </c>
      <c r="L82" s="114" t="str">
        <f t="shared" si="69"/>
        <v/>
      </c>
      <c r="M82" s="24" t="str">
        <f t="shared" si="80"/>
        <v/>
      </c>
      <c r="N82" s="36" t="str">
        <f t="shared" si="81"/>
        <v/>
      </c>
      <c r="O82" s="117" t="str">
        <f t="shared" si="70"/>
        <v/>
      </c>
      <c r="P82" s="24" t="str">
        <f>IF(H82="","",IF(B82="NB",P81,IF(O82="",SUM($O$5:$O82)+N82,SUM($O$5:$O82))))</f>
        <v/>
      </c>
      <c r="Q82" s="123" t="str">
        <f t="shared" si="60"/>
        <v/>
      </c>
      <c r="R82" s="122" t="str">
        <f t="shared" si="71"/>
        <v/>
      </c>
      <c r="S82" s="79" t="str">
        <f t="shared" si="72"/>
        <v/>
      </c>
      <c r="T82" s="14" t="str">
        <f t="shared" si="63"/>
        <v/>
      </c>
      <c r="U82" s="14">
        <f t="shared" si="8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79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52" t="str">
        <f t="shared" si="91"/>
        <v/>
      </c>
      <c r="AH82" s="152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1" t="str">
        <f t="shared" si="73"/>
        <v/>
      </c>
      <c r="AM82" s="71" t="str">
        <f t="shared" si="74"/>
        <v/>
      </c>
      <c r="AN82" s="71" t="str">
        <f t="shared" si="75"/>
        <v/>
      </c>
      <c r="AO82" s="71" t="str">
        <f t="shared" si="76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68" t="str">
        <f t="shared" si="64"/>
        <v/>
      </c>
      <c r="C83" s="24" t="str">
        <f t="shared" si="61"/>
        <v/>
      </c>
      <c r="D83" s="77" t="str">
        <f t="shared" si="65"/>
        <v/>
      </c>
      <c r="E83" s="114" t="str">
        <f t="shared" si="66"/>
        <v/>
      </c>
      <c r="F83" s="67" t="str">
        <f t="shared" si="79"/>
        <v/>
      </c>
      <c r="H83" s="81" t="str">
        <f>IF('Strategy Dashboard'!AU83="","",'Strategy Dashboard'!AU83)</f>
        <v/>
      </c>
      <c r="J83" s="68" t="str">
        <f t="shared" si="67"/>
        <v/>
      </c>
      <c r="K83" s="77" t="str">
        <f t="shared" si="68"/>
        <v/>
      </c>
      <c r="L83" s="114" t="str">
        <f t="shared" si="69"/>
        <v/>
      </c>
      <c r="M83" s="24" t="str">
        <f t="shared" si="80"/>
        <v/>
      </c>
      <c r="N83" s="36" t="str">
        <f t="shared" si="81"/>
        <v/>
      </c>
      <c r="O83" s="117" t="str">
        <f t="shared" si="70"/>
        <v/>
      </c>
      <c r="P83" s="24" t="str">
        <f>IF(H83="","",IF(B83="NB",P82,IF(O83="",SUM($O$5:$O83)+N83,SUM($O$5:$O83))))</f>
        <v/>
      </c>
      <c r="Q83" s="123" t="str">
        <f t="shared" si="60"/>
        <v/>
      </c>
      <c r="R83" s="122" t="str">
        <f t="shared" si="71"/>
        <v/>
      </c>
      <c r="S83" s="79" t="str">
        <f t="shared" si="72"/>
        <v/>
      </c>
      <c r="T83" s="14" t="str">
        <f t="shared" si="63"/>
        <v/>
      </c>
      <c r="U83" s="14">
        <f t="shared" si="8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79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52" t="str">
        <f t="shared" si="91"/>
        <v/>
      </c>
      <c r="AH83" s="152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1" t="str">
        <f t="shared" si="73"/>
        <v/>
      </c>
      <c r="AM83" s="71" t="str">
        <f t="shared" si="74"/>
        <v/>
      </c>
      <c r="AN83" s="71" t="str">
        <f t="shared" si="75"/>
        <v/>
      </c>
      <c r="AO83" s="71" t="str">
        <f t="shared" si="76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69" t="str">
        <f t="shared" si="64"/>
        <v/>
      </c>
      <c r="C84" s="25" t="str">
        <f t="shared" si="61"/>
        <v/>
      </c>
      <c r="D84" s="78" t="str">
        <f t="shared" si="65"/>
        <v/>
      </c>
      <c r="E84" s="115" t="str">
        <f t="shared" si="66"/>
        <v/>
      </c>
      <c r="F84" s="70" t="str">
        <f t="shared" si="79"/>
        <v/>
      </c>
      <c r="H84" s="82" t="str">
        <f>IF('Strategy Dashboard'!AU84="","",'Strategy Dashboard'!AU84)</f>
        <v/>
      </c>
      <c r="J84" s="69" t="str">
        <f t="shared" si="67"/>
        <v/>
      </c>
      <c r="K84" s="78" t="str">
        <f t="shared" si="68"/>
        <v/>
      </c>
      <c r="L84" s="115" t="str">
        <f t="shared" si="69"/>
        <v/>
      </c>
      <c r="M84" s="25" t="str">
        <f t="shared" si="80"/>
        <v/>
      </c>
      <c r="N84" s="36" t="str">
        <f t="shared" si="81"/>
        <v/>
      </c>
      <c r="O84" s="124" t="str">
        <f t="shared" si="70"/>
        <v/>
      </c>
      <c r="P84" s="25" t="str">
        <f>IF(H84="","",IF(B84="NB",P83,IF(O84="",SUM($O$5:$O84)+N84,SUM($O$5:$O84))))</f>
        <v/>
      </c>
      <c r="Q84" s="125" t="str">
        <f t="shared" si="60"/>
        <v/>
      </c>
      <c r="R84" s="122" t="str">
        <f t="shared" si="71"/>
        <v/>
      </c>
      <c r="S84" s="79" t="str">
        <f t="shared" si="72"/>
        <v/>
      </c>
      <c r="T84" s="14" t="str">
        <f t="shared" si="63"/>
        <v/>
      </c>
      <c r="U84" s="14">
        <f t="shared" si="8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79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52" t="str">
        <f t="shared" si="91"/>
        <v/>
      </c>
      <c r="AH84" s="152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1" t="str">
        <f t="shared" si="73"/>
        <v/>
      </c>
      <c r="AM84" s="71" t="str">
        <f t="shared" si="74"/>
        <v/>
      </c>
      <c r="AN84" s="71" t="str">
        <f t="shared" si="75"/>
        <v/>
      </c>
      <c r="AO84" s="71" t="str">
        <f t="shared" si="76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4" t="str">
        <f t="shared" si="64"/>
        <v/>
      </c>
      <c r="C85" s="36" t="str">
        <f t="shared" si="61"/>
        <v/>
      </c>
      <c r="D85" s="75" t="str">
        <f t="shared" si="65"/>
        <v/>
      </c>
      <c r="E85" s="113" t="str">
        <f t="shared" si="66"/>
        <v/>
      </c>
      <c r="F85" s="76" t="str">
        <f t="shared" si="79"/>
        <v/>
      </c>
      <c r="H85" s="80" t="str">
        <f>IF('Strategy Dashboard'!AU85="","",'Strategy Dashboard'!AU85)</f>
        <v/>
      </c>
      <c r="J85" s="74" t="str">
        <f t="shared" si="67"/>
        <v/>
      </c>
      <c r="K85" s="75" t="str">
        <f t="shared" si="68"/>
        <v/>
      </c>
      <c r="L85" s="113" t="str">
        <f t="shared" si="69"/>
        <v/>
      </c>
      <c r="M85" s="36" t="str">
        <f t="shared" si="80"/>
        <v/>
      </c>
      <c r="N85" s="36" t="str">
        <f t="shared" si="81"/>
        <v/>
      </c>
      <c r="O85" s="129" t="str">
        <f t="shared" si="70"/>
        <v/>
      </c>
      <c r="P85" s="36" t="str">
        <f>IF(H85="","",IF(B85="NB",P84,IF(O85="",SUM($O$5:$O85)+N85,SUM($O$5:$O85))))</f>
        <v/>
      </c>
      <c r="Q85" s="130" t="str">
        <f t="shared" si="60"/>
        <v/>
      </c>
      <c r="R85" s="122" t="str">
        <f t="shared" si="71"/>
        <v/>
      </c>
      <c r="S85" s="79" t="str">
        <f t="shared" si="72"/>
        <v/>
      </c>
      <c r="T85" s="14" t="str">
        <f t="shared" si="63"/>
        <v/>
      </c>
      <c r="U85" s="14">
        <f t="shared" si="8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79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52" t="str">
        <f t="shared" si="91"/>
        <v/>
      </c>
      <c r="AH85" s="152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1" t="str">
        <f t="shared" si="73"/>
        <v/>
      </c>
      <c r="AM85" s="71" t="str">
        <f t="shared" si="74"/>
        <v/>
      </c>
      <c r="AN85" s="71" t="str">
        <f t="shared" si="75"/>
        <v/>
      </c>
      <c r="AO85" s="71" t="str">
        <f t="shared" si="76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68" t="str">
        <f t="shared" si="64"/>
        <v/>
      </c>
      <c r="C86" s="24" t="str">
        <f t="shared" si="61"/>
        <v/>
      </c>
      <c r="D86" s="77" t="str">
        <f t="shared" si="65"/>
        <v/>
      </c>
      <c r="E86" s="114" t="str">
        <f t="shared" si="66"/>
        <v/>
      </c>
      <c r="F86" s="67" t="str">
        <f t="shared" si="79"/>
        <v/>
      </c>
      <c r="H86" s="81" t="str">
        <f>IF('Strategy Dashboard'!AU86="","",'Strategy Dashboard'!AU86)</f>
        <v/>
      </c>
      <c r="J86" s="68" t="str">
        <f t="shared" si="67"/>
        <v/>
      </c>
      <c r="K86" s="77" t="str">
        <f t="shared" si="68"/>
        <v/>
      </c>
      <c r="L86" s="114" t="str">
        <f t="shared" si="69"/>
        <v/>
      </c>
      <c r="M86" s="24" t="str">
        <f t="shared" si="80"/>
        <v/>
      </c>
      <c r="N86" s="36" t="str">
        <f t="shared" si="81"/>
        <v/>
      </c>
      <c r="O86" s="117" t="str">
        <f t="shared" si="70"/>
        <v/>
      </c>
      <c r="P86" s="24" t="str">
        <f>IF(H86="","",IF(B86="NB",P85,IF(O86="",SUM($O$5:$O86)+N86,SUM($O$5:$O86))))</f>
        <v/>
      </c>
      <c r="Q86" s="123" t="str">
        <f t="shared" si="60"/>
        <v/>
      </c>
      <c r="R86" s="122" t="str">
        <f t="shared" si="71"/>
        <v/>
      </c>
      <c r="S86" s="79" t="str">
        <f t="shared" si="72"/>
        <v/>
      </c>
      <c r="T86" s="14" t="str">
        <f t="shared" si="63"/>
        <v/>
      </c>
      <c r="U86" s="14">
        <f t="shared" si="8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79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52" t="str">
        <f t="shared" si="91"/>
        <v/>
      </c>
      <c r="AH86" s="152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1" t="str">
        <f t="shared" si="73"/>
        <v/>
      </c>
      <c r="AM86" s="71" t="str">
        <f t="shared" si="74"/>
        <v/>
      </c>
      <c r="AN86" s="71" t="str">
        <f t="shared" si="75"/>
        <v/>
      </c>
      <c r="AO86" s="71" t="str">
        <f t="shared" si="76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68" t="str">
        <f t="shared" si="64"/>
        <v/>
      </c>
      <c r="C87" s="24" t="str">
        <f t="shared" si="61"/>
        <v/>
      </c>
      <c r="D87" s="77" t="str">
        <f t="shared" si="65"/>
        <v/>
      </c>
      <c r="E87" s="114" t="str">
        <f t="shared" si="66"/>
        <v/>
      </c>
      <c r="F87" s="67" t="str">
        <f t="shared" si="79"/>
        <v/>
      </c>
      <c r="H87" s="81" t="str">
        <f>IF('Strategy Dashboard'!AU87="","",'Strategy Dashboard'!AU87)</f>
        <v/>
      </c>
      <c r="J87" s="68" t="str">
        <f t="shared" si="67"/>
        <v/>
      </c>
      <c r="K87" s="77" t="str">
        <f t="shared" si="68"/>
        <v/>
      </c>
      <c r="L87" s="114" t="str">
        <f t="shared" si="69"/>
        <v/>
      </c>
      <c r="M87" s="24" t="str">
        <f t="shared" si="80"/>
        <v/>
      </c>
      <c r="N87" s="36" t="str">
        <f t="shared" si="81"/>
        <v/>
      </c>
      <c r="O87" s="117" t="str">
        <f t="shared" si="70"/>
        <v/>
      </c>
      <c r="P87" s="24" t="str">
        <f>IF(H87="","",IF(B87="NB",P86,IF(O87="",SUM($O$5:$O87)+N87,SUM($O$5:$O87))))</f>
        <v/>
      </c>
      <c r="Q87" s="123" t="str">
        <f t="shared" si="60"/>
        <v/>
      </c>
      <c r="R87" s="122" t="str">
        <f t="shared" si="71"/>
        <v/>
      </c>
      <c r="S87" s="79" t="str">
        <f t="shared" si="72"/>
        <v/>
      </c>
      <c r="T87" s="14" t="str">
        <f t="shared" si="63"/>
        <v/>
      </c>
      <c r="U87" s="14">
        <f t="shared" si="8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79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52" t="str">
        <f t="shared" si="91"/>
        <v/>
      </c>
      <c r="AH87" s="152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1" t="str">
        <f t="shared" si="73"/>
        <v/>
      </c>
      <c r="AM87" s="71" t="str">
        <f t="shared" si="74"/>
        <v/>
      </c>
      <c r="AN87" s="71" t="str">
        <f t="shared" si="75"/>
        <v/>
      </c>
      <c r="AO87" s="71" t="str">
        <f t="shared" si="76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68" t="str">
        <f t="shared" si="64"/>
        <v/>
      </c>
      <c r="C88" s="24" t="str">
        <f t="shared" si="61"/>
        <v/>
      </c>
      <c r="D88" s="77" t="str">
        <f t="shared" si="65"/>
        <v/>
      </c>
      <c r="E88" s="114" t="str">
        <f t="shared" si="66"/>
        <v/>
      </c>
      <c r="F88" s="67" t="str">
        <f t="shared" si="79"/>
        <v/>
      </c>
      <c r="H88" s="81" t="str">
        <f>IF('Strategy Dashboard'!AU88="","",'Strategy Dashboard'!AU88)</f>
        <v/>
      </c>
      <c r="J88" s="68" t="str">
        <f t="shared" si="67"/>
        <v/>
      </c>
      <c r="K88" s="77" t="str">
        <f t="shared" si="68"/>
        <v/>
      </c>
      <c r="L88" s="114" t="str">
        <f t="shared" si="69"/>
        <v/>
      </c>
      <c r="M88" s="24" t="str">
        <f t="shared" si="80"/>
        <v/>
      </c>
      <c r="N88" s="36" t="str">
        <f t="shared" si="81"/>
        <v/>
      </c>
      <c r="O88" s="117" t="str">
        <f t="shared" si="70"/>
        <v/>
      </c>
      <c r="P88" s="24" t="str">
        <f>IF(H88="","",IF(B88="NB",P87,IF(O88="",SUM($O$5:$O88)+N88,SUM($O$5:$O88))))</f>
        <v/>
      </c>
      <c r="Q88" s="123" t="str">
        <f t="shared" si="60"/>
        <v/>
      </c>
      <c r="R88" s="122" t="str">
        <f t="shared" si="71"/>
        <v/>
      </c>
      <c r="S88" s="79" t="str">
        <f t="shared" si="72"/>
        <v/>
      </c>
      <c r="T88" s="14" t="str">
        <f t="shared" si="63"/>
        <v/>
      </c>
      <c r="U88" s="14">
        <f t="shared" si="8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79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52" t="str">
        <f t="shared" si="91"/>
        <v/>
      </c>
      <c r="AH88" s="152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1" t="str">
        <f t="shared" si="73"/>
        <v/>
      </c>
      <c r="AM88" s="71" t="str">
        <f t="shared" si="74"/>
        <v/>
      </c>
      <c r="AN88" s="71" t="str">
        <f t="shared" si="75"/>
        <v/>
      </c>
      <c r="AO88" s="71" t="str">
        <f t="shared" si="76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69" t="str">
        <f t="shared" si="64"/>
        <v/>
      </c>
      <c r="C89" s="25" t="str">
        <f t="shared" si="61"/>
        <v/>
      </c>
      <c r="D89" s="78" t="str">
        <f t="shared" si="65"/>
        <v/>
      </c>
      <c r="E89" s="115" t="str">
        <f t="shared" si="66"/>
        <v/>
      </c>
      <c r="F89" s="70" t="str">
        <f t="shared" si="79"/>
        <v/>
      </c>
      <c r="H89" s="82" t="str">
        <f>IF('Strategy Dashboard'!AU89="","",'Strategy Dashboard'!AU89)</f>
        <v/>
      </c>
      <c r="J89" s="69" t="str">
        <f t="shared" si="67"/>
        <v/>
      </c>
      <c r="K89" s="78" t="str">
        <f t="shared" si="68"/>
        <v/>
      </c>
      <c r="L89" s="115" t="str">
        <f t="shared" si="69"/>
        <v/>
      </c>
      <c r="M89" s="25" t="str">
        <f t="shared" si="80"/>
        <v/>
      </c>
      <c r="N89" s="36" t="str">
        <f t="shared" si="81"/>
        <v/>
      </c>
      <c r="O89" s="124" t="str">
        <f t="shared" si="70"/>
        <v/>
      </c>
      <c r="P89" s="25" t="str">
        <f>IF(H89="","",IF(B89="NB",P88,IF(O89="",SUM($O$5:$O89)+N89,SUM($O$5:$O89))))</f>
        <v/>
      </c>
      <c r="Q89" s="125" t="str">
        <f t="shared" si="60"/>
        <v/>
      </c>
      <c r="R89" s="122" t="str">
        <f t="shared" si="71"/>
        <v/>
      </c>
      <c r="S89" s="79" t="str">
        <f t="shared" si="72"/>
        <v/>
      </c>
      <c r="T89" s="14" t="str">
        <f t="shared" si="63"/>
        <v/>
      </c>
      <c r="U89" s="14">
        <f t="shared" si="8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79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52" t="str">
        <f t="shared" si="91"/>
        <v/>
      </c>
      <c r="AH89" s="152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1" t="str">
        <f t="shared" si="73"/>
        <v/>
      </c>
      <c r="AM89" s="71" t="str">
        <f t="shared" si="74"/>
        <v/>
      </c>
      <c r="AN89" s="71" t="str">
        <f t="shared" si="75"/>
        <v/>
      </c>
      <c r="AO89" s="71" t="str">
        <f t="shared" si="76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4" t="str">
        <f t="shared" si="64"/>
        <v/>
      </c>
      <c r="C90" s="36" t="str">
        <f t="shared" si="61"/>
        <v/>
      </c>
      <c r="D90" s="75" t="str">
        <f t="shared" si="65"/>
        <v/>
      </c>
      <c r="E90" s="113" t="str">
        <f t="shared" si="66"/>
        <v/>
      </c>
      <c r="F90" s="76" t="str">
        <f t="shared" si="79"/>
        <v/>
      </c>
      <c r="H90" s="80" t="str">
        <f>IF('Strategy Dashboard'!AU90="","",'Strategy Dashboard'!AU90)</f>
        <v/>
      </c>
      <c r="J90" s="74" t="str">
        <f t="shared" si="67"/>
        <v/>
      </c>
      <c r="K90" s="75" t="str">
        <f t="shared" si="68"/>
        <v/>
      </c>
      <c r="L90" s="113" t="str">
        <f t="shared" si="69"/>
        <v/>
      </c>
      <c r="M90" s="36" t="str">
        <f t="shared" si="80"/>
        <v/>
      </c>
      <c r="N90" s="36" t="str">
        <f t="shared" si="81"/>
        <v/>
      </c>
      <c r="O90" s="129" t="str">
        <f t="shared" si="70"/>
        <v/>
      </c>
      <c r="P90" s="36" t="str">
        <f>IF(H90="","",IF(B90="NB",P89,IF(O90="",SUM($O$5:$O90)+N90,SUM($O$5:$O90))))</f>
        <v/>
      </c>
      <c r="Q90" s="130" t="str">
        <f t="shared" si="60"/>
        <v/>
      </c>
      <c r="R90" s="122" t="str">
        <f t="shared" si="71"/>
        <v/>
      </c>
      <c r="S90" s="79" t="str">
        <f t="shared" si="72"/>
        <v/>
      </c>
      <c r="T90" s="14" t="str">
        <f t="shared" si="63"/>
        <v/>
      </c>
      <c r="U90" s="14">
        <f t="shared" si="8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79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52" t="str">
        <f t="shared" si="91"/>
        <v/>
      </c>
      <c r="AH90" s="152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1" t="str">
        <f t="shared" si="73"/>
        <v/>
      </c>
      <c r="AM90" s="71" t="str">
        <f t="shared" si="74"/>
        <v/>
      </c>
      <c r="AN90" s="71" t="str">
        <f t="shared" si="75"/>
        <v/>
      </c>
      <c r="AO90" s="71" t="str">
        <f t="shared" si="76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68" t="str">
        <f t="shared" si="64"/>
        <v/>
      </c>
      <c r="C91" s="24" t="str">
        <f t="shared" si="61"/>
        <v/>
      </c>
      <c r="D91" s="77" t="str">
        <f t="shared" si="65"/>
        <v/>
      </c>
      <c r="E91" s="114" t="str">
        <f t="shared" si="66"/>
        <v/>
      </c>
      <c r="F91" s="67" t="str">
        <f t="shared" si="79"/>
        <v/>
      </c>
      <c r="H91" s="81" t="str">
        <f>IF('Strategy Dashboard'!AU91="","",'Strategy Dashboard'!AU91)</f>
        <v/>
      </c>
      <c r="J91" s="68" t="str">
        <f t="shared" si="67"/>
        <v/>
      </c>
      <c r="K91" s="77" t="str">
        <f t="shared" si="68"/>
        <v/>
      </c>
      <c r="L91" s="114" t="str">
        <f t="shared" si="69"/>
        <v/>
      </c>
      <c r="M91" s="24" t="str">
        <f t="shared" si="80"/>
        <v/>
      </c>
      <c r="N91" s="36" t="str">
        <f t="shared" si="81"/>
        <v/>
      </c>
      <c r="O91" s="117" t="str">
        <f t="shared" si="70"/>
        <v/>
      </c>
      <c r="P91" s="24" t="str">
        <f>IF(H91="","",IF(B91="NB",P90,IF(O91="",SUM($O$5:$O91)+N91,SUM($O$5:$O91))))</f>
        <v/>
      </c>
      <c r="Q91" s="123" t="str">
        <f t="shared" si="60"/>
        <v/>
      </c>
      <c r="R91" s="122" t="str">
        <f t="shared" si="71"/>
        <v/>
      </c>
      <c r="S91" s="79" t="str">
        <f t="shared" si="72"/>
        <v/>
      </c>
      <c r="T91" s="14" t="str">
        <f t="shared" si="63"/>
        <v/>
      </c>
      <c r="U91" s="14">
        <f t="shared" si="8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79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52" t="str">
        <f t="shared" si="91"/>
        <v/>
      </c>
      <c r="AH91" s="152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1" t="str">
        <f t="shared" si="73"/>
        <v/>
      </c>
      <c r="AM91" s="71" t="str">
        <f t="shared" si="74"/>
        <v/>
      </c>
      <c r="AN91" s="71" t="str">
        <f t="shared" si="75"/>
        <v/>
      </c>
      <c r="AO91" s="71" t="str">
        <f t="shared" si="76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68" t="str">
        <f t="shared" si="64"/>
        <v/>
      </c>
      <c r="C92" s="24" t="str">
        <f t="shared" si="61"/>
        <v/>
      </c>
      <c r="D92" s="77" t="str">
        <f t="shared" si="65"/>
        <v/>
      </c>
      <c r="E92" s="114" t="str">
        <f t="shared" si="66"/>
        <v/>
      </c>
      <c r="F92" s="67" t="str">
        <f t="shared" si="79"/>
        <v/>
      </c>
      <c r="H92" s="81" t="str">
        <f>IF('Strategy Dashboard'!AU92="","",'Strategy Dashboard'!AU92)</f>
        <v/>
      </c>
      <c r="J92" s="68" t="str">
        <f t="shared" si="67"/>
        <v/>
      </c>
      <c r="K92" s="77" t="str">
        <f t="shared" si="68"/>
        <v/>
      </c>
      <c r="L92" s="114" t="str">
        <f t="shared" si="69"/>
        <v/>
      </c>
      <c r="M92" s="24" t="str">
        <f t="shared" si="80"/>
        <v/>
      </c>
      <c r="N92" s="36" t="str">
        <f t="shared" si="81"/>
        <v/>
      </c>
      <c r="O92" s="117" t="str">
        <f t="shared" si="70"/>
        <v/>
      </c>
      <c r="P92" s="24" t="str">
        <f>IF(H92="","",IF(B92="NB",P91,IF(O92="",SUM($O$5:$O92)+N92,SUM($O$5:$O92))))</f>
        <v/>
      </c>
      <c r="Q92" s="123" t="str">
        <f t="shared" si="60"/>
        <v/>
      </c>
      <c r="R92" s="122" t="str">
        <f t="shared" si="71"/>
        <v/>
      </c>
      <c r="S92" s="79" t="str">
        <f t="shared" si="72"/>
        <v/>
      </c>
      <c r="T92" s="14" t="str">
        <f t="shared" si="63"/>
        <v/>
      </c>
      <c r="U92" s="14">
        <f t="shared" si="8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79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52" t="str">
        <f t="shared" si="91"/>
        <v/>
      </c>
      <c r="AH92" s="152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1" t="str">
        <f t="shared" si="73"/>
        <v/>
      </c>
      <c r="AM92" s="71" t="str">
        <f t="shared" si="74"/>
        <v/>
      </c>
      <c r="AN92" s="71" t="str">
        <f t="shared" si="75"/>
        <v/>
      </c>
      <c r="AO92" s="71" t="str">
        <f t="shared" si="76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68" t="str">
        <f t="shared" si="64"/>
        <v/>
      </c>
      <c r="C93" s="24" t="str">
        <f t="shared" si="61"/>
        <v/>
      </c>
      <c r="D93" s="77" t="str">
        <f t="shared" si="65"/>
        <v/>
      </c>
      <c r="E93" s="114" t="str">
        <f t="shared" si="66"/>
        <v/>
      </c>
      <c r="F93" s="67" t="str">
        <f t="shared" si="79"/>
        <v/>
      </c>
      <c r="H93" s="81" t="str">
        <f>IF('Strategy Dashboard'!AU93="","",'Strategy Dashboard'!AU93)</f>
        <v/>
      </c>
      <c r="J93" s="68" t="str">
        <f t="shared" si="67"/>
        <v/>
      </c>
      <c r="K93" s="77" t="str">
        <f t="shared" si="68"/>
        <v/>
      </c>
      <c r="L93" s="114" t="str">
        <f t="shared" si="69"/>
        <v/>
      </c>
      <c r="M93" s="24" t="str">
        <f t="shared" si="80"/>
        <v/>
      </c>
      <c r="N93" s="36" t="str">
        <f t="shared" si="81"/>
        <v/>
      </c>
      <c r="O93" s="117" t="str">
        <f t="shared" si="70"/>
        <v/>
      </c>
      <c r="P93" s="24" t="str">
        <f>IF(H93="","",IF(B93="NB",P92,IF(O93="",SUM($O$5:$O93)+N93,SUM($O$5:$O93))))</f>
        <v/>
      </c>
      <c r="Q93" s="123" t="str">
        <f t="shared" si="60"/>
        <v/>
      </c>
      <c r="R93" s="122" t="str">
        <f t="shared" si="71"/>
        <v/>
      </c>
      <c r="S93" s="79" t="str">
        <f t="shared" si="72"/>
        <v/>
      </c>
      <c r="T93" s="14" t="str">
        <f t="shared" si="63"/>
        <v/>
      </c>
      <c r="U93" s="14">
        <f t="shared" si="8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79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52" t="str">
        <f t="shared" si="91"/>
        <v/>
      </c>
      <c r="AH93" s="152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1" t="str">
        <f t="shared" si="73"/>
        <v/>
      </c>
      <c r="AM93" s="71" t="str">
        <f t="shared" si="74"/>
        <v/>
      </c>
      <c r="AN93" s="71" t="str">
        <f t="shared" si="75"/>
        <v/>
      </c>
      <c r="AO93" s="71" t="str">
        <f t="shared" si="76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69" t="str">
        <f t="shared" si="64"/>
        <v/>
      </c>
      <c r="C94" s="25" t="str">
        <f t="shared" si="61"/>
        <v/>
      </c>
      <c r="D94" s="78" t="str">
        <f t="shared" si="65"/>
        <v/>
      </c>
      <c r="E94" s="115" t="str">
        <f t="shared" si="66"/>
        <v/>
      </c>
      <c r="F94" s="70" t="str">
        <f t="shared" si="79"/>
        <v/>
      </c>
      <c r="H94" s="82" t="str">
        <f>IF('Strategy Dashboard'!AU94="","",'Strategy Dashboard'!AU94)</f>
        <v/>
      </c>
      <c r="J94" s="69" t="str">
        <f t="shared" si="67"/>
        <v/>
      </c>
      <c r="K94" s="78" t="str">
        <f t="shared" si="68"/>
        <v/>
      </c>
      <c r="L94" s="115" t="str">
        <f t="shared" si="69"/>
        <v/>
      </c>
      <c r="M94" s="25" t="str">
        <f t="shared" si="80"/>
        <v/>
      </c>
      <c r="N94" s="36" t="str">
        <f t="shared" si="81"/>
        <v/>
      </c>
      <c r="O94" s="124" t="str">
        <f t="shared" si="70"/>
        <v/>
      </c>
      <c r="P94" s="25" t="str">
        <f>IF(H94="","",IF(B94="NB",P93,IF(O94="",SUM($O$5:$O94)+N94,SUM($O$5:$O94))))</f>
        <v/>
      </c>
      <c r="Q94" s="125" t="str">
        <f t="shared" si="60"/>
        <v/>
      </c>
      <c r="R94" s="122" t="str">
        <f t="shared" si="71"/>
        <v/>
      </c>
      <c r="S94" s="79" t="str">
        <f t="shared" si="72"/>
        <v/>
      </c>
      <c r="T94" s="14" t="str">
        <f t="shared" si="63"/>
        <v/>
      </c>
      <c r="U94" s="14">
        <f t="shared" si="8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79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52" t="str">
        <f t="shared" si="91"/>
        <v/>
      </c>
      <c r="AH94" s="152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1" t="str">
        <f t="shared" si="73"/>
        <v/>
      </c>
      <c r="AM94" s="71" t="str">
        <f t="shared" si="74"/>
        <v/>
      </c>
      <c r="AN94" s="71" t="str">
        <f t="shared" si="75"/>
        <v/>
      </c>
      <c r="AO94" s="71" t="str">
        <f t="shared" si="76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4" t="str">
        <f t="shared" si="64"/>
        <v/>
      </c>
      <c r="C95" s="36" t="str">
        <f t="shared" si="61"/>
        <v/>
      </c>
      <c r="D95" s="75" t="str">
        <f t="shared" si="65"/>
        <v/>
      </c>
      <c r="E95" s="113" t="str">
        <f t="shared" si="66"/>
        <v/>
      </c>
      <c r="F95" s="76" t="str">
        <f t="shared" si="79"/>
        <v/>
      </c>
      <c r="H95" s="80" t="str">
        <f>IF('Strategy Dashboard'!AU95="","",'Strategy Dashboard'!AU95)</f>
        <v/>
      </c>
      <c r="J95" s="74" t="str">
        <f t="shared" si="67"/>
        <v/>
      </c>
      <c r="K95" s="75" t="str">
        <f t="shared" si="68"/>
        <v/>
      </c>
      <c r="L95" s="113" t="str">
        <f t="shared" si="69"/>
        <v/>
      </c>
      <c r="M95" s="36" t="str">
        <f t="shared" si="80"/>
        <v/>
      </c>
      <c r="N95" s="36" t="str">
        <f t="shared" si="81"/>
        <v/>
      </c>
      <c r="O95" s="129" t="str">
        <f t="shared" si="70"/>
        <v/>
      </c>
      <c r="P95" s="36" t="str">
        <f>IF(H95="","",IF(B95="NB",P94,IF(O95="",SUM($O$5:$O95)+N95,SUM($O$5:$O95))))</f>
        <v/>
      </c>
      <c r="Q95" s="130" t="str">
        <f t="shared" si="60"/>
        <v/>
      </c>
      <c r="R95" s="122" t="str">
        <f t="shared" si="71"/>
        <v/>
      </c>
      <c r="S95" s="79" t="str">
        <f t="shared" si="72"/>
        <v/>
      </c>
      <c r="T95" s="14" t="str">
        <f t="shared" si="63"/>
        <v/>
      </c>
      <c r="U95" s="14">
        <f t="shared" si="8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79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52" t="str">
        <f t="shared" si="91"/>
        <v/>
      </c>
      <c r="AH95" s="152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1" t="str">
        <f t="shared" si="73"/>
        <v/>
      </c>
      <c r="AM95" s="71" t="str">
        <f t="shared" si="74"/>
        <v/>
      </c>
      <c r="AN95" s="71" t="str">
        <f t="shared" si="75"/>
        <v/>
      </c>
      <c r="AO95" s="71" t="str">
        <f t="shared" si="76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68" t="str">
        <f t="shared" si="64"/>
        <v/>
      </c>
      <c r="C96" s="24" t="str">
        <f t="shared" si="61"/>
        <v/>
      </c>
      <c r="D96" s="77" t="str">
        <f t="shared" si="65"/>
        <v/>
      </c>
      <c r="E96" s="114" t="str">
        <f t="shared" si="66"/>
        <v/>
      </c>
      <c r="F96" s="67" t="str">
        <f t="shared" si="79"/>
        <v/>
      </c>
      <c r="H96" s="81" t="str">
        <f>IF('Strategy Dashboard'!AU96="","",'Strategy Dashboard'!AU96)</f>
        <v/>
      </c>
      <c r="J96" s="68" t="str">
        <f t="shared" si="67"/>
        <v/>
      </c>
      <c r="K96" s="77" t="str">
        <f t="shared" si="68"/>
        <v/>
      </c>
      <c r="L96" s="114" t="str">
        <f t="shared" si="69"/>
        <v/>
      </c>
      <c r="M96" s="24" t="str">
        <f t="shared" si="80"/>
        <v/>
      </c>
      <c r="N96" s="36" t="str">
        <f t="shared" si="81"/>
        <v/>
      </c>
      <c r="O96" s="117" t="str">
        <f t="shared" si="70"/>
        <v/>
      </c>
      <c r="P96" s="24" t="str">
        <f>IF(H96="","",IF(B96="NB",P95,IF(O96="",SUM($O$5:$O96)+N96,SUM($O$5:$O96))))</f>
        <v/>
      </c>
      <c r="Q96" s="123" t="str">
        <f t="shared" si="60"/>
        <v/>
      </c>
      <c r="R96" s="122" t="str">
        <f t="shared" si="71"/>
        <v/>
      </c>
      <c r="S96" s="79" t="str">
        <f t="shared" si="72"/>
        <v/>
      </c>
      <c r="T96" s="14" t="str">
        <f t="shared" si="63"/>
        <v/>
      </c>
      <c r="U96" s="14">
        <f t="shared" si="8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79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52" t="str">
        <f t="shared" si="91"/>
        <v/>
      </c>
      <c r="AH96" s="152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1" t="str">
        <f t="shared" si="73"/>
        <v/>
      </c>
      <c r="AM96" s="71" t="str">
        <f t="shared" si="74"/>
        <v/>
      </c>
      <c r="AN96" s="71" t="str">
        <f t="shared" si="75"/>
        <v/>
      </c>
      <c r="AO96" s="71" t="str">
        <f t="shared" si="76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68" t="str">
        <f t="shared" si="64"/>
        <v/>
      </c>
      <c r="C97" s="24" t="str">
        <f t="shared" si="61"/>
        <v/>
      </c>
      <c r="D97" s="77" t="str">
        <f t="shared" si="65"/>
        <v/>
      </c>
      <c r="E97" s="114" t="str">
        <f t="shared" si="66"/>
        <v/>
      </c>
      <c r="F97" s="67" t="str">
        <f t="shared" si="79"/>
        <v/>
      </c>
      <c r="H97" s="81" t="str">
        <f>IF('Strategy Dashboard'!AU97="","",'Strategy Dashboard'!AU97)</f>
        <v/>
      </c>
      <c r="J97" s="68" t="str">
        <f t="shared" si="67"/>
        <v/>
      </c>
      <c r="K97" s="77" t="str">
        <f t="shared" si="68"/>
        <v/>
      </c>
      <c r="L97" s="114" t="str">
        <f t="shared" si="69"/>
        <v/>
      </c>
      <c r="M97" s="24" t="str">
        <f t="shared" si="80"/>
        <v/>
      </c>
      <c r="N97" s="36" t="str">
        <f t="shared" si="81"/>
        <v/>
      </c>
      <c r="O97" s="117" t="str">
        <f t="shared" si="70"/>
        <v/>
      </c>
      <c r="P97" s="24" t="str">
        <f>IF(H97="","",IF(B97="NB",P96,IF(O97="",SUM($O$5:$O97)+N97,SUM($O$5:$O97))))</f>
        <v/>
      </c>
      <c r="Q97" s="123" t="str">
        <f t="shared" si="60"/>
        <v/>
      </c>
      <c r="R97" s="122" t="str">
        <f t="shared" si="71"/>
        <v/>
      </c>
      <c r="S97" s="79" t="str">
        <f t="shared" si="72"/>
        <v/>
      </c>
      <c r="T97" s="14" t="str">
        <f t="shared" si="63"/>
        <v/>
      </c>
      <c r="U97" s="14">
        <f t="shared" si="8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79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52" t="str">
        <f t="shared" si="91"/>
        <v/>
      </c>
      <c r="AH97" s="152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1" t="str">
        <f t="shared" si="73"/>
        <v/>
      </c>
      <c r="AM97" s="71" t="str">
        <f t="shared" si="74"/>
        <v/>
      </c>
      <c r="AN97" s="71" t="str">
        <f t="shared" si="75"/>
        <v/>
      </c>
      <c r="AO97" s="71" t="str">
        <f t="shared" si="76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68" t="str">
        <f t="shared" si="64"/>
        <v/>
      </c>
      <c r="C98" s="24" t="str">
        <f t="shared" si="61"/>
        <v/>
      </c>
      <c r="D98" s="77" t="str">
        <f t="shared" si="65"/>
        <v/>
      </c>
      <c r="E98" s="114" t="str">
        <f t="shared" si="66"/>
        <v/>
      </c>
      <c r="F98" s="67" t="str">
        <f t="shared" si="79"/>
        <v/>
      </c>
      <c r="H98" s="81" t="str">
        <f>IF('Strategy Dashboard'!AU98="","",'Strategy Dashboard'!AU98)</f>
        <v/>
      </c>
      <c r="J98" s="68" t="str">
        <f t="shared" si="67"/>
        <v/>
      </c>
      <c r="K98" s="77" t="str">
        <f t="shared" si="68"/>
        <v/>
      </c>
      <c r="L98" s="114" t="str">
        <f t="shared" si="69"/>
        <v/>
      </c>
      <c r="M98" s="24" t="str">
        <f t="shared" si="80"/>
        <v/>
      </c>
      <c r="N98" s="36" t="str">
        <f t="shared" si="81"/>
        <v/>
      </c>
      <c r="O98" s="117" t="str">
        <f t="shared" si="70"/>
        <v/>
      </c>
      <c r="P98" s="24" t="str">
        <f>IF(H98="","",IF(B98="NB",P97,IF(O98="",SUM($O$5:$O98)+N98,SUM($O$5:$O98))))</f>
        <v/>
      </c>
      <c r="Q98" s="123" t="str">
        <f t="shared" si="60"/>
        <v/>
      </c>
      <c r="R98" s="122" t="str">
        <f t="shared" si="71"/>
        <v/>
      </c>
      <c r="S98" s="79" t="str">
        <f t="shared" si="72"/>
        <v/>
      </c>
      <c r="T98" s="14" t="str">
        <f t="shared" si="63"/>
        <v/>
      </c>
      <c r="U98" s="14">
        <f t="shared" si="8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79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52" t="str">
        <f t="shared" si="91"/>
        <v/>
      </c>
      <c r="AH98" s="152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1" t="str">
        <f t="shared" si="73"/>
        <v/>
      </c>
      <c r="AM98" s="71" t="str">
        <f t="shared" si="74"/>
        <v/>
      </c>
      <c r="AN98" s="71" t="str">
        <f t="shared" si="75"/>
        <v/>
      </c>
      <c r="AO98" s="71" t="str">
        <f t="shared" si="76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69" t="str">
        <f t="shared" si="64"/>
        <v/>
      </c>
      <c r="C99" s="25" t="str">
        <f t="shared" si="61"/>
        <v/>
      </c>
      <c r="D99" s="78" t="str">
        <f t="shared" si="65"/>
        <v/>
      </c>
      <c r="E99" s="115" t="str">
        <f t="shared" si="66"/>
        <v/>
      </c>
      <c r="F99" s="70" t="str">
        <f t="shared" si="79"/>
        <v/>
      </c>
      <c r="H99" s="82" t="str">
        <f>IF('Strategy Dashboard'!AU99="","",'Strategy Dashboard'!AU99)</f>
        <v/>
      </c>
      <c r="J99" s="69" t="str">
        <f t="shared" si="67"/>
        <v/>
      </c>
      <c r="K99" s="78" t="str">
        <f t="shared" si="68"/>
        <v/>
      </c>
      <c r="L99" s="115" t="str">
        <f t="shared" si="69"/>
        <v/>
      </c>
      <c r="M99" s="25" t="str">
        <f t="shared" si="80"/>
        <v/>
      </c>
      <c r="N99" s="36" t="str">
        <f t="shared" si="81"/>
        <v/>
      </c>
      <c r="O99" s="124" t="str">
        <f t="shared" si="70"/>
        <v/>
      </c>
      <c r="P99" s="25" t="str">
        <f>IF(H99="","",IF(B99="NB",P98,IF(O99="",SUM($O$5:$O99)+N99,SUM($O$5:$O99))))</f>
        <v/>
      </c>
      <c r="Q99" s="125" t="str">
        <f t="shared" si="60"/>
        <v/>
      </c>
      <c r="R99" s="122" t="str">
        <f t="shared" si="71"/>
        <v/>
      </c>
      <c r="S99" s="79" t="str">
        <f t="shared" si="72"/>
        <v/>
      </c>
      <c r="T99" s="14" t="str">
        <f t="shared" si="63"/>
        <v/>
      </c>
      <c r="U99" s="14">
        <f t="shared" si="8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79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52" t="str">
        <f t="shared" si="91"/>
        <v/>
      </c>
      <c r="AH99" s="152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1" t="str">
        <f t="shared" si="73"/>
        <v/>
      </c>
      <c r="AM99" s="71" t="str">
        <f t="shared" si="74"/>
        <v/>
      </c>
      <c r="AN99" s="71" t="str">
        <f t="shared" si="75"/>
        <v/>
      </c>
      <c r="AO99" s="71" t="str">
        <f t="shared" si="76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4" t="str">
        <f t="shared" si="64"/>
        <v/>
      </c>
      <c r="C100" s="36" t="str">
        <f t="shared" si="61"/>
        <v/>
      </c>
      <c r="D100" s="75" t="str">
        <f t="shared" si="65"/>
        <v/>
      </c>
      <c r="E100" s="113" t="str">
        <f t="shared" si="66"/>
        <v/>
      </c>
      <c r="F100" s="76" t="str">
        <f t="shared" si="79"/>
        <v/>
      </c>
      <c r="H100" s="80" t="str">
        <f>IF('Strategy Dashboard'!AU100="","",'Strategy Dashboard'!AU100)</f>
        <v/>
      </c>
      <c r="J100" s="74" t="str">
        <f t="shared" si="67"/>
        <v/>
      </c>
      <c r="K100" s="75" t="str">
        <f t="shared" si="68"/>
        <v/>
      </c>
      <c r="L100" s="113" t="str">
        <f t="shared" si="69"/>
        <v/>
      </c>
      <c r="M100" s="36" t="str">
        <f t="shared" si="80"/>
        <v/>
      </c>
      <c r="N100" s="36" t="str">
        <f t="shared" si="81"/>
        <v/>
      </c>
      <c r="O100" s="129" t="str">
        <f t="shared" si="70"/>
        <v/>
      </c>
      <c r="P100" s="36" t="str">
        <f>IF(H100="","",IF(B100="NB",P99,IF(O100="",SUM($O$5:$O100)+N100,SUM($O$5:$O100))))</f>
        <v/>
      </c>
      <c r="Q100" s="130" t="str">
        <f t="shared" si="60"/>
        <v/>
      </c>
      <c r="R100" s="122" t="str">
        <f t="shared" si="71"/>
        <v/>
      </c>
      <c r="S100" s="79" t="str">
        <f t="shared" si="72"/>
        <v/>
      </c>
      <c r="T100" s="14" t="str">
        <f t="shared" si="63"/>
        <v/>
      </c>
      <c r="U100" s="14">
        <f t="shared" si="8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79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52" t="str">
        <f t="shared" si="91"/>
        <v/>
      </c>
      <c r="AH100" s="152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1" t="str">
        <f t="shared" si="73"/>
        <v/>
      </c>
      <c r="AM100" s="71" t="str">
        <f t="shared" si="74"/>
        <v/>
      </c>
      <c r="AN100" s="71" t="str">
        <f t="shared" si="75"/>
        <v/>
      </c>
      <c r="AO100" s="71" t="str">
        <f t="shared" si="76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68" t="str">
        <f t="shared" si="64"/>
        <v/>
      </c>
      <c r="C101" s="24" t="str">
        <f t="shared" si="61"/>
        <v/>
      </c>
      <c r="D101" s="77" t="str">
        <f t="shared" si="65"/>
        <v/>
      </c>
      <c r="E101" s="114" t="str">
        <f t="shared" si="66"/>
        <v/>
      </c>
      <c r="F101" s="67" t="str">
        <f t="shared" si="79"/>
        <v/>
      </c>
      <c r="H101" s="81" t="str">
        <f>IF('Strategy Dashboard'!AU101="","",'Strategy Dashboard'!AU101)</f>
        <v/>
      </c>
      <c r="J101" s="68" t="str">
        <f t="shared" si="67"/>
        <v/>
      </c>
      <c r="K101" s="77" t="str">
        <f t="shared" si="68"/>
        <v/>
      </c>
      <c r="L101" s="114" t="str">
        <f t="shared" si="69"/>
        <v/>
      </c>
      <c r="M101" s="24" t="str">
        <f t="shared" si="80"/>
        <v/>
      </c>
      <c r="N101" s="36" t="str">
        <f t="shared" si="81"/>
        <v/>
      </c>
      <c r="O101" s="117" t="str">
        <f t="shared" si="70"/>
        <v/>
      </c>
      <c r="P101" s="24" t="str">
        <f>IF(H101="","",IF(B101="NB",P100,IF(O101="",SUM($O$5:$O101)+N101,SUM($O$5:$O101))))</f>
        <v/>
      </c>
      <c r="Q101" s="123" t="str">
        <f t="shared" si="60"/>
        <v/>
      </c>
      <c r="R101" s="122" t="str">
        <f t="shared" si="71"/>
        <v/>
      </c>
      <c r="S101" s="79" t="str">
        <f t="shared" si="72"/>
        <v/>
      </c>
      <c r="T101" s="14" t="str">
        <f t="shared" si="63"/>
        <v/>
      </c>
      <c r="U101" s="14">
        <f t="shared" si="8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79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52" t="str">
        <f t="shared" si="91"/>
        <v/>
      </c>
      <c r="AH101" s="152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1" t="str">
        <f t="shared" si="73"/>
        <v/>
      </c>
      <c r="AM101" s="71" t="str">
        <f t="shared" si="74"/>
        <v/>
      </c>
      <c r="AN101" s="71" t="str">
        <f t="shared" si="75"/>
        <v/>
      </c>
      <c r="AO101" s="71" t="str">
        <f t="shared" si="76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68" t="str">
        <f t="shared" si="64"/>
        <v/>
      </c>
      <c r="C102" s="24" t="str">
        <f t="shared" si="61"/>
        <v/>
      </c>
      <c r="D102" s="77" t="str">
        <f t="shared" si="65"/>
        <v/>
      </c>
      <c r="E102" s="114" t="str">
        <f t="shared" si="66"/>
        <v/>
      </c>
      <c r="F102" s="67" t="str">
        <f t="shared" si="79"/>
        <v/>
      </c>
      <c r="H102" s="81" t="str">
        <f>IF('Strategy Dashboard'!AU102="","",'Strategy Dashboard'!AU102)</f>
        <v/>
      </c>
      <c r="J102" s="68" t="str">
        <f t="shared" si="67"/>
        <v/>
      </c>
      <c r="K102" s="77" t="str">
        <f t="shared" si="68"/>
        <v/>
      </c>
      <c r="L102" s="114" t="str">
        <f t="shared" si="69"/>
        <v/>
      </c>
      <c r="M102" s="24" t="str">
        <f t="shared" si="80"/>
        <v/>
      </c>
      <c r="N102" s="36" t="str">
        <f t="shared" si="81"/>
        <v/>
      </c>
      <c r="O102" s="117" t="str">
        <f t="shared" si="70"/>
        <v/>
      </c>
      <c r="P102" s="24" t="str">
        <f>IF(H102="","",IF(B102="NB",P101,IF(O102="",SUM($O$5:$O102)+N102,SUM($O$5:$O102))))</f>
        <v/>
      </c>
      <c r="Q102" s="123" t="str">
        <f t="shared" si="60"/>
        <v/>
      </c>
      <c r="R102" s="122" t="str">
        <f t="shared" si="71"/>
        <v/>
      </c>
      <c r="S102" s="79" t="str">
        <f t="shared" si="72"/>
        <v/>
      </c>
      <c r="T102" s="14" t="str">
        <f t="shared" si="63"/>
        <v/>
      </c>
      <c r="U102" s="14">
        <f t="shared" si="8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79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52" t="str">
        <f t="shared" si="91"/>
        <v/>
      </c>
      <c r="AH102" s="152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1" t="str">
        <f t="shared" si="73"/>
        <v/>
      </c>
      <c r="AM102" s="71" t="str">
        <f t="shared" si="74"/>
        <v/>
      </c>
      <c r="AN102" s="71" t="str">
        <f t="shared" si="75"/>
        <v/>
      </c>
      <c r="AO102" s="71" t="str">
        <f t="shared" si="76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68" t="str">
        <f t="shared" si="64"/>
        <v/>
      </c>
      <c r="C103" s="24" t="str">
        <f t="shared" si="61"/>
        <v/>
      </c>
      <c r="D103" s="77" t="str">
        <f t="shared" si="65"/>
        <v/>
      </c>
      <c r="E103" s="114" t="str">
        <f t="shared" si="66"/>
        <v/>
      </c>
      <c r="F103" s="67" t="str">
        <f t="shared" si="79"/>
        <v/>
      </c>
      <c r="H103" s="81" t="str">
        <f>IF('Strategy Dashboard'!AU103="","",'Strategy Dashboard'!AU103)</f>
        <v/>
      </c>
      <c r="J103" s="68" t="str">
        <f t="shared" si="67"/>
        <v/>
      </c>
      <c r="K103" s="77" t="str">
        <f t="shared" si="68"/>
        <v/>
      </c>
      <c r="L103" s="114" t="str">
        <f t="shared" si="69"/>
        <v/>
      </c>
      <c r="M103" s="24" t="str">
        <f t="shared" si="80"/>
        <v/>
      </c>
      <c r="N103" s="36" t="str">
        <f t="shared" si="81"/>
        <v/>
      </c>
      <c r="O103" s="117" t="str">
        <f t="shared" si="70"/>
        <v/>
      </c>
      <c r="P103" s="24" t="str">
        <f>IF(H103="","",IF(B103="NB",P102,IF(O103="",SUM($O$5:$O103)+N103,SUM($O$5:$O103))))</f>
        <v/>
      </c>
      <c r="Q103" s="123" t="str">
        <f t="shared" si="60"/>
        <v/>
      </c>
      <c r="R103" s="122" t="str">
        <f t="shared" si="71"/>
        <v/>
      </c>
      <c r="S103" s="79" t="str">
        <f t="shared" si="72"/>
        <v/>
      </c>
      <c r="T103" s="14" t="str">
        <f t="shared" si="63"/>
        <v/>
      </c>
      <c r="U103" s="14">
        <f t="shared" si="8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79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52" t="str">
        <f t="shared" si="91"/>
        <v/>
      </c>
      <c r="AH103" s="152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1" t="str">
        <f t="shared" si="73"/>
        <v/>
      </c>
      <c r="AM103" s="71" t="str">
        <f t="shared" si="74"/>
        <v/>
      </c>
      <c r="AN103" s="71" t="str">
        <f t="shared" si="75"/>
        <v/>
      </c>
      <c r="AO103" s="71" t="str">
        <f t="shared" si="76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69" t="str">
        <f t="shared" si="64"/>
        <v/>
      </c>
      <c r="C104" s="25" t="str">
        <f t="shared" si="61"/>
        <v/>
      </c>
      <c r="D104" s="78" t="str">
        <f t="shared" si="65"/>
        <v/>
      </c>
      <c r="E104" s="115" t="str">
        <f t="shared" si="66"/>
        <v/>
      </c>
      <c r="F104" s="70" t="str">
        <f t="shared" si="79"/>
        <v/>
      </c>
      <c r="H104" s="82" t="str">
        <f>IF('Strategy Dashboard'!AU104="","",'Strategy Dashboard'!AU104)</f>
        <v/>
      </c>
      <c r="J104" s="69" t="str">
        <f t="shared" si="67"/>
        <v/>
      </c>
      <c r="K104" s="78" t="str">
        <f t="shared" si="68"/>
        <v/>
      </c>
      <c r="L104" s="115" t="str">
        <f t="shared" si="69"/>
        <v/>
      </c>
      <c r="M104" s="25" t="str">
        <f t="shared" si="80"/>
        <v/>
      </c>
      <c r="N104" s="36" t="str">
        <f t="shared" si="81"/>
        <v/>
      </c>
      <c r="O104" s="124" t="str">
        <f t="shared" si="70"/>
        <v/>
      </c>
      <c r="P104" s="25" t="str">
        <f>IF(H104="","",IF(B104="NB",P103,IF(O104="",SUM($O$5:$O104)+N104,SUM($O$5:$O104))))</f>
        <v/>
      </c>
      <c r="Q104" s="125" t="str">
        <f t="shared" si="60"/>
        <v/>
      </c>
      <c r="R104" s="122" t="str">
        <f t="shared" si="71"/>
        <v/>
      </c>
      <c r="S104" s="79" t="str">
        <f t="shared" si="72"/>
        <v/>
      </c>
      <c r="T104" s="14" t="str">
        <f t="shared" si="63"/>
        <v/>
      </c>
      <c r="U104" s="14">
        <f t="shared" si="8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79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52" t="str">
        <f t="shared" si="91"/>
        <v/>
      </c>
      <c r="AH104" s="152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1" t="str">
        <f t="shared" si="73"/>
        <v/>
      </c>
      <c r="AM104" s="71" t="str">
        <f t="shared" si="74"/>
        <v/>
      </c>
      <c r="AN104" s="71" t="str">
        <f t="shared" si="75"/>
        <v/>
      </c>
      <c r="AO104" s="71" t="str">
        <f t="shared" si="76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4" t="str">
        <f t="shared" si="64"/>
        <v/>
      </c>
      <c r="C105" s="36" t="str">
        <f t="shared" si="61"/>
        <v/>
      </c>
      <c r="D105" s="75" t="str">
        <f t="shared" si="65"/>
        <v/>
      </c>
      <c r="E105" s="113" t="str">
        <f t="shared" si="66"/>
        <v/>
      </c>
      <c r="F105" s="76" t="str">
        <f t="shared" si="79"/>
        <v/>
      </c>
      <c r="H105" s="80" t="str">
        <f>IF('Strategy Dashboard'!AU105="","",'Strategy Dashboard'!AU105)</f>
        <v/>
      </c>
      <c r="J105" s="74" t="str">
        <f t="shared" si="67"/>
        <v/>
      </c>
      <c r="K105" s="75" t="str">
        <f t="shared" si="68"/>
        <v/>
      </c>
      <c r="L105" s="113" t="str">
        <f t="shared" si="69"/>
        <v/>
      </c>
      <c r="M105" s="36" t="str">
        <f t="shared" si="80"/>
        <v/>
      </c>
      <c r="N105" s="36" t="str">
        <f t="shared" si="81"/>
        <v/>
      </c>
      <c r="O105" s="129" t="str">
        <f t="shared" si="70"/>
        <v/>
      </c>
      <c r="P105" s="36" t="str">
        <f>IF(H105="","",IF(B105="NB",P104,IF(O105="",SUM($O$5:$O105)+N105,SUM($O$5:$O105))))</f>
        <v/>
      </c>
      <c r="Q105" s="130" t="str">
        <f t="shared" si="60"/>
        <v/>
      </c>
      <c r="R105" s="122" t="str">
        <f t="shared" si="71"/>
        <v/>
      </c>
      <c r="S105" s="79" t="str">
        <f t="shared" si="72"/>
        <v/>
      </c>
      <c r="T105" s="14" t="str">
        <f t="shared" si="63"/>
        <v/>
      </c>
      <c r="U105" s="14">
        <f t="shared" si="8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79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52" t="str">
        <f t="shared" si="91"/>
        <v/>
      </c>
      <c r="AH105" s="152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1" t="str">
        <f t="shared" si="73"/>
        <v/>
      </c>
      <c r="AM105" s="71" t="str">
        <f t="shared" si="74"/>
        <v/>
      </c>
      <c r="AN105" s="71" t="str">
        <f t="shared" si="75"/>
        <v/>
      </c>
      <c r="AO105" s="71" t="str">
        <f t="shared" si="76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68" t="str">
        <f t="shared" si="64"/>
        <v/>
      </c>
      <c r="C106" s="24" t="str">
        <f t="shared" si="61"/>
        <v/>
      </c>
      <c r="D106" s="77" t="str">
        <f t="shared" si="65"/>
        <v/>
      </c>
      <c r="E106" s="114" t="str">
        <f t="shared" si="66"/>
        <v/>
      </c>
      <c r="F106" s="67" t="str">
        <f t="shared" si="79"/>
        <v/>
      </c>
      <c r="H106" s="81" t="str">
        <f>IF('Strategy Dashboard'!AU106="","",'Strategy Dashboard'!AU106)</f>
        <v/>
      </c>
      <c r="J106" s="68" t="str">
        <f t="shared" si="67"/>
        <v/>
      </c>
      <c r="K106" s="77" t="str">
        <f t="shared" si="68"/>
        <v/>
      </c>
      <c r="L106" s="114" t="str">
        <f t="shared" si="69"/>
        <v/>
      </c>
      <c r="M106" s="24" t="str">
        <f t="shared" si="80"/>
        <v/>
      </c>
      <c r="N106" s="36" t="str">
        <f t="shared" si="81"/>
        <v/>
      </c>
      <c r="O106" s="117" t="str">
        <f t="shared" si="70"/>
        <v/>
      </c>
      <c r="P106" s="24" t="str">
        <f>IF(H106="","",IF(B106="NB",P105,IF(O106="",SUM($O$5:$O106)+N106,SUM($O$5:$O106))))</f>
        <v/>
      </c>
      <c r="Q106" s="123" t="str">
        <f t="shared" si="60"/>
        <v/>
      </c>
      <c r="R106" s="122" t="str">
        <f t="shared" si="71"/>
        <v/>
      </c>
      <c r="S106" s="79" t="str">
        <f t="shared" si="72"/>
        <v/>
      </c>
      <c r="T106" s="14" t="str">
        <f t="shared" si="63"/>
        <v/>
      </c>
      <c r="U106" s="14">
        <f t="shared" si="8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79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52" t="str">
        <f t="shared" si="91"/>
        <v/>
      </c>
      <c r="AH106" s="152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1" t="str">
        <f t="shared" si="73"/>
        <v/>
      </c>
      <c r="AM106" s="71" t="str">
        <f t="shared" si="74"/>
        <v/>
      </c>
      <c r="AN106" s="71" t="str">
        <f t="shared" si="75"/>
        <v/>
      </c>
      <c r="AO106" s="71" t="str">
        <f t="shared" si="76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68" t="str">
        <f t="shared" si="64"/>
        <v/>
      </c>
      <c r="C107" s="24" t="str">
        <f t="shared" si="61"/>
        <v/>
      </c>
      <c r="D107" s="77" t="str">
        <f t="shared" si="65"/>
        <v/>
      </c>
      <c r="E107" s="114" t="str">
        <f t="shared" si="66"/>
        <v/>
      </c>
      <c r="F107" s="67" t="str">
        <f t="shared" si="79"/>
        <v/>
      </c>
      <c r="H107" s="81" t="str">
        <f>IF('Strategy Dashboard'!AU107="","",'Strategy Dashboard'!AU107)</f>
        <v/>
      </c>
      <c r="J107" s="68" t="str">
        <f t="shared" si="67"/>
        <v/>
      </c>
      <c r="K107" s="77" t="str">
        <f t="shared" si="68"/>
        <v/>
      </c>
      <c r="L107" s="114" t="str">
        <f t="shared" si="69"/>
        <v/>
      </c>
      <c r="M107" s="24" t="str">
        <f t="shared" si="80"/>
        <v/>
      </c>
      <c r="N107" s="36" t="str">
        <f t="shared" si="81"/>
        <v/>
      </c>
      <c r="O107" s="117" t="str">
        <f t="shared" si="70"/>
        <v/>
      </c>
      <c r="P107" s="24" t="str">
        <f>IF(H107="","",IF(B107="NB",P106,IF(O107="",SUM($O$5:$O107)+N107,SUM($O$5:$O107))))</f>
        <v/>
      </c>
      <c r="Q107" s="123" t="str">
        <f t="shared" si="60"/>
        <v/>
      </c>
      <c r="R107" s="122" t="str">
        <f t="shared" si="71"/>
        <v/>
      </c>
      <c r="S107" s="79" t="str">
        <f t="shared" si="72"/>
        <v/>
      </c>
      <c r="T107" s="14" t="str">
        <f t="shared" si="63"/>
        <v/>
      </c>
      <c r="U107" s="14">
        <f t="shared" si="8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79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52" t="str">
        <f t="shared" si="91"/>
        <v/>
      </c>
      <c r="AH107" s="152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1" t="str">
        <f t="shared" si="73"/>
        <v/>
      </c>
      <c r="AM107" s="71" t="str">
        <f t="shared" si="74"/>
        <v/>
      </c>
      <c r="AN107" s="71" t="str">
        <f t="shared" si="75"/>
        <v/>
      </c>
      <c r="AO107" s="71" t="str">
        <f t="shared" si="76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68" t="str">
        <f t="shared" si="64"/>
        <v/>
      </c>
      <c r="C108" s="24" t="str">
        <f t="shared" si="61"/>
        <v/>
      </c>
      <c r="D108" s="77" t="str">
        <f t="shared" si="65"/>
        <v/>
      </c>
      <c r="E108" s="114" t="str">
        <f t="shared" si="66"/>
        <v/>
      </c>
      <c r="F108" s="67" t="str">
        <f t="shared" si="79"/>
        <v/>
      </c>
      <c r="H108" s="81" t="str">
        <f>IF('Strategy Dashboard'!AU108="","",'Strategy Dashboard'!AU108)</f>
        <v/>
      </c>
      <c r="J108" s="68" t="str">
        <f t="shared" si="67"/>
        <v/>
      </c>
      <c r="K108" s="77" t="str">
        <f t="shared" si="68"/>
        <v/>
      </c>
      <c r="L108" s="114" t="str">
        <f t="shared" si="69"/>
        <v/>
      </c>
      <c r="M108" s="24" t="str">
        <f t="shared" si="80"/>
        <v/>
      </c>
      <c r="N108" s="36" t="str">
        <f t="shared" si="81"/>
        <v/>
      </c>
      <c r="O108" s="117" t="str">
        <f t="shared" si="70"/>
        <v/>
      </c>
      <c r="P108" s="24" t="str">
        <f>IF(H108="","",IF(B108="NB",P107,IF(O108="",SUM($O$5:$O108)+N108,SUM($O$5:$O108))))</f>
        <v/>
      </c>
      <c r="Q108" s="123" t="str">
        <f t="shared" si="60"/>
        <v/>
      </c>
      <c r="R108" s="122" t="str">
        <f t="shared" si="71"/>
        <v/>
      </c>
      <c r="S108" s="79" t="str">
        <f t="shared" si="72"/>
        <v/>
      </c>
      <c r="T108" s="14" t="str">
        <f t="shared" si="63"/>
        <v/>
      </c>
      <c r="U108" s="14">
        <f t="shared" si="8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79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52" t="str">
        <f t="shared" si="91"/>
        <v/>
      </c>
      <c r="AH108" s="152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1" t="str">
        <f t="shared" si="73"/>
        <v/>
      </c>
      <c r="AM108" s="71" t="str">
        <f t="shared" si="74"/>
        <v/>
      </c>
      <c r="AN108" s="71" t="str">
        <f t="shared" si="75"/>
        <v/>
      </c>
      <c r="AO108" s="71" t="str">
        <f t="shared" si="76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43" t="str">
        <f t="shared" si="64"/>
        <v/>
      </c>
      <c r="C109" s="144" t="str">
        <f t="shared" si="61"/>
        <v/>
      </c>
      <c r="D109" s="145" t="str">
        <f t="shared" si="65"/>
        <v/>
      </c>
      <c r="E109" s="146" t="str">
        <f t="shared" si="66"/>
        <v/>
      </c>
      <c r="F109" s="147" t="str">
        <f t="shared" si="79"/>
        <v/>
      </c>
      <c r="H109" s="148" t="str">
        <f>IF('Strategy Dashboard'!AU109="","",'Strategy Dashboard'!AU109)</f>
        <v/>
      </c>
      <c r="J109" s="143" t="str">
        <f t="shared" si="67"/>
        <v/>
      </c>
      <c r="K109" s="145" t="str">
        <f t="shared" si="68"/>
        <v/>
      </c>
      <c r="L109" s="146" t="str">
        <f t="shared" si="69"/>
        <v/>
      </c>
      <c r="M109" s="144" t="str">
        <f t="shared" si="80"/>
        <v/>
      </c>
      <c r="N109" s="36" t="str">
        <f t="shared" si="81"/>
        <v/>
      </c>
      <c r="O109" s="149" t="str">
        <f t="shared" si="70"/>
        <v/>
      </c>
      <c r="P109" s="144" t="str">
        <f>IF(H109="","",IF(B109="NB",P108,IF(O109="",SUM($O$5:$O109)+N109,SUM($O$5:$O109))))</f>
        <v/>
      </c>
      <c r="Q109" s="150" t="str">
        <f t="shared" si="60"/>
        <v/>
      </c>
      <c r="R109" s="122" t="str">
        <f t="shared" si="71"/>
        <v/>
      </c>
      <c r="S109" s="79" t="str">
        <f t="shared" si="72"/>
        <v/>
      </c>
      <c r="T109" s="14" t="str">
        <f t="shared" si="63"/>
        <v/>
      </c>
      <c r="U109" s="14">
        <f t="shared" si="8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79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52" t="str">
        <f t="shared" si="91"/>
        <v/>
      </c>
      <c r="AH109" s="152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1" t="str">
        <f t="shared" si="73"/>
        <v/>
      </c>
      <c r="AM109" s="71" t="str">
        <f t="shared" si="74"/>
        <v/>
      </c>
      <c r="AN109" s="71" t="str">
        <f t="shared" si="75"/>
        <v/>
      </c>
      <c r="AO109" s="71" t="str">
        <f t="shared" si="76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55" t="s">
        <v>247</v>
      </c>
      <c r="B110" s="356"/>
      <c r="C110" s="356"/>
      <c r="D110" s="356"/>
      <c r="E110" s="356"/>
      <c r="F110" s="356"/>
      <c r="G110" s="356"/>
      <c r="H110" s="356"/>
      <c r="I110" s="356"/>
      <c r="J110" s="356"/>
      <c r="K110" s="356"/>
      <c r="L110" s="356"/>
      <c r="M110" s="356"/>
      <c r="N110" s="356"/>
      <c r="O110" s="356"/>
      <c r="P110" s="356"/>
      <c r="Q110" s="357"/>
      <c r="R110" s="151"/>
      <c r="W110" s="14" t="str">
        <f t="shared" si="99"/>
        <v>N</v>
      </c>
      <c r="X110" s="14" t="str">
        <f t="shared" si="84"/>
        <v>N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46" t="s">
        <v>249</v>
      </c>
      <c r="B111" s="347"/>
      <c r="C111" s="347"/>
      <c r="D111" s="347"/>
      <c r="E111" s="347"/>
      <c r="F111" s="347"/>
      <c r="G111" s="347"/>
      <c r="H111" s="347"/>
      <c r="I111" s="347"/>
      <c r="J111" s="347"/>
      <c r="K111" s="347"/>
      <c r="L111" s="347"/>
      <c r="M111" s="347"/>
      <c r="N111" s="347"/>
      <c r="O111" s="347"/>
      <c r="P111" s="347"/>
      <c r="Q111" s="348"/>
      <c r="W111" s="14" t="str">
        <f t="shared" si="99"/>
        <v>N</v>
      </c>
      <c r="X111" s="14" t="str">
        <f t="shared" si="84"/>
        <v>N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60" t="s">
        <v>250</v>
      </c>
      <c r="B112" s="361"/>
      <c r="C112" s="361"/>
      <c r="D112" s="361"/>
      <c r="E112" s="361"/>
      <c r="F112" s="361"/>
      <c r="G112" s="361"/>
      <c r="H112" s="361"/>
      <c r="I112" s="361"/>
      <c r="J112" s="361">
        <f>COUNTIF(H5:H109,"P")</f>
        <v>9</v>
      </c>
      <c r="K112" s="361"/>
      <c r="L112" s="361"/>
      <c r="M112" s="361"/>
      <c r="N112" s="361"/>
      <c r="O112" s="361"/>
      <c r="P112" s="361"/>
      <c r="Q112" s="362"/>
      <c r="W112" s="14" t="str">
        <f t="shared" si="99"/>
        <v>N</v>
      </c>
      <c r="X112" s="14" t="str">
        <f t="shared" si="84"/>
        <v>N</v>
      </c>
      <c r="BP112" s="14" t="str">
        <f>General!F110</f>
        <v>WWLWWL</v>
      </c>
      <c r="BQ112" s="14">
        <f>General!G110</f>
        <v>-1</v>
      </c>
    </row>
    <row r="113" spans="1:69">
      <c r="A113" s="360" t="s">
        <v>251</v>
      </c>
      <c r="B113" s="361"/>
      <c r="C113" s="361"/>
      <c r="D113" s="361"/>
      <c r="E113" s="361"/>
      <c r="F113" s="361"/>
      <c r="G113" s="361"/>
      <c r="H113" s="361"/>
      <c r="I113" s="361"/>
      <c r="J113" s="361">
        <f>COUNTIF(H5:H109,"B")</f>
        <v>11</v>
      </c>
      <c r="K113" s="361"/>
      <c r="L113" s="361"/>
      <c r="M113" s="361"/>
      <c r="N113" s="361"/>
      <c r="O113" s="361"/>
      <c r="P113" s="361"/>
      <c r="Q113" s="362"/>
      <c r="W113" s="14" t="str">
        <f t="shared" si="99"/>
        <v>N</v>
      </c>
      <c r="X113" s="14" t="str">
        <f t="shared" si="84"/>
        <v>N</v>
      </c>
      <c r="BP113" s="14" t="str">
        <f>General!F111</f>
        <v>WWLWLW</v>
      </c>
      <c r="BQ113" s="14">
        <f>General!G111</f>
        <v>1</v>
      </c>
    </row>
    <row r="114" spans="1:69">
      <c r="A114" s="358" t="s">
        <v>252</v>
      </c>
      <c r="B114" s="359"/>
      <c r="C114" s="359"/>
      <c r="D114" s="359"/>
      <c r="E114" s="359"/>
      <c r="F114" s="359"/>
      <c r="G114" s="359"/>
      <c r="H114" s="359"/>
      <c r="I114" s="359"/>
      <c r="J114" s="359" cm="1">
        <f t="array" ref="J114">LOOKUP(2,1/(P10:P109&lt;&gt;""),P10:P109)</f>
        <v>-25</v>
      </c>
      <c r="K114" s="359"/>
      <c r="L114" s="359"/>
      <c r="M114" s="359"/>
      <c r="N114" s="359"/>
      <c r="O114" s="359"/>
      <c r="P114" s="359"/>
      <c r="Q114" s="363"/>
      <c r="W114" s="14" t="str">
        <f t="shared" si="99"/>
        <v>N</v>
      </c>
      <c r="X114" s="14" t="str">
        <f t="shared" si="84"/>
        <v>N</v>
      </c>
      <c r="BP114" s="14" t="str">
        <f>General!F112</f>
        <v>WWWWWL</v>
      </c>
      <c r="BQ114" s="14">
        <f>General!G112</f>
        <v>-1</v>
      </c>
    </row>
    <row r="115" spans="1:69">
      <c r="A115" s="358" t="s">
        <v>253</v>
      </c>
      <c r="B115" s="359"/>
      <c r="C115" s="359"/>
      <c r="D115" s="359"/>
      <c r="E115" s="359"/>
      <c r="F115" s="359"/>
      <c r="G115" s="359"/>
      <c r="H115" s="359"/>
      <c r="I115" s="359"/>
      <c r="J115" s="359">
        <f>COUNTIF(S5:S109,"W")</f>
        <v>4</v>
      </c>
      <c r="K115" s="359"/>
      <c r="L115" s="359"/>
      <c r="M115" s="359"/>
      <c r="N115" s="359"/>
      <c r="O115" s="359"/>
      <c r="P115" s="359"/>
      <c r="Q115" s="363"/>
      <c r="W115" s="14" t="str">
        <f t="shared" si="99"/>
        <v>N</v>
      </c>
      <c r="X115" s="14" t="str">
        <f t="shared" si="84"/>
        <v>N</v>
      </c>
      <c r="BP115" s="14" t="str">
        <f>General!F113</f>
        <v>WWWWLW</v>
      </c>
      <c r="BQ115" s="14">
        <f>General!G113</f>
        <v>1</v>
      </c>
    </row>
    <row r="116" spans="1:69">
      <c r="A116" s="358" t="s">
        <v>254</v>
      </c>
      <c r="B116" s="359"/>
      <c r="C116" s="359"/>
      <c r="D116" s="359"/>
      <c r="E116" s="359"/>
      <c r="F116" s="359"/>
      <c r="G116" s="359"/>
      <c r="H116" s="359"/>
      <c r="I116" s="359"/>
      <c r="J116" s="359">
        <f>COUNTIF(S5:S109,"L")</f>
        <v>9</v>
      </c>
      <c r="K116" s="359"/>
      <c r="L116" s="359"/>
      <c r="M116" s="359"/>
      <c r="N116" s="359"/>
      <c r="O116" s="359"/>
      <c r="P116" s="359"/>
      <c r="Q116" s="363"/>
      <c r="W116" s="14" t="str">
        <f t="shared" si="99"/>
        <v>N</v>
      </c>
      <c r="X116" s="14" t="str">
        <f t="shared" si="84"/>
        <v>N</v>
      </c>
      <c r="BP116" s="14" t="str">
        <f>General!F114</f>
        <v>WWWLWL</v>
      </c>
      <c r="BQ116" s="14">
        <f>General!G114</f>
        <v>-1</v>
      </c>
    </row>
    <row r="117" spans="1:69">
      <c r="A117" s="358"/>
      <c r="B117" s="359"/>
      <c r="C117" s="359"/>
      <c r="D117" s="359"/>
      <c r="E117" s="359"/>
      <c r="F117" s="359"/>
      <c r="G117" s="359"/>
      <c r="H117" s="359"/>
      <c r="I117" s="359"/>
      <c r="J117" s="359"/>
      <c r="K117" s="359"/>
      <c r="L117" s="359"/>
      <c r="M117" s="359"/>
      <c r="N117" s="359"/>
      <c r="O117" s="359"/>
      <c r="P117" s="359"/>
      <c r="Q117" s="363"/>
      <c r="BP117" s="14" t="str">
        <f>General!F115</f>
        <v>WWLWLL</v>
      </c>
      <c r="BQ117" s="14">
        <f>General!G115</f>
        <v>-3</v>
      </c>
    </row>
    <row r="118" spans="1:69">
      <c r="A118" s="358"/>
      <c r="B118" s="359"/>
      <c r="C118" s="359"/>
      <c r="D118" s="359"/>
      <c r="E118" s="359"/>
      <c r="F118" s="359"/>
      <c r="G118" s="359"/>
      <c r="H118" s="359"/>
      <c r="I118" s="359"/>
      <c r="J118" s="359"/>
      <c r="K118" s="359"/>
      <c r="L118" s="359"/>
      <c r="M118" s="359"/>
      <c r="N118" s="359"/>
      <c r="O118" s="359"/>
      <c r="P118" s="359"/>
      <c r="Q118" s="363"/>
      <c r="BP118" s="14" t="str">
        <f>General!F116</f>
        <v>WWLLWW</v>
      </c>
      <c r="BQ118" s="14">
        <f>General!G116</f>
        <v>3</v>
      </c>
    </row>
    <row r="119" spans="1:69">
      <c r="A119" s="358"/>
      <c r="B119" s="359"/>
      <c r="C119" s="359"/>
      <c r="D119" s="359"/>
      <c r="E119" s="359"/>
      <c r="F119" s="359"/>
      <c r="G119" s="359"/>
      <c r="H119" s="359"/>
      <c r="I119" s="359"/>
      <c r="J119" s="359"/>
      <c r="K119" s="359"/>
      <c r="L119" s="359"/>
      <c r="M119" s="359"/>
      <c r="N119" s="359"/>
      <c r="O119" s="359"/>
      <c r="P119" s="359"/>
      <c r="Q119" s="363"/>
      <c r="BP119" s="14">
        <f>General!F117</f>
        <v>0</v>
      </c>
      <c r="BQ119" s="14">
        <f>General!G117</f>
        <v>0</v>
      </c>
    </row>
    <row r="120" spans="1:69">
      <c r="A120" s="358"/>
      <c r="B120" s="359"/>
      <c r="C120" s="359"/>
      <c r="D120" s="359"/>
      <c r="E120" s="359"/>
      <c r="F120" s="359"/>
      <c r="G120" s="359"/>
      <c r="H120" s="359"/>
      <c r="I120" s="359"/>
      <c r="J120" s="359"/>
      <c r="K120" s="359"/>
      <c r="L120" s="359"/>
      <c r="M120" s="359"/>
      <c r="N120" s="359"/>
      <c r="O120" s="359"/>
      <c r="P120" s="359"/>
      <c r="Q120" s="363"/>
      <c r="BP120" s="14">
        <f>General!F118</f>
        <v>0</v>
      </c>
      <c r="BQ120" s="14">
        <f>General!G118</f>
        <v>0</v>
      </c>
    </row>
    <row r="121" spans="1:69">
      <c r="A121" s="358"/>
      <c r="B121" s="359"/>
      <c r="C121" s="359"/>
      <c r="D121" s="359"/>
      <c r="E121" s="359"/>
      <c r="F121" s="359"/>
      <c r="G121" s="359"/>
      <c r="H121" s="359"/>
      <c r="I121" s="359"/>
      <c r="J121" s="359"/>
      <c r="K121" s="359"/>
      <c r="L121" s="359"/>
      <c r="M121" s="359"/>
      <c r="N121" s="359"/>
      <c r="O121" s="359"/>
      <c r="P121" s="359"/>
      <c r="Q121" s="363"/>
      <c r="BP121" s="14">
        <f>General!F119</f>
        <v>0</v>
      </c>
      <c r="BQ121" s="14">
        <f>General!G119</f>
        <v>0</v>
      </c>
    </row>
    <row r="122" spans="1:69">
      <c r="A122" s="358"/>
      <c r="B122" s="359"/>
      <c r="C122" s="359"/>
      <c r="D122" s="359"/>
      <c r="E122" s="359"/>
      <c r="F122" s="359"/>
      <c r="G122" s="359"/>
      <c r="H122" s="359"/>
      <c r="I122" s="359"/>
      <c r="J122" s="359"/>
      <c r="K122" s="359"/>
      <c r="L122" s="359"/>
      <c r="M122" s="359"/>
      <c r="N122" s="359"/>
      <c r="O122" s="359"/>
      <c r="P122" s="359"/>
      <c r="Q122" s="363"/>
      <c r="BP122" s="14">
        <f>General!F120</f>
        <v>0</v>
      </c>
      <c r="BQ122" s="14">
        <f>General!G120</f>
        <v>0</v>
      </c>
    </row>
    <row r="123" spans="1:69">
      <c r="A123" s="358"/>
      <c r="B123" s="359"/>
      <c r="C123" s="359"/>
      <c r="D123" s="359"/>
      <c r="E123" s="359"/>
      <c r="F123" s="359"/>
      <c r="G123" s="359"/>
      <c r="H123" s="359"/>
      <c r="I123" s="359"/>
      <c r="J123" s="359"/>
      <c r="K123" s="359"/>
      <c r="L123" s="359"/>
      <c r="M123" s="359"/>
      <c r="N123" s="359"/>
      <c r="O123" s="359"/>
      <c r="P123" s="359"/>
      <c r="Q123" s="363"/>
      <c r="BP123" s="14">
        <f>General!F121</f>
        <v>0</v>
      </c>
      <c r="BQ123" s="14">
        <f>General!G121</f>
        <v>0</v>
      </c>
    </row>
    <row r="124" spans="1:69">
      <c r="A124" s="358"/>
      <c r="B124" s="359"/>
      <c r="C124" s="359"/>
      <c r="D124" s="359"/>
      <c r="E124" s="359"/>
      <c r="F124" s="359"/>
      <c r="G124" s="359"/>
      <c r="H124" s="359"/>
      <c r="I124" s="359"/>
      <c r="J124" s="359"/>
      <c r="K124" s="359"/>
      <c r="L124" s="359"/>
      <c r="M124" s="359"/>
      <c r="N124" s="359"/>
      <c r="O124" s="359"/>
      <c r="P124" s="359"/>
      <c r="Q124" s="363"/>
      <c r="BP124" s="14">
        <f>General!F122</f>
        <v>0</v>
      </c>
      <c r="BQ124" s="14">
        <f>General!G122</f>
        <v>0</v>
      </c>
    </row>
    <row r="125" spans="1:69">
      <c r="A125" s="358"/>
      <c r="B125" s="359"/>
      <c r="C125" s="359"/>
      <c r="D125" s="359"/>
      <c r="E125" s="359"/>
      <c r="F125" s="359"/>
      <c r="G125" s="359"/>
      <c r="H125" s="359"/>
      <c r="I125" s="359"/>
      <c r="J125" s="359"/>
      <c r="K125" s="359"/>
      <c r="L125" s="359"/>
      <c r="M125" s="359"/>
      <c r="N125" s="359"/>
      <c r="O125" s="359"/>
      <c r="P125" s="359"/>
      <c r="Q125" s="363"/>
      <c r="BP125" s="14">
        <f>General!F123</f>
        <v>0</v>
      </c>
      <c r="BQ125" s="14">
        <f>General!G123</f>
        <v>0</v>
      </c>
    </row>
    <row r="126" spans="1:69">
      <c r="A126" s="358"/>
      <c r="B126" s="359"/>
      <c r="C126" s="359"/>
      <c r="D126" s="359"/>
      <c r="E126" s="359"/>
      <c r="F126" s="359"/>
      <c r="G126" s="359"/>
      <c r="H126" s="359"/>
      <c r="I126" s="359"/>
      <c r="J126" s="359"/>
      <c r="K126" s="359"/>
      <c r="L126" s="359"/>
      <c r="M126" s="359"/>
      <c r="N126" s="359"/>
      <c r="O126" s="359"/>
      <c r="P126" s="359"/>
      <c r="Q126" s="363"/>
      <c r="BP126" s="14">
        <f>General!F124</f>
        <v>0</v>
      </c>
      <c r="BQ126" s="14">
        <f>General!G124</f>
        <v>0</v>
      </c>
    </row>
    <row r="127" spans="1:69" ht="15.75" thickBot="1">
      <c r="A127" s="367"/>
      <c r="B127" s="364"/>
      <c r="C127" s="364"/>
      <c r="D127" s="364"/>
      <c r="E127" s="364"/>
      <c r="F127" s="364"/>
      <c r="G127" s="364"/>
      <c r="H127" s="364"/>
      <c r="I127" s="364"/>
      <c r="J127" s="364"/>
      <c r="K127" s="364"/>
      <c r="L127" s="364"/>
      <c r="M127" s="364"/>
      <c r="N127" s="364"/>
      <c r="O127" s="364"/>
      <c r="P127" s="364"/>
      <c r="Q127" s="365"/>
      <c r="BP127" s="14">
        <f>General!F125</f>
        <v>0</v>
      </c>
      <c r="BQ127" s="14">
        <f>General!G125</f>
        <v>0</v>
      </c>
    </row>
    <row r="128" spans="1:69">
      <c r="A128" s="366"/>
      <c r="B128" s="366"/>
      <c r="C128" s="366"/>
      <c r="D128" s="366"/>
      <c r="E128" s="366"/>
      <c r="F128" s="366"/>
      <c r="G128" s="366"/>
      <c r="H128" s="366"/>
      <c r="I128" s="366"/>
      <c r="J128" s="366"/>
      <c r="K128" s="366"/>
      <c r="L128" s="366"/>
      <c r="M128" s="366"/>
      <c r="N128" s="366"/>
      <c r="O128" s="366"/>
      <c r="P128" s="366"/>
      <c r="Q128" s="366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</sheetData>
  <sheetProtection algorithmName="SHA-512" hashValue="oQjMGJF4iq1BaT+13FdAnFuXAdmpXyQ2aBx98QNEciwCzSEmj3Fzcmk8k98e2MqDAm9Kzim0aGlXLx0sWkyzYg==" saltValue="wWY0E/z7KHq6seEGb8qu1g==" spinCount="100000" sheet="1" objects="1" scenarios="1"/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19" priority="4" operator="equal">
      <formula>"P"</formula>
    </cfRule>
  </conditionalFormatting>
  <conditionalFormatting sqref="H129:H1048576 H5:H109">
    <cfRule type="cellIs" dxfId="18" priority="2" operator="equal">
      <formula>"B"</formula>
    </cfRule>
    <cfRule type="cellIs" dxfId="17" priority="3" operator="equal">
      <formula>"P"</formula>
    </cfRule>
  </conditionalFormatting>
  <conditionalFormatting sqref="O10:O109 Q105:Q109">
    <cfRule type="cellIs" dxfId="16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D55AF-AC25-4C07-B65B-EEB37146F98D}">
  <dimension ref="A1:BQ248"/>
  <sheetViews>
    <sheetView topLeftCell="BE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52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88" t="str">
        <f>'Strategy Dashboard'!BN3</f>
        <v>Strategy 7: TG/FE</v>
      </c>
      <c r="C3" s="389"/>
      <c r="D3" s="389"/>
      <c r="E3" s="389"/>
      <c r="F3" s="389"/>
      <c r="G3" s="390"/>
      <c r="H3" s="389"/>
      <c r="I3" s="389"/>
      <c r="J3" s="389"/>
      <c r="K3" s="389"/>
      <c r="L3" s="389"/>
      <c r="M3" s="389"/>
      <c r="N3" s="389"/>
      <c r="O3" s="389"/>
      <c r="P3" s="389"/>
      <c r="Q3" s="391"/>
      <c r="R3" s="353" t="s">
        <v>140</v>
      </c>
      <c r="S3" s="14" t="s">
        <v>141</v>
      </c>
      <c r="V3" s="14" t="s">
        <v>114</v>
      </c>
      <c r="W3" s="310" t="s">
        <v>439</v>
      </c>
      <c r="X3" s="310" t="s">
        <v>440</v>
      </c>
      <c r="AI3" s="336" t="s">
        <v>117</v>
      </c>
      <c r="AJ3" s="336"/>
      <c r="AK3" s="336"/>
      <c r="AL3" s="65"/>
      <c r="AM3" s="65"/>
      <c r="AN3" s="65"/>
      <c r="AO3" s="65"/>
      <c r="AP3" s="65"/>
      <c r="AQ3" s="65"/>
      <c r="AT3" s="326" t="s">
        <v>1</v>
      </c>
      <c r="AU3" s="326" t="s">
        <v>2</v>
      </c>
      <c r="AV3" s="308" t="s">
        <v>33</v>
      </c>
      <c r="AW3" s="309"/>
      <c r="AX3" s="308" t="s">
        <v>79</v>
      </c>
      <c r="AY3" s="309"/>
      <c r="AZ3" s="326" t="s">
        <v>37</v>
      </c>
      <c r="BA3" s="351" t="s">
        <v>10</v>
      </c>
      <c r="BB3" s="352"/>
      <c r="BC3" s="351" t="s">
        <v>11</v>
      </c>
      <c r="BD3" s="352"/>
      <c r="BE3" s="64" t="s">
        <v>10</v>
      </c>
      <c r="BF3" s="64" t="s">
        <v>11</v>
      </c>
      <c r="BG3" s="350" t="s">
        <v>111</v>
      </c>
      <c r="BH3" s="350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1" t="s">
        <v>73</v>
      </c>
      <c r="C4" s="132" t="s">
        <v>119</v>
      </c>
      <c r="D4" s="132" t="s">
        <v>24</v>
      </c>
      <c r="E4" s="132" t="s">
        <v>25</v>
      </c>
      <c r="F4" s="133" t="s">
        <v>74</v>
      </c>
      <c r="G4" s="136"/>
      <c r="H4" s="134" t="s">
        <v>0</v>
      </c>
      <c r="I4" s="135"/>
      <c r="J4" s="131" t="s">
        <v>118</v>
      </c>
      <c r="K4" s="132" t="s">
        <v>24</v>
      </c>
      <c r="L4" s="132" t="s">
        <v>25</v>
      </c>
      <c r="M4" s="132" t="s">
        <v>74</v>
      </c>
      <c r="N4" s="132" t="s">
        <v>76</v>
      </c>
      <c r="O4" s="132" t="s">
        <v>77</v>
      </c>
      <c r="P4" s="132" t="s">
        <v>248</v>
      </c>
      <c r="Q4" s="133" t="s">
        <v>136</v>
      </c>
      <c r="R4" s="354"/>
      <c r="S4" s="14" t="s">
        <v>142</v>
      </c>
      <c r="T4" s="14" t="str">
        <f>T28</f>
        <v/>
      </c>
      <c r="V4" s="14" t="s">
        <v>115</v>
      </c>
      <c r="W4" s="310"/>
      <c r="X4" s="310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52" t="s">
        <v>137</v>
      </c>
      <c r="AH4" s="152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49"/>
      <c r="AU4" s="349"/>
      <c r="AV4" s="16" t="s">
        <v>1</v>
      </c>
      <c r="AW4" s="16" t="s">
        <v>2</v>
      </c>
      <c r="AX4" s="16" t="s">
        <v>1</v>
      </c>
      <c r="AY4" s="16" t="s">
        <v>2</v>
      </c>
      <c r="AZ4" s="349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18"/>
      <c r="C5" s="85" t="s">
        <v>7</v>
      </c>
      <c r="D5" s="85"/>
      <c r="E5" s="85"/>
      <c r="F5" s="86"/>
      <c r="H5" s="80" t="str">
        <f>IF('Strategy Dashboard'!AU5="","",'Strategy Dashboard'!AU5)</f>
        <v>P</v>
      </c>
      <c r="J5" s="118" t="s">
        <v>257</v>
      </c>
      <c r="K5" s="85"/>
      <c r="L5" s="85"/>
      <c r="M5" s="85"/>
      <c r="N5" s="85"/>
      <c r="O5" s="126" t="s">
        <v>139</v>
      </c>
      <c r="P5" s="85"/>
      <c r="Q5" s="127" t="str">
        <f t="shared" ref="Q5:Q68" si="0">IF(AB5="R","Rabbit","")</f>
        <v/>
      </c>
      <c r="R5" s="120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2" t="str">
        <f>C5</f>
        <v>TG</v>
      </c>
      <c r="AS5" s="152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6"/>
      <c r="P6" s="87"/>
      <c r="Q6" s="111"/>
      <c r="R6" s="121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TG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6"/>
      <c r="P7" s="87"/>
      <c r="Q7" s="111"/>
      <c r="R7" s="121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TG</v>
      </c>
      <c r="AS7" s="14" t="str">
        <f t="shared" si="4"/>
        <v>FE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6"/>
      <c r="P8" s="87"/>
      <c r="Q8" s="111"/>
      <c r="R8" s="121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TG</v>
      </c>
      <c r="AS8" s="14" t="str">
        <f t="shared" si="4"/>
        <v>FE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3"/>
      <c r="C9" s="154" t="str">
        <f t="shared" si="2"/>
        <v/>
      </c>
      <c r="D9" s="154"/>
      <c r="E9" s="154"/>
      <c r="F9" s="155"/>
      <c r="H9" s="82" t="str">
        <f>IF('Strategy Dashboard'!AU9="","",'Strategy Dashboard'!AU9)</f>
        <v>P</v>
      </c>
      <c r="J9" s="153"/>
      <c r="K9" s="154"/>
      <c r="L9" s="154"/>
      <c r="M9" s="154"/>
      <c r="N9" s="154"/>
      <c r="O9" s="205"/>
      <c r="P9" s="154"/>
      <c r="Q9" s="206"/>
      <c r="R9" s="122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TG</v>
      </c>
      <c r="AS9" s="14" t="str">
        <f t="shared" si="4"/>
        <v>FE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 t="shared" si="2"/>
        <v/>
      </c>
      <c r="D10" s="75" t="str">
        <f>IF(H9="","",IF(AR10="TG",IF(H8="B",BB10,""),AL10))</f>
        <v>B</v>
      </c>
      <c r="E10" s="113" t="str">
        <f>IF(H9="","",IF(AR10="TG",IF(H8="P",BB10,""),AM10))</f>
        <v/>
      </c>
      <c r="F10" s="76" t="str">
        <f>IF(H10="","",IF(H10="P",IF(D10="","L","W"),IF(E10="","L","W")))</f>
        <v>W</v>
      </c>
      <c r="H10" s="80" t="str">
        <f>IF('Strategy Dashboard'!AU10="","",'Strategy Dashboard'!AU10)</f>
        <v>P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/>
      </c>
      <c r="L10" s="113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0</v>
      </c>
      <c r="O10" s="129" t="str">
        <f t="shared" ref="O10:O73" si="10">IF(H9="","",IF(V10="S","",IF(N10&gt;0,N10,IF(AB10="R",N10,""))))</f>
        <v/>
      </c>
      <c r="P10" s="36">
        <f>IF(H10="","",IF(B10="NB",P9,IF(O10="",SUM($O$5:$O10)+N10,SUM($O$5:$O10))))</f>
        <v>0</v>
      </c>
      <c r="Q10" s="130" t="str">
        <f t="shared" si="0"/>
        <v/>
      </c>
      <c r="R10" s="120">
        <f t="shared" ref="R10:R73" si="11">IF(H10="","",IF(M10="W",0+BF10,0-BF10)+IF(F10="W",0+BE10,0-BE10))</f>
        <v>0</v>
      </c>
      <c r="S10" s="79" t="str">
        <f t="shared" ref="S10:S73" si="12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2" t="str">
        <f t="shared" ref="AG10:AG73" si="14">IF(H9="","",IF(AS10="FE",IF(AZ10="B",BD10,""),AN10))</f>
        <v/>
      </c>
      <c r="AH10" s="152" t="str">
        <f t="shared" ref="AH10:AH73" si="15">IF(H9="","",IF(AS10="FE",IF(AZ10="P",BD10,""),AO10))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6">IF(AR10="T-T",IF(H8="B",BB10,""),IF(AR10="T-C",IF(H9="B",BB10,""),IF(AR10="T-B",IF(H9="P",BB10,""),"")))</f>
        <v/>
      </c>
      <c r="AM10" s="71" t="str">
        <f t="shared" ref="AM10:AM73" si="17">IF(AR10="T-T",IF(H8="P",BB10,""),IF(AR10="T-C",IF(H9="P",BB10,""),IF(AR10="T-B",IF(H9="B",BB10,""),"")))</f>
        <v/>
      </c>
      <c r="AN10" s="71" t="str">
        <f t="shared" ref="AN10:AN73" si="18">IF(AR10="T-T",IF(H8="B",BD10,""),IF(AR10="T-C",IF(H9="B",BD10,""),IF(AR10="T-B",IF(H9="P",BD10,""),"")))</f>
        <v/>
      </c>
      <c r="AO10" s="71" t="str">
        <f t="shared" ref="AO10:AO73" si="19">IF(AR10="T-T",IF(H8="P",BD10,""),IF(AR10="T-C",IF(H9="P",BD10,""),IF(AR10="T-B",IF(H9="B",BD10,""),"")))</f>
        <v/>
      </c>
      <c r="AR10" s="14" t="str">
        <f t="shared" si="3"/>
        <v>TG</v>
      </c>
      <c r="AS10" s="14" t="str">
        <f t="shared" si="4"/>
        <v>FE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12001</v>
      </c>
      <c r="AW10" s="14" t="str">
        <f t="shared" si="20"/>
        <v>00120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>
      <c r="A11" s="14">
        <v>2</v>
      </c>
      <c r="B11" s="68" t="str">
        <f t="shared" si="6"/>
        <v>B7</v>
      </c>
      <c r="C11" s="24" t="str">
        <f t="shared" si="2"/>
        <v>T-T</v>
      </c>
      <c r="D11" s="77" t="str">
        <f t="shared" ref="D11:D74" si="23">IF(H10="","",IF(AR11="TG",IF(H9="B",BB11,""),AL11))</f>
        <v/>
      </c>
      <c r="E11" s="114" t="str">
        <f t="shared" ref="E11:E74" si="24">IF(H10="","",IF(AR11="TG",IF(H9="P",BB11,""),AM11))</f>
        <v>L5</v>
      </c>
      <c r="F11" s="67" t="str">
        <f t="shared" ref="F11:F74" si="25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7"/>
        <v>T-T</v>
      </c>
      <c r="K11" s="77" t="str">
        <f t="shared" si="8"/>
        <v/>
      </c>
      <c r="L11" s="114" t="str">
        <f t="shared" si="9"/>
        <v>F2</v>
      </c>
      <c r="M11" s="24" t="str">
        <f t="shared" ref="M11:M74" si="26">IF(H11="","",IF(H11="P",IF(K11="","L","W"),IF(L11="","L","W")))</f>
        <v>L</v>
      </c>
      <c r="N11" s="24">
        <f t="shared" ref="N11:N74" si="27">IF(H11="","",IF(S11="",IF(V11="S",0,N10),IF(S11="W",IF(V11="S",0,N10)+INT(REPLACE(B11,1,1,"")),IF(V11="S",0,N10)-INT(REPLACE(B11,1,1,"")))))</f>
        <v>-7</v>
      </c>
      <c r="O11" s="117" t="str">
        <f t="shared" si="10"/>
        <v/>
      </c>
      <c r="P11" s="24">
        <f>IF(H11="","",IF(B11="NB",P10,IF(O11="",SUM($O$5:$O11)+N11,SUM($O$5:$O11))))</f>
        <v>-7</v>
      </c>
      <c r="Q11" s="123" t="str">
        <f t="shared" si="0"/>
        <v/>
      </c>
      <c r="R11" s="121">
        <f t="shared" si="11"/>
        <v>-7</v>
      </c>
      <c r="S11" s="79" t="str">
        <f t="shared" si="12"/>
        <v>L</v>
      </c>
      <c r="T11" s="14">
        <f t="shared" si="5"/>
        <v>-1</v>
      </c>
      <c r="U11" s="14">
        <f t="shared" ref="U11:U74" si="28">IF(S11="",0,IFERROR(VLOOKUP(S6&amp;S7&amp;S8&amp;S9&amp;S10&amp;S11,BP:BQ,2,FALSE),0))</f>
        <v>-1</v>
      </c>
      <c r="V11" s="14" t="str">
        <f t="shared" ref="V11:V74" si="29">IF(H10="","",IF(AB10="R","S",IF(V10="S","C",IF(N10&gt;0,"S","C"))))</f>
        <v>C</v>
      </c>
      <c r="W11" s="14" t="str">
        <f t="shared" si="13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79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0</v>
      </c>
      <c r="AD11" s="14">
        <f t="shared" ref="AD11:AD74" si="36">IF(H10="","",IF(E11="B",1,IF(REPLACE(E11,1,1,"")="",0,INT(REPLACE(E11,1,1,"")))))</f>
        <v>5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52" t="str">
        <f t="shared" si="14"/>
        <v/>
      </c>
      <c r="AH11" s="152" t="str">
        <f t="shared" si="15"/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Y</v>
      </c>
      <c r="AL11" s="71" t="str">
        <f t="shared" si="16"/>
        <v/>
      </c>
      <c r="AM11" s="71" t="str">
        <f t="shared" si="17"/>
        <v>L5</v>
      </c>
      <c r="AN11" s="71" t="str">
        <f t="shared" si="18"/>
        <v/>
      </c>
      <c r="AO11" s="71" t="str">
        <f t="shared" si="19"/>
        <v>F2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0"/>
        <v>20012</v>
      </c>
      <c r="AW11" s="14" t="str">
        <f t="shared" si="20"/>
        <v>01200</v>
      </c>
      <c r="AX11" s="14" t="str">
        <f t="shared" ref="AX11:AY45" si="42">IF(AT5="",0,AT5)&amp;IF(AT6="",0,AT6)&amp;IF(AT7="",0,AT7)&amp;IF(AT8="",0,AT8)&amp;IF(AT9="",0,AT9)&amp;IF(AT10="",0,AT10)</f>
        <v>120012</v>
      </c>
      <c r="AY11" s="14" t="str">
        <f t="shared" si="42"/>
        <v>001200</v>
      </c>
      <c r="AZ11" s="14" t="str">
        <f t="shared" ref="AZ11:AZ74" si="43">IF(COUNTBLANK(AT6:AT10)&gt;2,"B","P")</f>
        <v>P</v>
      </c>
      <c r="BA11" s="14" t="str">
        <f t="shared" si="21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2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>
      <c r="A12" s="14">
        <v>3</v>
      </c>
      <c r="B12" s="68" t="str">
        <f t="shared" si="6"/>
        <v>B5</v>
      </c>
      <c r="C12" s="24" t="str">
        <f t="shared" si="2"/>
        <v/>
      </c>
      <c r="D12" s="77" t="str">
        <f t="shared" si="23"/>
        <v/>
      </c>
      <c r="E12" s="114" t="str">
        <f t="shared" si="24"/>
        <v>F2</v>
      </c>
      <c r="F12" s="67" t="str">
        <f t="shared" si="25"/>
        <v>W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/>
      </c>
      <c r="L12" s="114" t="str">
        <f t="shared" si="9"/>
        <v>F3</v>
      </c>
      <c r="M12" s="24" t="str">
        <f t="shared" si="26"/>
        <v>W</v>
      </c>
      <c r="N12" s="24">
        <f t="shared" si="27"/>
        <v>-2</v>
      </c>
      <c r="O12" s="117" t="str">
        <f t="shared" si="10"/>
        <v/>
      </c>
      <c r="P12" s="24">
        <f>IF(H12="","",IF(B12="NB",P11,IF(O12="",SUM($O$5:$O12)+N12,SUM($O$5:$O12))))</f>
        <v>-2</v>
      </c>
      <c r="Q12" s="123" t="str">
        <f t="shared" si="0"/>
        <v/>
      </c>
      <c r="R12" s="121">
        <f t="shared" si="11"/>
        <v>5</v>
      </c>
      <c r="S12" s="79" t="str">
        <f t="shared" si="12"/>
        <v>W</v>
      </c>
      <c r="T12" s="14">
        <f t="shared" si="5"/>
        <v>0</v>
      </c>
      <c r="U12" s="14">
        <f t="shared" si="28"/>
        <v>1</v>
      </c>
      <c r="V12" s="14" t="str">
        <f t="shared" si="29"/>
        <v>C</v>
      </c>
      <c r="W12" s="14" t="str">
        <f t="shared" si="13"/>
        <v>N</v>
      </c>
      <c r="X12" s="14" t="str">
        <f t="shared" si="30"/>
        <v>N</v>
      </c>
      <c r="Y12" s="14">
        <f t="shared" si="31"/>
        <v>3</v>
      </c>
      <c r="Z12" s="79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0</v>
      </c>
      <c r="AD12" s="14">
        <f t="shared" si="36"/>
        <v>2</v>
      </c>
      <c r="AE12" s="14">
        <f t="shared" si="37"/>
        <v>0</v>
      </c>
      <c r="AF12" s="14">
        <f t="shared" si="38"/>
        <v>3</v>
      </c>
      <c r="AG12" s="152" t="str">
        <f t="shared" si="14"/>
        <v/>
      </c>
      <c r="AH12" s="152" t="str">
        <f t="shared" si="15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6"/>
        <v/>
      </c>
      <c r="AM12" s="71" t="str">
        <f t="shared" si="17"/>
        <v>F2</v>
      </c>
      <c r="AN12" s="71" t="str">
        <f t="shared" si="18"/>
        <v/>
      </c>
      <c r="AO12" s="71" t="str">
        <f t="shared" si="19"/>
        <v>F3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0"/>
        <v>00123</v>
      </c>
      <c r="AW12" s="14" t="str">
        <f t="shared" si="20"/>
        <v>12000</v>
      </c>
      <c r="AX12" s="14" t="str">
        <f t="shared" si="42"/>
        <v>200123</v>
      </c>
      <c r="AY12" s="14" t="str">
        <f t="shared" si="42"/>
        <v>012000</v>
      </c>
      <c r="AZ12" s="14" t="str">
        <f t="shared" si="43"/>
        <v>P</v>
      </c>
      <c r="BA12" s="14" t="str">
        <f t="shared" si="21"/>
        <v>L5L</v>
      </c>
      <c r="BB12" s="14" t="str">
        <f t="shared" si="44"/>
        <v>F2</v>
      </c>
      <c r="BC12" s="14" t="str">
        <f t="shared" si="22"/>
        <v>F2L</v>
      </c>
      <c r="BD12" s="14" t="str">
        <f t="shared" ref="BD12:BD75" si="47">IF(OR(V12="S",AND(AA11="Y",X12="N")),"B",IFERROR(VLOOKUP(BC12,$BM$3:$BN$100,2,FALSE),""))</f>
        <v>F3</v>
      </c>
      <c r="BE12" s="14" t="str">
        <f t="shared" si="45"/>
        <v>2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>
      <c r="A13" s="14">
        <v>4</v>
      </c>
      <c r="B13" s="68" t="str">
        <f t="shared" si="6"/>
        <v>B3</v>
      </c>
      <c r="C13" s="24" t="str">
        <f t="shared" si="2"/>
        <v/>
      </c>
      <c r="D13" s="77" t="str">
        <f t="shared" si="23"/>
        <v/>
      </c>
      <c r="E13" s="114" t="str">
        <f t="shared" si="24"/>
        <v>B</v>
      </c>
      <c r="F13" s="67" t="str">
        <f t="shared" si="25"/>
        <v>W</v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/>
      </c>
      <c r="L13" s="114" t="str">
        <f t="shared" si="9"/>
        <v>F2</v>
      </c>
      <c r="M13" s="24" t="str">
        <f t="shared" si="26"/>
        <v>W</v>
      </c>
      <c r="N13" s="24">
        <f t="shared" si="27"/>
        <v>1</v>
      </c>
      <c r="O13" s="117">
        <f t="shared" si="10"/>
        <v>1</v>
      </c>
      <c r="P13" s="24">
        <f>IF(H13="","",IF(B13="NB",P12,IF(O13="",SUM($O$5:$O13)+N13,SUM($O$5:$O13))))</f>
        <v>1</v>
      </c>
      <c r="Q13" s="123" t="str">
        <f t="shared" si="0"/>
        <v/>
      </c>
      <c r="R13" s="121">
        <f t="shared" si="11"/>
        <v>3</v>
      </c>
      <c r="S13" s="79" t="str">
        <f t="shared" si="12"/>
        <v>W</v>
      </c>
      <c r="T13" s="14">
        <f t="shared" si="5"/>
        <v>3</v>
      </c>
      <c r="U13" s="14">
        <f t="shared" si="28"/>
        <v>3</v>
      </c>
      <c r="V13" s="14" t="str">
        <f t="shared" si="29"/>
        <v>C</v>
      </c>
      <c r="W13" s="14" t="str">
        <f t="shared" si="13"/>
        <v>N</v>
      </c>
      <c r="X13" s="14" t="str">
        <f t="shared" si="30"/>
        <v>N</v>
      </c>
      <c r="Y13" s="14">
        <f t="shared" si="31"/>
        <v>4</v>
      </c>
      <c r="Z13" s="79" t="str">
        <f t="shared" si="32"/>
        <v>Y</v>
      </c>
      <c r="AA13" s="14" t="str">
        <f t="shared" si="33"/>
        <v>Y</v>
      </c>
      <c r="AB13" s="14" t="str">
        <f t="shared" si="34"/>
        <v>N</v>
      </c>
      <c r="AC13" s="14">
        <f t="shared" si="35"/>
        <v>0</v>
      </c>
      <c r="AD13" s="14">
        <f t="shared" si="36"/>
        <v>1</v>
      </c>
      <c r="AE13" s="14">
        <f t="shared" si="37"/>
        <v>0</v>
      </c>
      <c r="AF13" s="14">
        <f t="shared" si="38"/>
        <v>2</v>
      </c>
      <c r="AG13" s="152" t="str">
        <f t="shared" si="14"/>
        <v/>
      </c>
      <c r="AH13" s="152" t="str">
        <f t="shared" si="15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6"/>
        <v/>
      </c>
      <c r="AM13" s="71" t="str">
        <f t="shared" si="17"/>
        <v>B</v>
      </c>
      <c r="AN13" s="71" t="str">
        <f t="shared" si="18"/>
        <v/>
      </c>
      <c r="AO13" s="71" t="str">
        <f t="shared" si="19"/>
        <v>F2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0"/>
        <v>01230</v>
      </c>
      <c r="AW13" s="14" t="str">
        <f t="shared" si="20"/>
        <v>20001</v>
      </c>
      <c r="AX13" s="14" t="str">
        <f t="shared" si="42"/>
        <v>001230</v>
      </c>
      <c r="AY13" s="14" t="str">
        <f t="shared" si="42"/>
        <v>120001</v>
      </c>
      <c r="AZ13" s="14" t="str">
        <f t="shared" si="43"/>
        <v>P</v>
      </c>
      <c r="BA13" s="14" t="str">
        <f t="shared" si="21"/>
        <v>F2W</v>
      </c>
      <c r="BB13" s="14" t="str">
        <f t="shared" si="44"/>
        <v>B</v>
      </c>
      <c r="BC13" s="14" t="str">
        <f t="shared" si="22"/>
        <v>F3W</v>
      </c>
      <c r="BD13" s="14" t="str">
        <f t="shared" si="47"/>
        <v>F2</v>
      </c>
      <c r="BE13" s="14">
        <f t="shared" si="45"/>
        <v>1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78" t="str">
        <f t="shared" si="23"/>
        <v>B</v>
      </c>
      <c r="E14" s="115" t="str">
        <f t="shared" si="24"/>
        <v/>
      </c>
      <c r="F14" s="70" t="str">
        <f t="shared" si="25"/>
        <v>L</v>
      </c>
      <c r="H14" s="82" t="str">
        <f>IF('Strategy Dashboard'!AU14="","",'Strategy Dashboard'!AU14)</f>
        <v>B</v>
      </c>
      <c r="J14" s="69" t="str">
        <f t="shared" si="7"/>
        <v/>
      </c>
      <c r="K14" s="78" t="str">
        <f t="shared" si="8"/>
        <v>B</v>
      </c>
      <c r="L14" s="115" t="str">
        <f t="shared" si="9"/>
        <v/>
      </c>
      <c r="M14" s="25" t="str">
        <f t="shared" si="26"/>
        <v>L</v>
      </c>
      <c r="N14" s="25">
        <f t="shared" si="27"/>
        <v>-2</v>
      </c>
      <c r="O14" s="124" t="str">
        <f t="shared" si="10"/>
        <v/>
      </c>
      <c r="P14" s="25">
        <f>IF(H14="","",IF(B14="NB",P13,IF(O14="",SUM($O$5:$O14)+N14,SUM($O$5:$O14))))</f>
        <v>-1</v>
      </c>
      <c r="Q14" s="125" t="str">
        <f t="shared" si="0"/>
        <v/>
      </c>
      <c r="R14" s="122">
        <f t="shared" si="11"/>
        <v>-2</v>
      </c>
      <c r="S14" s="79" t="str">
        <f t="shared" si="12"/>
        <v>L</v>
      </c>
      <c r="T14" s="14">
        <f t="shared" si="5"/>
        <v>2</v>
      </c>
      <c r="U14" s="14">
        <f t="shared" si="28"/>
        <v>-1</v>
      </c>
      <c r="V14" s="14" t="str">
        <f t="shared" si="29"/>
        <v>S</v>
      </c>
      <c r="W14" s="14" t="str">
        <f t="shared" si="13"/>
        <v>Y</v>
      </c>
      <c r="X14" s="14" t="str">
        <f t="shared" si="30"/>
        <v>N</v>
      </c>
      <c r="Y14" s="14">
        <f t="shared" si="31"/>
        <v>1</v>
      </c>
      <c r="Z14" s="79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1</v>
      </c>
      <c r="AD14" s="14">
        <f t="shared" si="36"/>
        <v>0</v>
      </c>
      <c r="AE14" s="14">
        <f t="shared" si="37"/>
        <v>1</v>
      </c>
      <c r="AF14" s="14">
        <f t="shared" si="38"/>
        <v>0</v>
      </c>
      <c r="AG14" s="152" t="str">
        <f t="shared" si="14"/>
        <v>B</v>
      </c>
      <c r="AH14" s="152" t="str">
        <f t="shared" si="15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1" t="str">
        <f t="shared" si="16"/>
        <v>B</v>
      </c>
      <c r="AM14" s="71" t="str">
        <f t="shared" si="17"/>
        <v/>
      </c>
      <c r="AN14" s="71" t="str">
        <f t="shared" si="18"/>
        <v>B</v>
      </c>
      <c r="AO14" s="71" t="str">
        <f t="shared" si="19"/>
        <v/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20"/>
        <v>12300</v>
      </c>
      <c r="AW14" s="14" t="str">
        <f t="shared" si="20"/>
        <v>00012</v>
      </c>
      <c r="AX14" s="14" t="str">
        <f t="shared" si="42"/>
        <v>012300</v>
      </c>
      <c r="AY14" s="14" t="str">
        <f t="shared" si="42"/>
        <v>200012</v>
      </c>
      <c r="AZ14" s="14" t="str">
        <f t="shared" si="43"/>
        <v>P</v>
      </c>
      <c r="BA14" s="14" t="str">
        <f t="shared" si="21"/>
        <v>BW</v>
      </c>
      <c r="BB14" s="14" t="str">
        <f t="shared" si="44"/>
        <v>B</v>
      </c>
      <c r="BC14" s="14" t="str">
        <f t="shared" si="22"/>
        <v>F2W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>
      <c r="A15" s="14">
        <v>6</v>
      </c>
      <c r="B15" s="74" t="str">
        <f t="shared" si="6"/>
        <v>P4</v>
      </c>
      <c r="C15" s="36" t="str">
        <f t="shared" si="2"/>
        <v/>
      </c>
      <c r="D15" s="75" t="str">
        <f t="shared" si="23"/>
        <v>F2</v>
      </c>
      <c r="E15" s="113" t="str">
        <f t="shared" si="24"/>
        <v/>
      </c>
      <c r="F15" s="76" t="str">
        <f t="shared" si="25"/>
        <v>L</v>
      </c>
      <c r="H15" s="80" t="str">
        <f>IF('Strategy Dashboard'!AU15="","",'Strategy Dashboard'!AU15)</f>
        <v>B</v>
      </c>
      <c r="J15" s="74" t="str">
        <f t="shared" si="7"/>
        <v/>
      </c>
      <c r="K15" s="75" t="str">
        <f t="shared" si="8"/>
        <v>F2</v>
      </c>
      <c r="L15" s="113" t="str">
        <f t="shared" si="9"/>
        <v/>
      </c>
      <c r="M15" s="36" t="str">
        <f t="shared" si="26"/>
        <v>L</v>
      </c>
      <c r="N15" s="36">
        <f t="shared" si="27"/>
        <v>-6</v>
      </c>
      <c r="O15" s="129" t="str">
        <f t="shared" si="10"/>
        <v/>
      </c>
      <c r="P15" s="36">
        <f>IF(H15="","",IF(B15="NB",P14,IF(O15="",SUM($O$5:$O15)+N15,SUM($O$5:$O15))))</f>
        <v>-5</v>
      </c>
      <c r="Q15" s="130" t="str">
        <f t="shared" si="0"/>
        <v/>
      </c>
      <c r="R15" s="120">
        <f t="shared" si="11"/>
        <v>-4</v>
      </c>
      <c r="S15" s="79" t="str">
        <f t="shared" si="12"/>
        <v>L</v>
      </c>
      <c r="T15" s="14">
        <f t="shared" si="5"/>
        <v>-1</v>
      </c>
      <c r="U15" s="14">
        <f t="shared" si="28"/>
        <v>-3</v>
      </c>
      <c r="V15" s="14" t="str">
        <f t="shared" si="29"/>
        <v>C</v>
      </c>
      <c r="W15" s="14" t="str">
        <f t="shared" si="13"/>
        <v>Y</v>
      </c>
      <c r="X15" s="14" t="str">
        <f t="shared" si="30"/>
        <v>Y</v>
      </c>
      <c r="Y15" s="14">
        <f t="shared" si="31"/>
        <v>2</v>
      </c>
      <c r="Z15" s="79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2</v>
      </c>
      <c r="AD15" s="14">
        <f t="shared" si="36"/>
        <v>0</v>
      </c>
      <c r="AE15" s="14">
        <f t="shared" si="37"/>
        <v>2</v>
      </c>
      <c r="AF15" s="14">
        <f t="shared" si="38"/>
        <v>0</v>
      </c>
      <c r="AG15" s="152" t="str">
        <f t="shared" si="14"/>
        <v>F2</v>
      </c>
      <c r="AH15" s="152" t="str">
        <f t="shared" si="15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6"/>
        <v>F2</v>
      </c>
      <c r="AM15" s="71" t="str">
        <f t="shared" si="17"/>
        <v/>
      </c>
      <c r="AN15" s="71" t="str">
        <f t="shared" si="18"/>
        <v>F2</v>
      </c>
      <c r="AO15" s="71" t="str">
        <f t="shared" si="19"/>
        <v/>
      </c>
      <c r="AR15" s="14" t="str">
        <f t="shared" si="3"/>
        <v>T-T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20"/>
        <v>23000</v>
      </c>
      <c r="AW15" s="14" t="str">
        <f t="shared" si="20"/>
        <v>00123</v>
      </c>
      <c r="AX15" s="14" t="str">
        <f t="shared" si="42"/>
        <v>123000</v>
      </c>
      <c r="AY15" s="14" t="str">
        <f t="shared" si="42"/>
        <v>000123</v>
      </c>
      <c r="AZ15" s="14" t="str">
        <f t="shared" si="43"/>
        <v>B</v>
      </c>
      <c r="BA15" s="14" t="str">
        <f t="shared" si="21"/>
        <v>BL</v>
      </c>
      <c r="BB15" s="14" t="str">
        <f t="shared" si="44"/>
        <v>F2</v>
      </c>
      <c r="BC15" s="14" t="str">
        <f t="shared" si="22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>
      <c r="A16" s="14">
        <v>7</v>
      </c>
      <c r="B16" s="68" t="str">
        <f t="shared" si="6"/>
        <v>P6</v>
      </c>
      <c r="C16" s="24" t="str">
        <f t="shared" si="2"/>
        <v>TG</v>
      </c>
      <c r="D16" s="77" t="str">
        <f t="shared" si="23"/>
        <v>F3</v>
      </c>
      <c r="E16" s="114" t="str">
        <f t="shared" si="24"/>
        <v/>
      </c>
      <c r="F16" s="67" t="str">
        <f t="shared" si="25"/>
        <v>W</v>
      </c>
      <c r="H16" s="81" t="str">
        <f>IF('Strategy Dashboard'!AU16="","",'Strategy Dashboard'!AU16)</f>
        <v>P</v>
      </c>
      <c r="J16" s="68" t="str">
        <f t="shared" si="7"/>
        <v>FE</v>
      </c>
      <c r="K16" s="77" t="str">
        <f t="shared" si="8"/>
        <v>F3</v>
      </c>
      <c r="L16" s="114" t="str">
        <f t="shared" si="9"/>
        <v/>
      </c>
      <c r="M16" s="24" t="str">
        <f t="shared" si="26"/>
        <v>W</v>
      </c>
      <c r="N16" s="24">
        <f t="shared" si="27"/>
        <v>0</v>
      </c>
      <c r="O16" s="117" t="str">
        <f t="shared" si="10"/>
        <v/>
      </c>
      <c r="P16" s="24">
        <f>IF(H16="","",IF(B16="NB",P15,IF(O16="",SUM($O$5:$O16)+N16,SUM($O$5:$O16))))</f>
        <v>1</v>
      </c>
      <c r="Q16" s="123" t="str">
        <f t="shared" si="0"/>
        <v/>
      </c>
      <c r="R16" s="121">
        <f t="shared" si="11"/>
        <v>6</v>
      </c>
      <c r="S16" s="79" t="str">
        <f t="shared" si="12"/>
        <v>W</v>
      </c>
      <c r="T16" s="14">
        <f t="shared" si="5"/>
        <v>0</v>
      </c>
      <c r="U16" s="14">
        <f t="shared" si="28"/>
        <v>1</v>
      </c>
      <c r="V16" s="14" t="str">
        <f t="shared" si="29"/>
        <v>C</v>
      </c>
      <c r="W16" s="14" t="str">
        <f t="shared" si="13"/>
        <v>N</v>
      </c>
      <c r="X16" s="14" t="str">
        <f t="shared" si="30"/>
        <v>N</v>
      </c>
      <c r="Y16" s="14">
        <f t="shared" si="31"/>
        <v>3</v>
      </c>
      <c r="Z16" s="79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3</v>
      </c>
      <c r="AD16" s="14">
        <f t="shared" si="36"/>
        <v>0</v>
      </c>
      <c r="AE16" s="14">
        <f t="shared" si="37"/>
        <v>3</v>
      </c>
      <c r="AF16" s="14">
        <f t="shared" si="38"/>
        <v>0</v>
      </c>
      <c r="AG16" s="152" t="str">
        <f t="shared" si="14"/>
        <v>F3</v>
      </c>
      <c r="AH16" s="152" t="str">
        <f t="shared" si="15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6"/>
        <v/>
      </c>
      <c r="AM16" s="71" t="str">
        <f t="shared" si="17"/>
        <v/>
      </c>
      <c r="AN16" s="71" t="str">
        <f t="shared" si="18"/>
        <v/>
      </c>
      <c r="AO16" s="71" t="str">
        <f t="shared" si="19"/>
        <v/>
      </c>
      <c r="AR16" s="14" t="str">
        <f t="shared" si="3"/>
        <v>TG</v>
      </c>
      <c r="AS16" s="14" t="str">
        <f t="shared" si="48"/>
        <v>FE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30000</v>
      </c>
      <c r="AW16" s="14" t="str">
        <f t="shared" si="20"/>
        <v>01234</v>
      </c>
      <c r="AX16" s="14" t="str">
        <f t="shared" si="42"/>
        <v>230000</v>
      </c>
      <c r="AY16" s="14" t="str">
        <f t="shared" si="42"/>
        <v>001234</v>
      </c>
      <c r="AZ16" s="14" t="str">
        <f t="shared" si="43"/>
        <v>B</v>
      </c>
      <c r="BA16" s="14" t="str">
        <f t="shared" si="21"/>
        <v>F2L</v>
      </c>
      <c r="BB16" s="14" t="str">
        <f t="shared" si="44"/>
        <v>F3</v>
      </c>
      <c r="BC16" s="14" t="str">
        <f t="shared" si="22"/>
        <v>F2L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>
      <c r="A17" s="14">
        <v>8</v>
      </c>
      <c r="B17" s="68" t="str">
        <f t="shared" si="6"/>
        <v>P4</v>
      </c>
      <c r="C17" s="24" t="str">
        <f t="shared" si="2"/>
        <v/>
      </c>
      <c r="D17" s="77" t="str">
        <f t="shared" si="23"/>
        <v>F2</v>
      </c>
      <c r="E17" s="114" t="str">
        <f t="shared" si="24"/>
        <v/>
      </c>
      <c r="F17" s="67" t="str">
        <f t="shared" si="25"/>
        <v>L</v>
      </c>
      <c r="H17" s="81" t="str">
        <f>IF('Strategy Dashboard'!AU17="","",'Strategy Dashboard'!AU17)</f>
        <v>B</v>
      </c>
      <c r="J17" s="68" t="str">
        <f t="shared" si="7"/>
        <v/>
      </c>
      <c r="K17" s="77" t="str">
        <f t="shared" si="8"/>
        <v>F2</v>
      </c>
      <c r="L17" s="114" t="str">
        <f t="shared" si="9"/>
        <v/>
      </c>
      <c r="M17" s="24" t="str">
        <f t="shared" si="26"/>
        <v>L</v>
      </c>
      <c r="N17" s="24">
        <f t="shared" si="27"/>
        <v>-4</v>
      </c>
      <c r="O17" s="117" t="str">
        <f t="shared" si="10"/>
        <v/>
      </c>
      <c r="P17" s="24">
        <f>IF(H17="","",IF(B17="NB",P16,IF(O17="",SUM($O$5:$O17)+N17,SUM($O$5:$O17))))</f>
        <v>-3</v>
      </c>
      <c r="Q17" s="123" t="str">
        <f t="shared" si="0"/>
        <v/>
      </c>
      <c r="R17" s="121">
        <f t="shared" si="11"/>
        <v>-4</v>
      </c>
      <c r="S17" s="79" t="str">
        <f t="shared" si="12"/>
        <v>L</v>
      </c>
      <c r="T17" s="14">
        <f t="shared" si="5"/>
        <v>0</v>
      </c>
      <c r="U17" s="14">
        <f t="shared" si="28"/>
        <v>0</v>
      </c>
      <c r="V17" s="14" t="str">
        <f t="shared" si="29"/>
        <v>C</v>
      </c>
      <c r="W17" s="14" t="str">
        <f t="shared" si="13"/>
        <v>N</v>
      </c>
      <c r="X17" s="14" t="str">
        <f t="shared" si="30"/>
        <v>N</v>
      </c>
      <c r="Y17" s="14">
        <f t="shared" si="31"/>
        <v>4</v>
      </c>
      <c r="Z17" s="79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2</v>
      </c>
      <c r="AD17" s="14">
        <f t="shared" si="36"/>
        <v>0</v>
      </c>
      <c r="AE17" s="14">
        <f t="shared" si="37"/>
        <v>2</v>
      </c>
      <c r="AF17" s="14">
        <f t="shared" si="38"/>
        <v>0</v>
      </c>
      <c r="AG17" s="152" t="str">
        <f t="shared" si="14"/>
        <v>F2</v>
      </c>
      <c r="AH17" s="152" t="str">
        <f t="shared" si="15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6"/>
        <v/>
      </c>
      <c r="AM17" s="71" t="str">
        <f t="shared" si="17"/>
        <v/>
      </c>
      <c r="AN17" s="71" t="str">
        <f t="shared" si="18"/>
        <v/>
      </c>
      <c r="AO17" s="71" t="str">
        <f t="shared" si="19"/>
        <v/>
      </c>
      <c r="AR17" s="14" t="str">
        <f t="shared" si="3"/>
        <v>TG</v>
      </c>
      <c r="AS17" s="14" t="str">
        <f t="shared" si="48"/>
        <v>FE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0"/>
        <v>00001</v>
      </c>
      <c r="AW17" s="14" t="str">
        <f t="shared" si="20"/>
        <v>12340</v>
      </c>
      <c r="AX17" s="14" t="str">
        <f t="shared" si="42"/>
        <v>300001</v>
      </c>
      <c r="AY17" s="14" t="str">
        <f t="shared" si="42"/>
        <v>012340</v>
      </c>
      <c r="AZ17" s="14" t="str">
        <f t="shared" si="43"/>
        <v>B</v>
      </c>
      <c r="BA17" s="14" t="str">
        <f t="shared" si="21"/>
        <v>F3W</v>
      </c>
      <c r="BB17" s="14" t="str">
        <f t="shared" si="44"/>
        <v>F2</v>
      </c>
      <c r="BC17" s="14" t="str">
        <f t="shared" si="22"/>
        <v>F3W</v>
      </c>
      <c r="BD17" s="14" t="str">
        <f t="shared" si="47"/>
        <v>F2</v>
      </c>
      <c r="BE17" s="14" t="str">
        <f t="shared" si="45"/>
        <v>2</v>
      </c>
      <c r="BF17" s="14" t="str">
        <f t="shared" si="46"/>
        <v>2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>
      <c r="A18" s="14">
        <v>9</v>
      </c>
      <c r="B18" s="68" t="str">
        <f t="shared" si="6"/>
        <v>NB</v>
      </c>
      <c r="C18" s="24" t="str">
        <f t="shared" si="2"/>
        <v/>
      </c>
      <c r="D18" s="77" t="str">
        <f t="shared" si="23"/>
        <v/>
      </c>
      <c r="E18" s="114" t="str">
        <f t="shared" si="24"/>
        <v>F3</v>
      </c>
      <c r="F18" s="67" t="str">
        <f t="shared" si="25"/>
        <v>W</v>
      </c>
      <c r="H18" s="81" t="str">
        <f>IF('Strategy Dashboard'!AU18="","",'Strategy Dashboard'!AU18)</f>
        <v>B</v>
      </c>
      <c r="J18" s="68" t="str">
        <f t="shared" si="7"/>
        <v/>
      </c>
      <c r="K18" s="77" t="str">
        <f t="shared" si="8"/>
        <v>F3</v>
      </c>
      <c r="L18" s="114" t="str">
        <f t="shared" si="9"/>
        <v/>
      </c>
      <c r="M18" s="24" t="str">
        <f t="shared" si="26"/>
        <v>L</v>
      </c>
      <c r="N18" s="24">
        <f t="shared" si="27"/>
        <v>-4</v>
      </c>
      <c r="O18" s="117" t="str">
        <f t="shared" si="10"/>
        <v/>
      </c>
      <c r="P18" s="24">
        <f>IF(H18="","",IF(B18="NB",P17,IF(O18="",SUM($O$5:$O18)+N18,SUM($O$5:$O18))))</f>
        <v>-3</v>
      </c>
      <c r="Q18" s="123" t="str">
        <f t="shared" si="0"/>
        <v/>
      </c>
      <c r="R18" s="121">
        <f t="shared" si="11"/>
        <v>0</v>
      </c>
      <c r="S18" s="79" t="str">
        <f t="shared" si="12"/>
        <v/>
      </c>
      <c r="T18" s="14">
        <f t="shared" si="5"/>
        <v>0</v>
      </c>
      <c r="U18" s="14">
        <f t="shared" si="28"/>
        <v>0</v>
      </c>
      <c r="V18" s="14" t="str">
        <f t="shared" si="29"/>
        <v>C</v>
      </c>
      <c r="W18" s="14" t="str">
        <f t="shared" si="13"/>
        <v>N</v>
      </c>
      <c r="X18" s="14" t="str">
        <f t="shared" si="30"/>
        <v>N</v>
      </c>
      <c r="Y18" s="14">
        <f t="shared" si="31"/>
        <v>5</v>
      </c>
      <c r="Z18" s="79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0</v>
      </c>
      <c r="AD18" s="14">
        <f t="shared" si="36"/>
        <v>3</v>
      </c>
      <c r="AE18" s="14">
        <f t="shared" si="37"/>
        <v>3</v>
      </c>
      <c r="AF18" s="14">
        <f t="shared" si="38"/>
        <v>0</v>
      </c>
      <c r="AG18" s="152" t="str">
        <f t="shared" si="14"/>
        <v>F3</v>
      </c>
      <c r="AH18" s="152" t="str">
        <f t="shared" si="15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6"/>
        <v/>
      </c>
      <c r="AM18" s="71" t="str">
        <f t="shared" si="17"/>
        <v/>
      </c>
      <c r="AN18" s="71" t="str">
        <f t="shared" si="18"/>
        <v/>
      </c>
      <c r="AO18" s="71" t="str">
        <f t="shared" si="19"/>
        <v/>
      </c>
      <c r="AR18" s="14" t="str">
        <f t="shared" si="3"/>
        <v>TG</v>
      </c>
      <c r="AS18" s="14" t="str">
        <f t="shared" si="48"/>
        <v>FE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0"/>
        <v>00010</v>
      </c>
      <c r="AW18" s="14" t="str">
        <f t="shared" si="20"/>
        <v>23401</v>
      </c>
      <c r="AX18" s="14" t="str">
        <f t="shared" si="42"/>
        <v>000010</v>
      </c>
      <c r="AY18" s="14" t="str">
        <f t="shared" si="42"/>
        <v>123401</v>
      </c>
      <c r="AZ18" s="14" t="str">
        <f t="shared" si="43"/>
        <v>B</v>
      </c>
      <c r="BA18" s="14" t="str">
        <f t="shared" si="21"/>
        <v>F2L</v>
      </c>
      <c r="BB18" s="14" t="str">
        <f t="shared" si="44"/>
        <v>F3</v>
      </c>
      <c r="BC18" s="14" t="str">
        <f t="shared" si="22"/>
        <v>F2L</v>
      </c>
      <c r="BD18" s="14" t="str">
        <f t="shared" si="47"/>
        <v>F3</v>
      </c>
      <c r="BE18" s="14" t="str">
        <f t="shared" si="45"/>
        <v>3</v>
      </c>
      <c r="BF18" s="14" t="str">
        <f t="shared" si="46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69" t="str">
        <f t="shared" si="6"/>
        <v>P6</v>
      </c>
      <c r="C19" s="25" t="str">
        <f t="shared" si="2"/>
        <v/>
      </c>
      <c r="D19" s="78" t="str">
        <f t="shared" si="23"/>
        <v>F2</v>
      </c>
      <c r="E19" s="115" t="str">
        <f t="shared" si="24"/>
        <v/>
      </c>
      <c r="F19" s="70" t="str">
        <f t="shared" si="25"/>
        <v>W</v>
      </c>
      <c r="H19" s="82" t="str">
        <f>IF('Strategy Dashboard'!AU19="","",'Strategy Dashboard'!AU19)</f>
        <v>P</v>
      </c>
      <c r="J19" s="69" t="str">
        <f t="shared" si="7"/>
        <v/>
      </c>
      <c r="K19" s="78" t="str">
        <f t="shared" si="8"/>
        <v>F4</v>
      </c>
      <c r="L19" s="115" t="str">
        <f t="shared" si="9"/>
        <v/>
      </c>
      <c r="M19" s="25" t="str">
        <f t="shared" si="26"/>
        <v>W</v>
      </c>
      <c r="N19" s="25">
        <f t="shared" si="27"/>
        <v>2</v>
      </c>
      <c r="O19" s="124">
        <f t="shared" si="10"/>
        <v>2</v>
      </c>
      <c r="P19" s="25">
        <f>IF(H19="","",IF(B19="NB",P18,IF(O19="",SUM($O$5:$O19)+N19,SUM($O$5:$O19))))</f>
        <v>3</v>
      </c>
      <c r="Q19" s="125" t="str">
        <f t="shared" si="0"/>
        <v/>
      </c>
      <c r="R19" s="122">
        <f t="shared" si="11"/>
        <v>6</v>
      </c>
      <c r="S19" s="79" t="str">
        <f t="shared" si="12"/>
        <v>W</v>
      </c>
      <c r="T19" s="14">
        <f t="shared" si="5"/>
        <v>1</v>
      </c>
      <c r="U19" s="14">
        <f t="shared" si="28"/>
        <v>1</v>
      </c>
      <c r="V19" s="14" t="str">
        <f t="shared" si="29"/>
        <v>C</v>
      </c>
      <c r="W19" s="14" t="str">
        <f t="shared" si="13"/>
        <v>N</v>
      </c>
      <c r="X19" s="14" t="str">
        <f t="shared" si="30"/>
        <v>N</v>
      </c>
      <c r="Y19" s="14">
        <f t="shared" si="31"/>
        <v>6</v>
      </c>
      <c r="Z19" s="79" t="str">
        <f t="shared" si="32"/>
        <v>Y</v>
      </c>
      <c r="AA19" s="14" t="str">
        <f t="shared" si="33"/>
        <v>N</v>
      </c>
      <c r="AB19" s="14" t="str">
        <f t="shared" si="34"/>
        <v>N</v>
      </c>
      <c r="AC19" s="14">
        <f t="shared" si="35"/>
        <v>2</v>
      </c>
      <c r="AD19" s="14">
        <f t="shared" si="36"/>
        <v>0</v>
      </c>
      <c r="AE19" s="14">
        <f t="shared" si="37"/>
        <v>4</v>
      </c>
      <c r="AF19" s="14">
        <f t="shared" si="38"/>
        <v>0</v>
      </c>
      <c r="AG19" s="152" t="str">
        <f t="shared" si="14"/>
        <v>F4</v>
      </c>
      <c r="AH19" s="152" t="str">
        <f t="shared" si="15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1" t="str">
        <f t="shared" si="16"/>
        <v/>
      </c>
      <c r="AM19" s="71" t="str">
        <f t="shared" si="17"/>
        <v/>
      </c>
      <c r="AN19" s="71" t="str">
        <f t="shared" si="18"/>
        <v/>
      </c>
      <c r="AO19" s="71" t="str">
        <f t="shared" si="19"/>
        <v/>
      </c>
      <c r="AR19" s="14" t="str">
        <f t="shared" si="3"/>
        <v>TG</v>
      </c>
      <c r="AS19" s="14" t="str">
        <f t="shared" si="48"/>
        <v>FE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0"/>
        <v>00100</v>
      </c>
      <c r="AW19" s="14" t="str">
        <f t="shared" si="20"/>
        <v>34012</v>
      </c>
      <c r="AX19" s="14" t="str">
        <f t="shared" si="42"/>
        <v>000100</v>
      </c>
      <c r="AY19" s="14" t="str">
        <f t="shared" si="42"/>
        <v>234012</v>
      </c>
      <c r="AZ19" s="14" t="str">
        <f t="shared" si="43"/>
        <v>B</v>
      </c>
      <c r="BA19" s="14" t="str">
        <f t="shared" si="21"/>
        <v>F3W</v>
      </c>
      <c r="BB19" s="14" t="str">
        <f t="shared" si="44"/>
        <v>F2</v>
      </c>
      <c r="BC19" s="14" t="str">
        <f t="shared" si="22"/>
        <v>F3L</v>
      </c>
      <c r="BD19" s="14" t="str">
        <f t="shared" si="47"/>
        <v>F4</v>
      </c>
      <c r="BE19" s="14" t="str">
        <f t="shared" si="45"/>
        <v>2</v>
      </c>
      <c r="BF19" s="14" t="str">
        <f t="shared" si="46"/>
        <v>4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>
      <c r="A20" s="14">
        <v>11</v>
      </c>
      <c r="B20" s="74" t="str">
        <f t="shared" si="6"/>
        <v>P2</v>
      </c>
      <c r="C20" s="36" t="str">
        <f t="shared" si="2"/>
        <v/>
      </c>
      <c r="D20" s="75" t="str">
        <f t="shared" si="23"/>
        <v>B</v>
      </c>
      <c r="E20" s="113" t="str">
        <f t="shared" si="24"/>
        <v/>
      </c>
      <c r="F20" s="76" t="str">
        <f t="shared" si="25"/>
        <v>W</v>
      </c>
      <c r="H20" s="80" t="str">
        <f>IF('Strategy Dashboard'!AU20="","",'Strategy Dashboard'!AU20)</f>
        <v>P</v>
      </c>
      <c r="J20" s="74" t="str">
        <f t="shared" si="7"/>
        <v/>
      </c>
      <c r="K20" s="75" t="str">
        <f t="shared" si="8"/>
        <v>B</v>
      </c>
      <c r="L20" s="113" t="str">
        <f t="shared" si="9"/>
        <v/>
      </c>
      <c r="M20" s="36" t="str">
        <f t="shared" si="26"/>
        <v>W</v>
      </c>
      <c r="N20" s="36">
        <f t="shared" si="27"/>
        <v>2</v>
      </c>
      <c r="O20" s="129" t="str">
        <f t="shared" si="10"/>
        <v/>
      </c>
      <c r="P20" s="36">
        <f>IF(H20="","",IF(B20="NB",P19,IF(O20="",SUM($O$5:$O20)+N20,SUM($O$5:$O20))))</f>
        <v>5</v>
      </c>
      <c r="Q20" s="130" t="str">
        <f t="shared" si="0"/>
        <v/>
      </c>
      <c r="R20" s="120">
        <f t="shared" si="11"/>
        <v>2</v>
      </c>
      <c r="S20" s="79" t="str">
        <f t="shared" si="12"/>
        <v>W</v>
      </c>
      <c r="T20" s="14">
        <f t="shared" si="5"/>
        <v>4</v>
      </c>
      <c r="U20" s="14">
        <f t="shared" si="28"/>
        <v>3</v>
      </c>
      <c r="V20" s="14" t="str">
        <f t="shared" si="29"/>
        <v>S</v>
      </c>
      <c r="W20" s="14" t="str">
        <f>IF(OR(F16&amp;F17&amp;F18="WLW",F17&amp;F18="WW"),"Y","N")</f>
        <v>Y</v>
      </c>
      <c r="X20" s="14" t="str">
        <f t="shared" si="30"/>
        <v>N</v>
      </c>
      <c r="Y20" s="14">
        <f t="shared" si="31"/>
        <v>1</v>
      </c>
      <c r="Z20" s="79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1</v>
      </c>
      <c r="AD20" s="14">
        <f t="shared" si="36"/>
        <v>0</v>
      </c>
      <c r="AE20" s="14">
        <f t="shared" si="37"/>
        <v>1</v>
      </c>
      <c r="AF20" s="14">
        <f t="shared" si="38"/>
        <v>0</v>
      </c>
      <c r="AG20" s="152" t="str">
        <f t="shared" si="14"/>
        <v>B</v>
      </c>
      <c r="AH20" s="152" t="str">
        <f t="shared" si="15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6"/>
        <v/>
      </c>
      <c r="AM20" s="71" t="str">
        <f t="shared" si="17"/>
        <v/>
      </c>
      <c r="AN20" s="71" t="str">
        <f t="shared" si="18"/>
        <v/>
      </c>
      <c r="AO20" s="71" t="str">
        <f t="shared" si="19"/>
        <v/>
      </c>
      <c r="AR20" s="14" t="str">
        <f t="shared" si="3"/>
        <v>TG</v>
      </c>
      <c r="AS20" s="14" t="str">
        <f t="shared" si="48"/>
        <v>FE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0"/>
        <v>01001</v>
      </c>
      <c r="AW20" s="14" t="str">
        <f t="shared" si="20"/>
        <v>40120</v>
      </c>
      <c r="AX20" s="14" t="str">
        <f t="shared" si="42"/>
        <v>001001</v>
      </c>
      <c r="AY20" s="14" t="str">
        <f t="shared" si="42"/>
        <v>340120</v>
      </c>
      <c r="AZ20" s="14" t="str">
        <f t="shared" si="43"/>
        <v>B</v>
      </c>
      <c r="BA20" s="14" t="str">
        <f t="shared" si="21"/>
        <v>F2W</v>
      </c>
      <c r="BB20" s="14" t="str">
        <f t="shared" si="44"/>
        <v>B</v>
      </c>
      <c r="BC20" s="14" t="str">
        <f t="shared" si="22"/>
        <v>F4W</v>
      </c>
      <c r="BD20" s="14" t="str">
        <f t="shared" si="47"/>
        <v>B</v>
      </c>
      <c r="BE20" s="14">
        <f t="shared" si="45"/>
        <v>1</v>
      </c>
      <c r="BF20" s="14">
        <f t="shared" si="46"/>
        <v>1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>
      <c r="A21" s="14">
        <v>12</v>
      </c>
      <c r="B21" s="68" t="str">
        <f t="shared" si="6"/>
        <v>B7</v>
      </c>
      <c r="C21" s="24" t="str">
        <f t="shared" si="2"/>
        <v/>
      </c>
      <c r="D21" s="77" t="str">
        <f t="shared" si="23"/>
        <v/>
      </c>
      <c r="E21" s="114" t="str">
        <f t="shared" si="24"/>
        <v>L5</v>
      </c>
      <c r="F21" s="67" t="str">
        <f t="shared" si="25"/>
        <v>W</v>
      </c>
      <c r="H21" s="81" t="str">
        <f>IF('Strategy Dashboard'!AU21="","",'Strategy Dashboard'!AU21)</f>
        <v>B</v>
      </c>
      <c r="J21" s="68" t="str">
        <f t="shared" si="7"/>
        <v/>
      </c>
      <c r="K21" s="77" t="str">
        <f t="shared" si="8"/>
        <v/>
      </c>
      <c r="L21" s="114" t="str">
        <f t="shared" si="9"/>
        <v>L2</v>
      </c>
      <c r="M21" s="24" t="str">
        <f t="shared" si="26"/>
        <v>W</v>
      </c>
      <c r="N21" s="24">
        <f t="shared" si="27"/>
        <v>9</v>
      </c>
      <c r="O21" s="117">
        <f t="shared" si="10"/>
        <v>9</v>
      </c>
      <c r="P21" s="24">
        <f>IF(H21="","",IF(B21="NB",P20,IF(O21="",SUM($O$5:$O21)+N21,SUM($O$5:$O21))))</f>
        <v>12</v>
      </c>
      <c r="Q21" s="123" t="str">
        <f t="shared" si="0"/>
        <v/>
      </c>
      <c r="R21" s="121">
        <f t="shared" si="11"/>
        <v>10</v>
      </c>
      <c r="S21" s="79" t="str">
        <f t="shared" si="12"/>
        <v>W</v>
      </c>
      <c r="T21" s="14">
        <f t="shared" si="5"/>
        <v>10</v>
      </c>
      <c r="U21" s="14">
        <f t="shared" si="28"/>
        <v>6</v>
      </c>
      <c r="V21" s="14" t="str">
        <f t="shared" si="29"/>
        <v>C</v>
      </c>
      <c r="W21" s="14" t="str">
        <f t="shared" ref="W21:W84" si="49">IF(OR(F17&amp;F18&amp;F19="WLW",F18&amp;F19="WW"),"Y","N")</f>
        <v>Y</v>
      </c>
      <c r="X21" s="14" t="str">
        <f t="shared" si="30"/>
        <v>N</v>
      </c>
      <c r="Y21" s="14">
        <f t="shared" si="31"/>
        <v>2</v>
      </c>
      <c r="Z21" s="79" t="str">
        <f t="shared" si="32"/>
        <v>Y</v>
      </c>
      <c r="AA21" s="14" t="str">
        <f t="shared" si="33"/>
        <v>Y</v>
      </c>
      <c r="AB21" s="14" t="str">
        <f t="shared" si="34"/>
        <v>N</v>
      </c>
      <c r="AC21" s="14">
        <f t="shared" si="35"/>
        <v>0</v>
      </c>
      <c r="AD21" s="14">
        <f t="shared" si="36"/>
        <v>5</v>
      </c>
      <c r="AE21" s="14">
        <f t="shared" si="37"/>
        <v>0</v>
      </c>
      <c r="AF21" s="14">
        <f t="shared" si="38"/>
        <v>2</v>
      </c>
      <c r="AG21" s="152" t="str">
        <f t="shared" si="14"/>
        <v/>
      </c>
      <c r="AH21" s="152" t="str">
        <f t="shared" si="15"/>
        <v>L5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6"/>
        <v/>
      </c>
      <c r="AM21" s="71" t="str">
        <f t="shared" si="17"/>
        <v/>
      </c>
      <c r="AN21" s="71" t="str">
        <f t="shared" si="18"/>
        <v/>
      </c>
      <c r="AO21" s="71" t="str">
        <f t="shared" si="19"/>
        <v/>
      </c>
      <c r="AR21" s="14" t="str">
        <f t="shared" si="3"/>
        <v>TG</v>
      </c>
      <c r="AS21" s="14" t="str">
        <f t="shared" si="48"/>
        <v>FE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20"/>
        <v>10012</v>
      </c>
      <c r="AW21" s="14" t="str">
        <f t="shared" si="20"/>
        <v>01200</v>
      </c>
      <c r="AX21" s="14" t="str">
        <f t="shared" si="42"/>
        <v>010012</v>
      </c>
      <c r="AY21" s="14" t="str">
        <f t="shared" si="42"/>
        <v>401200</v>
      </c>
      <c r="AZ21" s="14" t="str">
        <f t="shared" si="43"/>
        <v>P</v>
      </c>
      <c r="BA21" s="14" t="str">
        <f t="shared" si="21"/>
        <v>BW</v>
      </c>
      <c r="BB21" s="14" t="str">
        <f t="shared" si="44"/>
        <v>L5</v>
      </c>
      <c r="BC21" s="14" t="str">
        <f t="shared" si="22"/>
        <v>BW</v>
      </c>
      <c r="BD21" s="14" t="str">
        <f t="shared" si="47"/>
        <v>L5</v>
      </c>
      <c r="BE21" s="14" t="str">
        <f t="shared" si="45"/>
        <v>5</v>
      </c>
      <c r="BF21" s="14" t="str">
        <f t="shared" si="46"/>
        <v>5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>
      <c r="A22" s="14">
        <v>13</v>
      </c>
      <c r="B22" s="68" t="str">
        <f t="shared" si="6"/>
        <v>NB</v>
      </c>
      <c r="C22" s="24" t="str">
        <f t="shared" si="2"/>
        <v/>
      </c>
      <c r="D22" s="77" t="str">
        <f t="shared" si="23"/>
        <v/>
      </c>
      <c r="E22" s="114" t="str">
        <f t="shared" si="24"/>
        <v>B</v>
      </c>
      <c r="F22" s="67" t="str">
        <f t="shared" si="25"/>
        <v>W</v>
      </c>
      <c r="H22" s="81" t="str">
        <f>IF('Strategy Dashboard'!AU22="","",'Strategy Dashboard'!AU22)</f>
        <v>B</v>
      </c>
      <c r="J22" s="68" t="str">
        <f t="shared" si="7"/>
        <v/>
      </c>
      <c r="K22" s="77" t="str">
        <f t="shared" si="8"/>
        <v>B</v>
      </c>
      <c r="L22" s="114" t="str">
        <f t="shared" si="9"/>
        <v/>
      </c>
      <c r="M22" s="24" t="str">
        <f t="shared" si="26"/>
        <v>L</v>
      </c>
      <c r="N22" s="24">
        <f t="shared" si="27"/>
        <v>0</v>
      </c>
      <c r="O22" s="117" t="str">
        <f t="shared" si="10"/>
        <v/>
      </c>
      <c r="P22" s="24">
        <f>IF(H22="","",IF(B22="NB",P21,IF(O22="",SUM($O$5:$O22)+N22,SUM($O$5:$O22))))</f>
        <v>12</v>
      </c>
      <c r="Q22" s="123" t="str">
        <f t="shared" si="0"/>
        <v/>
      </c>
      <c r="R22" s="121">
        <f t="shared" si="11"/>
        <v>0</v>
      </c>
      <c r="S22" s="79" t="str">
        <f t="shared" si="12"/>
        <v/>
      </c>
      <c r="T22" s="14">
        <f t="shared" si="5"/>
        <v>10</v>
      </c>
      <c r="U22" s="14">
        <f t="shared" si="28"/>
        <v>0</v>
      </c>
      <c r="V22" s="14" t="str">
        <f t="shared" si="29"/>
        <v>S</v>
      </c>
      <c r="W22" s="14" t="str">
        <f t="shared" si="49"/>
        <v>Y</v>
      </c>
      <c r="X22" s="14" t="str">
        <f t="shared" si="30"/>
        <v>Y</v>
      </c>
      <c r="Y22" s="14">
        <f t="shared" si="31"/>
        <v>1</v>
      </c>
      <c r="Z22" s="79" t="str">
        <f t="shared" si="32"/>
        <v>N</v>
      </c>
      <c r="AA22" s="14" t="str">
        <f t="shared" si="33"/>
        <v>N</v>
      </c>
      <c r="AB22" s="14" t="str">
        <f t="shared" si="34"/>
        <v>N</v>
      </c>
      <c r="AC22" s="14">
        <f t="shared" si="35"/>
        <v>0</v>
      </c>
      <c r="AD22" s="14">
        <f t="shared" si="36"/>
        <v>1</v>
      </c>
      <c r="AE22" s="14">
        <f t="shared" si="37"/>
        <v>1</v>
      </c>
      <c r="AF22" s="14">
        <f t="shared" si="38"/>
        <v>0</v>
      </c>
      <c r="AG22" s="152" t="str">
        <f t="shared" si="14"/>
        <v>B</v>
      </c>
      <c r="AH22" s="152" t="str">
        <f t="shared" si="15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1" t="str">
        <f t="shared" si="16"/>
        <v/>
      </c>
      <c r="AM22" s="71" t="str">
        <f t="shared" si="17"/>
        <v/>
      </c>
      <c r="AN22" s="71" t="str">
        <f t="shared" si="18"/>
        <v/>
      </c>
      <c r="AO22" s="71" t="str">
        <f t="shared" si="19"/>
        <v/>
      </c>
      <c r="AR22" s="14" t="str">
        <f t="shared" si="3"/>
        <v>TG</v>
      </c>
      <c r="AS22" s="14" t="str">
        <f t="shared" si="48"/>
        <v>FE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20"/>
        <v>00120</v>
      </c>
      <c r="AW22" s="14" t="str">
        <f t="shared" si="20"/>
        <v>12001</v>
      </c>
      <c r="AX22" s="14" t="str">
        <f t="shared" si="42"/>
        <v>100120</v>
      </c>
      <c r="AY22" s="14" t="str">
        <f t="shared" si="42"/>
        <v>012001</v>
      </c>
      <c r="AZ22" s="14" t="str">
        <f t="shared" si="43"/>
        <v>B</v>
      </c>
      <c r="BA22" s="14" t="str">
        <f t="shared" si="21"/>
        <v>L5W</v>
      </c>
      <c r="BB22" s="14" t="str">
        <f t="shared" si="44"/>
        <v>B</v>
      </c>
      <c r="BC22" s="14" t="str">
        <f t="shared" si="22"/>
        <v>L2W</v>
      </c>
      <c r="BD22" s="14" t="str">
        <f t="shared" si="47"/>
        <v>B</v>
      </c>
      <c r="BE22" s="14">
        <f t="shared" si="45"/>
        <v>1</v>
      </c>
      <c r="BF22" s="14">
        <f t="shared" si="46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>
      <c r="A23" s="14">
        <v>14</v>
      </c>
      <c r="B23" s="68" t="str">
        <f t="shared" si="6"/>
        <v>P7</v>
      </c>
      <c r="C23" s="24" t="str">
        <f t="shared" si="2"/>
        <v>T-T</v>
      </c>
      <c r="D23" s="77" t="str">
        <f t="shared" si="23"/>
        <v>L5</v>
      </c>
      <c r="E23" s="114" t="str">
        <f t="shared" si="24"/>
        <v/>
      </c>
      <c r="F23" s="67" t="str">
        <f t="shared" si="25"/>
        <v>L</v>
      </c>
      <c r="H23" s="81" t="str">
        <f>IF('Strategy Dashboard'!AU23="","",'Strategy Dashboard'!AU23)</f>
        <v>B</v>
      </c>
      <c r="J23" s="68" t="str">
        <f t="shared" si="7"/>
        <v>T-T</v>
      </c>
      <c r="K23" s="77" t="str">
        <f t="shared" si="8"/>
        <v>F2</v>
      </c>
      <c r="L23" s="114" t="str">
        <f t="shared" si="9"/>
        <v/>
      </c>
      <c r="M23" s="24" t="str">
        <f t="shared" si="26"/>
        <v>L</v>
      </c>
      <c r="N23" s="24">
        <f t="shared" si="27"/>
        <v>-7</v>
      </c>
      <c r="O23" s="117" t="str">
        <f t="shared" si="10"/>
        <v/>
      </c>
      <c r="P23" s="24">
        <f>IF(H23="","",IF(B23="NB",P22,IF(O23="",SUM($O$5:$O23)+N23,SUM($O$5:$O23))))</f>
        <v>5</v>
      </c>
      <c r="Q23" s="123" t="str">
        <f t="shared" si="0"/>
        <v/>
      </c>
      <c r="R23" s="121">
        <f t="shared" si="11"/>
        <v>-7</v>
      </c>
      <c r="S23" s="79" t="str">
        <f t="shared" si="12"/>
        <v>L</v>
      </c>
      <c r="T23" s="14">
        <f t="shared" si="5"/>
        <v>9</v>
      </c>
      <c r="U23" s="14">
        <f t="shared" si="28"/>
        <v>-1</v>
      </c>
      <c r="V23" s="14" t="str">
        <f t="shared" si="29"/>
        <v>C</v>
      </c>
      <c r="W23" s="14" t="str">
        <f t="shared" si="49"/>
        <v>Y</v>
      </c>
      <c r="X23" s="14" t="str">
        <f t="shared" si="30"/>
        <v>Y</v>
      </c>
      <c r="Y23" s="14">
        <f t="shared" si="31"/>
        <v>2</v>
      </c>
      <c r="Z23" s="79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5</v>
      </c>
      <c r="AD23" s="14">
        <f t="shared" si="36"/>
        <v>0</v>
      </c>
      <c r="AE23" s="14">
        <f t="shared" si="37"/>
        <v>2</v>
      </c>
      <c r="AF23" s="14">
        <f t="shared" si="38"/>
        <v>0</v>
      </c>
      <c r="AG23" s="152" t="str">
        <f t="shared" si="14"/>
        <v>F2</v>
      </c>
      <c r="AH23" s="152" t="str">
        <f t="shared" si="15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Y</v>
      </c>
      <c r="AL23" s="71" t="str">
        <f t="shared" si="16"/>
        <v>L5</v>
      </c>
      <c r="AM23" s="71" t="str">
        <f t="shared" si="17"/>
        <v/>
      </c>
      <c r="AN23" s="71" t="str">
        <f t="shared" si="18"/>
        <v>F2</v>
      </c>
      <c r="AO23" s="71" t="str">
        <f t="shared" si="19"/>
        <v/>
      </c>
      <c r="AR23" s="14" t="str">
        <f t="shared" si="3"/>
        <v>T-T</v>
      </c>
      <c r="AS23" s="14" t="str">
        <f t="shared" si="48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20"/>
        <v>01200</v>
      </c>
      <c r="AW23" s="14" t="str">
        <f t="shared" si="20"/>
        <v>20012</v>
      </c>
      <c r="AX23" s="14" t="str">
        <f t="shared" si="42"/>
        <v>001200</v>
      </c>
      <c r="AY23" s="14" t="str">
        <f t="shared" si="42"/>
        <v>120012</v>
      </c>
      <c r="AZ23" s="14" t="str">
        <f t="shared" si="43"/>
        <v>B</v>
      </c>
      <c r="BA23" s="14" t="str">
        <f t="shared" si="21"/>
        <v>BW</v>
      </c>
      <c r="BB23" s="14" t="str">
        <f t="shared" si="44"/>
        <v>L5</v>
      </c>
      <c r="BC23" s="14" t="str">
        <f t="shared" si="22"/>
        <v>BL</v>
      </c>
      <c r="BD23" s="14" t="str">
        <f t="shared" si="47"/>
        <v>F2</v>
      </c>
      <c r="BE23" s="14" t="str">
        <f t="shared" si="45"/>
        <v>5</v>
      </c>
      <c r="BF23" s="14" t="str">
        <f t="shared" si="46"/>
        <v>2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P5</v>
      </c>
      <c r="C24" s="25" t="str">
        <f t="shared" si="2"/>
        <v/>
      </c>
      <c r="D24" s="78" t="str">
        <f t="shared" si="23"/>
        <v>F2</v>
      </c>
      <c r="E24" s="115" t="str">
        <f t="shared" si="24"/>
        <v/>
      </c>
      <c r="F24" s="70" t="str">
        <f t="shared" si="25"/>
        <v>W</v>
      </c>
      <c r="H24" s="82" t="str">
        <f>IF('Strategy Dashboard'!AU24="","",'Strategy Dashboard'!AU24)</f>
        <v>P</v>
      </c>
      <c r="J24" s="69" t="str">
        <f t="shared" si="7"/>
        <v/>
      </c>
      <c r="K24" s="78" t="str">
        <f t="shared" si="8"/>
        <v>F3</v>
      </c>
      <c r="L24" s="115" t="str">
        <f t="shared" si="9"/>
        <v/>
      </c>
      <c r="M24" s="25" t="str">
        <f t="shared" si="26"/>
        <v>W</v>
      </c>
      <c r="N24" s="25">
        <f t="shared" si="27"/>
        <v>-2</v>
      </c>
      <c r="O24" s="124" t="str">
        <f t="shared" si="10"/>
        <v/>
      </c>
      <c r="P24" s="25">
        <f>IF(H24="","",IF(B24="NB",P23,IF(O24="",SUM($O$5:$O24)+N24,SUM($O$5:$O24))))</f>
        <v>10</v>
      </c>
      <c r="Q24" s="125" t="str">
        <f t="shared" si="0"/>
        <v/>
      </c>
      <c r="R24" s="122">
        <f t="shared" si="11"/>
        <v>5</v>
      </c>
      <c r="S24" s="79" t="str">
        <f t="shared" si="12"/>
        <v>W</v>
      </c>
      <c r="T24" s="14">
        <f t="shared" si="5"/>
        <v>10</v>
      </c>
      <c r="U24" s="14">
        <f t="shared" si="28"/>
        <v>1</v>
      </c>
      <c r="V24" s="14" t="str">
        <f t="shared" si="29"/>
        <v>C</v>
      </c>
      <c r="W24" s="14" t="str">
        <f t="shared" si="49"/>
        <v>Y</v>
      </c>
      <c r="X24" s="14" t="str">
        <f t="shared" si="30"/>
        <v>N</v>
      </c>
      <c r="Y24" s="14">
        <f t="shared" si="31"/>
        <v>3</v>
      </c>
      <c r="Z24" s="79" t="str">
        <f t="shared" si="32"/>
        <v>N</v>
      </c>
      <c r="AA24" s="14" t="str">
        <f t="shared" si="33"/>
        <v>N</v>
      </c>
      <c r="AB24" s="14" t="str">
        <f t="shared" si="34"/>
        <v>N</v>
      </c>
      <c r="AC24" s="14">
        <f t="shared" si="35"/>
        <v>2</v>
      </c>
      <c r="AD24" s="14">
        <f t="shared" si="36"/>
        <v>0</v>
      </c>
      <c r="AE24" s="14">
        <f t="shared" si="37"/>
        <v>3</v>
      </c>
      <c r="AF24" s="14">
        <f t="shared" si="38"/>
        <v>0</v>
      </c>
      <c r="AG24" s="152" t="str">
        <f t="shared" si="14"/>
        <v>F3</v>
      </c>
      <c r="AH24" s="152" t="str">
        <f t="shared" si="15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1" t="str">
        <f t="shared" si="16"/>
        <v>F2</v>
      </c>
      <c r="AM24" s="71" t="str">
        <f t="shared" si="17"/>
        <v/>
      </c>
      <c r="AN24" s="71" t="str">
        <f t="shared" si="18"/>
        <v>F3</v>
      </c>
      <c r="AO24" s="71" t="str">
        <f t="shared" si="19"/>
        <v/>
      </c>
      <c r="AR24" s="14" t="str">
        <f t="shared" si="3"/>
        <v>T-T</v>
      </c>
      <c r="AS24" s="14" t="str">
        <f t="shared" si="48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20"/>
        <v>12000</v>
      </c>
      <c r="AW24" s="14" t="str">
        <f t="shared" si="20"/>
        <v>00123</v>
      </c>
      <c r="AX24" s="14" t="str">
        <f t="shared" si="42"/>
        <v>012000</v>
      </c>
      <c r="AY24" s="14" t="str">
        <f t="shared" si="42"/>
        <v>200123</v>
      </c>
      <c r="AZ24" s="14" t="str">
        <f t="shared" si="43"/>
        <v>B</v>
      </c>
      <c r="BA24" s="14" t="str">
        <f t="shared" si="21"/>
        <v>L5L</v>
      </c>
      <c r="BB24" s="14" t="str">
        <f t="shared" si="44"/>
        <v>F2</v>
      </c>
      <c r="BC24" s="14" t="str">
        <f t="shared" si="22"/>
        <v>F2L</v>
      </c>
      <c r="BD24" s="14" t="str">
        <f t="shared" si="47"/>
        <v>F3</v>
      </c>
      <c r="BE24" s="14" t="str">
        <f t="shared" si="45"/>
        <v>2</v>
      </c>
      <c r="BF24" s="14" t="str">
        <f t="shared" si="46"/>
        <v>3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>
      <c r="A25" s="14">
        <v>16</v>
      </c>
      <c r="B25" s="74" t="str">
        <f t="shared" si="6"/>
        <v>P3</v>
      </c>
      <c r="C25" s="36" t="str">
        <f t="shared" si="2"/>
        <v/>
      </c>
      <c r="D25" s="75" t="str">
        <f t="shared" si="23"/>
        <v>B</v>
      </c>
      <c r="E25" s="113" t="str">
        <f t="shared" si="24"/>
        <v/>
      </c>
      <c r="F25" s="76" t="str">
        <f t="shared" si="25"/>
        <v/>
      </c>
      <c r="H25" s="80" t="str">
        <f>IF('Strategy Dashboard'!AU25="","",'Strategy Dashboard'!AU25)</f>
        <v/>
      </c>
      <c r="J25" s="74" t="str">
        <f t="shared" si="7"/>
        <v/>
      </c>
      <c r="K25" s="75" t="str">
        <f t="shared" si="8"/>
        <v>F2</v>
      </c>
      <c r="L25" s="113" t="str">
        <f t="shared" si="9"/>
        <v/>
      </c>
      <c r="M25" s="36" t="str">
        <f t="shared" si="26"/>
        <v/>
      </c>
      <c r="N25" s="36" t="str">
        <f t="shared" si="27"/>
        <v/>
      </c>
      <c r="O25" s="129" t="str">
        <f t="shared" si="10"/>
        <v/>
      </c>
      <c r="P25" s="36" t="str">
        <f>IF(H25="","",IF(B25="NB",P24,IF(O25="",SUM($O$5:$O25)+N25,SUM($O$5:$O25))))</f>
        <v/>
      </c>
      <c r="Q25" s="130" t="str">
        <f t="shared" si="0"/>
        <v/>
      </c>
      <c r="R25" s="120" t="str">
        <f t="shared" si="11"/>
        <v/>
      </c>
      <c r="S25" s="79" t="str">
        <f t="shared" si="12"/>
        <v/>
      </c>
      <c r="T25" s="14" t="str">
        <f t="shared" si="5"/>
        <v/>
      </c>
      <c r="U25" s="14">
        <f t="shared" si="28"/>
        <v>0</v>
      </c>
      <c r="V25" s="14" t="str">
        <f t="shared" si="29"/>
        <v>C</v>
      </c>
      <c r="W25" s="14" t="str">
        <f t="shared" si="49"/>
        <v>N</v>
      </c>
      <c r="X25" s="14" t="str">
        <f t="shared" si="30"/>
        <v>N</v>
      </c>
      <c r="Y25" s="14">
        <f t="shared" si="31"/>
        <v>4</v>
      </c>
      <c r="Z25" s="79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1</v>
      </c>
      <c r="AD25" s="14">
        <f t="shared" si="36"/>
        <v>0</v>
      </c>
      <c r="AE25" s="14">
        <f t="shared" si="37"/>
        <v>2</v>
      </c>
      <c r="AF25" s="14">
        <f t="shared" si="38"/>
        <v>0</v>
      </c>
      <c r="AG25" s="152" t="str">
        <f t="shared" si="14"/>
        <v>F2</v>
      </c>
      <c r="AH25" s="152" t="str">
        <f t="shared" si="15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1" t="str">
        <f t="shared" si="16"/>
        <v>B</v>
      </c>
      <c r="AM25" s="71" t="str">
        <f t="shared" si="17"/>
        <v/>
      </c>
      <c r="AN25" s="71" t="str">
        <f t="shared" si="18"/>
        <v>F2</v>
      </c>
      <c r="AO25" s="71" t="str">
        <f t="shared" si="19"/>
        <v/>
      </c>
      <c r="AR25" s="14" t="str">
        <f t="shared" si="3"/>
        <v>T-T</v>
      </c>
      <c r="AS25" s="14" t="str">
        <f t="shared" si="48"/>
        <v>T-T</v>
      </c>
      <c r="AT25" s="14" t="str">
        <f>IF('Strategy Dashboard'!AU25="P",IF(AT24="",1,AT24+1),"")</f>
        <v/>
      </c>
      <c r="AU25" s="14" t="str">
        <f>IF('Strategy Dashboard'!AU25="B",IF(AU24="",1,AU24+1),"")</f>
        <v/>
      </c>
      <c r="AV25" s="14" t="str">
        <f t="shared" si="20"/>
        <v>20001</v>
      </c>
      <c r="AW25" s="14" t="str">
        <f t="shared" si="20"/>
        <v>01230</v>
      </c>
      <c r="AX25" s="14" t="str">
        <f t="shared" si="42"/>
        <v>120001</v>
      </c>
      <c r="AY25" s="14" t="str">
        <f t="shared" si="42"/>
        <v>001230</v>
      </c>
      <c r="AZ25" s="14" t="str">
        <f t="shared" si="43"/>
        <v>B</v>
      </c>
      <c r="BA25" s="14" t="str">
        <f t="shared" si="21"/>
        <v>F2W</v>
      </c>
      <c r="BB25" s="14" t="str">
        <f t="shared" si="44"/>
        <v>B</v>
      </c>
      <c r="BC25" s="14" t="str">
        <f t="shared" si="22"/>
        <v>F3W</v>
      </c>
      <c r="BD25" s="14" t="str">
        <f t="shared" si="47"/>
        <v>F2</v>
      </c>
      <c r="BE25" s="14">
        <f t="shared" si="45"/>
        <v>1</v>
      </c>
      <c r="BF25" s="14" t="str">
        <f t="shared" si="46"/>
        <v>2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>
      <c r="A26" s="14">
        <v>17</v>
      </c>
      <c r="B26" s="68" t="str">
        <f t="shared" si="6"/>
        <v/>
      </c>
      <c r="C26" s="24" t="str">
        <f t="shared" si="2"/>
        <v/>
      </c>
      <c r="D26" s="77" t="str">
        <f t="shared" si="23"/>
        <v/>
      </c>
      <c r="E26" s="114" t="str">
        <f t="shared" si="24"/>
        <v/>
      </c>
      <c r="F26" s="67" t="str">
        <f t="shared" si="25"/>
        <v/>
      </c>
      <c r="H26" s="81" t="str">
        <f>IF('Strategy Dashboard'!AU26="","",'Strategy Dashboard'!AU26)</f>
        <v/>
      </c>
      <c r="J26" s="68" t="str">
        <f t="shared" si="7"/>
        <v/>
      </c>
      <c r="K26" s="77" t="str">
        <f t="shared" si="8"/>
        <v/>
      </c>
      <c r="L26" s="114" t="str">
        <f t="shared" si="9"/>
        <v/>
      </c>
      <c r="M26" s="24" t="str">
        <f t="shared" si="26"/>
        <v/>
      </c>
      <c r="N26" s="24" t="str">
        <f t="shared" si="27"/>
        <v/>
      </c>
      <c r="O26" s="117" t="str">
        <f t="shared" si="10"/>
        <v/>
      </c>
      <c r="P26" s="24" t="str">
        <f>IF(H26="","",IF(B26="NB",P25,IF(O26="",SUM($O$5:$O26)+N26,SUM($O$5:$O26))))</f>
        <v/>
      </c>
      <c r="Q26" s="123" t="str">
        <f t="shared" si="0"/>
        <v/>
      </c>
      <c r="R26" s="121" t="str">
        <f t="shared" si="11"/>
        <v/>
      </c>
      <c r="S26" s="79" t="str">
        <f t="shared" si="12"/>
        <v/>
      </c>
      <c r="T26" s="14" t="str">
        <f t="shared" si="5"/>
        <v/>
      </c>
      <c r="U26" s="14">
        <f t="shared" si="28"/>
        <v>0</v>
      </c>
      <c r="V26" s="14" t="str">
        <f t="shared" si="29"/>
        <v/>
      </c>
      <c r="W26" s="14" t="str">
        <f t="shared" si="49"/>
        <v>Y</v>
      </c>
      <c r="X26" s="14" t="str">
        <f t="shared" si="30"/>
        <v>N</v>
      </c>
      <c r="Y26" s="14" t="str">
        <f t="shared" si="31"/>
        <v/>
      </c>
      <c r="Z26" s="79" t="str">
        <f t="shared" si="32"/>
        <v/>
      </c>
      <c r="AA26" s="14" t="str">
        <f t="shared" si="33"/>
        <v/>
      </c>
      <c r="AB26" s="14" t="str">
        <f t="shared" si="34"/>
        <v/>
      </c>
      <c r="AC26" s="14" t="str">
        <f t="shared" si="35"/>
        <v/>
      </c>
      <c r="AD26" s="14" t="str">
        <f t="shared" si="36"/>
        <v/>
      </c>
      <c r="AE26" s="14" t="str">
        <f t="shared" si="37"/>
        <v/>
      </c>
      <c r="AF26" s="14" t="str">
        <f t="shared" si="38"/>
        <v/>
      </c>
      <c r="AG26" s="152" t="str">
        <f t="shared" si="14"/>
        <v/>
      </c>
      <c r="AH26" s="152" t="str">
        <f t="shared" si="15"/>
        <v/>
      </c>
      <c r="AI26" s="44" t="str">
        <f t="shared" si="39"/>
        <v/>
      </c>
      <c r="AJ26" s="44" t="str">
        <f t="shared" si="40"/>
        <v/>
      </c>
      <c r="AK26" s="44" t="str">
        <f t="shared" si="41"/>
        <v/>
      </c>
      <c r="AL26" s="71" t="str">
        <f t="shared" si="16"/>
        <v/>
      </c>
      <c r="AM26" s="71" t="str">
        <f t="shared" si="17"/>
        <v/>
      </c>
      <c r="AN26" s="71" t="str">
        <f t="shared" si="18"/>
        <v/>
      </c>
      <c r="AO26" s="71" t="str">
        <f t="shared" si="19"/>
        <v/>
      </c>
      <c r="AR26" s="14" t="str">
        <f t="shared" si="3"/>
        <v/>
      </c>
      <c r="AS26" s="14" t="str">
        <f t="shared" si="48"/>
        <v/>
      </c>
      <c r="AT26" s="14" t="str">
        <f>IF('Strategy Dashboard'!AU26="P",IF(AT25="",1,AT25+1),"")</f>
        <v/>
      </c>
      <c r="AU26" s="14" t="str">
        <f>IF('Strategy Dashboard'!AU26="B",IF(AU25="",1,AU25+1),"")</f>
        <v/>
      </c>
      <c r="AV26" s="14" t="str">
        <f t="shared" ref="AV26:AW45" si="50">IF(AT21="",0,AT21)&amp;IF(AT22="",0,AT22)&amp;IF(AT23="",0,AT23)&amp;IF(AT24="",0,AT24)&amp;IF(AT25="",0,AT25)</f>
        <v>00010</v>
      </c>
      <c r="AW26" s="14" t="str">
        <f t="shared" si="50"/>
        <v>12300</v>
      </c>
      <c r="AX26" s="14" t="str">
        <f t="shared" si="42"/>
        <v>200010</v>
      </c>
      <c r="AY26" s="14" t="str">
        <f t="shared" si="42"/>
        <v>012300</v>
      </c>
      <c r="AZ26" s="14" t="str">
        <f t="shared" si="43"/>
        <v>B</v>
      </c>
      <c r="BA26" s="14" t="str">
        <f t="shared" si="21"/>
        <v>B</v>
      </c>
      <c r="BB26" s="14" t="str">
        <f t="shared" si="44"/>
        <v/>
      </c>
      <c r="BC26" s="14" t="str">
        <f t="shared" si="22"/>
        <v>F2</v>
      </c>
      <c r="BD26" s="14" t="str">
        <f t="shared" si="47"/>
        <v/>
      </c>
      <c r="BE26" s="14">
        <f t="shared" si="45"/>
        <v>1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>
      <c r="A27" s="14">
        <v>18</v>
      </c>
      <c r="B27" s="68" t="str">
        <f t="shared" si="6"/>
        <v/>
      </c>
      <c r="C27" s="24" t="str">
        <f t="shared" si="2"/>
        <v/>
      </c>
      <c r="D27" s="77" t="str">
        <f t="shared" si="23"/>
        <v/>
      </c>
      <c r="E27" s="114" t="str">
        <f t="shared" si="24"/>
        <v/>
      </c>
      <c r="F27" s="67" t="str">
        <f t="shared" si="25"/>
        <v/>
      </c>
      <c r="H27" s="81" t="str">
        <f>IF('Strategy Dashboard'!AU27="","",'Strategy Dashboard'!AU27)</f>
        <v/>
      </c>
      <c r="J27" s="68" t="str">
        <f t="shared" si="7"/>
        <v/>
      </c>
      <c r="K27" s="77" t="str">
        <f t="shared" si="8"/>
        <v/>
      </c>
      <c r="L27" s="114" t="str">
        <f t="shared" si="9"/>
        <v/>
      </c>
      <c r="M27" s="24" t="str">
        <f t="shared" si="26"/>
        <v/>
      </c>
      <c r="N27" s="24" t="str">
        <f t="shared" si="27"/>
        <v/>
      </c>
      <c r="O27" s="117" t="str">
        <f t="shared" si="10"/>
        <v/>
      </c>
      <c r="P27" s="24" t="str">
        <f>IF(H27="","",IF(B27="NB",P26,IF(O27="",SUM($O$5:$O27)+N27,SUM($O$5:$O27))))</f>
        <v/>
      </c>
      <c r="Q27" s="123" t="str">
        <f t="shared" si="0"/>
        <v/>
      </c>
      <c r="R27" s="121" t="str">
        <f t="shared" si="11"/>
        <v/>
      </c>
      <c r="S27" s="79" t="str">
        <f t="shared" si="12"/>
        <v/>
      </c>
      <c r="T27" s="14" t="str">
        <f t="shared" si="5"/>
        <v/>
      </c>
      <c r="U27" s="14">
        <f t="shared" si="28"/>
        <v>0</v>
      </c>
      <c r="V27" s="14" t="str">
        <f t="shared" si="29"/>
        <v/>
      </c>
      <c r="W27" s="14" t="str">
        <f t="shared" si="49"/>
        <v>N</v>
      </c>
      <c r="X27" s="14" t="str">
        <f t="shared" si="30"/>
        <v>N</v>
      </c>
      <c r="Y27" s="14" t="str">
        <f t="shared" si="31"/>
        <v/>
      </c>
      <c r="Z27" s="79" t="str">
        <f t="shared" si="32"/>
        <v/>
      </c>
      <c r="AA27" s="14" t="str">
        <f t="shared" si="33"/>
        <v/>
      </c>
      <c r="AB27" s="14" t="str">
        <f t="shared" si="34"/>
        <v/>
      </c>
      <c r="AC27" s="14" t="str">
        <f t="shared" si="35"/>
        <v/>
      </c>
      <c r="AD27" s="14" t="str">
        <f t="shared" si="36"/>
        <v/>
      </c>
      <c r="AE27" s="14" t="str">
        <f t="shared" si="37"/>
        <v/>
      </c>
      <c r="AF27" s="14" t="str">
        <f t="shared" si="38"/>
        <v/>
      </c>
      <c r="AG27" s="152" t="str">
        <f t="shared" si="14"/>
        <v/>
      </c>
      <c r="AH27" s="152" t="str">
        <f t="shared" si="15"/>
        <v/>
      </c>
      <c r="AI27" s="44" t="str">
        <f t="shared" si="39"/>
        <v/>
      </c>
      <c r="AJ27" s="44" t="str">
        <f t="shared" si="40"/>
        <v/>
      </c>
      <c r="AK27" s="44" t="str">
        <f t="shared" si="41"/>
        <v/>
      </c>
      <c r="AL27" s="71" t="str">
        <f t="shared" si="16"/>
        <v/>
      </c>
      <c r="AM27" s="71" t="str">
        <f t="shared" si="17"/>
        <v/>
      </c>
      <c r="AN27" s="71" t="str">
        <f t="shared" si="18"/>
        <v/>
      </c>
      <c r="AO27" s="71" t="str">
        <f t="shared" si="19"/>
        <v/>
      </c>
      <c r="AR27" s="14" t="str">
        <f t="shared" si="3"/>
        <v/>
      </c>
      <c r="AS27" s="14" t="str">
        <f t="shared" si="48"/>
        <v/>
      </c>
      <c r="AT27" s="14" t="str">
        <f>IF('Strategy Dashboard'!AU27="P",IF(AT26="",1,AT26+1),"")</f>
        <v/>
      </c>
      <c r="AU27" s="14" t="str">
        <f>IF('Strategy Dashboard'!AU27="B",IF(AU26="",1,AU26+1),"")</f>
        <v/>
      </c>
      <c r="AV27" s="14" t="str">
        <f t="shared" si="50"/>
        <v>00100</v>
      </c>
      <c r="AW27" s="14" t="str">
        <f t="shared" si="50"/>
        <v>23000</v>
      </c>
      <c r="AX27" s="14" t="str">
        <f t="shared" si="42"/>
        <v>000100</v>
      </c>
      <c r="AY27" s="14" t="str">
        <f t="shared" si="42"/>
        <v>123000</v>
      </c>
      <c r="AZ27" s="14" t="str">
        <f t="shared" si="43"/>
        <v>B</v>
      </c>
      <c r="BA27" s="14" t="str">
        <f t="shared" si="21"/>
        <v/>
      </c>
      <c r="BB27" s="14" t="str">
        <f t="shared" si="44"/>
        <v/>
      </c>
      <c r="BC27" s="14" t="str">
        <f t="shared" si="22"/>
        <v/>
      </c>
      <c r="BD27" s="14" t="str">
        <f t="shared" si="47"/>
        <v/>
      </c>
      <c r="BE27" s="14">
        <f t="shared" si="45"/>
        <v>1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>
      <c r="A28" s="14">
        <v>19</v>
      </c>
      <c r="B28" s="68" t="str">
        <f t="shared" si="6"/>
        <v/>
      </c>
      <c r="C28" s="24" t="str">
        <f t="shared" si="2"/>
        <v/>
      </c>
      <c r="D28" s="77" t="str">
        <f t="shared" si="23"/>
        <v/>
      </c>
      <c r="E28" s="114" t="str">
        <f t="shared" si="24"/>
        <v/>
      </c>
      <c r="F28" s="67" t="str">
        <f t="shared" si="25"/>
        <v/>
      </c>
      <c r="H28" s="81" t="str">
        <f>IF('Strategy Dashboard'!AU28="","",'Strategy Dashboard'!AU28)</f>
        <v/>
      </c>
      <c r="J28" s="68" t="str">
        <f t="shared" si="7"/>
        <v/>
      </c>
      <c r="K28" s="77" t="str">
        <f t="shared" si="8"/>
        <v/>
      </c>
      <c r="L28" s="114" t="str">
        <f t="shared" si="9"/>
        <v/>
      </c>
      <c r="M28" s="24" t="str">
        <f t="shared" si="26"/>
        <v/>
      </c>
      <c r="N28" s="24" t="str">
        <f t="shared" si="27"/>
        <v/>
      </c>
      <c r="O28" s="117" t="str">
        <f t="shared" si="10"/>
        <v/>
      </c>
      <c r="P28" s="24" t="str">
        <f>IF(H28="","",IF(B28="NB",P27,IF(O28="",SUM($O$5:$O28)+N28,SUM($O$5:$O28))))</f>
        <v/>
      </c>
      <c r="Q28" s="123" t="str">
        <f t="shared" si="0"/>
        <v/>
      </c>
      <c r="R28" s="121" t="str">
        <f t="shared" si="11"/>
        <v/>
      </c>
      <c r="S28" s="79" t="str">
        <f t="shared" si="12"/>
        <v/>
      </c>
      <c r="T28" s="14" t="str">
        <f t="shared" si="5"/>
        <v/>
      </c>
      <c r="U28" s="14">
        <f t="shared" si="28"/>
        <v>0</v>
      </c>
      <c r="V28" s="14" t="str">
        <f t="shared" si="29"/>
        <v/>
      </c>
      <c r="W28" s="14" t="str">
        <f t="shared" si="49"/>
        <v>N</v>
      </c>
      <c r="X28" s="14" t="str">
        <f t="shared" si="30"/>
        <v>N</v>
      </c>
      <c r="Y28" s="14" t="str">
        <f t="shared" si="31"/>
        <v/>
      </c>
      <c r="Z28" s="79" t="str">
        <f t="shared" si="32"/>
        <v/>
      </c>
      <c r="AA28" s="14" t="str">
        <f t="shared" si="33"/>
        <v/>
      </c>
      <c r="AB28" s="14" t="str">
        <f t="shared" si="34"/>
        <v/>
      </c>
      <c r="AC28" s="14" t="str">
        <f t="shared" si="35"/>
        <v/>
      </c>
      <c r="AD28" s="14" t="str">
        <f t="shared" si="36"/>
        <v/>
      </c>
      <c r="AE28" s="14" t="str">
        <f t="shared" si="37"/>
        <v/>
      </c>
      <c r="AF28" s="14" t="str">
        <f t="shared" si="38"/>
        <v/>
      </c>
      <c r="AG28" s="152" t="str">
        <f t="shared" si="14"/>
        <v/>
      </c>
      <c r="AH28" s="152" t="str">
        <f t="shared" si="15"/>
        <v/>
      </c>
      <c r="AI28" s="44" t="str">
        <f t="shared" si="39"/>
        <v/>
      </c>
      <c r="AJ28" s="44" t="str">
        <f t="shared" si="40"/>
        <v/>
      </c>
      <c r="AK28" s="44" t="str">
        <f t="shared" si="41"/>
        <v/>
      </c>
      <c r="AL28" s="71" t="str">
        <f t="shared" si="16"/>
        <v/>
      </c>
      <c r="AM28" s="71" t="str">
        <f t="shared" si="17"/>
        <v/>
      </c>
      <c r="AN28" s="71" t="str">
        <f t="shared" si="18"/>
        <v/>
      </c>
      <c r="AO28" s="71" t="str">
        <f t="shared" si="19"/>
        <v/>
      </c>
      <c r="AR28" s="14" t="str">
        <f t="shared" si="3"/>
        <v/>
      </c>
      <c r="AS28" s="14" t="str">
        <f t="shared" si="48"/>
        <v/>
      </c>
      <c r="AT28" s="14" t="str">
        <f>IF('Strategy Dashboard'!AU28="P",IF(AT27="",1,AT27+1),"")</f>
        <v/>
      </c>
      <c r="AU28" s="14" t="str">
        <f>IF('Strategy Dashboard'!AU28="B",IF(AU27="",1,AU27+1),"")</f>
        <v/>
      </c>
      <c r="AV28" s="14" t="str">
        <f t="shared" si="50"/>
        <v>01000</v>
      </c>
      <c r="AW28" s="14" t="str">
        <f t="shared" si="50"/>
        <v>30000</v>
      </c>
      <c r="AX28" s="14" t="str">
        <f t="shared" si="42"/>
        <v>001000</v>
      </c>
      <c r="AY28" s="14" t="str">
        <f t="shared" si="42"/>
        <v>230000</v>
      </c>
      <c r="AZ28" s="14" t="str">
        <f t="shared" si="43"/>
        <v>B</v>
      </c>
      <c r="BA28" s="14" t="str">
        <f t="shared" si="21"/>
        <v/>
      </c>
      <c r="BB28" s="14" t="str">
        <f t="shared" si="44"/>
        <v/>
      </c>
      <c r="BC28" s="14" t="str">
        <f t="shared" si="22"/>
        <v/>
      </c>
      <c r="BD28" s="14" t="str">
        <f t="shared" si="47"/>
        <v/>
      </c>
      <c r="BE28" s="14">
        <f t="shared" si="45"/>
        <v>1</v>
      </c>
      <c r="BF28" s="14">
        <f t="shared" si="46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/>
      </c>
      <c r="C29" s="25" t="str">
        <f t="shared" si="2"/>
        <v/>
      </c>
      <c r="D29" s="78" t="str">
        <f t="shared" si="23"/>
        <v/>
      </c>
      <c r="E29" s="115" t="str">
        <f t="shared" si="24"/>
        <v/>
      </c>
      <c r="F29" s="70" t="str">
        <f t="shared" si="25"/>
        <v/>
      </c>
      <c r="H29" s="82" t="str">
        <f>IF('Strategy Dashboard'!AU29="","",'Strategy Dashboard'!AU29)</f>
        <v/>
      </c>
      <c r="J29" s="69" t="str">
        <f t="shared" si="7"/>
        <v/>
      </c>
      <c r="K29" s="78" t="str">
        <f t="shared" si="8"/>
        <v/>
      </c>
      <c r="L29" s="115" t="str">
        <f t="shared" si="9"/>
        <v/>
      </c>
      <c r="M29" s="25" t="str">
        <f t="shared" si="26"/>
        <v/>
      </c>
      <c r="N29" s="25" t="str">
        <f t="shared" si="27"/>
        <v/>
      </c>
      <c r="O29" s="124" t="str">
        <f t="shared" si="10"/>
        <v/>
      </c>
      <c r="P29" s="25" t="str">
        <f>IF(H29="","",IF(B29="NB",P28,IF(O29="",SUM($O$5:$O29)+N29,SUM($O$5:$O29))))</f>
        <v/>
      </c>
      <c r="Q29" s="125" t="str">
        <f t="shared" si="0"/>
        <v/>
      </c>
      <c r="R29" s="122" t="str">
        <f t="shared" si="11"/>
        <v/>
      </c>
      <c r="S29" s="79" t="str">
        <f t="shared" si="12"/>
        <v/>
      </c>
      <c r="T29" s="14" t="str">
        <f t="shared" si="5"/>
        <v/>
      </c>
      <c r="U29" s="14">
        <f t="shared" si="28"/>
        <v>0</v>
      </c>
      <c r="V29" s="14" t="str">
        <f t="shared" si="29"/>
        <v/>
      </c>
      <c r="W29" s="14" t="str">
        <f t="shared" si="49"/>
        <v>N</v>
      </c>
      <c r="X29" s="14" t="str">
        <f t="shared" si="30"/>
        <v>N</v>
      </c>
      <c r="Y29" s="14" t="str">
        <f t="shared" si="31"/>
        <v/>
      </c>
      <c r="Z29" s="79" t="str">
        <f t="shared" si="32"/>
        <v/>
      </c>
      <c r="AA29" s="14" t="str">
        <f t="shared" si="33"/>
        <v/>
      </c>
      <c r="AB29" s="14" t="str">
        <f t="shared" si="34"/>
        <v/>
      </c>
      <c r="AC29" s="14" t="str">
        <f t="shared" si="35"/>
        <v/>
      </c>
      <c r="AD29" s="14" t="str">
        <f t="shared" si="36"/>
        <v/>
      </c>
      <c r="AE29" s="14" t="str">
        <f t="shared" si="37"/>
        <v/>
      </c>
      <c r="AF29" s="14" t="str">
        <f t="shared" si="38"/>
        <v/>
      </c>
      <c r="AG29" s="152" t="str">
        <f t="shared" si="14"/>
        <v/>
      </c>
      <c r="AH29" s="152" t="str">
        <f t="shared" si="15"/>
        <v/>
      </c>
      <c r="AI29" s="44" t="str">
        <f t="shared" si="39"/>
        <v/>
      </c>
      <c r="AJ29" s="44" t="str">
        <f t="shared" si="40"/>
        <v/>
      </c>
      <c r="AK29" s="44" t="str">
        <f t="shared" si="41"/>
        <v/>
      </c>
      <c r="AL29" s="71" t="str">
        <f t="shared" si="16"/>
        <v/>
      </c>
      <c r="AM29" s="71" t="str">
        <f t="shared" si="17"/>
        <v/>
      </c>
      <c r="AN29" s="71" t="str">
        <f t="shared" si="18"/>
        <v/>
      </c>
      <c r="AO29" s="71" t="str">
        <f t="shared" si="19"/>
        <v/>
      </c>
      <c r="AR29" s="14" t="str">
        <f t="shared" si="3"/>
        <v/>
      </c>
      <c r="AS29" s="14" t="str">
        <f t="shared" si="48"/>
        <v/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0"/>
        <v>10000</v>
      </c>
      <c r="AW29" s="14" t="str">
        <f t="shared" si="50"/>
        <v>00000</v>
      </c>
      <c r="AX29" s="14" t="str">
        <f t="shared" si="42"/>
        <v>010000</v>
      </c>
      <c r="AY29" s="14" t="str">
        <f t="shared" si="42"/>
        <v>300000</v>
      </c>
      <c r="AZ29" s="14" t="str">
        <f t="shared" si="43"/>
        <v>B</v>
      </c>
      <c r="BA29" s="14" t="str">
        <f t="shared" si="21"/>
        <v/>
      </c>
      <c r="BB29" s="14" t="str">
        <f t="shared" si="44"/>
        <v/>
      </c>
      <c r="BC29" s="14" t="str">
        <f t="shared" si="22"/>
        <v/>
      </c>
      <c r="BD29" s="14" t="str">
        <f t="shared" si="47"/>
        <v/>
      </c>
      <c r="BE29" s="14">
        <f t="shared" si="45"/>
        <v>1</v>
      </c>
      <c r="BF29" s="14">
        <f t="shared" si="46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/>
      </c>
      <c r="C30" s="36" t="str">
        <f t="shared" si="2"/>
        <v/>
      </c>
      <c r="D30" s="75" t="str">
        <f t="shared" si="23"/>
        <v/>
      </c>
      <c r="E30" s="113" t="str">
        <f t="shared" si="24"/>
        <v/>
      </c>
      <c r="F30" s="76" t="str">
        <f t="shared" si="25"/>
        <v/>
      </c>
      <c r="H30" s="80" t="str">
        <f>IF('Strategy Dashboard'!AU30="","",'Strategy Dashboard'!AU30)</f>
        <v/>
      </c>
      <c r="J30" s="74" t="str">
        <f t="shared" si="7"/>
        <v/>
      </c>
      <c r="K30" s="75" t="str">
        <f t="shared" si="8"/>
        <v/>
      </c>
      <c r="L30" s="113" t="str">
        <f t="shared" si="9"/>
        <v/>
      </c>
      <c r="M30" s="36" t="str">
        <f t="shared" si="26"/>
        <v/>
      </c>
      <c r="N30" s="36" t="str">
        <f t="shared" si="27"/>
        <v/>
      </c>
      <c r="O30" s="129" t="str">
        <f t="shared" si="10"/>
        <v/>
      </c>
      <c r="P30" s="36" t="str">
        <f>IF(H30="","",IF(B30="NB",P29,IF(O30="",SUM($O$5:$O30)+N30,SUM($O$5:$O30))))</f>
        <v/>
      </c>
      <c r="Q30" s="130" t="str">
        <f t="shared" si="0"/>
        <v/>
      </c>
      <c r="R30" s="122" t="str">
        <f t="shared" si="11"/>
        <v/>
      </c>
      <c r="S30" s="79" t="str">
        <f t="shared" si="12"/>
        <v/>
      </c>
      <c r="T30" s="14" t="str">
        <f t="shared" si="5"/>
        <v/>
      </c>
      <c r="U30" s="14">
        <f t="shared" si="28"/>
        <v>0</v>
      </c>
      <c r="V30" s="14" t="str">
        <f t="shared" si="29"/>
        <v/>
      </c>
      <c r="W30" s="14" t="str">
        <f t="shared" si="49"/>
        <v>N</v>
      </c>
      <c r="X30" s="14" t="str">
        <f t="shared" si="30"/>
        <v>N</v>
      </c>
      <c r="Y30" s="14" t="str">
        <f t="shared" si="31"/>
        <v/>
      </c>
      <c r="Z30" s="79" t="str">
        <f t="shared" si="32"/>
        <v/>
      </c>
      <c r="AA30" s="14" t="str">
        <f t="shared" si="33"/>
        <v/>
      </c>
      <c r="AB30" s="14" t="str">
        <f t="shared" si="34"/>
        <v/>
      </c>
      <c r="AC30" s="14" t="str">
        <f t="shared" si="35"/>
        <v/>
      </c>
      <c r="AD30" s="14" t="str">
        <f t="shared" si="36"/>
        <v/>
      </c>
      <c r="AE30" s="14" t="str">
        <f t="shared" si="37"/>
        <v/>
      </c>
      <c r="AF30" s="14" t="str">
        <f t="shared" si="38"/>
        <v/>
      </c>
      <c r="AG30" s="152" t="str">
        <f t="shared" si="14"/>
        <v/>
      </c>
      <c r="AH30" s="152" t="str">
        <f t="shared" si="15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1" t="str">
        <f t="shared" si="16"/>
        <v/>
      </c>
      <c r="AM30" s="71" t="str">
        <f t="shared" si="17"/>
        <v/>
      </c>
      <c r="AN30" s="71" t="str">
        <f t="shared" si="18"/>
        <v/>
      </c>
      <c r="AO30" s="71" t="str">
        <f t="shared" si="19"/>
        <v/>
      </c>
      <c r="AR30" s="14" t="str">
        <f t="shared" si="3"/>
        <v/>
      </c>
      <c r="AS30" s="14" t="str">
        <f t="shared" si="48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00000</v>
      </c>
      <c r="AW30" s="14" t="str">
        <f t="shared" si="50"/>
        <v>00000</v>
      </c>
      <c r="AX30" s="14" t="str">
        <f t="shared" si="42"/>
        <v>100000</v>
      </c>
      <c r="AY30" s="14" t="str">
        <f t="shared" si="42"/>
        <v>000000</v>
      </c>
      <c r="AZ30" s="14" t="str">
        <f t="shared" si="43"/>
        <v>B</v>
      </c>
      <c r="BA30" s="14" t="str">
        <f t="shared" si="21"/>
        <v/>
      </c>
      <c r="BB30" s="14" t="str">
        <f t="shared" si="44"/>
        <v/>
      </c>
      <c r="BC30" s="14" t="str">
        <f t="shared" si="22"/>
        <v/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/>
      </c>
      <c r="C31" s="24" t="str">
        <f t="shared" si="2"/>
        <v/>
      </c>
      <c r="D31" s="77" t="str">
        <f t="shared" si="23"/>
        <v/>
      </c>
      <c r="E31" s="114" t="str">
        <f t="shared" si="24"/>
        <v/>
      </c>
      <c r="F31" s="67" t="str">
        <f t="shared" si="25"/>
        <v/>
      </c>
      <c r="H31" s="81" t="str">
        <f>IF('Strategy Dashboard'!AU31="","",'Strategy Dashboard'!AU31)</f>
        <v/>
      </c>
      <c r="J31" s="68" t="str">
        <f t="shared" si="7"/>
        <v/>
      </c>
      <c r="K31" s="77" t="str">
        <f t="shared" si="8"/>
        <v/>
      </c>
      <c r="L31" s="114" t="str">
        <f t="shared" si="9"/>
        <v/>
      </c>
      <c r="M31" s="24" t="str">
        <f t="shared" si="26"/>
        <v/>
      </c>
      <c r="N31" s="24" t="str">
        <f t="shared" si="27"/>
        <v/>
      </c>
      <c r="O31" s="117" t="str">
        <f t="shared" si="10"/>
        <v/>
      </c>
      <c r="P31" s="24" t="str">
        <f>IF(H31="","",IF(B31="NB",P30,IF(O31="",SUM($O$5:$O31)+N31,SUM($O$5:$O31))))</f>
        <v/>
      </c>
      <c r="Q31" s="123" t="str">
        <f t="shared" si="0"/>
        <v/>
      </c>
      <c r="R31" s="122" t="str">
        <f t="shared" si="11"/>
        <v/>
      </c>
      <c r="S31" s="79" t="str">
        <f t="shared" si="12"/>
        <v/>
      </c>
      <c r="T31" s="14" t="str">
        <f t="shared" si="5"/>
        <v/>
      </c>
      <c r="U31" s="14">
        <f t="shared" si="28"/>
        <v>0</v>
      </c>
      <c r="V31" s="14" t="str">
        <f t="shared" si="29"/>
        <v/>
      </c>
      <c r="W31" s="14" t="str">
        <f t="shared" si="49"/>
        <v>N</v>
      </c>
      <c r="X31" s="14" t="str">
        <f t="shared" si="30"/>
        <v>N</v>
      </c>
      <c r="Y31" s="14" t="str">
        <f t="shared" si="31"/>
        <v/>
      </c>
      <c r="Z31" s="79" t="str">
        <f t="shared" si="32"/>
        <v/>
      </c>
      <c r="AA31" s="14" t="str">
        <f t="shared" si="33"/>
        <v/>
      </c>
      <c r="AB31" s="14" t="str">
        <f t="shared" si="34"/>
        <v/>
      </c>
      <c r="AC31" s="14" t="str">
        <f t="shared" si="35"/>
        <v/>
      </c>
      <c r="AD31" s="14" t="str">
        <f t="shared" si="36"/>
        <v/>
      </c>
      <c r="AE31" s="14" t="str">
        <f t="shared" si="37"/>
        <v/>
      </c>
      <c r="AF31" s="14" t="str">
        <f t="shared" si="38"/>
        <v/>
      </c>
      <c r="AG31" s="152" t="str">
        <f t="shared" si="14"/>
        <v/>
      </c>
      <c r="AH31" s="152" t="str">
        <f t="shared" si="15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1" t="str">
        <f t="shared" si="16"/>
        <v/>
      </c>
      <c r="AM31" s="71" t="str">
        <f t="shared" si="17"/>
        <v/>
      </c>
      <c r="AN31" s="71" t="str">
        <f t="shared" si="18"/>
        <v/>
      </c>
      <c r="AO31" s="71" t="str">
        <f t="shared" si="19"/>
        <v/>
      </c>
      <c r="AR31" s="14" t="str">
        <f t="shared" si="3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00000</v>
      </c>
      <c r="AW31" s="14" t="str">
        <f t="shared" si="50"/>
        <v>00000</v>
      </c>
      <c r="AX31" s="14" t="str">
        <f t="shared" si="42"/>
        <v>000000</v>
      </c>
      <c r="AY31" s="14" t="str">
        <f t="shared" si="42"/>
        <v>000000</v>
      </c>
      <c r="AZ31" s="14" t="str">
        <f t="shared" si="43"/>
        <v>B</v>
      </c>
      <c r="BA31" s="14" t="str">
        <f t="shared" si="21"/>
        <v/>
      </c>
      <c r="BB31" s="14" t="str">
        <f t="shared" si="44"/>
        <v/>
      </c>
      <c r="BC31" s="14" t="str">
        <f t="shared" si="22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/>
      </c>
      <c r="C32" s="24" t="str">
        <f t="shared" si="2"/>
        <v/>
      </c>
      <c r="D32" s="77" t="str">
        <f t="shared" si="23"/>
        <v/>
      </c>
      <c r="E32" s="114" t="str">
        <f t="shared" si="24"/>
        <v/>
      </c>
      <c r="F32" s="67" t="str">
        <f t="shared" si="25"/>
        <v/>
      </c>
      <c r="H32" s="81" t="str">
        <f>IF('Strategy Dashboard'!AU32="","",'Strategy Dashboard'!AU32)</f>
        <v/>
      </c>
      <c r="J32" s="68" t="str">
        <f t="shared" si="7"/>
        <v/>
      </c>
      <c r="K32" s="77" t="str">
        <f t="shared" si="8"/>
        <v/>
      </c>
      <c r="L32" s="114" t="str">
        <f t="shared" si="9"/>
        <v/>
      </c>
      <c r="M32" s="24" t="str">
        <f t="shared" si="26"/>
        <v/>
      </c>
      <c r="N32" s="24" t="str">
        <f t="shared" si="27"/>
        <v/>
      </c>
      <c r="O32" s="117" t="str">
        <f t="shared" si="10"/>
        <v/>
      </c>
      <c r="P32" s="24" t="str">
        <f>IF(H32="","",IF(B32="NB",P31,IF(O32="",SUM($O$5:$O32)+N32,SUM($O$5:$O32))))</f>
        <v/>
      </c>
      <c r="Q32" s="123" t="str">
        <f t="shared" si="0"/>
        <v/>
      </c>
      <c r="R32" s="122" t="str">
        <f t="shared" si="11"/>
        <v/>
      </c>
      <c r="S32" s="79" t="str">
        <f t="shared" si="12"/>
        <v/>
      </c>
      <c r="T32" s="14" t="str">
        <f t="shared" si="5"/>
        <v/>
      </c>
      <c r="U32" s="14">
        <f t="shared" si="28"/>
        <v>0</v>
      </c>
      <c r="V32" s="14" t="str">
        <f t="shared" si="29"/>
        <v/>
      </c>
      <c r="W32" s="14" t="str">
        <f t="shared" si="49"/>
        <v>N</v>
      </c>
      <c r="X32" s="14" t="str">
        <f t="shared" si="30"/>
        <v>N</v>
      </c>
      <c r="Y32" s="14" t="str">
        <f t="shared" si="31"/>
        <v/>
      </c>
      <c r="Z32" s="79" t="str">
        <f t="shared" si="32"/>
        <v/>
      </c>
      <c r="AA32" s="14" t="str">
        <f t="shared" si="33"/>
        <v/>
      </c>
      <c r="AB32" s="14" t="str">
        <f t="shared" si="34"/>
        <v/>
      </c>
      <c r="AC32" s="14" t="str">
        <f t="shared" si="35"/>
        <v/>
      </c>
      <c r="AD32" s="14" t="str">
        <f t="shared" si="36"/>
        <v/>
      </c>
      <c r="AE32" s="14" t="str">
        <f t="shared" si="37"/>
        <v/>
      </c>
      <c r="AF32" s="14" t="str">
        <f t="shared" si="38"/>
        <v/>
      </c>
      <c r="AG32" s="152" t="str">
        <f t="shared" si="14"/>
        <v/>
      </c>
      <c r="AH32" s="152" t="str">
        <f t="shared" si="15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1" t="str">
        <f t="shared" si="16"/>
        <v/>
      </c>
      <c r="AM32" s="71" t="str">
        <f t="shared" si="17"/>
        <v/>
      </c>
      <c r="AN32" s="71" t="str">
        <f t="shared" si="18"/>
        <v/>
      </c>
      <c r="AO32" s="71" t="str">
        <f t="shared" si="19"/>
        <v/>
      </c>
      <c r="AR32" s="14" t="str">
        <f t="shared" si="3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00000</v>
      </c>
      <c r="AW32" s="14" t="str">
        <f t="shared" si="50"/>
        <v>00000</v>
      </c>
      <c r="AX32" s="14" t="str">
        <f t="shared" si="42"/>
        <v>000000</v>
      </c>
      <c r="AY32" s="14" t="str">
        <f t="shared" si="42"/>
        <v>000000</v>
      </c>
      <c r="AZ32" s="14" t="str">
        <f t="shared" si="43"/>
        <v>B</v>
      </c>
      <c r="BA32" s="14" t="str">
        <f t="shared" si="21"/>
        <v/>
      </c>
      <c r="BB32" s="14" t="str">
        <f t="shared" si="44"/>
        <v/>
      </c>
      <c r="BC32" s="14" t="str">
        <f t="shared" si="22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68" t="str">
        <f t="shared" si="6"/>
        <v/>
      </c>
      <c r="C33" s="24" t="str">
        <f t="shared" si="2"/>
        <v/>
      </c>
      <c r="D33" s="77" t="str">
        <f t="shared" si="23"/>
        <v/>
      </c>
      <c r="E33" s="114" t="str">
        <f t="shared" si="24"/>
        <v/>
      </c>
      <c r="F33" s="67" t="str">
        <f t="shared" si="25"/>
        <v/>
      </c>
      <c r="H33" s="81" t="str">
        <f>IF('Strategy Dashboard'!AU33="","",'Strategy Dashboard'!AU33)</f>
        <v/>
      </c>
      <c r="J33" s="68" t="str">
        <f t="shared" si="7"/>
        <v/>
      </c>
      <c r="K33" s="77" t="str">
        <f t="shared" si="8"/>
        <v/>
      </c>
      <c r="L33" s="114" t="str">
        <f t="shared" si="9"/>
        <v/>
      </c>
      <c r="M33" s="24" t="str">
        <f t="shared" si="26"/>
        <v/>
      </c>
      <c r="N33" s="24" t="str">
        <f t="shared" si="27"/>
        <v/>
      </c>
      <c r="O33" s="117" t="str">
        <f t="shared" si="10"/>
        <v/>
      </c>
      <c r="P33" s="24" t="str">
        <f>IF(H33="","",IF(B33="NB",P32,IF(O33="",SUM($O$5:$O33)+N33,SUM($O$5:$O33))))</f>
        <v/>
      </c>
      <c r="Q33" s="123" t="str">
        <f t="shared" si="0"/>
        <v/>
      </c>
      <c r="R33" s="122" t="str">
        <f t="shared" si="11"/>
        <v/>
      </c>
      <c r="S33" s="79" t="str">
        <f t="shared" si="12"/>
        <v/>
      </c>
      <c r="T33" s="14" t="str">
        <f t="shared" si="5"/>
        <v/>
      </c>
      <c r="U33" s="14">
        <f t="shared" si="28"/>
        <v>0</v>
      </c>
      <c r="V33" s="14" t="str">
        <f t="shared" si="29"/>
        <v/>
      </c>
      <c r="W33" s="14" t="str">
        <f t="shared" si="49"/>
        <v>N</v>
      </c>
      <c r="X33" s="14" t="str">
        <f t="shared" si="30"/>
        <v>N</v>
      </c>
      <c r="Y33" s="14" t="str">
        <f t="shared" si="31"/>
        <v/>
      </c>
      <c r="Z33" s="79" t="str">
        <f t="shared" si="32"/>
        <v/>
      </c>
      <c r="AA33" s="14" t="str">
        <f t="shared" si="33"/>
        <v/>
      </c>
      <c r="AB33" s="14" t="str">
        <f t="shared" si="34"/>
        <v/>
      </c>
      <c r="AC33" s="14" t="str">
        <f t="shared" si="35"/>
        <v/>
      </c>
      <c r="AD33" s="14" t="str">
        <f t="shared" si="36"/>
        <v/>
      </c>
      <c r="AE33" s="14" t="str">
        <f t="shared" si="37"/>
        <v/>
      </c>
      <c r="AF33" s="14" t="str">
        <f t="shared" si="38"/>
        <v/>
      </c>
      <c r="AG33" s="152" t="str">
        <f t="shared" si="14"/>
        <v/>
      </c>
      <c r="AH33" s="152" t="str">
        <f t="shared" si="15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1" t="str">
        <f t="shared" si="16"/>
        <v/>
      </c>
      <c r="AM33" s="71" t="str">
        <f t="shared" si="17"/>
        <v/>
      </c>
      <c r="AN33" s="71" t="str">
        <f t="shared" si="18"/>
        <v/>
      </c>
      <c r="AO33" s="71" t="str">
        <f t="shared" si="19"/>
        <v/>
      </c>
      <c r="AR33" s="14" t="str">
        <f t="shared" si="3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00000</v>
      </c>
      <c r="AW33" s="14" t="str">
        <f t="shared" si="50"/>
        <v>00000</v>
      </c>
      <c r="AX33" s="14" t="str">
        <f t="shared" si="42"/>
        <v>000000</v>
      </c>
      <c r="AY33" s="14" t="str">
        <f t="shared" si="42"/>
        <v>000000</v>
      </c>
      <c r="AZ33" s="14" t="str">
        <f t="shared" si="43"/>
        <v>B</v>
      </c>
      <c r="BA33" s="14" t="str">
        <f t="shared" si="21"/>
        <v/>
      </c>
      <c r="BB33" s="14" t="str">
        <f t="shared" si="44"/>
        <v/>
      </c>
      <c r="BC33" s="14" t="str">
        <f t="shared" si="22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/>
      </c>
      <c r="C34" s="25" t="str">
        <f t="shared" si="2"/>
        <v/>
      </c>
      <c r="D34" s="78" t="str">
        <f t="shared" si="23"/>
        <v/>
      </c>
      <c r="E34" s="115" t="str">
        <f t="shared" si="24"/>
        <v/>
      </c>
      <c r="F34" s="70" t="str">
        <f t="shared" si="25"/>
        <v/>
      </c>
      <c r="H34" s="82" t="str">
        <f>IF('Strategy Dashboard'!AU34="","",'Strategy Dashboard'!AU34)</f>
        <v/>
      </c>
      <c r="J34" s="69" t="str">
        <f t="shared" si="7"/>
        <v/>
      </c>
      <c r="K34" s="78" t="str">
        <f t="shared" si="8"/>
        <v/>
      </c>
      <c r="L34" s="115" t="str">
        <f t="shared" si="9"/>
        <v/>
      </c>
      <c r="M34" s="25" t="str">
        <f t="shared" si="26"/>
        <v/>
      </c>
      <c r="N34" s="25" t="str">
        <f t="shared" si="27"/>
        <v/>
      </c>
      <c r="O34" s="124" t="str">
        <f t="shared" si="10"/>
        <v/>
      </c>
      <c r="P34" s="25" t="str">
        <f>IF(H34="","",IF(B34="NB",P33,IF(O34="",SUM($O$5:$O34)+N34,SUM($O$5:$O34))))</f>
        <v/>
      </c>
      <c r="Q34" s="125" t="str">
        <f t="shared" si="0"/>
        <v/>
      </c>
      <c r="R34" s="122" t="str">
        <f t="shared" si="11"/>
        <v/>
      </c>
      <c r="S34" s="79" t="str">
        <f t="shared" si="12"/>
        <v/>
      </c>
      <c r="T34" s="14" t="str">
        <f t="shared" si="5"/>
        <v/>
      </c>
      <c r="U34" s="14">
        <f t="shared" si="28"/>
        <v>0</v>
      </c>
      <c r="V34" s="14" t="str">
        <f t="shared" si="29"/>
        <v/>
      </c>
      <c r="W34" s="14" t="str">
        <f t="shared" si="49"/>
        <v>N</v>
      </c>
      <c r="X34" s="14" t="str">
        <f t="shared" si="30"/>
        <v>N</v>
      </c>
      <c r="Y34" s="14" t="str">
        <f t="shared" si="31"/>
        <v/>
      </c>
      <c r="Z34" s="79" t="str">
        <f t="shared" si="32"/>
        <v/>
      </c>
      <c r="AA34" s="14" t="str">
        <f t="shared" si="33"/>
        <v/>
      </c>
      <c r="AB34" s="14" t="str">
        <f t="shared" si="34"/>
        <v/>
      </c>
      <c r="AC34" s="14" t="str">
        <f t="shared" si="35"/>
        <v/>
      </c>
      <c r="AD34" s="14" t="str">
        <f t="shared" si="36"/>
        <v/>
      </c>
      <c r="AE34" s="14" t="str">
        <f t="shared" si="37"/>
        <v/>
      </c>
      <c r="AF34" s="14" t="str">
        <f t="shared" si="38"/>
        <v/>
      </c>
      <c r="AG34" s="152" t="str">
        <f t="shared" si="14"/>
        <v/>
      </c>
      <c r="AH34" s="152" t="str">
        <f t="shared" si="15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1" t="str">
        <f t="shared" si="16"/>
        <v/>
      </c>
      <c r="AM34" s="71" t="str">
        <f t="shared" si="17"/>
        <v/>
      </c>
      <c r="AN34" s="71" t="str">
        <f t="shared" si="18"/>
        <v/>
      </c>
      <c r="AO34" s="71" t="str">
        <f t="shared" si="19"/>
        <v/>
      </c>
      <c r="AR34" s="14" t="str">
        <f t="shared" si="3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00000</v>
      </c>
      <c r="AX34" s="14" t="str">
        <f t="shared" si="42"/>
        <v>000000</v>
      </c>
      <c r="AY34" s="14" t="str">
        <f t="shared" si="42"/>
        <v>000000</v>
      </c>
      <c r="AZ34" s="14" t="str">
        <f t="shared" si="43"/>
        <v>B</v>
      </c>
      <c r="BA34" s="14" t="str">
        <f t="shared" si="21"/>
        <v/>
      </c>
      <c r="BB34" s="14" t="str">
        <f t="shared" si="44"/>
        <v/>
      </c>
      <c r="BC34" s="14" t="str">
        <f t="shared" si="22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4" t="str">
        <f t="shared" si="6"/>
        <v/>
      </c>
      <c r="C35" s="36" t="str">
        <f t="shared" si="2"/>
        <v/>
      </c>
      <c r="D35" s="75" t="str">
        <f t="shared" si="23"/>
        <v/>
      </c>
      <c r="E35" s="113" t="str">
        <f t="shared" si="24"/>
        <v/>
      </c>
      <c r="F35" s="76" t="str">
        <f t="shared" si="25"/>
        <v/>
      </c>
      <c r="H35" s="80" t="str">
        <f>IF('Strategy Dashboard'!AU35="","",'Strategy Dashboard'!AU35)</f>
        <v/>
      </c>
      <c r="J35" s="74" t="str">
        <f t="shared" si="7"/>
        <v/>
      </c>
      <c r="K35" s="75" t="str">
        <f t="shared" si="8"/>
        <v/>
      </c>
      <c r="L35" s="113" t="str">
        <f t="shared" si="9"/>
        <v/>
      </c>
      <c r="M35" s="36" t="str">
        <f t="shared" si="26"/>
        <v/>
      </c>
      <c r="N35" s="36" t="str">
        <f t="shared" si="27"/>
        <v/>
      </c>
      <c r="O35" s="129" t="str">
        <f t="shared" si="10"/>
        <v/>
      </c>
      <c r="P35" s="36" t="str">
        <f>IF(H35="","",IF(B35="NB",P34,IF(O35="",SUM($O$5:$O35)+N35,SUM($O$5:$O35))))</f>
        <v/>
      </c>
      <c r="Q35" s="130" t="str">
        <f t="shared" si="0"/>
        <v/>
      </c>
      <c r="R35" s="122" t="str">
        <f t="shared" si="11"/>
        <v/>
      </c>
      <c r="S35" s="79" t="str">
        <f t="shared" si="12"/>
        <v/>
      </c>
      <c r="T35" s="14" t="str">
        <f t="shared" si="5"/>
        <v/>
      </c>
      <c r="U35" s="14">
        <f t="shared" si="28"/>
        <v>0</v>
      </c>
      <c r="V35" s="14" t="str">
        <f t="shared" si="29"/>
        <v/>
      </c>
      <c r="W35" s="14" t="str">
        <f t="shared" si="49"/>
        <v>N</v>
      </c>
      <c r="X35" s="14" t="str">
        <f t="shared" si="30"/>
        <v>N</v>
      </c>
      <c r="Y35" s="14" t="str">
        <f t="shared" si="31"/>
        <v/>
      </c>
      <c r="Z35" s="79" t="str">
        <f t="shared" si="32"/>
        <v/>
      </c>
      <c r="AA35" s="14" t="str">
        <f t="shared" si="33"/>
        <v/>
      </c>
      <c r="AB35" s="14" t="str">
        <f t="shared" si="34"/>
        <v/>
      </c>
      <c r="AC35" s="14" t="str">
        <f t="shared" si="35"/>
        <v/>
      </c>
      <c r="AD35" s="14" t="str">
        <f t="shared" si="36"/>
        <v/>
      </c>
      <c r="AE35" s="14" t="str">
        <f t="shared" si="37"/>
        <v/>
      </c>
      <c r="AF35" s="14" t="str">
        <f t="shared" si="38"/>
        <v/>
      </c>
      <c r="AG35" s="152" t="str">
        <f t="shared" si="14"/>
        <v/>
      </c>
      <c r="AH35" s="152" t="str">
        <f t="shared" si="15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1" t="str">
        <f t="shared" si="16"/>
        <v/>
      </c>
      <c r="AM35" s="71" t="str">
        <f t="shared" si="17"/>
        <v/>
      </c>
      <c r="AN35" s="71" t="str">
        <f t="shared" si="18"/>
        <v/>
      </c>
      <c r="AO35" s="71" t="str">
        <f t="shared" si="19"/>
        <v/>
      </c>
      <c r="AR35" s="14" t="str">
        <f t="shared" si="3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21"/>
        <v/>
      </c>
      <c r="BB35" s="14" t="str">
        <f t="shared" si="44"/>
        <v/>
      </c>
      <c r="BC35" s="14" t="str">
        <f t="shared" si="22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68" t="str">
        <f t="shared" si="6"/>
        <v/>
      </c>
      <c r="C36" s="24" t="str">
        <f t="shared" si="2"/>
        <v/>
      </c>
      <c r="D36" s="77" t="str">
        <f t="shared" si="23"/>
        <v/>
      </c>
      <c r="E36" s="114" t="str">
        <f t="shared" si="24"/>
        <v/>
      </c>
      <c r="F36" s="67" t="str">
        <f t="shared" si="25"/>
        <v/>
      </c>
      <c r="H36" s="81" t="str">
        <f>IF('Strategy Dashboard'!AU36="","",'Strategy Dashboard'!AU36)</f>
        <v/>
      </c>
      <c r="J36" s="68" t="str">
        <f t="shared" si="7"/>
        <v/>
      </c>
      <c r="K36" s="77" t="str">
        <f t="shared" si="8"/>
        <v/>
      </c>
      <c r="L36" s="114" t="str">
        <f t="shared" si="9"/>
        <v/>
      </c>
      <c r="M36" s="24" t="str">
        <f t="shared" si="26"/>
        <v/>
      </c>
      <c r="N36" s="24" t="str">
        <f t="shared" si="27"/>
        <v/>
      </c>
      <c r="O36" s="117" t="str">
        <f t="shared" si="10"/>
        <v/>
      </c>
      <c r="P36" s="24" t="str">
        <f>IF(H36="","",IF(B36="NB",P35,IF(O36="",SUM($O$5:$O36)+N36,SUM($O$5:$O36))))</f>
        <v/>
      </c>
      <c r="Q36" s="123" t="str">
        <f t="shared" si="0"/>
        <v/>
      </c>
      <c r="R36" s="122" t="str">
        <f t="shared" si="11"/>
        <v/>
      </c>
      <c r="S36" s="79" t="str">
        <f t="shared" si="12"/>
        <v/>
      </c>
      <c r="T36" s="14" t="str">
        <f t="shared" si="5"/>
        <v/>
      </c>
      <c r="U36" s="14">
        <f t="shared" si="28"/>
        <v>0</v>
      </c>
      <c r="V36" s="14" t="str">
        <f t="shared" si="29"/>
        <v/>
      </c>
      <c r="W36" s="14" t="str">
        <f t="shared" si="49"/>
        <v>N</v>
      </c>
      <c r="X36" s="14" t="str">
        <f t="shared" si="30"/>
        <v>N</v>
      </c>
      <c r="Y36" s="14" t="str">
        <f t="shared" si="31"/>
        <v/>
      </c>
      <c r="Z36" s="79" t="str">
        <f t="shared" si="32"/>
        <v/>
      </c>
      <c r="AA36" s="14" t="str">
        <f t="shared" si="33"/>
        <v/>
      </c>
      <c r="AB36" s="14" t="str">
        <f t="shared" si="34"/>
        <v/>
      </c>
      <c r="AC36" s="14" t="str">
        <f t="shared" si="35"/>
        <v/>
      </c>
      <c r="AD36" s="14" t="str">
        <f t="shared" si="36"/>
        <v/>
      </c>
      <c r="AE36" s="14" t="str">
        <f t="shared" si="37"/>
        <v/>
      </c>
      <c r="AF36" s="14" t="str">
        <f t="shared" si="38"/>
        <v/>
      </c>
      <c r="AG36" s="152" t="str">
        <f t="shared" si="14"/>
        <v/>
      </c>
      <c r="AH36" s="152" t="str">
        <f t="shared" si="15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1" t="str">
        <f t="shared" si="16"/>
        <v/>
      </c>
      <c r="AM36" s="71" t="str">
        <f t="shared" si="17"/>
        <v/>
      </c>
      <c r="AN36" s="71" t="str">
        <f t="shared" si="18"/>
        <v/>
      </c>
      <c r="AO36" s="71" t="str">
        <f t="shared" si="19"/>
        <v/>
      </c>
      <c r="AR36" s="14" t="str">
        <f t="shared" si="3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21"/>
        <v/>
      </c>
      <c r="BB36" s="14" t="str">
        <f t="shared" si="44"/>
        <v/>
      </c>
      <c r="BC36" s="14" t="str">
        <f t="shared" si="22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68" t="str">
        <f t="shared" si="6"/>
        <v/>
      </c>
      <c r="C37" s="24" t="str">
        <f t="shared" si="2"/>
        <v/>
      </c>
      <c r="D37" s="77" t="str">
        <f t="shared" si="23"/>
        <v/>
      </c>
      <c r="E37" s="114" t="str">
        <f t="shared" si="24"/>
        <v/>
      </c>
      <c r="F37" s="67" t="str">
        <f t="shared" si="25"/>
        <v/>
      </c>
      <c r="H37" s="81" t="str">
        <f>IF('Strategy Dashboard'!AU37="","",'Strategy Dashboard'!AU37)</f>
        <v/>
      </c>
      <c r="J37" s="68" t="str">
        <f t="shared" si="7"/>
        <v/>
      </c>
      <c r="K37" s="77" t="str">
        <f t="shared" si="8"/>
        <v/>
      </c>
      <c r="L37" s="114" t="str">
        <f t="shared" si="9"/>
        <v/>
      </c>
      <c r="M37" s="24" t="str">
        <f t="shared" si="26"/>
        <v/>
      </c>
      <c r="N37" s="24" t="str">
        <f t="shared" si="27"/>
        <v/>
      </c>
      <c r="O37" s="117" t="str">
        <f t="shared" si="10"/>
        <v/>
      </c>
      <c r="P37" s="24" t="str">
        <f>IF(H37="","",IF(B37="NB",P36,IF(O37="",SUM($O$5:$O37)+N37,SUM($O$5:$O37))))</f>
        <v/>
      </c>
      <c r="Q37" s="123" t="str">
        <f t="shared" si="0"/>
        <v/>
      </c>
      <c r="R37" s="122" t="str">
        <f t="shared" si="11"/>
        <v/>
      </c>
      <c r="S37" s="79" t="str">
        <f t="shared" si="12"/>
        <v/>
      </c>
      <c r="T37" s="14" t="str">
        <f t="shared" si="5"/>
        <v/>
      </c>
      <c r="U37" s="14">
        <f t="shared" si="28"/>
        <v>0</v>
      </c>
      <c r="V37" s="14" t="str">
        <f t="shared" si="29"/>
        <v/>
      </c>
      <c r="W37" s="14" t="str">
        <f t="shared" si="49"/>
        <v>N</v>
      </c>
      <c r="X37" s="14" t="str">
        <f t="shared" si="30"/>
        <v>N</v>
      </c>
      <c r="Y37" s="14" t="str">
        <f t="shared" si="31"/>
        <v/>
      </c>
      <c r="Z37" s="79" t="str">
        <f t="shared" si="32"/>
        <v/>
      </c>
      <c r="AA37" s="14" t="str">
        <f t="shared" si="33"/>
        <v/>
      </c>
      <c r="AB37" s="14" t="str">
        <f t="shared" si="34"/>
        <v/>
      </c>
      <c r="AC37" s="14" t="str">
        <f t="shared" si="35"/>
        <v/>
      </c>
      <c r="AD37" s="14" t="str">
        <f t="shared" si="36"/>
        <v/>
      </c>
      <c r="AE37" s="14" t="str">
        <f t="shared" si="37"/>
        <v/>
      </c>
      <c r="AF37" s="14" t="str">
        <f t="shared" si="38"/>
        <v/>
      </c>
      <c r="AG37" s="152" t="str">
        <f t="shared" si="14"/>
        <v/>
      </c>
      <c r="AH37" s="152" t="str">
        <f t="shared" si="15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1" t="str">
        <f t="shared" si="16"/>
        <v/>
      </c>
      <c r="AM37" s="71" t="str">
        <f t="shared" si="17"/>
        <v/>
      </c>
      <c r="AN37" s="71" t="str">
        <f t="shared" si="18"/>
        <v/>
      </c>
      <c r="AO37" s="71" t="str">
        <f t="shared" si="19"/>
        <v/>
      </c>
      <c r="AR37" s="14" t="str">
        <f t="shared" si="3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21"/>
        <v/>
      </c>
      <c r="BB37" s="14" t="str">
        <f t="shared" si="44"/>
        <v/>
      </c>
      <c r="BC37" s="14" t="str">
        <f t="shared" si="22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68" t="str">
        <f t="shared" si="6"/>
        <v/>
      </c>
      <c r="C38" s="24" t="str">
        <f t="shared" si="2"/>
        <v/>
      </c>
      <c r="D38" s="77" t="str">
        <f t="shared" si="23"/>
        <v/>
      </c>
      <c r="E38" s="114" t="str">
        <f t="shared" si="24"/>
        <v/>
      </c>
      <c r="F38" s="67" t="str">
        <f t="shared" si="25"/>
        <v/>
      </c>
      <c r="H38" s="81" t="str">
        <f>IF('Strategy Dashboard'!AU38="","",'Strategy Dashboard'!AU38)</f>
        <v/>
      </c>
      <c r="J38" s="68" t="str">
        <f t="shared" si="7"/>
        <v/>
      </c>
      <c r="K38" s="77" t="str">
        <f t="shared" si="8"/>
        <v/>
      </c>
      <c r="L38" s="114" t="str">
        <f t="shared" si="9"/>
        <v/>
      </c>
      <c r="M38" s="24" t="str">
        <f t="shared" si="26"/>
        <v/>
      </c>
      <c r="N38" s="24" t="str">
        <f t="shared" si="27"/>
        <v/>
      </c>
      <c r="O38" s="117" t="str">
        <f t="shared" si="10"/>
        <v/>
      </c>
      <c r="P38" s="24" t="str">
        <f>IF(H38="","",IF(B38="NB",P37,IF(O38="",SUM($O$5:$O38)+N38,SUM($O$5:$O38))))</f>
        <v/>
      </c>
      <c r="Q38" s="123" t="str">
        <f t="shared" si="0"/>
        <v/>
      </c>
      <c r="R38" s="122" t="str">
        <f t="shared" si="11"/>
        <v/>
      </c>
      <c r="S38" s="79" t="str">
        <f t="shared" si="12"/>
        <v/>
      </c>
      <c r="T38" s="14" t="str">
        <f t="shared" si="5"/>
        <v/>
      </c>
      <c r="U38" s="14">
        <f t="shared" si="28"/>
        <v>0</v>
      </c>
      <c r="V38" s="14" t="str">
        <f t="shared" si="29"/>
        <v/>
      </c>
      <c r="W38" s="14" t="str">
        <f t="shared" si="49"/>
        <v>N</v>
      </c>
      <c r="X38" s="14" t="str">
        <f t="shared" si="30"/>
        <v>N</v>
      </c>
      <c r="Y38" s="14" t="str">
        <f t="shared" si="31"/>
        <v/>
      </c>
      <c r="Z38" s="79" t="str">
        <f t="shared" si="32"/>
        <v/>
      </c>
      <c r="AA38" s="14" t="str">
        <f t="shared" si="33"/>
        <v/>
      </c>
      <c r="AB38" s="14" t="str">
        <f t="shared" si="34"/>
        <v/>
      </c>
      <c r="AC38" s="14" t="str">
        <f t="shared" si="35"/>
        <v/>
      </c>
      <c r="AD38" s="14" t="str">
        <f t="shared" si="36"/>
        <v/>
      </c>
      <c r="AE38" s="14" t="str">
        <f t="shared" si="37"/>
        <v/>
      </c>
      <c r="AF38" s="14" t="str">
        <f t="shared" si="38"/>
        <v/>
      </c>
      <c r="AG38" s="152" t="str">
        <f t="shared" si="14"/>
        <v/>
      </c>
      <c r="AH38" s="152" t="str">
        <f t="shared" si="15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1" t="str">
        <f t="shared" si="16"/>
        <v/>
      </c>
      <c r="AM38" s="71" t="str">
        <f t="shared" si="17"/>
        <v/>
      </c>
      <c r="AN38" s="71" t="str">
        <f t="shared" si="18"/>
        <v/>
      </c>
      <c r="AO38" s="71" t="str">
        <f t="shared" si="19"/>
        <v/>
      </c>
      <c r="AR38" s="14" t="str">
        <f t="shared" si="3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21"/>
        <v/>
      </c>
      <c r="BB38" s="14" t="str">
        <f t="shared" si="44"/>
        <v/>
      </c>
      <c r="BC38" s="14" t="str">
        <f t="shared" si="22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69" t="str">
        <f t="shared" si="6"/>
        <v/>
      </c>
      <c r="C39" s="25" t="str">
        <f t="shared" si="2"/>
        <v/>
      </c>
      <c r="D39" s="78" t="str">
        <f t="shared" si="23"/>
        <v/>
      </c>
      <c r="E39" s="115" t="str">
        <f t="shared" si="24"/>
        <v/>
      </c>
      <c r="F39" s="70" t="str">
        <f t="shared" si="25"/>
        <v/>
      </c>
      <c r="H39" s="82" t="str">
        <f>IF('Strategy Dashboard'!AU39="","",'Strategy Dashboard'!AU39)</f>
        <v/>
      </c>
      <c r="J39" s="69" t="str">
        <f t="shared" si="7"/>
        <v/>
      </c>
      <c r="K39" s="78" t="str">
        <f t="shared" si="8"/>
        <v/>
      </c>
      <c r="L39" s="115" t="str">
        <f t="shared" si="9"/>
        <v/>
      </c>
      <c r="M39" s="25" t="str">
        <f t="shared" si="26"/>
        <v/>
      </c>
      <c r="N39" s="25" t="str">
        <f t="shared" si="27"/>
        <v/>
      </c>
      <c r="O39" s="124" t="str">
        <f t="shared" si="10"/>
        <v/>
      </c>
      <c r="P39" s="25" t="str">
        <f>IF(H39="","",IF(B39="NB",P38,IF(O39="",SUM($O$5:$O39)+N39,SUM($O$5:$O39))))</f>
        <v/>
      </c>
      <c r="Q39" s="125" t="str">
        <f t="shared" si="0"/>
        <v/>
      </c>
      <c r="R39" s="122" t="str">
        <f t="shared" si="11"/>
        <v/>
      </c>
      <c r="S39" s="79" t="str">
        <f t="shared" si="12"/>
        <v/>
      </c>
      <c r="T39" s="14" t="str">
        <f t="shared" si="5"/>
        <v/>
      </c>
      <c r="U39" s="14">
        <f t="shared" si="28"/>
        <v>0</v>
      </c>
      <c r="V39" s="14" t="str">
        <f t="shared" si="29"/>
        <v/>
      </c>
      <c r="W39" s="14" t="str">
        <f t="shared" si="49"/>
        <v>N</v>
      </c>
      <c r="X39" s="14" t="str">
        <f t="shared" si="30"/>
        <v>N</v>
      </c>
      <c r="Y39" s="14" t="str">
        <f t="shared" si="31"/>
        <v/>
      </c>
      <c r="Z39" s="79" t="str">
        <f t="shared" si="32"/>
        <v/>
      </c>
      <c r="AA39" s="14" t="str">
        <f t="shared" si="33"/>
        <v/>
      </c>
      <c r="AB39" s="14" t="str">
        <f t="shared" si="34"/>
        <v/>
      </c>
      <c r="AC39" s="14" t="str">
        <f t="shared" si="35"/>
        <v/>
      </c>
      <c r="AD39" s="14" t="str">
        <f t="shared" si="36"/>
        <v/>
      </c>
      <c r="AE39" s="14" t="str">
        <f t="shared" si="37"/>
        <v/>
      </c>
      <c r="AF39" s="14" t="str">
        <f t="shared" si="38"/>
        <v/>
      </c>
      <c r="AG39" s="152" t="str">
        <f t="shared" si="14"/>
        <v/>
      </c>
      <c r="AH39" s="152" t="str">
        <f t="shared" si="15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1" t="str">
        <f t="shared" si="16"/>
        <v/>
      </c>
      <c r="AM39" s="71" t="str">
        <f t="shared" si="17"/>
        <v/>
      </c>
      <c r="AN39" s="71" t="str">
        <f t="shared" si="18"/>
        <v/>
      </c>
      <c r="AO39" s="71" t="str">
        <f t="shared" si="19"/>
        <v/>
      </c>
      <c r="AR39" s="14" t="str">
        <f t="shared" si="3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21"/>
        <v/>
      </c>
      <c r="BB39" s="14" t="str">
        <f t="shared" si="44"/>
        <v/>
      </c>
      <c r="BC39" s="14" t="str">
        <f t="shared" si="22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/>
      </c>
      <c r="C40" s="36" t="str">
        <f t="shared" si="2"/>
        <v/>
      </c>
      <c r="D40" s="75" t="str">
        <f t="shared" si="23"/>
        <v/>
      </c>
      <c r="E40" s="113" t="str">
        <f t="shared" si="24"/>
        <v/>
      </c>
      <c r="F40" s="76" t="str">
        <f t="shared" si="25"/>
        <v/>
      </c>
      <c r="H40" s="80" t="str">
        <f>IF('Strategy Dashboard'!AU40="","",'Strategy Dashboard'!AU40)</f>
        <v/>
      </c>
      <c r="J40" s="74" t="str">
        <f t="shared" si="7"/>
        <v/>
      </c>
      <c r="K40" s="75" t="str">
        <f t="shared" si="8"/>
        <v/>
      </c>
      <c r="L40" s="113" t="str">
        <f t="shared" si="9"/>
        <v/>
      </c>
      <c r="M40" s="36" t="str">
        <f t="shared" si="26"/>
        <v/>
      </c>
      <c r="N40" s="36" t="str">
        <f t="shared" si="27"/>
        <v/>
      </c>
      <c r="O40" s="129" t="str">
        <f t="shared" si="10"/>
        <v/>
      </c>
      <c r="P40" s="36" t="str">
        <f>IF(H40="","",IF(B40="NB",P39,IF(O40="",SUM($O$5:$O40)+N40,SUM($O$5:$O40))))</f>
        <v/>
      </c>
      <c r="Q40" s="130" t="str">
        <f t="shared" si="0"/>
        <v/>
      </c>
      <c r="R40" s="122" t="str">
        <f t="shared" si="11"/>
        <v/>
      </c>
      <c r="S40" s="79" t="str">
        <f t="shared" si="12"/>
        <v/>
      </c>
      <c r="T40" s="14" t="str">
        <f t="shared" si="5"/>
        <v/>
      </c>
      <c r="U40" s="14">
        <f t="shared" si="28"/>
        <v>0</v>
      </c>
      <c r="V40" s="14" t="str">
        <f t="shared" si="29"/>
        <v/>
      </c>
      <c r="W40" s="14" t="str">
        <f t="shared" si="49"/>
        <v>N</v>
      </c>
      <c r="X40" s="14" t="str">
        <f t="shared" si="30"/>
        <v>N</v>
      </c>
      <c r="Y40" s="14" t="str">
        <f t="shared" si="31"/>
        <v/>
      </c>
      <c r="Z40" s="79" t="str">
        <f t="shared" si="32"/>
        <v/>
      </c>
      <c r="AA40" s="14" t="str">
        <f t="shared" si="33"/>
        <v/>
      </c>
      <c r="AB40" s="14" t="str">
        <f t="shared" si="34"/>
        <v/>
      </c>
      <c r="AC40" s="14" t="str">
        <f t="shared" si="35"/>
        <v/>
      </c>
      <c r="AD40" s="14" t="str">
        <f t="shared" si="36"/>
        <v/>
      </c>
      <c r="AE40" s="14" t="str">
        <f t="shared" si="37"/>
        <v/>
      </c>
      <c r="AF40" s="14" t="str">
        <f t="shared" si="38"/>
        <v/>
      </c>
      <c r="AG40" s="152" t="str">
        <f t="shared" si="14"/>
        <v/>
      </c>
      <c r="AH40" s="152" t="str">
        <f t="shared" si="15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1" t="str">
        <f t="shared" si="16"/>
        <v/>
      </c>
      <c r="AM40" s="71" t="str">
        <f t="shared" si="17"/>
        <v/>
      </c>
      <c r="AN40" s="71" t="str">
        <f t="shared" si="18"/>
        <v/>
      </c>
      <c r="AO40" s="71" t="str">
        <f t="shared" si="19"/>
        <v/>
      </c>
      <c r="AR40" s="14" t="str">
        <f t="shared" si="3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21"/>
        <v/>
      </c>
      <c r="BB40" s="14" t="str">
        <f t="shared" si="44"/>
        <v/>
      </c>
      <c r="BC40" s="14" t="str">
        <f t="shared" si="22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68" t="str">
        <f t="shared" si="6"/>
        <v/>
      </c>
      <c r="C41" s="24" t="str">
        <f t="shared" si="2"/>
        <v/>
      </c>
      <c r="D41" s="77" t="str">
        <f t="shared" si="23"/>
        <v/>
      </c>
      <c r="E41" s="114" t="str">
        <f t="shared" si="24"/>
        <v/>
      </c>
      <c r="F41" s="67" t="str">
        <f t="shared" si="25"/>
        <v/>
      </c>
      <c r="H41" s="81" t="str">
        <f>IF('Strategy Dashboard'!AU41="","",'Strategy Dashboard'!AU41)</f>
        <v/>
      </c>
      <c r="J41" s="68" t="str">
        <f t="shared" si="7"/>
        <v/>
      </c>
      <c r="K41" s="77" t="str">
        <f t="shared" si="8"/>
        <v/>
      </c>
      <c r="L41" s="114" t="str">
        <f t="shared" si="9"/>
        <v/>
      </c>
      <c r="M41" s="24" t="str">
        <f t="shared" si="26"/>
        <v/>
      </c>
      <c r="N41" s="24" t="str">
        <f t="shared" si="27"/>
        <v/>
      </c>
      <c r="O41" s="117" t="str">
        <f t="shared" si="10"/>
        <v/>
      </c>
      <c r="P41" s="24" t="str">
        <f>IF(H41="","",IF(B41="NB",P40,IF(O41="",SUM($O$5:$O41)+N41,SUM($O$5:$O41))))</f>
        <v/>
      </c>
      <c r="Q41" s="123" t="str">
        <f t="shared" si="0"/>
        <v/>
      </c>
      <c r="R41" s="122" t="str">
        <f t="shared" si="11"/>
        <v/>
      </c>
      <c r="S41" s="79" t="str">
        <f t="shared" si="12"/>
        <v/>
      </c>
      <c r="T41" s="14" t="str">
        <f t="shared" si="5"/>
        <v/>
      </c>
      <c r="U41" s="14">
        <f t="shared" si="28"/>
        <v>0</v>
      </c>
      <c r="V41" s="14" t="str">
        <f t="shared" si="29"/>
        <v/>
      </c>
      <c r="W41" s="14" t="str">
        <f t="shared" si="49"/>
        <v>N</v>
      </c>
      <c r="X41" s="14" t="str">
        <f t="shared" si="30"/>
        <v>N</v>
      </c>
      <c r="Y41" s="14" t="str">
        <f t="shared" si="31"/>
        <v/>
      </c>
      <c r="Z41" s="79" t="str">
        <f t="shared" si="32"/>
        <v/>
      </c>
      <c r="AA41" s="14" t="str">
        <f t="shared" si="33"/>
        <v/>
      </c>
      <c r="AB41" s="14" t="str">
        <f t="shared" si="34"/>
        <v/>
      </c>
      <c r="AC41" s="14" t="str">
        <f t="shared" si="35"/>
        <v/>
      </c>
      <c r="AD41" s="14" t="str">
        <f t="shared" si="36"/>
        <v/>
      </c>
      <c r="AE41" s="14" t="str">
        <f t="shared" si="37"/>
        <v/>
      </c>
      <c r="AF41" s="14" t="str">
        <f t="shared" si="38"/>
        <v/>
      </c>
      <c r="AG41" s="152" t="str">
        <f t="shared" si="14"/>
        <v/>
      </c>
      <c r="AH41" s="152" t="str">
        <f t="shared" si="15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1" t="str">
        <f t="shared" si="16"/>
        <v/>
      </c>
      <c r="AM41" s="71" t="str">
        <f t="shared" si="17"/>
        <v/>
      </c>
      <c r="AN41" s="71" t="str">
        <f t="shared" si="18"/>
        <v/>
      </c>
      <c r="AO41" s="71" t="str">
        <f t="shared" si="19"/>
        <v/>
      </c>
      <c r="AR41" s="14" t="str">
        <f t="shared" si="3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21"/>
        <v/>
      </c>
      <c r="BB41" s="14" t="str">
        <f t="shared" si="44"/>
        <v/>
      </c>
      <c r="BC41" s="14" t="str">
        <f t="shared" si="22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/>
      </c>
      <c r="C42" s="24" t="str">
        <f t="shared" si="2"/>
        <v/>
      </c>
      <c r="D42" s="77" t="str">
        <f t="shared" si="23"/>
        <v/>
      </c>
      <c r="E42" s="114" t="str">
        <f t="shared" si="24"/>
        <v/>
      </c>
      <c r="F42" s="67" t="str">
        <f t="shared" si="25"/>
        <v/>
      </c>
      <c r="H42" s="81" t="str">
        <f>IF('Strategy Dashboard'!AU42="","",'Strategy Dashboard'!AU42)</f>
        <v/>
      </c>
      <c r="J42" s="68" t="str">
        <f t="shared" si="7"/>
        <v/>
      </c>
      <c r="K42" s="77" t="str">
        <f t="shared" si="8"/>
        <v/>
      </c>
      <c r="L42" s="114" t="str">
        <f t="shared" si="9"/>
        <v/>
      </c>
      <c r="M42" s="24" t="str">
        <f t="shared" si="26"/>
        <v/>
      </c>
      <c r="N42" s="24" t="str">
        <f t="shared" si="27"/>
        <v/>
      </c>
      <c r="O42" s="117" t="str">
        <f t="shared" si="10"/>
        <v/>
      </c>
      <c r="P42" s="24" t="str">
        <f>IF(H42="","",IF(B42="NB",P41,IF(O42="",SUM($O$5:$O42)+N42,SUM($O$5:$O42))))</f>
        <v/>
      </c>
      <c r="Q42" s="123" t="str">
        <f t="shared" si="0"/>
        <v/>
      </c>
      <c r="R42" s="122" t="str">
        <f t="shared" si="11"/>
        <v/>
      </c>
      <c r="S42" s="79" t="str">
        <f t="shared" si="12"/>
        <v/>
      </c>
      <c r="T42" s="14" t="str">
        <f t="shared" si="5"/>
        <v/>
      </c>
      <c r="U42" s="14">
        <f t="shared" si="28"/>
        <v>0</v>
      </c>
      <c r="V42" s="14" t="str">
        <f t="shared" si="29"/>
        <v/>
      </c>
      <c r="W42" s="14" t="str">
        <f t="shared" si="49"/>
        <v>N</v>
      </c>
      <c r="X42" s="14" t="str">
        <f t="shared" si="30"/>
        <v>N</v>
      </c>
      <c r="Y42" s="14" t="str">
        <f t="shared" si="31"/>
        <v/>
      </c>
      <c r="Z42" s="79" t="str">
        <f t="shared" si="32"/>
        <v/>
      </c>
      <c r="AA42" s="14" t="str">
        <f t="shared" si="33"/>
        <v/>
      </c>
      <c r="AB42" s="14" t="str">
        <f t="shared" si="34"/>
        <v/>
      </c>
      <c r="AC42" s="14" t="str">
        <f t="shared" si="35"/>
        <v/>
      </c>
      <c r="AD42" s="14" t="str">
        <f t="shared" si="36"/>
        <v/>
      </c>
      <c r="AE42" s="14" t="str">
        <f t="shared" si="37"/>
        <v/>
      </c>
      <c r="AF42" s="14" t="str">
        <f t="shared" si="38"/>
        <v/>
      </c>
      <c r="AG42" s="152" t="str">
        <f t="shared" si="14"/>
        <v/>
      </c>
      <c r="AH42" s="152" t="str">
        <f t="shared" si="15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1" t="str">
        <f t="shared" si="16"/>
        <v/>
      </c>
      <c r="AM42" s="71" t="str">
        <f t="shared" si="17"/>
        <v/>
      </c>
      <c r="AN42" s="71" t="str">
        <f t="shared" si="18"/>
        <v/>
      </c>
      <c r="AO42" s="71" t="str">
        <f t="shared" si="19"/>
        <v/>
      </c>
      <c r="AR42" s="14" t="str">
        <f t="shared" si="3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21"/>
        <v/>
      </c>
      <c r="BB42" s="14" t="str">
        <f t="shared" si="44"/>
        <v/>
      </c>
      <c r="BC42" s="14" t="str">
        <f t="shared" si="22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77" t="str">
        <f t="shared" si="23"/>
        <v/>
      </c>
      <c r="E43" s="114" t="str">
        <f t="shared" si="24"/>
        <v/>
      </c>
      <c r="F43" s="67" t="str">
        <f t="shared" si="25"/>
        <v/>
      </c>
      <c r="H43" s="81" t="str">
        <f>IF('Strategy Dashboard'!AU43="","",'Strategy Dashboard'!AU43)</f>
        <v/>
      </c>
      <c r="J43" s="68" t="str">
        <f t="shared" si="7"/>
        <v/>
      </c>
      <c r="K43" s="77" t="str">
        <f t="shared" si="8"/>
        <v/>
      </c>
      <c r="L43" s="114" t="str">
        <f t="shared" si="9"/>
        <v/>
      </c>
      <c r="M43" s="24" t="str">
        <f t="shared" si="26"/>
        <v/>
      </c>
      <c r="N43" s="24" t="str">
        <f t="shared" si="27"/>
        <v/>
      </c>
      <c r="O43" s="117" t="str">
        <f t="shared" si="10"/>
        <v/>
      </c>
      <c r="P43" s="24" t="str">
        <f>IF(H43="","",IF(B43="NB",P42,IF(O43="",SUM($O$5:$O43)+N43,SUM($O$5:$O43))))</f>
        <v/>
      </c>
      <c r="Q43" s="123" t="str">
        <f t="shared" si="0"/>
        <v/>
      </c>
      <c r="R43" s="122" t="str">
        <f t="shared" si="11"/>
        <v/>
      </c>
      <c r="S43" s="79" t="str">
        <f t="shared" si="12"/>
        <v/>
      </c>
      <c r="T43" s="14" t="str">
        <f t="shared" si="5"/>
        <v/>
      </c>
      <c r="U43" s="14">
        <f t="shared" si="28"/>
        <v>0</v>
      </c>
      <c r="V43" s="14" t="str">
        <f t="shared" si="29"/>
        <v/>
      </c>
      <c r="W43" s="14" t="str">
        <f t="shared" si="49"/>
        <v>N</v>
      </c>
      <c r="X43" s="14" t="str">
        <f t="shared" si="30"/>
        <v>N</v>
      </c>
      <c r="Y43" s="14" t="str">
        <f t="shared" si="31"/>
        <v/>
      </c>
      <c r="Z43" s="79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52" t="str">
        <f t="shared" si="14"/>
        <v/>
      </c>
      <c r="AH43" s="152" t="str">
        <f t="shared" si="15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1" t="str">
        <f t="shared" si="16"/>
        <v/>
      </c>
      <c r="AM43" s="71" t="str">
        <f t="shared" si="17"/>
        <v/>
      </c>
      <c r="AN43" s="71" t="str">
        <f t="shared" si="18"/>
        <v/>
      </c>
      <c r="AO43" s="71" t="str">
        <f t="shared" si="19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21"/>
        <v/>
      </c>
      <c r="BB43" s="14" t="str">
        <f t="shared" si="44"/>
        <v/>
      </c>
      <c r="BC43" s="14" t="str">
        <f t="shared" si="22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78" t="str">
        <f t="shared" si="23"/>
        <v/>
      </c>
      <c r="E44" s="115" t="str">
        <f t="shared" si="24"/>
        <v/>
      </c>
      <c r="F44" s="70" t="str">
        <f t="shared" si="25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/>
      </c>
      <c r="L44" s="115" t="str">
        <f t="shared" si="9"/>
        <v/>
      </c>
      <c r="M44" s="25" t="str">
        <f t="shared" si="26"/>
        <v/>
      </c>
      <c r="N44" s="25" t="str">
        <f t="shared" si="27"/>
        <v/>
      </c>
      <c r="O44" s="124" t="str">
        <f t="shared" si="10"/>
        <v/>
      </c>
      <c r="P44" s="25" t="str">
        <f>IF(H44="","",IF(B44="NB",P43,IF(O44="",SUM($O$5:$O44)+N44,SUM($O$5:$O44))))</f>
        <v/>
      </c>
      <c r="Q44" s="125" t="str">
        <f t="shared" si="0"/>
        <v/>
      </c>
      <c r="R44" s="122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8"/>
        <v>0</v>
      </c>
      <c r="V44" s="14" t="str">
        <f t="shared" si="29"/>
        <v/>
      </c>
      <c r="W44" s="14" t="str">
        <f t="shared" si="49"/>
        <v>N</v>
      </c>
      <c r="X44" s="14" t="str">
        <f t="shared" si="30"/>
        <v>N</v>
      </c>
      <c r="Y44" s="14" t="str">
        <f t="shared" si="31"/>
        <v/>
      </c>
      <c r="Z44" s="79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52" t="str">
        <f t="shared" si="14"/>
        <v/>
      </c>
      <c r="AH44" s="152" t="str">
        <f t="shared" si="15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1" t="str">
        <f t="shared" si="16"/>
        <v/>
      </c>
      <c r="AM44" s="71" t="str">
        <f t="shared" si="17"/>
        <v/>
      </c>
      <c r="AN44" s="71" t="str">
        <f t="shared" si="18"/>
        <v/>
      </c>
      <c r="AO44" s="71" t="str">
        <f t="shared" si="19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23"/>
        <v/>
      </c>
      <c r="E45" s="113" t="str">
        <f t="shared" si="24"/>
        <v/>
      </c>
      <c r="F45" s="76" t="str">
        <f t="shared" si="25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3" t="str">
        <f t="shared" si="9"/>
        <v/>
      </c>
      <c r="M45" s="36" t="str">
        <f t="shared" si="26"/>
        <v/>
      </c>
      <c r="N45" s="36" t="str">
        <f t="shared" si="27"/>
        <v/>
      </c>
      <c r="O45" s="129" t="str">
        <f t="shared" si="10"/>
        <v/>
      </c>
      <c r="P45" s="36" t="str">
        <f>IF(H45="","",IF(B45="NB",P44,IF(O45="",SUM($O$5:$O45)+N45,SUM($O$5:$O45))))</f>
        <v/>
      </c>
      <c r="Q45" s="130" t="str">
        <f t="shared" si="0"/>
        <v/>
      </c>
      <c r="R45" s="122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8"/>
        <v>0</v>
      </c>
      <c r="V45" s="14" t="str">
        <f t="shared" si="29"/>
        <v/>
      </c>
      <c r="W45" s="14" t="str">
        <f t="shared" si="49"/>
        <v>N</v>
      </c>
      <c r="X45" s="14" t="str">
        <f t="shared" si="30"/>
        <v>N</v>
      </c>
      <c r="Y45" s="14" t="str">
        <f t="shared" si="31"/>
        <v/>
      </c>
      <c r="Z45" s="79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52" t="str">
        <f t="shared" si="14"/>
        <v/>
      </c>
      <c r="AH45" s="152" t="str">
        <f t="shared" si="15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6"/>
        <v/>
      </c>
      <c r="AM45" s="71" t="str">
        <f t="shared" si="17"/>
        <v/>
      </c>
      <c r="AN45" s="71" t="str">
        <f t="shared" si="18"/>
        <v/>
      </c>
      <c r="AO45" s="71" t="str">
        <f t="shared" si="19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7" t="str">
        <f t="shared" si="23"/>
        <v/>
      </c>
      <c r="E46" s="114" t="str">
        <f t="shared" si="24"/>
        <v/>
      </c>
      <c r="F46" s="67" t="str">
        <f t="shared" si="25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4" t="str">
        <f t="shared" si="9"/>
        <v/>
      </c>
      <c r="M46" s="24" t="str">
        <f t="shared" si="26"/>
        <v/>
      </c>
      <c r="N46" s="24" t="str">
        <f t="shared" si="27"/>
        <v/>
      </c>
      <c r="O46" s="117" t="str">
        <f t="shared" si="10"/>
        <v/>
      </c>
      <c r="P46" s="24" t="str">
        <f>IF(H46="","",IF(B46="NB",P45,IF(O46="",SUM($O$5:$O46)+N46,SUM($O$5:$O46))))</f>
        <v/>
      </c>
      <c r="Q46" s="123" t="str">
        <f t="shared" si="0"/>
        <v/>
      </c>
      <c r="R46" s="122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8"/>
        <v>0</v>
      </c>
      <c r="V46" s="14" t="str">
        <f t="shared" si="29"/>
        <v/>
      </c>
      <c r="W46" s="14" t="str">
        <f t="shared" si="49"/>
        <v>N</v>
      </c>
      <c r="X46" s="14" t="str">
        <f t="shared" si="30"/>
        <v>N</v>
      </c>
      <c r="Y46" s="14" t="str">
        <f>IF(H45="","",IF(V46="S",1,Y45+1))</f>
        <v/>
      </c>
      <c r="Z46" s="79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52" t="str">
        <f t="shared" si="14"/>
        <v/>
      </c>
      <c r="AH46" s="152" t="str">
        <f t="shared" si="15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6"/>
        <v/>
      </c>
      <c r="AM46" s="71" t="str">
        <f t="shared" si="17"/>
        <v/>
      </c>
      <c r="AN46" s="71" t="str">
        <f t="shared" si="18"/>
        <v/>
      </c>
      <c r="AO46" s="71" t="str">
        <f t="shared" si="19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7" t="str">
        <f t="shared" si="23"/>
        <v/>
      </c>
      <c r="E47" s="114" t="str">
        <f t="shared" si="24"/>
        <v/>
      </c>
      <c r="F47" s="67" t="str">
        <f t="shared" si="25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4" t="str">
        <f t="shared" si="9"/>
        <v/>
      </c>
      <c r="M47" s="24" t="str">
        <f t="shared" si="26"/>
        <v/>
      </c>
      <c r="N47" s="24" t="str">
        <f t="shared" si="27"/>
        <v/>
      </c>
      <c r="O47" s="117" t="str">
        <f t="shared" si="10"/>
        <v/>
      </c>
      <c r="P47" s="24" t="str">
        <f>IF(H47="","",IF(B47="NB",P46,IF(O47="",SUM($O$5:$O47)+N47,SUM($O$5:$O47))))</f>
        <v/>
      </c>
      <c r="Q47" s="123" t="str">
        <f t="shared" si="0"/>
        <v/>
      </c>
      <c r="R47" s="122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8"/>
        <v>0</v>
      </c>
      <c r="V47" s="14" t="str">
        <f t="shared" si="29"/>
        <v/>
      </c>
      <c r="W47" s="14" t="str">
        <f t="shared" si="49"/>
        <v>N</v>
      </c>
      <c r="X47" s="14" t="str">
        <f t="shared" si="30"/>
        <v>N</v>
      </c>
      <c r="Y47" s="14" t="str">
        <f t="shared" ref="Y47:Y109" si="53">IF(H46="","",IF(V47="S",1,Y46+1))</f>
        <v/>
      </c>
      <c r="Z47" s="79" t="str">
        <f t="shared" si="32"/>
        <v/>
      </c>
      <c r="AA47" s="14" t="str">
        <f t="shared" si="33"/>
        <v/>
      </c>
      <c r="AB47" s="14" t="str">
        <f t="shared" ref="AB47:AB109" si="54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52" t="str">
        <f t="shared" si="14"/>
        <v/>
      </c>
      <c r="AH47" s="152" t="str">
        <f t="shared" si="15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1" t="str">
        <f t="shared" si="16"/>
        <v/>
      </c>
      <c r="AM47" s="71" t="str">
        <f t="shared" si="17"/>
        <v/>
      </c>
      <c r="AN47" s="71" t="str">
        <f t="shared" si="18"/>
        <v/>
      </c>
      <c r="AO47" s="71" t="str">
        <f t="shared" si="19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7" t="str">
        <f t="shared" si="23"/>
        <v/>
      </c>
      <c r="E48" s="114" t="str">
        <f t="shared" si="24"/>
        <v/>
      </c>
      <c r="F48" s="67" t="str">
        <f t="shared" si="25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4" t="str">
        <f t="shared" si="9"/>
        <v/>
      </c>
      <c r="M48" s="24" t="str">
        <f t="shared" si="26"/>
        <v/>
      </c>
      <c r="N48" s="24" t="str">
        <f t="shared" si="27"/>
        <v/>
      </c>
      <c r="O48" s="117" t="str">
        <f t="shared" si="10"/>
        <v/>
      </c>
      <c r="P48" s="24" t="str">
        <f>IF(H48="","",IF(B48="NB",P47,IF(O48="",SUM($O$5:$O48)+N48,SUM($O$5:$O48))))</f>
        <v/>
      </c>
      <c r="Q48" s="123" t="str">
        <f t="shared" si="0"/>
        <v/>
      </c>
      <c r="R48" s="122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49"/>
        <v>N</v>
      </c>
      <c r="X48" s="14" t="str">
        <f t="shared" si="30"/>
        <v>N</v>
      </c>
      <c r="Y48" s="14" t="str">
        <f t="shared" si="53"/>
        <v/>
      </c>
      <c r="Z48" s="79" t="str">
        <f t="shared" si="32"/>
        <v/>
      </c>
      <c r="AA48" s="14" t="str">
        <f t="shared" si="33"/>
        <v/>
      </c>
      <c r="AB48" s="14" t="str">
        <f t="shared" si="54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2" t="str">
        <f t="shared" si="14"/>
        <v/>
      </c>
      <c r="AH48" s="152" t="str">
        <f t="shared" si="15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1" t="str">
        <f t="shared" si="16"/>
        <v/>
      </c>
      <c r="AM48" s="71" t="str">
        <f t="shared" si="17"/>
        <v/>
      </c>
      <c r="AN48" s="71" t="str">
        <f t="shared" si="18"/>
        <v/>
      </c>
      <c r="AO48" s="71" t="str">
        <f t="shared" si="19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8" t="str">
        <f t="shared" si="23"/>
        <v/>
      </c>
      <c r="E49" s="115" t="str">
        <f t="shared" si="24"/>
        <v/>
      </c>
      <c r="F49" s="70" t="str">
        <f t="shared" si="25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5" t="str">
        <f t="shared" si="9"/>
        <v/>
      </c>
      <c r="M49" s="25" t="str">
        <f t="shared" si="26"/>
        <v/>
      </c>
      <c r="N49" s="25" t="str">
        <f t="shared" si="27"/>
        <v/>
      </c>
      <c r="O49" s="124" t="str">
        <f t="shared" si="10"/>
        <v/>
      </c>
      <c r="P49" s="25" t="str">
        <f>IF(H49="","",IF(B49="NB",P48,IF(O49="",SUM($O$5:$O49)+N49,SUM($O$5:$O49))))</f>
        <v/>
      </c>
      <c r="Q49" s="125" t="str">
        <f t="shared" si="0"/>
        <v/>
      </c>
      <c r="R49" s="122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49"/>
        <v>N</v>
      </c>
      <c r="X49" s="14" t="str">
        <f t="shared" si="30"/>
        <v>N</v>
      </c>
      <c r="Y49" s="14" t="str">
        <f t="shared" si="53"/>
        <v/>
      </c>
      <c r="Z49" s="79" t="str">
        <f t="shared" si="32"/>
        <v/>
      </c>
      <c r="AA49" s="14" t="str">
        <f t="shared" si="33"/>
        <v/>
      </c>
      <c r="AB49" s="14" t="str">
        <f t="shared" si="54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2" t="str">
        <f t="shared" si="14"/>
        <v/>
      </c>
      <c r="AH49" s="152" t="str">
        <f t="shared" si="15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1" t="str">
        <f t="shared" si="16"/>
        <v/>
      </c>
      <c r="AM49" s="71" t="str">
        <f t="shared" si="17"/>
        <v/>
      </c>
      <c r="AN49" s="71" t="str">
        <f t="shared" si="18"/>
        <v/>
      </c>
      <c r="AO49" s="71" t="str">
        <f t="shared" si="19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23"/>
        <v/>
      </c>
      <c r="E50" s="113" t="str">
        <f t="shared" si="24"/>
        <v/>
      </c>
      <c r="F50" s="76" t="str">
        <f t="shared" si="25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3" t="str">
        <f t="shared" si="9"/>
        <v/>
      </c>
      <c r="M50" s="36" t="str">
        <f t="shared" si="26"/>
        <v/>
      </c>
      <c r="N50" s="36" t="str">
        <f t="shared" si="27"/>
        <v/>
      </c>
      <c r="O50" s="129" t="str">
        <f t="shared" si="10"/>
        <v/>
      </c>
      <c r="P50" s="36" t="str">
        <f>IF(H50="","",IF(B50="NB",P49,IF(O50="",SUM($O$5:$O50)+N50,SUM($O$5:$O50))))</f>
        <v/>
      </c>
      <c r="Q50" s="130" t="str">
        <f t="shared" si="0"/>
        <v/>
      </c>
      <c r="R50" s="122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49"/>
        <v>N</v>
      </c>
      <c r="X50" s="14" t="str">
        <f t="shared" si="30"/>
        <v>N</v>
      </c>
      <c r="Y50" s="14" t="str">
        <f t="shared" si="53"/>
        <v/>
      </c>
      <c r="Z50" s="79" t="str">
        <f t="shared" si="32"/>
        <v/>
      </c>
      <c r="AA50" s="14" t="str">
        <f t="shared" si="33"/>
        <v/>
      </c>
      <c r="AB50" s="14" t="str">
        <f t="shared" si="54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2" t="str">
        <f t="shared" si="14"/>
        <v/>
      </c>
      <c r="AH50" s="152" t="str">
        <f t="shared" si="15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1" t="str">
        <f t="shared" si="16"/>
        <v/>
      </c>
      <c r="AM50" s="71" t="str">
        <f t="shared" si="17"/>
        <v/>
      </c>
      <c r="AN50" s="71" t="str">
        <f t="shared" si="18"/>
        <v/>
      </c>
      <c r="AO50" s="71" t="str">
        <f t="shared" si="19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7" t="str">
        <f t="shared" si="23"/>
        <v/>
      </c>
      <c r="E51" s="114" t="str">
        <f t="shared" si="24"/>
        <v/>
      </c>
      <c r="F51" s="67" t="str">
        <f t="shared" si="25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4" t="str">
        <f t="shared" si="9"/>
        <v/>
      </c>
      <c r="M51" s="24" t="str">
        <f t="shared" si="26"/>
        <v/>
      </c>
      <c r="N51" s="24" t="str">
        <f t="shared" si="27"/>
        <v/>
      </c>
      <c r="O51" s="117" t="str">
        <f t="shared" si="10"/>
        <v/>
      </c>
      <c r="P51" s="24" t="str">
        <f>IF(H51="","",IF(B51="NB",P50,IF(O51="",SUM($O$5:$O51)+N51,SUM($O$5:$O51))))</f>
        <v/>
      </c>
      <c r="Q51" s="123" t="str">
        <f t="shared" si="0"/>
        <v/>
      </c>
      <c r="R51" s="122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49"/>
        <v>N</v>
      </c>
      <c r="X51" s="14" t="str">
        <f t="shared" si="30"/>
        <v>N</v>
      </c>
      <c r="Y51" s="14" t="str">
        <f t="shared" si="53"/>
        <v/>
      </c>
      <c r="Z51" s="79" t="str">
        <f t="shared" si="32"/>
        <v/>
      </c>
      <c r="AA51" s="14" t="str">
        <f t="shared" si="33"/>
        <v/>
      </c>
      <c r="AB51" s="14" t="str">
        <f t="shared" si="54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2" t="str">
        <f t="shared" si="14"/>
        <v/>
      </c>
      <c r="AH51" s="152" t="str">
        <f t="shared" si="15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1" t="str">
        <f t="shared" si="16"/>
        <v/>
      </c>
      <c r="AM51" s="71" t="str">
        <f t="shared" si="17"/>
        <v/>
      </c>
      <c r="AN51" s="71" t="str">
        <f t="shared" si="18"/>
        <v/>
      </c>
      <c r="AO51" s="71" t="str">
        <f t="shared" si="19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7" t="str">
        <f t="shared" si="23"/>
        <v/>
      </c>
      <c r="E52" s="114" t="str">
        <f t="shared" si="24"/>
        <v/>
      </c>
      <c r="F52" s="67" t="str">
        <f t="shared" si="25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4" t="str">
        <f t="shared" si="9"/>
        <v/>
      </c>
      <c r="M52" s="24" t="str">
        <f t="shared" si="26"/>
        <v/>
      </c>
      <c r="N52" s="24" t="str">
        <f t="shared" si="27"/>
        <v/>
      </c>
      <c r="O52" s="117" t="str">
        <f t="shared" si="10"/>
        <v/>
      </c>
      <c r="P52" s="24" t="str">
        <f>IF(H52="","",IF(B52="NB",P51,IF(O52="",SUM($O$5:$O52)+N52,SUM($O$5:$O52))))</f>
        <v/>
      </c>
      <c r="Q52" s="123" t="str">
        <f t="shared" si="0"/>
        <v/>
      </c>
      <c r="R52" s="122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49"/>
        <v>N</v>
      </c>
      <c r="X52" s="14" t="str">
        <f t="shared" si="30"/>
        <v>N</v>
      </c>
      <c r="Y52" s="14" t="str">
        <f t="shared" si="53"/>
        <v/>
      </c>
      <c r="Z52" s="79" t="str">
        <f t="shared" si="32"/>
        <v/>
      </c>
      <c r="AA52" s="14" t="str">
        <f t="shared" si="33"/>
        <v/>
      </c>
      <c r="AB52" s="14" t="str">
        <f t="shared" si="54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2" t="str">
        <f t="shared" si="14"/>
        <v/>
      </c>
      <c r="AH52" s="152" t="str">
        <f t="shared" si="15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1" t="str">
        <f t="shared" si="16"/>
        <v/>
      </c>
      <c r="AM52" s="71" t="str">
        <f t="shared" si="17"/>
        <v/>
      </c>
      <c r="AN52" s="71" t="str">
        <f t="shared" si="18"/>
        <v/>
      </c>
      <c r="AO52" s="71" t="str">
        <f t="shared" si="19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7" t="str">
        <f t="shared" si="23"/>
        <v/>
      </c>
      <c r="E53" s="114" t="str">
        <f t="shared" si="24"/>
        <v/>
      </c>
      <c r="F53" s="67" t="str">
        <f t="shared" si="25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4" t="str">
        <f t="shared" si="9"/>
        <v/>
      </c>
      <c r="M53" s="24" t="str">
        <f t="shared" si="26"/>
        <v/>
      </c>
      <c r="N53" s="24" t="str">
        <f t="shared" si="27"/>
        <v/>
      </c>
      <c r="O53" s="117" t="str">
        <f t="shared" si="10"/>
        <v/>
      </c>
      <c r="P53" s="24" t="str">
        <f>IF(H53="","",IF(B53="NB",P52,IF(O53="",SUM($O$5:$O53)+N53,SUM($O$5:$O53))))</f>
        <v/>
      </c>
      <c r="Q53" s="123" t="str">
        <f t="shared" si="0"/>
        <v/>
      </c>
      <c r="R53" s="122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49"/>
        <v>N</v>
      </c>
      <c r="X53" s="14" t="str">
        <f t="shared" si="30"/>
        <v>N</v>
      </c>
      <c r="Y53" s="14" t="str">
        <f t="shared" si="53"/>
        <v/>
      </c>
      <c r="Z53" s="79" t="str">
        <f t="shared" si="32"/>
        <v/>
      </c>
      <c r="AA53" s="14" t="str">
        <f t="shared" si="33"/>
        <v/>
      </c>
      <c r="AB53" s="14" t="str">
        <f t="shared" si="54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2" t="str">
        <f t="shared" si="14"/>
        <v/>
      </c>
      <c r="AH53" s="152" t="str">
        <f t="shared" si="15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1" t="str">
        <f t="shared" si="16"/>
        <v/>
      </c>
      <c r="AM53" s="71" t="str">
        <f t="shared" si="17"/>
        <v/>
      </c>
      <c r="AN53" s="71" t="str">
        <f t="shared" si="18"/>
        <v/>
      </c>
      <c r="AO53" s="71" t="str">
        <f t="shared" si="19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8" t="str">
        <f t="shared" si="23"/>
        <v/>
      </c>
      <c r="E54" s="115" t="str">
        <f t="shared" si="24"/>
        <v/>
      </c>
      <c r="F54" s="70" t="str">
        <f t="shared" si="25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5" t="str">
        <f t="shared" si="9"/>
        <v/>
      </c>
      <c r="M54" s="25" t="str">
        <f t="shared" si="26"/>
        <v/>
      </c>
      <c r="N54" s="25" t="str">
        <f t="shared" si="27"/>
        <v/>
      </c>
      <c r="O54" s="124" t="str">
        <f t="shared" si="10"/>
        <v/>
      </c>
      <c r="P54" s="25" t="str">
        <f>IF(H54="","",IF(B54="NB",P53,IF(O54="",SUM($O$5:$O54)+N54,SUM($O$5:$O54))))</f>
        <v/>
      </c>
      <c r="Q54" s="125" t="str">
        <f t="shared" si="0"/>
        <v/>
      </c>
      <c r="R54" s="122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49"/>
        <v>N</v>
      </c>
      <c r="X54" s="14" t="str">
        <f t="shared" si="30"/>
        <v>N</v>
      </c>
      <c r="Y54" s="14" t="str">
        <f t="shared" si="53"/>
        <v/>
      </c>
      <c r="Z54" s="79" t="str">
        <f t="shared" si="32"/>
        <v/>
      </c>
      <c r="AA54" s="14" t="str">
        <f t="shared" si="33"/>
        <v/>
      </c>
      <c r="AB54" s="14" t="str">
        <f t="shared" si="54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2" t="str">
        <f t="shared" si="14"/>
        <v/>
      </c>
      <c r="AH54" s="152" t="str">
        <f t="shared" si="15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1" t="str">
        <f t="shared" si="16"/>
        <v/>
      </c>
      <c r="AM54" s="71" t="str">
        <f t="shared" si="17"/>
        <v/>
      </c>
      <c r="AN54" s="71" t="str">
        <f t="shared" si="18"/>
        <v/>
      </c>
      <c r="AO54" s="71" t="str">
        <f t="shared" si="19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23"/>
        <v/>
      </c>
      <c r="E55" s="113" t="str">
        <f t="shared" si="24"/>
        <v/>
      </c>
      <c r="F55" s="76" t="str">
        <f t="shared" si="25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3" t="str">
        <f t="shared" si="9"/>
        <v/>
      </c>
      <c r="M55" s="36" t="str">
        <f t="shared" si="26"/>
        <v/>
      </c>
      <c r="N55" s="36" t="str">
        <f t="shared" si="27"/>
        <v/>
      </c>
      <c r="O55" s="129" t="str">
        <f t="shared" si="10"/>
        <v/>
      </c>
      <c r="P55" s="36" t="str">
        <f>IF(H55="","",IF(B55="NB",P54,IF(O55="",SUM($O$5:$O55)+N55,SUM($O$5:$O55))))</f>
        <v/>
      </c>
      <c r="Q55" s="130" t="str">
        <f t="shared" si="0"/>
        <v/>
      </c>
      <c r="R55" s="122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49"/>
        <v>N</v>
      </c>
      <c r="X55" s="14" t="str">
        <f t="shared" si="30"/>
        <v>N</v>
      </c>
      <c r="Y55" s="14" t="str">
        <f t="shared" si="53"/>
        <v/>
      </c>
      <c r="Z55" s="79" t="str">
        <f t="shared" si="32"/>
        <v/>
      </c>
      <c r="AA55" s="14" t="str">
        <f t="shared" si="33"/>
        <v/>
      </c>
      <c r="AB55" s="14" t="str">
        <f t="shared" si="54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2" t="str">
        <f t="shared" si="14"/>
        <v/>
      </c>
      <c r="AH55" s="152" t="str">
        <f t="shared" si="15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1" t="str">
        <f t="shared" si="16"/>
        <v/>
      </c>
      <c r="AM55" s="71" t="str">
        <f t="shared" si="17"/>
        <v/>
      </c>
      <c r="AN55" s="71" t="str">
        <f t="shared" si="18"/>
        <v/>
      </c>
      <c r="AO55" s="71" t="str">
        <f t="shared" si="19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7" t="str">
        <f t="shared" si="23"/>
        <v/>
      </c>
      <c r="E56" s="114" t="str">
        <f t="shared" si="24"/>
        <v/>
      </c>
      <c r="F56" s="67" t="str">
        <f t="shared" si="25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4" t="str">
        <f t="shared" si="9"/>
        <v/>
      </c>
      <c r="M56" s="24" t="str">
        <f t="shared" si="26"/>
        <v/>
      </c>
      <c r="N56" s="24" t="str">
        <f t="shared" si="27"/>
        <v/>
      </c>
      <c r="O56" s="117" t="str">
        <f t="shared" si="10"/>
        <v/>
      </c>
      <c r="P56" s="24" t="str">
        <f>IF(H56="","",IF(B56="NB",P55,IF(O56="",SUM($O$5:$O56)+N56,SUM($O$5:$O56))))</f>
        <v/>
      </c>
      <c r="Q56" s="123" t="str">
        <f t="shared" si="0"/>
        <v/>
      </c>
      <c r="R56" s="122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49"/>
        <v>N</v>
      </c>
      <c r="X56" s="14" t="str">
        <f t="shared" si="30"/>
        <v>N</v>
      </c>
      <c r="Y56" s="14" t="str">
        <f t="shared" si="53"/>
        <v/>
      </c>
      <c r="Z56" s="79" t="str">
        <f t="shared" si="32"/>
        <v/>
      </c>
      <c r="AA56" s="14" t="str">
        <f t="shared" si="33"/>
        <v/>
      </c>
      <c r="AB56" s="14" t="str">
        <f t="shared" si="54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2" t="str">
        <f t="shared" si="14"/>
        <v/>
      </c>
      <c r="AH56" s="152" t="str">
        <f t="shared" si="15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1" t="str">
        <f t="shared" si="16"/>
        <v/>
      </c>
      <c r="AM56" s="71" t="str">
        <f t="shared" si="17"/>
        <v/>
      </c>
      <c r="AN56" s="71" t="str">
        <f t="shared" si="18"/>
        <v/>
      </c>
      <c r="AO56" s="71" t="str">
        <f t="shared" si="19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7" t="str">
        <f t="shared" si="23"/>
        <v/>
      </c>
      <c r="E57" s="114" t="str">
        <f t="shared" si="24"/>
        <v/>
      </c>
      <c r="F57" s="67" t="str">
        <f t="shared" si="25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4" t="str">
        <f t="shared" si="9"/>
        <v/>
      </c>
      <c r="M57" s="24" t="str">
        <f t="shared" si="26"/>
        <v/>
      </c>
      <c r="N57" s="24" t="str">
        <f t="shared" si="27"/>
        <v/>
      </c>
      <c r="O57" s="117" t="str">
        <f t="shared" si="10"/>
        <v/>
      </c>
      <c r="P57" s="24" t="str">
        <f>IF(H57="","",IF(B57="NB",P56,IF(O57="",SUM($O$5:$O57)+N57,SUM($O$5:$O57))))</f>
        <v/>
      </c>
      <c r="Q57" s="123" t="str">
        <f t="shared" si="0"/>
        <v/>
      </c>
      <c r="R57" s="122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49"/>
        <v>N</v>
      </c>
      <c r="X57" s="14" t="str">
        <f t="shared" si="30"/>
        <v>N</v>
      </c>
      <c r="Y57" s="14" t="str">
        <f t="shared" si="53"/>
        <v/>
      </c>
      <c r="Z57" s="79" t="str">
        <f t="shared" si="32"/>
        <v/>
      </c>
      <c r="AA57" s="14" t="str">
        <f t="shared" si="33"/>
        <v/>
      </c>
      <c r="AB57" s="14" t="str">
        <f t="shared" si="54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2" t="str">
        <f t="shared" si="14"/>
        <v/>
      </c>
      <c r="AH57" s="152" t="str">
        <f t="shared" si="15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1" t="str">
        <f t="shared" si="16"/>
        <v/>
      </c>
      <c r="AM57" s="71" t="str">
        <f t="shared" si="17"/>
        <v/>
      </c>
      <c r="AN57" s="71" t="str">
        <f t="shared" si="18"/>
        <v/>
      </c>
      <c r="AO57" s="71" t="str">
        <f t="shared" si="19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7" t="str">
        <f t="shared" si="23"/>
        <v/>
      </c>
      <c r="E58" s="114" t="str">
        <f t="shared" si="24"/>
        <v/>
      </c>
      <c r="F58" s="67" t="str">
        <f t="shared" si="25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4" t="str">
        <f t="shared" si="9"/>
        <v/>
      </c>
      <c r="M58" s="24" t="str">
        <f t="shared" si="26"/>
        <v/>
      </c>
      <c r="N58" s="24" t="str">
        <f t="shared" si="27"/>
        <v/>
      </c>
      <c r="O58" s="117" t="str">
        <f t="shared" si="10"/>
        <v/>
      </c>
      <c r="P58" s="24" t="str">
        <f>IF(H58="","",IF(B58="NB",P57,IF(O58="",SUM($O$5:$O58)+N58,SUM($O$5:$O58))))</f>
        <v/>
      </c>
      <c r="Q58" s="123" t="str">
        <f t="shared" si="0"/>
        <v/>
      </c>
      <c r="R58" s="122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49"/>
        <v>N</v>
      </c>
      <c r="X58" s="14" t="str">
        <f t="shared" si="30"/>
        <v>N</v>
      </c>
      <c r="Y58" s="14" t="str">
        <f t="shared" si="53"/>
        <v/>
      </c>
      <c r="Z58" s="79" t="str">
        <f t="shared" si="32"/>
        <v/>
      </c>
      <c r="AA58" s="14" t="str">
        <f t="shared" si="33"/>
        <v/>
      </c>
      <c r="AB58" s="14" t="str">
        <f t="shared" si="54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2" t="str">
        <f t="shared" si="14"/>
        <v/>
      </c>
      <c r="AH58" s="152" t="str">
        <f t="shared" si="15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1" t="str">
        <f t="shared" si="16"/>
        <v/>
      </c>
      <c r="AM58" s="71" t="str">
        <f t="shared" si="17"/>
        <v/>
      </c>
      <c r="AN58" s="71" t="str">
        <f t="shared" si="18"/>
        <v/>
      </c>
      <c r="AO58" s="71" t="str">
        <f t="shared" si="19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8" t="str">
        <f t="shared" si="23"/>
        <v/>
      </c>
      <c r="E59" s="115" t="str">
        <f t="shared" si="24"/>
        <v/>
      </c>
      <c r="F59" s="70" t="str">
        <f t="shared" si="25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5" t="str">
        <f t="shared" si="9"/>
        <v/>
      </c>
      <c r="M59" s="25" t="str">
        <f t="shared" si="26"/>
        <v/>
      </c>
      <c r="N59" s="25" t="str">
        <f t="shared" si="27"/>
        <v/>
      </c>
      <c r="O59" s="124" t="str">
        <f t="shared" si="10"/>
        <v/>
      </c>
      <c r="P59" s="25" t="str">
        <f>IF(H59="","",IF(B59="NB",P58,IF(O59="",SUM($O$5:$O59)+N59,SUM($O$5:$O59))))</f>
        <v/>
      </c>
      <c r="Q59" s="125" t="str">
        <f t="shared" si="0"/>
        <v/>
      </c>
      <c r="R59" s="122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49"/>
        <v>N</v>
      </c>
      <c r="X59" s="14" t="str">
        <f t="shared" si="30"/>
        <v>N</v>
      </c>
      <c r="Y59" s="14" t="str">
        <f t="shared" si="53"/>
        <v/>
      </c>
      <c r="Z59" s="79" t="str">
        <f t="shared" si="32"/>
        <v/>
      </c>
      <c r="AA59" s="14" t="str">
        <f t="shared" si="33"/>
        <v/>
      </c>
      <c r="AB59" s="14" t="str">
        <f t="shared" si="54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2" t="str">
        <f t="shared" si="14"/>
        <v/>
      </c>
      <c r="AH59" s="152" t="str">
        <f t="shared" si="15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1" t="str">
        <f t="shared" si="16"/>
        <v/>
      </c>
      <c r="AM59" s="71" t="str">
        <f t="shared" si="17"/>
        <v/>
      </c>
      <c r="AN59" s="71" t="str">
        <f t="shared" si="18"/>
        <v/>
      </c>
      <c r="AO59" s="71" t="str">
        <f t="shared" si="19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23"/>
        <v/>
      </c>
      <c r="E60" s="113" t="str">
        <f t="shared" si="24"/>
        <v/>
      </c>
      <c r="F60" s="76" t="str">
        <f t="shared" si="25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3" t="str">
        <f t="shared" si="9"/>
        <v/>
      </c>
      <c r="M60" s="36" t="str">
        <f t="shared" si="26"/>
        <v/>
      </c>
      <c r="N60" s="36" t="str">
        <f t="shared" si="27"/>
        <v/>
      </c>
      <c r="O60" s="129" t="str">
        <f t="shared" si="10"/>
        <v/>
      </c>
      <c r="P60" s="36" t="str">
        <f>IF(H60="","",IF(B60="NB",P59,IF(O60="",SUM($O$5:$O60)+N60,SUM($O$5:$O60))))</f>
        <v/>
      </c>
      <c r="Q60" s="130" t="str">
        <f t="shared" si="0"/>
        <v/>
      </c>
      <c r="R60" s="122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49"/>
        <v>N</v>
      </c>
      <c r="X60" s="14" t="str">
        <f t="shared" si="30"/>
        <v>N</v>
      </c>
      <c r="Y60" s="14" t="str">
        <f t="shared" si="53"/>
        <v/>
      </c>
      <c r="Z60" s="79" t="str">
        <f t="shared" si="32"/>
        <v/>
      </c>
      <c r="AA60" s="14" t="str">
        <f t="shared" si="33"/>
        <v/>
      </c>
      <c r="AB60" s="14" t="str">
        <f t="shared" si="54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2" t="str">
        <f t="shared" si="14"/>
        <v/>
      </c>
      <c r="AH60" s="152" t="str">
        <f t="shared" si="15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1" t="str">
        <f t="shared" si="16"/>
        <v/>
      </c>
      <c r="AM60" s="71" t="str">
        <f t="shared" si="17"/>
        <v/>
      </c>
      <c r="AN60" s="71" t="str">
        <f t="shared" si="18"/>
        <v/>
      </c>
      <c r="AO60" s="71" t="str">
        <f t="shared" si="19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7" t="str">
        <f t="shared" si="23"/>
        <v/>
      </c>
      <c r="E61" s="114" t="str">
        <f t="shared" si="24"/>
        <v/>
      </c>
      <c r="F61" s="67" t="str">
        <f t="shared" si="25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4" t="str">
        <f t="shared" si="9"/>
        <v/>
      </c>
      <c r="M61" s="24" t="str">
        <f t="shared" si="26"/>
        <v/>
      </c>
      <c r="N61" s="24" t="str">
        <f t="shared" si="27"/>
        <v/>
      </c>
      <c r="O61" s="117" t="str">
        <f t="shared" si="10"/>
        <v/>
      </c>
      <c r="P61" s="24" t="str">
        <f>IF(H61="","",IF(B61="NB",P60,IF(O61="",SUM($O$5:$O61)+N61,SUM($O$5:$O61))))</f>
        <v/>
      </c>
      <c r="Q61" s="123" t="str">
        <f t="shared" si="0"/>
        <v/>
      </c>
      <c r="R61" s="122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49"/>
        <v>N</v>
      </c>
      <c r="X61" s="14" t="str">
        <f t="shared" si="30"/>
        <v>N</v>
      </c>
      <c r="Y61" s="14" t="str">
        <f t="shared" si="53"/>
        <v/>
      </c>
      <c r="Z61" s="79" t="str">
        <f t="shared" si="32"/>
        <v/>
      </c>
      <c r="AA61" s="14" t="str">
        <f t="shared" si="33"/>
        <v/>
      </c>
      <c r="AB61" s="14" t="str">
        <f t="shared" si="54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2" t="str">
        <f t="shared" si="14"/>
        <v/>
      </c>
      <c r="AH61" s="152" t="str">
        <f t="shared" si="15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1" t="str">
        <f t="shared" si="16"/>
        <v/>
      </c>
      <c r="AM61" s="71" t="str">
        <f t="shared" si="17"/>
        <v/>
      </c>
      <c r="AN61" s="71" t="str">
        <f t="shared" si="18"/>
        <v/>
      </c>
      <c r="AO61" s="71" t="str">
        <f t="shared" si="19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7" t="str">
        <f t="shared" si="23"/>
        <v/>
      </c>
      <c r="E62" s="114" t="str">
        <f t="shared" si="24"/>
        <v/>
      </c>
      <c r="F62" s="67" t="str">
        <f t="shared" si="25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4" t="str">
        <f t="shared" si="9"/>
        <v/>
      </c>
      <c r="M62" s="24" t="str">
        <f t="shared" si="26"/>
        <v/>
      </c>
      <c r="N62" s="24" t="str">
        <f t="shared" si="27"/>
        <v/>
      </c>
      <c r="O62" s="117" t="str">
        <f t="shared" si="10"/>
        <v/>
      </c>
      <c r="P62" s="24" t="str">
        <f>IF(H62="","",IF(B62="NB",P61,IF(O62="",SUM($O$5:$O62)+N62,SUM($O$5:$O62))))</f>
        <v/>
      </c>
      <c r="Q62" s="123" t="str">
        <f t="shared" si="0"/>
        <v/>
      </c>
      <c r="R62" s="122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49"/>
        <v>N</v>
      </c>
      <c r="X62" s="14" t="str">
        <f t="shared" si="30"/>
        <v>N</v>
      </c>
      <c r="Y62" s="14" t="str">
        <f t="shared" si="53"/>
        <v/>
      </c>
      <c r="Z62" s="79" t="str">
        <f t="shared" si="32"/>
        <v/>
      </c>
      <c r="AA62" s="14" t="str">
        <f t="shared" si="33"/>
        <v/>
      </c>
      <c r="AB62" s="14" t="str">
        <f t="shared" si="54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2" t="str">
        <f t="shared" si="14"/>
        <v/>
      </c>
      <c r="AH62" s="152" t="str">
        <f t="shared" si="15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1" t="str">
        <f t="shared" si="16"/>
        <v/>
      </c>
      <c r="AM62" s="71" t="str">
        <f t="shared" si="17"/>
        <v/>
      </c>
      <c r="AN62" s="71" t="str">
        <f t="shared" si="18"/>
        <v/>
      </c>
      <c r="AO62" s="71" t="str">
        <f t="shared" si="19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7" t="str">
        <f t="shared" si="23"/>
        <v/>
      </c>
      <c r="E63" s="114" t="str">
        <f t="shared" si="24"/>
        <v/>
      </c>
      <c r="F63" s="67" t="str">
        <f t="shared" si="25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4" t="str">
        <f t="shared" si="9"/>
        <v/>
      </c>
      <c r="M63" s="24" t="str">
        <f t="shared" si="26"/>
        <v/>
      </c>
      <c r="N63" s="24" t="str">
        <f t="shared" si="27"/>
        <v/>
      </c>
      <c r="O63" s="117" t="str">
        <f t="shared" si="10"/>
        <v/>
      </c>
      <c r="P63" s="24" t="str">
        <f>IF(H63="","",IF(B63="NB",P62,IF(O63="",SUM($O$5:$O63)+N63,SUM($O$5:$O63))))</f>
        <v/>
      </c>
      <c r="Q63" s="123" t="str">
        <f t="shared" si="0"/>
        <v/>
      </c>
      <c r="R63" s="122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49"/>
        <v>N</v>
      </c>
      <c r="X63" s="14" t="str">
        <f t="shared" si="30"/>
        <v>N</v>
      </c>
      <c r="Y63" s="14" t="str">
        <f t="shared" si="53"/>
        <v/>
      </c>
      <c r="Z63" s="79" t="str">
        <f t="shared" si="32"/>
        <v/>
      </c>
      <c r="AA63" s="14" t="str">
        <f t="shared" si="33"/>
        <v/>
      </c>
      <c r="AB63" s="14" t="str">
        <f t="shared" si="54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2" t="str">
        <f t="shared" si="14"/>
        <v/>
      </c>
      <c r="AH63" s="152" t="str">
        <f t="shared" si="15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1" t="str">
        <f t="shared" si="16"/>
        <v/>
      </c>
      <c r="AM63" s="71" t="str">
        <f t="shared" si="17"/>
        <v/>
      </c>
      <c r="AN63" s="71" t="str">
        <f t="shared" si="18"/>
        <v/>
      </c>
      <c r="AO63" s="71" t="str">
        <f t="shared" si="19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8" t="str">
        <f t="shared" si="23"/>
        <v/>
      </c>
      <c r="E64" s="115" t="str">
        <f t="shared" si="24"/>
        <v/>
      </c>
      <c r="F64" s="70" t="str">
        <f t="shared" si="25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5" t="str">
        <f t="shared" si="9"/>
        <v/>
      </c>
      <c r="M64" s="25" t="str">
        <f t="shared" si="26"/>
        <v/>
      </c>
      <c r="N64" s="25" t="str">
        <f t="shared" si="27"/>
        <v/>
      </c>
      <c r="O64" s="124" t="str">
        <f t="shared" si="10"/>
        <v/>
      </c>
      <c r="P64" s="25" t="str">
        <f>IF(H64="","",IF(B64="NB",P63,IF(O64="",SUM($O$5:$O64)+N64,SUM($O$5:$O64))))</f>
        <v/>
      </c>
      <c r="Q64" s="125" t="str">
        <f t="shared" si="0"/>
        <v/>
      </c>
      <c r="R64" s="122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49"/>
        <v>N</v>
      </c>
      <c r="X64" s="14" t="str">
        <f t="shared" si="30"/>
        <v>N</v>
      </c>
      <c r="Y64" s="14" t="str">
        <f t="shared" si="53"/>
        <v/>
      </c>
      <c r="Z64" s="79" t="str">
        <f t="shared" si="32"/>
        <v/>
      </c>
      <c r="AA64" s="14" t="str">
        <f t="shared" si="33"/>
        <v/>
      </c>
      <c r="AB64" s="14" t="str">
        <f t="shared" si="54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2" t="str">
        <f t="shared" si="14"/>
        <v/>
      </c>
      <c r="AH64" s="152" t="str">
        <f t="shared" si="15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1" t="str">
        <f t="shared" si="16"/>
        <v/>
      </c>
      <c r="AM64" s="71" t="str">
        <f t="shared" si="17"/>
        <v/>
      </c>
      <c r="AN64" s="71" t="str">
        <f t="shared" si="18"/>
        <v/>
      </c>
      <c r="AO64" s="71" t="str">
        <f t="shared" si="19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23"/>
        <v/>
      </c>
      <c r="E65" s="113" t="str">
        <f t="shared" si="24"/>
        <v/>
      </c>
      <c r="F65" s="76" t="str">
        <f t="shared" si="25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3" t="str">
        <f t="shared" si="9"/>
        <v/>
      </c>
      <c r="M65" s="36" t="str">
        <f t="shared" si="26"/>
        <v/>
      </c>
      <c r="N65" s="36" t="str">
        <f t="shared" si="27"/>
        <v/>
      </c>
      <c r="O65" s="129" t="str">
        <f t="shared" si="10"/>
        <v/>
      </c>
      <c r="P65" s="36" t="str">
        <f>IF(H65="","",IF(B65="NB",P64,IF(O65="",SUM($O$5:$O65)+N65,SUM($O$5:$O65))))</f>
        <v/>
      </c>
      <c r="Q65" s="130" t="str">
        <f t="shared" si="0"/>
        <v/>
      </c>
      <c r="R65" s="122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49"/>
        <v>N</v>
      </c>
      <c r="X65" s="14" t="str">
        <f t="shared" si="30"/>
        <v>N</v>
      </c>
      <c r="Y65" s="14" t="str">
        <f t="shared" si="53"/>
        <v/>
      </c>
      <c r="Z65" s="79" t="str">
        <f t="shared" si="32"/>
        <v/>
      </c>
      <c r="AA65" s="14" t="str">
        <f t="shared" si="33"/>
        <v/>
      </c>
      <c r="AB65" s="14" t="str">
        <f t="shared" si="54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2" t="str">
        <f t="shared" si="14"/>
        <v/>
      </c>
      <c r="AH65" s="152" t="str">
        <f t="shared" si="15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1" t="str">
        <f t="shared" si="16"/>
        <v/>
      </c>
      <c r="AM65" s="71" t="str">
        <f t="shared" si="17"/>
        <v/>
      </c>
      <c r="AN65" s="71" t="str">
        <f t="shared" si="18"/>
        <v/>
      </c>
      <c r="AO65" s="71" t="str">
        <f t="shared" si="19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7" t="str">
        <f t="shared" si="23"/>
        <v/>
      </c>
      <c r="E66" s="114" t="str">
        <f t="shared" si="24"/>
        <v/>
      </c>
      <c r="F66" s="67" t="str">
        <f t="shared" si="25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4" t="str">
        <f t="shared" si="9"/>
        <v/>
      </c>
      <c r="M66" s="24" t="str">
        <f t="shared" si="26"/>
        <v/>
      </c>
      <c r="N66" s="24" t="str">
        <f t="shared" si="27"/>
        <v/>
      </c>
      <c r="O66" s="117" t="str">
        <f t="shared" si="10"/>
        <v/>
      </c>
      <c r="P66" s="24" t="str">
        <f>IF(H66="","",IF(B66="NB",P65,IF(O66="",SUM($O$5:$O66)+N66,SUM($O$5:$O66))))</f>
        <v/>
      </c>
      <c r="Q66" s="123" t="str">
        <f t="shared" si="0"/>
        <v/>
      </c>
      <c r="R66" s="122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49"/>
        <v>N</v>
      </c>
      <c r="X66" s="14" t="str">
        <f t="shared" si="30"/>
        <v>N</v>
      </c>
      <c r="Y66" s="14" t="str">
        <f t="shared" si="53"/>
        <v/>
      </c>
      <c r="Z66" s="79" t="str">
        <f t="shared" si="32"/>
        <v/>
      </c>
      <c r="AA66" s="14" t="str">
        <f t="shared" si="33"/>
        <v/>
      </c>
      <c r="AB66" s="14" t="str">
        <f t="shared" si="54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2" t="str">
        <f t="shared" si="14"/>
        <v/>
      </c>
      <c r="AH66" s="152" t="str">
        <f t="shared" si="15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1" t="str">
        <f t="shared" si="16"/>
        <v/>
      </c>
      <c r="AM66" s="71" t="str">
        <f t="shared" si="17"/>
        <v/>
      </c>
      <c r="AN66" s="71" t="str">
        <f t="shared" si="18"/>
        <v/>
      </c>
      <c r="AO66" s="71" t="str">
        <f t="shared" si="19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7" t="str">
        <f t="shared" si="23"/>
        <v/>
      </c>
      <c r="E67" s="114" t="str">
        <f t="shared" si="24"/>
        <v/>
      </c>
      <c r="F67" s="67" t="str">
        <f t="shared" si="25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4" t="str">
        <f t="shared" si="9"/>
        <v/>
      </c>
      <c r="M67" s="24" t="str">
        <f t="shared" si="26"/>
        <v/>
      </c>
      <c r="N67" s="24" t="str">
        <f t="shared" si="27"/>
        <v/>
      </c>
      <c r="O67" s="117" t="str">
        <f t="shared" si="10"/>
        <v/>
      </c>
      <c r="P67" s="24" t="str">
        <f>IF(H67="","",IF(B67="NB",P66,IF(O67="",SUM($O$5:$O67)+N67,SUM($O$5:$O67))))</f>
        <v/>
      </c>
      <c r="Q67" s="123" t="str">
        <f t="shared" si="0"/>
        <v/>
      </c>
      <c r="R67" s="122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49"/>
        <v>N</v>
      </c>
      <c r="X67" s="14" t="str">
        <f t="shared" si="30"/>
        <v>N</v>
      </c>
      <c r="Y67" s="14" t="str">
        <f t="shared" si="53"/>
        <v/>
      </c>
      <c r="Z67" s="79" t="str">
        <f t="shared" si="32"/>
        <v/>
      </c>
      <c r="AA67" s="14" t="str">
        <f t="shared" si="33"/>
        <v/>
      </c>
      <c r="AB67" s="14" t="str">
        <f t="shared" si="54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2" t="str">
        <f t="shared" si="14"/>
        <v/>
      </c>
      <c r="AH67" s="152" t="str">
        <f t="shared" si="15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1" t="str">
        <f t="shared" si="16"/>
        <v/>
      </c>
      <c r="AM67" s="71" t="str">
        <f t="shared" si="17"/>
        <v/>
      </c>
      <c r="AN67" s="71" t="str">
        <f t="shared" si="18"/>
        <v/>
      </c>
      <c r="AO67" s="71" t="str">
        <f t="shared" si="19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7" t="str">
        <f t="shared" si="23"/>
        <v/>
      </c>
      <c r="E68" s="114" t="str">
        <f t="shared" si="24"/>
        <v/>
      </c>
      <c r="F68" s="67" t="str">
        <f t="shared" si="25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4" t="str">
        <f t="shared" si="9"/>
        <v/>
      </c>
      <c r="M68" s="24" t="str">
        <f t="shared" si="26"/>
        <v/>
      </c>
      <c r="N68" s="24" t="str">
        <f t="shared" si="27"/>
        <v/>
      </c>
      <c r="O68" s="117" t="str">
        <f t="shared" si="10"/>
        <v/>
      </c>
      <c r="P68" s="24" t="str">
        <f>IF(H68="","",IF(B68="NB",P67,IF(O68="",SUM($O$5:$O68)+N68,SUM($O$5:$O68))))</f>
        <v/>
      </c>
      <c r="Q68" s="123" t="str">
        <f t="shared" si="0"/>
        <v/>
      </c>
      <c r="R68" s="122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49"/>
        <v>N</v>
      </c>
      <c r="X68" s="14" t="str">
        <f t="shared" si="30"/>
        <v>N</v>
      </c>
      <c r="Y68" s="14" t="str">
        <f t="shared" si="53"/>
        <v/>
      </c>
      <c r="Z68" s="79" t="str">
        <f t="shared" si="32"/>
        <v/>
      </c>
      <c r="AA68" s="14" t="str">
        <f t="shared" si="33"/>
        <v/>
      </c>
      <c r="AB68" s="14" t="str">
        <f t="shared" si="54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2" t="str">
        <f t="shared" si="14"/>
        <v/>
      </c>
      <c r="AH68" s="152" t="str">
        <f t="shared" si="15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1" t="str">
        <f t="shared" si="16"/>
        <v/>
      </c>
      <c r="AM68" s="71" t="str">
        <f t="shared" si="17"/>
        <v/>
      </c>
      <c r="AN68" s="71" t="str">
        <f t="shared" si="18"/>
        <v/>
      </c>
      <c r="AO68" s="71" t="str">
        <f t="shared" si="19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8" t="str">
        <f t="shared" si="23"/>
        <v/>
      </c>
      <c r="E69" s="115" t="str">
        <f t="shared" si="24"/>
        <v/>
      </c>
      <c r="F69" s="70" t="str">
        <f t="shared" si="25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5" t="str">
        <f t="shared" si="9"/>
        <v/>
      </c>
      <c r="M69" s="25" t="str">
        <f t="shared" si="26"/>
        <v/>
      </c>
      <c r="N69" s="25" t="str">
        <f t="shared" si="27"/>
        <v/>
      </c>
      <c r="O69" s="124" t="str">
        <f t="shared" si="10"/>
        <v/>
      </c>
      <c r="P69" s="25" t="str">
        <f>IF(H69="","",IF(B69="NB",P68,IF(O69="",SUM($O$5:$O69)+N69,SUM($O$5:$O69))))</f>
        <v/>
      </c>
      <c r="Q69" s="125" t="str">
        <f t="shared" ref="Q69:Q109" si="60">IF(AB69="R","Rabbit","")</f>
        <v/>
      </c>
      <c r="R69" s="122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49"/>
        <v>N</v>
      </c>
      <c r="X69" s="14" t="str">
        <f t="shared" si="30"/>
        <v>N</v>
      </c>
      <c r="Y69" s="14" t="str">
        <f t="shared" si="53"/>
        <v/>
      </c>
      <c r="Z69" s="79" t="str">
        <f t="shared" si="32"/>
        <v/>
      </c>
      <c r="AA69" s="14" t="str">
        <f t="shared" si="33"/>
        <v/>
      </c>
      <c r="AB69" s="14" t="str">
        <f t="shared" si="54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2" t="str">
        <f t="shared" si="14"/>
        <v/>
      </c>
      <c r="AH69" s="152" t="str">
        <f t="shared" si="15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1" t="str">
        <f t="shared" si="16"/>
        <v/>
      </c>
      <c r="AM69" s="71" t="str">
        <f t="shared" si="17"/>
        <v/>
      </c>
      <c r="AN69" s="71" t="str">
        <f t="shared" si="18"/>
        <v/>
      </c>
      <c r="AO69" s="71" t="str">
        <f t="shared" si="19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1">IF(H69="","",IF(AR69=AR70,"",AR70))</f>
        <v/>
      </c>
      <c r="D70" s="75" t="str">
        <f t="shared" si="23"/>
        <v/>
      </c>
      <c r="E70" s="113" t="str">
        <f t="shared" si="24"/>
        <v/>
      </c>
      <c r="F70" s="76" t="str">
        <f t="shared" si="25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3" t="str">
        <f t="shared" si="9"/>
        <v/>
      </c>
      <c r="M70" s="36" t="str">
        <f t="shared" si="26"/>
        <v/>
      </c>
      <c r="N70" s="36" t="str">
        <f t="shared" si="27"/>
        <v/>
      </c>
      <c r="O70" s="129" t="str">
        <f t="shared" si="10"/>
        <v/>
      </c>
      <c r="P70" s="36" t="str">
        <f>IF(H70="","",IF(B70="NB",P69,IF(O70="",SUM($O$5:$O70)+N70,SUM($O$5:$O70))))</f>
        <v/>
      </c>
      <c r="Q70" s="130" t="str">
        <f t="shared" si="60"/>
        <v/>
      </c>
      <c r="R70" s="122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49"/>
        <v>N</v>
      </c>
      <c r="X70" s="14" t="str">
        <f t="shared" si="30"/>
        <v>N</v>
      </c>
      <c r="Y70" s="14" t="str">
        <f t="shared" si="53"/>
        <v/>
      </c>
      <c r="Z70" s="79" t="str">
        <f t="shared" si="32"/>
        <v/>
      </c>
      <c r="AA70" s="14" t="str">
        <f t="shared" si="33"/>
        <v/>
      </c>
      <c r="AB70" s="14" t="str">
        <f t="shared" si="54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2" t="str">
        <f t="shared" si="14"/>
        <v/>
      </c>
      <c r="AH70" s="152" t="str">
        <f t="shared" si="15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1" t="str">
        <f t="shared" si="16"/>
        <v/>
      </c>
      <c r="AM70" s="71" t="str">
        <f t="shared" si="17"/>
        <v/>
      </c>
      <c r="AN70" s="71" t="str">
        <f t="shared" si="18"/>
        <v/>
      </c>
      <c r="AO70" s="71" t="str">
        <f t="shared" si="19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1"/>
        <v/>
      </c>
      <c r="D71" s="77" t="str">
        <f t="shared" si="23"/>
        <v/>
      </c>
      <c r="E71" s="114" t="str">
        <f t="shared" si="24"/>
        <v/>
      </c>
      <c r="F71" s="67" t="str">
        <f t="shared" si="25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4" t="str">
        <f t="shared" si="9"/>
        <v/>
      </c>
      <c r="M71" s="24" t="str">
        <f t="shared" si="26"/>
        <v/>
      </c>
      <c r="N71" s="24" t="str">
        <f t="shared" si="27"/>
        <v/>
      </c>
      <c r="O71" s="117" t="str">
        <f t="shared" si="10"/>
        <v/>
      </c>
      <c r="P71" s="24" t="str">
        <f>IF(H71="","",IF(B71="NB",P70,IF(O71="",SUM($O$5:$O71)+N71,SUM($O$5:$O71))))</f>
        <v/>
      </c>
      <c r="Q71" s="123" t="str">
        <f t="shared" si="60"/>
        <v/>
      </c>
      <c r="R71" s="122" t="str">
        <f t="shared" si="11"/>
        <v/>
      </c>
      <c r="S71" s="79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49"/>
        <v>N</v>
      </c>
      <c r="X71" s="14" t="str">
        <f t="shared" si="30"/>
        <v>N</v>
      </c>
      <c r="Y71" s="14" t="str">
        <f t="shared" si="53"/>
        <v/>
      </c>
      <c r="Z71" s="79" t="str">
        <f t="shared" si="32"/>
        <v/>
      </c>
      <c r="AA71" s="14" t="str">
        <f t="shared" si="33"/>
        <v/>
      </c>
      <c r="AB71" s="14" t="str">
        <f t="shared" si="54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2" t="str">
        <f t="shared" si="14"/>
        <v/>
      </c>
      <c r="AH71" s="152" t="str">
        <f t="shared" si="15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1" t="str">
        <f t="shared" si="16"/>
        <v/>
      </c>
      <c r="AM71" s="71" t="str">
        <f t="shared" si="17"/>
        <v/>
      </c>
      <c r="AN71" s="71" t="str">
        <f t="shared" si="18"/>
        <v/>
      </c>
      <c r="AO71" s="71" t="str">
        <f t="shared" si="19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1"/>
        <v/>
      </c>
      <c r="D72" s="77" t="str">
        <f t="shared" si="23"/>
        <v/>
      </c>
      <c r="E72" s="114" t="str">
        <f t="shared" si="24"/>
        <v/>
      </c>
      <c r="F72" s="67" t="str">
        <f t="shared" si="25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4" t="str">
        <f t="shared" si="9"/>
        <v/>
      </c>
      <c r="M72" s="24" t="str">
        <f t="shared" si="26"/>
        <v/>
      </c>
      <c r="N72" s="24" t="str">
        <f t="shared" si="27"/>
        <v/>
      </c>
      <c r="O72" s="117" t="str">
        <f t="shared" si="10"/>
        <v/>
      </c>
      <c r="P72" s="24" t="str">
        <f>IF(H72="","",IF(B72="NB",P71,IF(O72="",SUM($O$5:$O72)+N72,SUM($O$5:$O72))))</f>
        <v/>
      </c>
      <c r="Q72" s="123" t="str">
        <f t="shared" si="60"/>
        <v/>
      </c>
      <c r="R72" s="122" t="str">
        <f t="shared" si="11"/>
        <v/>
      </c>
      <c r="S72" s="79" t="str">
        <f t="shared" si="12"/>
        <v/>
      </c>
      <c r="T72" s="14" t="str">
        <f t="shared" si="63"/>
        <v/>
      </c>
      <c r="U72" s="14">
        <f t="shared" si="28"/>
        <v>0</v>
      </c>
      <c r="V72" s="14" t="str">
        <f t="shared" si="29"/>
        <v/>
      </c>
      <c r="W72" s="14" t="str">
        <f t="shared" si="49"/>
        <v>N</v>
      </c>
      <c r="X72" s="14" t="str">
        <f t="shared" si="30"/>
        <v>N</v>
      </c>
      <c r="Y72" s="14" t="str">
        <f t="shared" si="53"/>
        <v/>
      </c>
      <c r="Z72" s="79" t="str">
        <f t="shared" si="32"/>
        <v/>
      </c>
      <c r="AA72" s="14" t="str">
        <f t="shared" si="33"/>
        <v/>
      </c>
      <c r="AB72" s="14" t="str">
        <f t="shared" si="54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2" t="str">
        <f t="shared" si="14"/>
        <v/>
      </c>
      <c r="AH72" s="152" t="str">
        <f t="shared" si="15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1" t="str">
        <f t="shared" si="16"/>
        <v/>
      </c>
      <c r="AM72" s="71" t="str">
        <f t="shared" si="17"/>
        <v/>
      </c>
      <c r="AN72" s="71" t="str">
        <f t="shared" si="18"/>
        <v/>
      </c>
      <c r="AO72" s="71" t="str">
        <f t="shared" si="19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1"/>
        <v/>
      </c>
      <c r="D73" s="77" t="str">
        <f t="shared" si="23"/>
        <v/>
      </c>
      <c r="E73" s="114" t="str">
        <f t="shared" si="24"/>
        <v/>
      </c>
      <c r="F73" s="67" t="str">
        <f t="shared" si="25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4" t="str">
        <f t="shared" si="9"/>
        <v/>
      </c>
      <c r="M73" s="24" t="str">
        <f t="shared" si="26"/>
        <v/>
      </c>
      <c r="N73" s="24" t="str">
        <f t="shared" si="27"/>
        <v/>
      </c>
      <c r="O73" s="117" t="str">
        <f t="shared" si="10"/>
        <v/>
      </c>
      <c r="P73" s="24" t="str">
        <f>IF(H73="","",IF(B73="NB",P72,IF(O73="",SUM($O$5:$O73)+N73,SUM($O$5:$O73))))</f>
        <v/>
      </c>
      <c r="Q73" s="123" t="str">
        <f t="shared" si="60"/>
        <v/>
      </c>
      <c r="R73" s="122" t="str">
        <f t="shared" si="11"/>
        <v/>
      </c>
      <c r="S73" s="79" t="str">
        <f t="shared" si="12"/>
        <v/>
      </c>
      <c r="T73" s="14" t="str">
        <f t="shared" si="63"/>
        <v/>
      </c>
      <c r="U73" s="14">
        <f t="shared" si="28"/>
        <v>0</v>
      </c>
      <c r="V73" s="14" t="str">
        <f t="shared" si="29"/>
        <v/>
      </c>
      <c r="W73" s="14" t="str">
        <f t="shared" si="49"/>
        <v>N</v>
      </c>
      <c r="X73" s="14" t="str">
        <f t="shared" si="30"/>
        <v>N</v>
      </c>
      <c r="Y73" s="14" t="str">
        <f t="shared" si="53"/>
        <v/>
      </c>
      <c r="Z73" s="79" t="str">
        <f t="shared" si="32"/>
        <v/>
      </c>
      <c r="AA73" s="14" t="str">
        <f t="shared" si="33"/>
        <v/>
      </c>
      <c r="AB73" s="14" t="str">
        <f t="shared" si="54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2" t="str">
        <f t="shared" si="14"/>
        <v/>
      </c>
      <c r="AH73" s="152" t="str">
        <f t="shared" si="15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1" t="str">
        <f t="shared" si="16"/>
        <v/>
      </c>
      <c r="AM73" s="71" t="str">
        <f t="shared" si="17"/>
        <v/>
      </c>
      <c r="AN73" s="71" t="str">
        <f t="shared" si="18"/>
        <v/>
      </c>
      <c r="AO73" s="71" t="str">
        <f t="shared" si="19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69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8" t="str">
        <f t="shared" si="23"/>
        <v/>
      </c>
      <c r="E74" s="115" t="str">
        <f t="shared" si="24"/>
        <v/>
      </c>
      <c r="F74" s="70" t="str">
        <f t="shared" si="25"/>
        <v/>
      </c>
      <c r="H74" s="82" t="str">
        <f>IF('Strategy Dashboard'!AU74="","",'Strategy Dashboard'!AU74)</f>
        <v/>
      </c>
      <c r="J74" s="69" t="str">
        <f t="shared" ref="J74:J109" si="65">IF(AS73=AS74,"",AS74)</f>
        <v/>
      </c>
      <c r="K74" s="78" t="str">
        <f t="shared" ref="K74:K109" si="66">IF(H73="","",IF(AND(D74=AG74,LEFT(AG74)="L",REPLACE(AG74,1,1,"")&gt;=5),"L"&amp;(REPLACE(AG74,1,1,"")-3),AG74))</f>
        <v/>
      </c>
      <c r="L74" s="115" t="str">
        <f t="shared" ref="L74:L109" si="67">IF(H73="","",IF(AND(E74=AH74,LEFT(AH74)="L",REPLACE(AH74,1,1,"")&gt;=5),"L"&amp;(REPLACE(AH74,1,1,"")-3),AH74))</f>
        <v/>
      </c>
      <c r="M74" s="25" t="str">
        <f t="shared" si="26"/>
        <v/>
      </c>
      <c r="N74" s="25" t="str">
        <f t="shared" si="27"/>
        <v/>
      </c>
      <c r="O74" s="124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5" t="str">
        <f t="shared" si="60"/>
        <v/>
      </c>
      <c r="R74" s="122" t="str">
        <f t="shared" ref="R74:R109" si="69">IF(H74="","",IF(M74="W",0+BF74,0-BF74)+IF(F74="W",0+BE74,0-BE74))</f>
        <v/>
      </c>
      <c r="S74" s="79" t="str">
        <f t="shared" ref="S74:S109" si="70">IF(H74="","",IF(R74&gt;0,"W",IF(R74&lt;0,"L","")))</f>
        <v/>
      </c>
      <c r="T74" s="14" t="str">
        <f t="shared" si="63"/>
        <v/>
      </c>
      <c r="U74" s="14">
        <f t="shared" si="28"/>
        <v>0</v>
      </c>
      <c r="V74" s="14" t="str">
        <f t="shared" si="29"/>
        <v/>
      </c>
      <c r="W74" s="14" t="str">
        <f t="shared" si="49"/>
        <v>N</v>
      </c>
      <c r="X74" s="14" t="str">
        <f t="shared" si="30"/>
        <v>N</v>
      </c>
      <c r="Y74" s="14" t="str">
        <f t="shared" si="53"/>
        <v/>
      </c>
      <c r="Z74" s="79" t="str">
        <f t="shared" si="32"/>
        <v/>
      </c>
      <c r="AA74" s="14" t="str">
        <f t="shared" si="33"/>
        <v/>
      </c>
      <c r="AB74" s="14" t="str">
        <f t="shared" si="54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2" t="str">
        <f t="shared" ref="AG74:AG109" si="71">IF(H73="","",IF(AS74="FE",IF(AZ74="B",BD74,""),AN74))</f>
        <v/>
      </c>
      <c r="AH74" s="152" t="str">
        <f t="shared" ref="AH74:AH109" si="72">IF(H73="","",IF(AS74="FE",IF(AZ74="P",BD74,""),AO74))</f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1" t="str">
        <f t="shared" ref="AL74:AL109" si="73">IF(AR74="T-T",IF(H72="B",BB74,""),IF(AR74="T-C",IF(H73="B",BB74,""),IF(AR74="T-B",IF(H73="P",BB74,""),"")))</f>
        <v/>
      </c>
      <c r="AM74" s="71" t="str">
        <f t="shared" ref="AM74:AM109" si="74">IF(AR74="T-T",IF(H72="P",BB74,""),IF(AR74="T-C",IF(H73="P",BB74,""),IF(AR74="T-B",IF(H73="B",BB74,""),"")))</f>
        <v/>
      </c>
      <c r="AN74" s="71" t="str">
        <f t="shared" ref="AN74:AN109" si="75">IF(AR74="T-T",IF(H72="B",BD74,""),IF(AR74="T-C",IF(H73="B",BD74,""),IF(AR74="T-B",IF(H73="P",BD74,""),"")))</f>
        <v/>
      </c>
      <c r="AO74" s="71" t="str">
        <f t="shared" ref="AO74:AO109" si="76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4" t="str">
        <f t="shared" si="64"/>
        <v/>
      </c>
      <c r="C75" s="36" t="str">
        <f t="shared" si="61"/>
        <v/>
      </c>
      <c r="D75" s="75" t="str">
        <f t="shared" ref="D75:D109" si="79">IF(H74="","",IF(AR75="TG",IF(H73="B",BB75,""),AL75))</f>
        <v/>
      </c>
      <c r="E75" s="113" t="str">
        <f t="shared" ref="E75:E109" si="80">IF(H74="","",IF(AR75="TG",IF(H73="P",BB75,""),AM75))</f>
        <v/>
      </c>
      <c r="F75" s="76" t="str">
        <f t="shared" ref="F75:F109" si="81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5"/>
        <v/>
      </c>
      <c r="K75" s="75" t="str">
        <f t="shared" si="66"/>
        <v/>
      </c>
      <c r="L75" s="113" t="str">
        <f t="shared" si="67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29" t="str">
        <f t="shared" si="68"/>
        <v/>
      </c>
      <c r="P75" s="36" t="str">
        <f>IF(H75="","",IF(B75="NB",P74,IF(O75="",SUM($O$5:$O75)+N75,SUM($O$5:$O75))))</f>
        <v/>
      </c>
      <c r="Q75" s="130" t="str">
        <f t="shared" si="60"/>
        <v/>
      </c>
      <c r="R75" s="122" t="str">
        <f t="shared" si="69"/>
        <v/>
      </c>
      <c r="S75" s="79" t="str">
        <f t="shared" si="70"/>
        <v/>
      </c>
      <c r="T75" s="14" t="str">
        <f t="shared" si="63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49"/>
        <v>N</v>
      </c>
      <c r="X75" s="14" t="str">
        <f t="shared" ref="X75:X116" si="86">IF(OR(M71&amp;M72&amp;M73="WLW",M72&amp;M73="WW"),"Y","N")</f>
        <v>N</v>
      </c>
      <c r="Y75" s="14" t="str">
        <f t="shared" si="53"/>
        <v/>
      </c>
      <c r="Z75" s="79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2" t="str">
        <f t="shared" si="71"/>
        <v/>
      </c>
      <c r="AH75" s="152" t="str">
        <f t="shared" si="72"/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1" t="str">
        <f t="shared" si="73"/>
        <v/>
      </c>
      <c r="AM75" s="71" t="str">
        <f t="shared" si="74"/>
        <v/>
      </c>
      <c r="AN75" s="71" t="str">
        <f t="shared" si="75"/>
        <v/>
      </c>
      <c r="AO75" s="71" t="str">
        <f t="shared" si="76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IF(OR(V75="S",AND(Z74="Y",W75="N")),"B",IFERROR(VLOOKUP(BA75,BM:BN,2,FALSE),""))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68" t="str">
        <f t="shared" si="64"/>
        <v/>
      </c>
      <c r="C76" s="24" t="str">
        <f t="shared" si="61"/>
        <v/>
      </c>
      <c r="D76" s="77" t="str">
        <f t="shared" si="79"/>
        <v/>
      </c>
      <c r="E76" s="114" t="str">
        <f t="shared" si="80"/>
        <v/>
      </c>
      <c r="F76" s="67" t="str">
        <f t="shared" si="81"/>
        <v/>
      </c>
      <c r="H76" s="81" t="str">
        <f>IF('Strategy Dashboard'!AU76="","",'Strategy Dashboard'!AU76)</f>
        <v/>
      </c>
      <c r="J76" s="68" t="str">
        <f t="shared" si="65"/>
        <v/>
      </c>
      <c r="K76" s="77" t="str">
        <f t="shared" si="66"/>
        <v/>
      </c>
      <c r="L76" s="114" t="str">
        <f t="shared" si="67"/>
        <v/>
      </c>
      <c r="M76" s="24" t="str">
        <f t="shared" si="82"/>
        <v/>
      </c>
      <c r="N76" s="24" t="str">
        <f t="shared" si="83"/>
        <v/>
      </c>
      <c r="O76" s="117" t="str">
        <f t="shared" si="68"/>
        <v/>
      </c>
      <c r="P76" s="24" t="str">
        <f>IF(H76="","",IF(B76="NB",P75,IF(O76="",SUM($O$5:$O76)+N76,SUM($O$5:$O76))))</f>
        <v/>
      </c>
      <c r="Q76" s="123" t="str">
        <f t="shared" si="60"/>
        <v/>
      </c>
      <c r="R76" s="122" t="str">
        <f t="shared" si="69"/>
        <v/>
      </c>
      <c r="S76" s="79" t="str">
        <f t="shared" si="70"/>
        <v/>
      </c>
      <c r="T76" s="14" t="str">
        <f t="shared" si="63"/>
        <v/>
      </c>
      <c r="U76" s="14">
        <f t="shared" si="84"/>
        <v>0</v>
      </c>
      <c r="V76" s="14" t="str">
        <f t="shared" si="85"/>
        <v/>
      </c>
      <c r="W76" s="14" t="str">
        <f t="shared" si="49"/>
        <v>N</v>
      </c>
      <c r="X76" s="14" t="str">
        <f t="shared" si="86"/>
        <v>N</v>
      </c>
      <c r="Y76" s="14" t="str">
        <f t="shared" si="53"/>
        <v/>
      </c>
      <c r="Z76" s="79" t="str">
        <f t="shared" si="87"/>
        <v/>
      </c>
      <c r="AA76" s="14" t="str">
        <f t="shared" si="88"/>
        <v/>
      </c>
      <c r="AB76" s="14" t="str">
        <f t="shared" si="54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2" t="str">
        <f t="shared" si="71"/>
        <v/>
      </c>
      <c r="AH76" s="152" t="str">
        <f t="shared" si="7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1" t="str">
        <f t="shared" si="73"/>
        <v/>
      </c>
      <c r="AM76" s="71" t="str">
        <f t="shared" si="74"/>
        <v/>
      </c>
      <c r="AN76" s="71" t="str">
        <f t="shared" si="75"/>
        <v/>
      </c>
      <c r="AO76" s="71" t="str">
        <f t="shared" si="76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68" t="str">
        <f t="shared" si="64"/>
        <v/>
      </c>
      <c r="C77" s="24" t="str">
        <f t="shared" si="61"/>
        <v/>
      </c>
      <c r="D77" s="77" t="str">
        <f t="shared" si="79"/>
        <v/>
      </c>
      <c r="E77" s="114" t="str">
        <f t="shared" si="80"/>
        <v/>
      </c>
      <c r="F77" s="67" t="str">
        <f t="shared" si="81"/>
        <v/>
      </c>
      <c r="H77" s="81" t="str">
        <f>IF('Strategy Dashboard'!AU77="","",'Strategy Dashboard'!AU77)</f>
        <v/>
      </c>
      <c r="J77" s="68" t="str">
        <f t="shared" si="65"/>
        <v/>
      </c>
      <c r="K77" s="77" t="str">
        <f t="shared" si="66"/>
        <v/>
      </c>
      <c r="L77" s="114" t="str">
        <f t="shared" si="67"/>
        <v/>
      </c>
      <c r="M77" s="24" t="str">
        <f t="shared" si="82"/>
        <v/>
      </c>
      <c r="N77" s="24" t="str">
        <f t="shared" si="83"/>
        <v/>
      </c>
      <c r="O77" s="117" t="str">
        <f t="shared" si="68"/>
        <v/>
      </c>
      <c r="P77" s="24" t="str">
        <f>IF(H77="","",IF(B77="NB",P76,IF(O77="",SUM($O$5:$O77)+N77,SUM($O$5:$O77))))</f>
        <v/>
      </c>
      <c r="Q77" s="123" t="str">
        <f t="shared" si="60"/>
        <v/>
      </c>
      <c r="R77" s="122" t="str">
        <f t="shared" si="69"/>
        <v/>
      </c>
      <c r="S77" s="79" t="str">
        <f t="shared" si="70"/>
        <v/>
      </c>
      <c r="T77" s="14" t="str">
        <f t="shared" si="63"/>
        <v/>
      </c>
      <c r="U77" s="14">
        <f t="shared" si="84"/>
        <v>0</v>
      </c>
      <c r="V77" s="14" t="str">
        <f t="shared" si="85"/>
        <v/>
      </c>
      <c r="W77" s="14" t="str">
        <f t="shared" si="49"/>
        <v>N</v>
      </c>
      <c r="X77" s="14" t="str">
        <f t="shared" si="86"/>
        <v>N</v>
      </c>
      <c r="Y77" s="14" t="str">
        <f t="shared" si="53"/>
        <v/>
      </c>
      <c r="Z77" s="79" t="str">
        <f t="shared" si="87"/>
        <v/>
      </c>
      <c r="AA77" s="14" t="str">
        <f t="shared" si="88"/>
        <v/>
      </c>
      <c r="AB77" s="14" t="str">
        <f t="shared" si="54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2" t="str">
        <f t="shared" si="71"/>
        <v/>
      </c>
      <c r="AH77" s="152" t="str">
        <f t="shared" si="7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1" t="str">
        <f t="shared" si="73"/>
        <v/>
      </c>
      <c r="AM77" s="71" t="str">
        <f t="shared" si="74"/>
        <v/>
      </c>
      <c r="AN77" s="71" t="str">
        <f t="shared" si="75"/>
        <v/>
      </c>
      <c r="AO77" s="71" t="str">
        <f t="shared" si="76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68" t="str">
        <f t="shared" si="64"/>
        <v/>
      </c>
      <c r="C78" s="24" t="str">
        <f t="shared" si="61"/>
        <v/>
      </c>
      <c r="D78" s="77" t="str">
        <f t="shared" si="79"/>
        <v/>
      </c>
      <c r="E78" s="114" t="str">
        <f t="shared" si="80"/>
        <v/>
      </c>
      <c r="F78" s="67" t="str">
        <f t="shared" si="81"/>
        <v/>
      </c>
      <c r="H78" s="81" t="str">
        <f>IF('Strategy Dashboard'!AU78="","",'Strategy Dashboard'!AU78)</f>
        <v/>
      </c>
      <c r="J78" s="68" t="str">
        <f t="shared" si="65"/>
        <v/>
      </c>
      <c r="K78" s="77" t="str">
        <f t="shared" si="66"/>
        <v/>
      </c>
      <c r="L78" s="114" t="str">
        <f t="shared" si="67"/>
        <v/>
      </c>
      <c r="M78" s="24" t="str">
        <f t="shared" si="82"/>
        <v/>
      </c>
      <c r="N78" s="24" t="str">
        <f t="shared" si="83"/>
        <v/>
      </c>
      <c r="O78" s="117" t="str">
        <f t="shared" si="68"/>
        <v/>
      </c>
      <c r="P78" s="24" t="str">
        <f>IF(H78="","",IF(B78="NB",P77,IF(O78="",SUM($O$5:$O78)+N78,SUM($O$5:$O78))))</f>
        <v/>
      </c>
      <c r="Q78" s="123" t="str">
        <f t="shared" si="60"/>
        <v/>
      </c>
      <c r="R78" s="122" t="str">
        <f t="shared" si="69"/>
        <v/>
      </c>
      <c r="S78" s="79" t="str">
        <f t="shared" si="70"/>
        <v/>
      </c>
      <c r="T78" s="14" t="str">
        <f t="shared" si="63"/>
        <v/>
      </c>
      <c r="U78" s="14">
        <f t="shared" si="84"/>
        <v>0</v>
      </c>
      <c r="V78" s="14" t="str">
        <f t="shared" si="85"/>
        <v/>
      </c>
      <c r="W78" s="14" t="str">
        <f t="shared" si="49"/>
        <v>N</v>
      </c>
      <c r="X78" s="14" t="str">
        <f t="shared" si="86"/>
        <v>N</v>
      </c>
      <c r="Y78" s="14" t="str">
        <f t="shared" si="53"/>
        <v/>
      </c>
      <c r="Z78" s="79" t="str">
        <f t="shared" si="87"/>
        <v/>
      </c>
      <c r="AA78" s="14" t="str">
        <f t="shared" si="88"/>
        <v/>
      </c>
      <c r="AB78" s="14" t="str">
        <f t="shared" si="54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2" t="str">
        <f t="shared" si="71"/>
        <v/>
      </c>
      <c r="AH78" s="152" t="str">
        <f t="shared" si="7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1" t="str">
        <f t="shared" si="73"/>
        <v/>
      </c>
      <c r="AM78" s="71" t="str">
        <f t="shared" si="74"/>
        <v/>
      </c>
      <c r="AN78" s="71" t="str">
        <f t="shared" si="75"/>
        <v/>
      </c>
      <c r="AO78" s="71" t="str">
        <f t="shared" si="76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69" t="str">
        <f t="shared" si="64"/>
        <v/>
      </c>
      <c r="C79" s="25" t="str">
        <f t="shared" si="61"/>
        <v/>
      </c>
      <c r="D79" s="78" t="str">
        <f t="shared" si="79"/>
        <v/>
      </c>
      <c r="E79" s="115" t="str">
        <f t="shared" si="80"/>
        <v/>
      </c>
      <c r="F79" s="70" t="str">
        <f t="shared" si="81"/>
        <v/>
      </c>
      <c r="H79" s="82" t="str">
        <f>IF('Strategy Dashboard'!AU79="","",'Strategy Dashboard'!AU79)</f>
        <v/>
      </c>
      <c r="J79" s="69" t="str">
        <f t="shared" si="65"/>
        <v/>
      </c>
      <c r="K79" s="78" t="str">
        <f t="shared" si="66"/>
        <v/>
      </c>
      <c r="L79" s="115" t="str">
        <f t="shared" si="67"/>
        <v/>
      </c>
      <c r="M79" s="25" t="str">
        <f t="shared" si="82"/>
        <v/>
      </c>
      <c r="N79" s="25" t="str">
        <f t="shared" si="83"/>
        <v/>
      </c>
      <c r="O79" s="124" t="str">
        <f t="shared" si="68"/>
        <v/>
      </c>
      <c r="P79" s="25" t="str">
        <f>IF(H79="","",IF(B79="NB",P78,IF(O79="",SUM($O$5:$O79)+N79,SUM($O$5:$O79))))</f>
        <v/>
      </c>
      <c r="Q79" s="125" t="str">
        <f t="shared" si="60"/>
        <v/>
      </c>
      <c r="R79" s="122" t="str">
        <f t="shared" si="69"/>
        <v/>
      </c>
      <c r="S79" s="79" t="str">
        <f t="shared" si="70"/>
        <v/>
      </c>
      <c r="T79" s="14" t="str">
        <f t="shared" si="63"/>
        <v/>
      </c>
      <c r="U79" s="14">
        <f t="shared" si="84"/>
        <v>0</v>
      </c>
      <c r="V79" s="14" t="str">
        <f t="shared" si="85"/>
        <v/>
      </c>
      <c r="W79" s="14" t="str">
        <f t="shared" si="49"/>
        <v>N</v>
      </c>
      <c r="X79" s="14" t="str">
        <f t="shared" si="86"/>
        <v>N</v>
      </c>
      <c r="Y79" s="14" t="str">
        <f t="shared" si="53"/>
        <v/>
      </c>
      <c r="Z79" s="79" t="str">
        <f t="shared" si="87"/>
        <v/>
      </c>
      <c r="AA79" s="14" t="str">
        <f t="shared" si="88"/>
        <v/>
      </c>
      <c r="AB79" s="14" t="str">
        <f t="shared" si="54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2" t="str">
        <f t="shared" si="71"/>
        <v/>
      </c>
      <c r="AH79" s="152" t="str">
        <f t="shared" si="7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1" t="str">
        <f t="shared" si="73"/>
        <v/>
      </c>
      <c r="AM79" s="71" t="str">
        <f t="shared" si="74"/>
        <v/>
      </c>
      <c r="AN79" s="71" t="str">
        <f t="shared" si="75"/>
        <v/>
      </c>
      <c r="AO79" s="71" t="str">
        <f t="shared" si="76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4" t="str">
        <f t="shared" si="64"/>
        <v/>
      </c>
      <c r="C80" s="36" t="str">
        <f t="shared" si="61"/>
        <v/>
      </c>
      <c r="D80" s="75" t="str">
        <f t="shared" si="79"/>
        <v/>
      </c>
      <c r="E80" s="113" t="str">
        <f t="shared" si="80"/>
        <v/>
      </c>
      <c r="F80" s="76" t="str">
        <f t="shared" si="81"/>
        <v/>
      </c>
      <c r="H80" s="80" t="str">
        <f>IF('Strategy Dashboard'!AU80="","",'Strategy Dashboard'!AU80)</f>
        <v/>
      </c>
      <c r="J80" s="74" t="str">
        <f t="shared" si="65"/>
        <v/>
      </c>
      <c r="K80" s="75" t="str">
        <f t="shared" si="66"/>
        <v/>
      </c>
      <c r="L80" s="113" t="str">
        <f t="shared" si="67"/>
        <v/>
      </c>
      <c r="M80" s="36" t="str">
        <f t="shared" si="82"/>
        <v/>
      </c>
      <c r="N80" s="36" t="str">
        <f t="shared" si="83"/>
        <v/>
      </c>
      <c r="O80" s="129" t="str">
        <f t="shared" si="68"/>
        <v/>
      </c>
      <c r="P80" s="36" t="str">
        <f>IF(H80="","",IF(B80="NB",P79,IF(O80="",SUM($O$5:$O80)+N80,SUM($O$5:$O80))))</f>
        <v/>
      </c>
      <c r="Q80" s="130" t="str">
        <f t="shared" si="60"/>
        <v/>
      </c>
      <c r="R80" s="122" t="str">
        <f t="shared" si="69"/>
        <v/>
      </c>
      <c r="S80" s="79" t="str">
        <f t="shared" si="70"/>
        <v/>
      </c>
      <c r="T80" s="14" t="str">
        <f t="shared" si="63"/>
        <v/>
      </c>
      <c r="U80" s="14">
        <f t="shared" si="84"/>
        <v>0</v>
      </c>
      <c r="V80" s="14" t="str">
        <f t="shared" si="85"/>
        <v/>
      </c>
      <c r="W80" s="14" t="str">
        <f t="shared" si="49"/>
        <v>N</v>
      </c>
      <c r="X80" s="14" t="str">
        <f t="shared" si="86"/>
        <v>N</v>
      </c>
      <c r="Y80" s="14" t="str">
        <f t="shared" si="53"/>
        <v/>
      </c>
      <c r="Z80" s="79" t="str">
        <f t="shared" si="87"/>
        <v/>
      </c>
      <c r="AA80" s="14" t="str">
        <f t="shared" si="88"/>
        <v/>
      </c>
      <c r="AB80" s="14" t="str">
        <f t="shared" si="54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2" t="str">
        <f t="shared" si="71"/>
        <v/>
      </c>
      <c r="AH80" s="152" t="str">
        <f t="shared" si="7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1" t="str">
        <f t="shared" si="73"/>
        <v/>
      </c>
      <c r="AM80" s="71" t="str">
        <f t="shared" si="74"/>
        <v/>
      </c>
      <c r="AN80" s="71" t="str">
        <f t="shared" si="75"/>
        <v/>
      </c>
      <c r="AO80" s="71" t="str">
        <f t="shared" si="76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68" t="str">
        <f t="shared" si="64"/>
        <v/>
      </c>
      <c r="C81" s="24" t="str">
        <f t="shared" si="61"/>
        <v/>
      </c>
      <c r="D81" s="77" t="str">
        <f t="shared" si="79"/>
        <v/>
      </c>
      <c r="E81" s="114" t="str">
        <f t="shared" si="80"/>
        <v/>
      </c>
      <c r="F81" s="67" t="str">
        <f t="shared" si="81"/>
        <v/>
      </c>
      <c r="H81" s="81" t="str">
        <f>IF('Strategy Dashboard'!AU81="","",'Strategy Dashboard'!AU81)</f>
        <v/>
      </c>
      <c r="J81" s="68" t="str">
        <f t="shared" si="65"/>
        <v/>
      </c>
      <c r="K81" s="77" t="str">
        <f t="shared" si="66"/>
        <v/>
      </c>
      <c r="L81" s="114" t="str">
        <f t="shared" si="67"/>
        <v/>
      </c>
      <c r="M81" s="24" t="str">
        <f t="shared" si="82"/>
        <v/>
      </c>
      <c r="N81" s="24" t="str">
        <f t="shared" si="83"/>
        <v/>
      </c>
      <c r="O81" s="117" t="str">
        <f t="shared" si="68"/>
        <v/>
      </c>
      <c r="P81" s="24" t="str">
        <f>IF(H81="","",IF(B81="NB",P80,IF(O81="",SUM($O$5:$O81)+N81,SUM($O$5:$O81))))</f>
        <v/>
      </c>
      <c r="Q81" s="123" t="str">
        <f t="shared" si="60"/>
        <v/>
      </c>
      <c r="R81" s="122" t="str">
        <f t="shared" si="69"/>
        <v/>
      </c>
      <c r="S81" s="79" t="str">
        <f t="shared" si="70"/>
        <v/>
      </c>
      <c r="T81" s="14" t="str">
        <f t="shared" si="63"/>
        <v/>
      </c>
      <c r="U81" s="14">
        <f t="shared" si="84"/>
        <v>0</v>
      </c>
      <c r="V81" s="14" t="str">
        <f t="shared" si="85"/>
        <v/>
      </c>
      <c r="W81" s="14" t="str">
        <f t="shared" si="49"/>
        <v>N</v>
      </c>
      <c r="X81" s="14" t="str">
        <f t="shared" si="86"/>
        <v>N</v>
      </c>
      <c r="Y81" s="14" t="str">
        <f t="shared" si="53"/>
        <v/>
      </c>
      <c r="Z81" s="79" t="str">
        <f t="shared" si="87"/>
        <v/>
      </c>
      <c r="AA81" s="14" t="str">
        <f t="shared" si="88"/>
        <v/>
      </c>
      <c r="AB81" s="14" t="str">
        <f t="shared" si="54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2" t="str">
        <f t="shared" si="71"/>
        <v/>
      </c>
      <c r="AH81" s="152" t="str">
        <f t="shared" si="7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1" t="str">
        <f t="shared" si="73"/>
        <v/>
      </c>
      <c r="AM81" s="71" t="str">
        <f t="shared" si="74"/>
        <v/>
      </c>
      <c r="AN81" s="71" t="str">
        <f t="shared" si="75"/>
        <v/>
      </c>
      <c r="AO81" s="71" t="str">
        <f t="shared" si="76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68" t="str">
        <f t="shared" si="64"/>
        <v/>
      </c>
      <c r="C82" s="24" t="str">
        <f t="shared" si="61"/>
        <v/>
      </c>
      <c r="D82" s="77" t="str">
        <f t="shared" si="79"/>
        <v/>
      </c>
      <c r="E82" s="114" t="str">
        <f t="shared" si="80"/>
        <v/>
      </c>
      <c r="F82" s="67" t="str">
        <f t="shared" si="81"/>
        <v/>
      </c>
      <c r="H82" s="81" t="str">
        <f>IF('Strategy Dashboard'!AU82="","",'Strategy Dashboard'!AU82)</f>
        <v/>
      </c>
      <c r="J82" s="68" t="str">
        <f t="shared" si="65"/>
        <v/>
      </c>
      <c r="K82" s="77" t="str">
        <f t="shared" si="66"/>
        <v/>
      </c>
      <c r="L82" s="114" t="str">
        <f t="shared" si="67"/>
        <v/>
      </c>
      <c r="M82" s="24" t="str">
        <f t="shared" si="82"/>
        <v/>
      </c>
      <c r="N82" s="24" t="str">
        <f t="shared" si="83"/>
        <v/>
      </c>
      <c r="O82" s="117" t="str">
        <f t="shared" si="68"/>
        <v/>
      </c>
      <c r="P82" s="24" t="str">
        <f>IF(H82="","",IF(B82="NB",P81,IF(O82="",SUM($O$5:$O82)+N82,SUM($O$5:$O82))))</f>
        <v/>
      </c>
      <c r="Q82" s="123" t="str">
        <f t="shared" si="60"/>
        <v/>
      </c>
      <c r="R82" s="122" t="str">
        <f t="shared" si="69"/>
        <v/>
      </c>
      <c r="S82" s="79" t="str">
        <f t="shared" si="70"/>
        <v/>
      </c>
      <c r="T82" s="14" t="str">
        <f t="shared" si="63"/>
        <v/>
      </c>
      <c r="U82" s="14">
        <f t="shared" si="84"/>
        <v>0</v>
      </c>
      <c r="V82" s="14" t="str">
        <f t="shared" si="85"/>
        <v/>
      </c>
      <c r="W82" s="14" t="str">
        <f t="shared" si="49"/>
        <v>N</v>
      </c>
      <c r="X82" s="14" t="str">
        <f t="shared" si="86"/>
        <v>N</v>
      </c>
      <c r="Y82" s="14" t="str">
        <f t="shared" si="53"/>
        <v/>
      </c>
      <c r="Z82" s="79" t="str">
        <f t="shared" si="87"/>
        <v/>
      </c>
      <c r="AA82" s="14" t="str">
        <f t="shared" si="88"/>
        <v/>
      </c>
      <c r="AB82" s="14" t="str">
        <f t="shared" si="54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2" t="str">
        <f t="shared" si="71"/>
        <v/>
      </c>
      <c r="AH82" s="152" t="str">
        <f t="shared" si="7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1" t="str">
        <f t="shared" si="73"/>
        <v/>
      </c>
      <c r="AM82" s="71" t="str">
        <f t="shared" si="74"/>
        <v/>
      </c>
      <c r="AN82" s="71" t="str">
        <f t="shared" si="75"/>
        <v/>
      </c>
      <c r="AO82" s="71" t="str">
        <f t="shared" si="76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68" t="str">
        <f t="shared" si="64"/>
        <v/>
      </c>
      <c r="C83" s="24" t="str">
        <f t="shared" si="61"/>
        <v/>
      </c>
      <c r="D83" s="77" t="str">
        <f t="shared" si="79"/>
        <v/>
      </c>
      <c r="E83" s="114" t="str">
        <f t="shared" si="80"/>
        <v/>
      </c>
      <c r="F83" s="67" t="str">
        <f t="shared" si="81"/>
        <v/>
      </c>
      <c r="H83" s="81" t="str">
        <f>IF('Strategy Dashboard'!AU83="","",'Strategy Dashboard'!AU83)</f>
        <v/>
      </c>
      <c r="J83" s="68" t="str">
        <f t="shared" si="65"/>
        <v/>
      </c>
      <c r="K83" s="77" t="str">
        <f t="shared" si="66"/>
        <v/>
      </c>
      <c r="L83" s="114" t="str">
        <f t="shared" si="67"/>
        <v/>
      </c>
      <c r="M83" s="24" t="str">
        <f t="shared" si="82"/>
        <v/>
      </c>
      <c r="N83" s="24" t="str">
        <f t="shared" si="83"/>
        <v/>
      </c>
      <c r="O83" s="117" t="str">
        <f t="shared" si="68"/>
        <v/>
      </c>
      <c r="P83" s="24" t="str">
        <f>IF(H83="","",IF(B83="NB",P82,IF(O83="",SUM($O$5:$O83)+N83,SUM($O$5:$O83))))</f>
        <v/>
      </c>
      <c r="Q83" s="123" t="str">
        <f t="shared" si="60"/>
        <v/>
      </c>
      <c r="R83" s="122" t="str">
        <f t="shared" si="69"/>
        <v/>
      </c>
      <c r="S83" s="79" t="str">
        <f t="shared" si="70"/>
        <v/>
      </c>
      <c r="T83" s="14" t="str">
        <f t="shared" si="63"/>
        <v/>
      </c>
      <c r="U83" s="14">
        <f t="shared" si="84"/>
        <v>0</v>
      </c>
      <c r="V83" s="14" t="str">
        <f t="shared" si="85"/>
        <v/>
      </c>
      <c r="W83" s="14" t="str">
        <f t="shared" si="49"/>
        <v>N</v>
      </c>
      <c r="X83" s="14" t="str">
        <f t="shared" si="86"/>
        <v>N</v>
      </c>
      <c r="Y83" s="14" t="str">
        <f t="shared" si="53"/>
        <v/>
      </c>
      <c r="Z83" s="79" t="str">
        <f t="shared" si="87"/>
        <v/>
      </c>
      <c r="AA83" s="14" t="str">
        <f t="shared" si="88"/>
        <v/>
      </c>
      <c r="AB83" s="14" t="str">
        <f t="shared" si="54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2" t="str">
        <f t="shared" si="71"/>
        <v/>
      </c>
      <c r="AH83" s="152" t="str">
        <f t="shared" si="7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1" t="str">
        <f t="shared" si="73"/>
        <v/>
      </c>
      <c r="AM83" s="71" t="str">
        <f t="shared" si="74"/>
        <v/>
      </c>
      <c r="AN83" s="71" t="str">
        <f t="shared" si="75"/>
        <v/>
      </c>
      <c r="AO83" s="71" t="str">
        <f t="shared" si="76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69" t="str">
        <f t="shared" si="64"/>
        <v/>
      </c>
      <c r="C84" s="25" t="str">
        <f t="shared" si="61"/>
        <v/>
      </c>
      <c r="D84" s="78" t="str">
        <f t="shared" si="79"/>
        <v/>
      </c>
      <c r="E84" s="115" t="str">
        <f t="shared" si="80"/>
        <v/>
      </c>
      <c r="F84" s="70" t="str">
        <f t="shared" si="81"/>
        <v/>
      </c>
      <c r="H84" s="82" t="str">
        <f>IF('Strategy Dashboard'!AU84="","",'Strategy Dashboard'!AU84)</f>
        <v/>
      </c>
      <c r="J84" s="69" t="str">
        <f t="shared" si="65"/>
        <v/>
      </c>
      <c r="K84" s="78" t="str">
        <f t="shared" si="66"/>
        <v/>
      </c>
      <c r="L84" s="115" t="str">
        <f t="shared" si="67"/>
        <v/>
      </c>
      <c r="M84" s="25" t="str">
        <f t="shared" si="82"/>
        <v/>
      </c>
      <c r="N84" s="25" t="str">
        <f t="shared" si="83"/>
        <v/>
      </c>
      <c r="O84" s="124" t="str">
        <f t="shared" si="68"/>
        <v/>
      </c>
      <c r="P84" s="25" t="str">
        <f>IF(H84="","",IF(B84="NB",P83,IF(O84="",SUM($O$5:$O84)+N84,SUM($O$5:$O84))))</f>
        <v/>
      </c>
      <c r="Q84" s="125" t="str">
        <f t="shared" si="60"/>
        <v/>
      </c>
      <c r="R84" s="122" t="str">
        <f t="shared" si="69"/>
        <v/>
      </c>
      <c r="S84" s="79" t="str">
        <f t="shared" si="70"/>
        <v/>
      </c>
      <c r="T84" s="14" t="str">
        <f t="shared" si="63"/>
        <v/>
      </c>
      <c r="U84" s="14">
        <f t="shared" si="84"/>
        <v>0</v>
      </c>
      <c r="V84" s="14" t="str">
        <f t="shared" si="85"/>
        <v/>
      </c>
      <c r="W84" s="14" t="str">
        <f t="shared" si="49"/>
        <v>N</v>
      </c>
      <c r="X84" s="14" t="str">
        <f t="shared" si="86"/>
        <v>N</v>
      </c>
      <c r="Y84" s="14" t="str">
        <f t="shared" si="53"/>
        <v/>
      </c>
      <c r="Z84" s="79" t="str">
        <f t="shared" si="87"/>
        <v/>
      </c>
      <c r="AA84" s="14" t="str">
        <f t="shared" si="88"/>
        <v/>
      </c>
      <c r="AB84" s="14" t="str">
        <f t="shared" si="54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2" t="str">
        <f t="shared" si="71"/>
        <v/>
      </c>
      <c r="AH84" s="152" t="str">
        <f t="shared" si="7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1" t="str">
        <f t="shared" si="73"/>
        <v/>
      </c>
      <c r="AM84" s="71" t="str">
        <f t="shared" si="74"/>
        <v/>
      </c>
      <c r="AN84" s="71" t="str">
        <f t="shared" si="75"/>
        <v/>
      </c>
      <c r="AO84" s="71" t="str">
        <f t="shared" si="76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4" t="str">
        <f t="shared" si="64"/>
        <v/>
      </c>
      <c r="C85" s="36" t="str">
        <f t="shared" si="61"/>
        <v/>
      </c>
      <c r="D85" s="75" t="str">
        <f t="shared" si="79"/>
        <v/>
      </c>
      <c r="E85" s="113" t="str">
        <f t="shared" si="80"/>
        <v/>
      </c>
      <c r="F85" s="76" t="str">
        <f t="shared" si="81"/>
        <v/>
      </c>
      <c r="H85" s="80" t="str">
        <f>IF('Strategy Dashboard'!AU85="","",'Strategy Dashboard'!AU85)</f>
        <v/>
      </c>
      <c r="J85" s="74" t="str">
        <f t="shared" si="65"/>
        <v/>
      </c>
      <c r="K85" s="75" t="str">
        <f t="shared" si="66"/>
        <v/>
      </c>
      <c r="L85" s="113" t="str">
        <f t="shared" si="67"/>
        <v/>
      </c>
      <c r="M85" s="36" t="str">
        <f t="shared" si="82"/>
        <v/>
      </c>
      <c r="N85" s="36" t="str">
        <f t="shared" si="83"/>
        <v/>
      </c>
      <c r="O85" s="129" t="str">
        <f t="shared" si="68"/>
        <v/>
      </c>
      <c r="P85" s="36" t="str">
        <f>IF(H85="","",IF(B85="NB",P84,IF(O85="",SUM($O$5:$O85)+N85,SUM($O$5:$O85))))</f>
        <v/>
      </c>
      <c r="Q85" s="130" t="str">
        <f t="shared" si="60"/>
        <v/>
      </c>
      <c r="R85" s="122" t="str">
        <f t="shared" si="69"/>
        <v/>
      </c>
      <c r="S85" s="79" t="str">
        <f t="shared" si="70"/>
        <v/>
      </c>
      <c r="T85" s="14" t="str">
        <f t="shared" si="63"/>
        <v/>
      </c>
      <c r="U85" s="14">
        <f t="shared" si="84"/>
        <v>0</v>
      </c>
      <c r="V85" s="14" t="str">
        <f t="shared" si="85"/>
        <v/>
      </c>
      <c r="W85" s="14" t="str">
        <f t="shared" ref="W85:W116" si="99">IF(OR(F81&amp;F82&amp;F83="WLW",F82&amp;F83="WW"),"Y","N")</f>
        <v>N</v>
      </c>
      <c r="X85" s="14" t="str">
        <f t="shared" si="86"/>
        <v>N</v>
      </c>
      <c r="Y85" s="14" t="str">
        <f t="shared" si="53"/>
        <v/>
      </c>
      <c r="Z85" s="79" t="str">
        <f t="shared" si="87"/>
        <v/>
      </c>
      <c r="AA85" s="14" t="str">
        <f t="shared" si="88"/>
        <v/>
      </c>
      <c r="AB85" s="14" t="str">
        <f t="shared" si="54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2" t="str">
        <f t="shared" si="71"/>
        <v/>
      </c>
      <c r="AH85" s="152" t="str">
        <f t="shared" si="7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1" t="str">
        <f t="shared" si="73"/>
        <v/>
      </c>
      <c r="AM85" s="71" t="str">
        <f t="shared" si="74"/>
        <v/>
      </c>
      <c r="AN85" s="71" t="str">
        <f t="shared" si="75"/>
        <v/>
      </c>
      <c r="AO85" s="71" t="str">
        <f t="shared" si="76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68" t="str">
        <f t="shared" si="64"/>
        <v/>
      </c>
      <c r="C86" s="24" t="str">
        <f t="shared" si="61"/>
        <v/>
      </c>
      <c r="D86" s="77" t="str">
        <f t="shared" si="79"/>
        <v/>
      </c>
      <c r="E86" s="114" t="str">
        <f t="shared" si="80"/>
        <v/>
      </c>
      <c r="F86" s="67" t="str">
        <f t="shared" si="81"/>
        <v/>
      </c>
      <c r="H86" s="81" t="str">
        <f>IF('Strategy Dashboard'!AU86="","",'Strategy Dashboard'!AU86)</f>
        <v/>
      </c>
      <c r="J86" s="68" t="str">
        <f t="shared" si="65"/>
        <v/>
      </c>
      <c r="K86" s="77" t="str">
        <f t="shared" si="66"/>
        <v/>
      </c>
      <c r="L86" s="114" t="str">
        <f t="shared" si="67"/>
        <v/>
      </c>
      <c r="M86" s="24" t="str">
        <f t="shared" si="82"/>
        <v/>
      </c>
      <c r="N86" s="24" t="str">
        <f t="shared" si="83"/>
        <v/>
      </c>
      <c r="O86" s="117" t="str">
        <f t="shared" si="68"/>
        <v/>
      </c>
      <c r="P86" s="24" t="str">
        <f>IF(H86="","",IF(B86="NB",P85,IF(O86="",SUM($O$5:$O86)+N86,SUM($O$5:$O86))))</f>
        <v/>
      </c>
      <c r="Q86" s="123" t="str">
        <f t="shared" si="60"/>
        <v/>
      </c>
      <c r="R86" s="122" t="str">
        <f t="shared" si="69"/>
        <v/>
      </c>
      <c r="S86" s="79" t="str">
        <f t="shared" si="70"/>
        <v/>
      </c>
      <c r="T86" s="14" t="str">
        <f t="shared" si="63"/>
        <v/>
      </c>
      <c r="U86" s="14">
        <f t="shared" si="84"/>
        <v>0</v>
      </c>
      <c r="V86" s="14" t="str">
        <f t="shared" si="85"/>
        <v/>
      </c>
      <c r="W86" s="14" t="str">
        <f t="shared" si="99"/>
        <v>N</v>
      </c>
      <c r="X86" s="14" t="str">
        <f t="shared" si="86"/>
        <v>N</v>
      </c>
      <c r="Y86" s="14" t="str">
        <f t="shared" si="53"/>
        <v/>
      </c>
      <c r="Z86" s="79" t="str">
        <f t="shared" si="87"/>
        <v/>
      </c>
      <c r="AA86" s="14" t="str">
        <f t="shared" si="88"/>
        <v/>
      </c>
      <c r="AB86" s="14" t="str">
        <f t="shared" si="54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2" t="str">
        <f t="shared" si="71"/>
        <v/>
      </c>
      <c r="AH86" s="152" t="str">
        <f t="shared" si="7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1" t="str">
        <f t="shared" si="73"/>
        <v/>
      </c>
      <c r="AM86" s="71" t="str">
        <f t="shared" si="74"/>
        <v/>
      </c>
      <c r="AN86" s="71" t="str">
        <f t="shared" si="75"/>
        <v/>
      </c>
      <c r="AO86" s="71" t="str">
        <f t="shared" si="76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68" t="str">
        <f t="shared" si="64"/>
        <v/>
      </c>
      <c r="C87" s="24" t="str">
        <f t="shared" si="61"/>
        <v/>
      </c>
      <c r="D87" s="77" t="str">
        <f t="shared" si="79"/>
        <v/>
      </c>
      <c r="E87" s="114" t="str">
        <f t="shared" si="80"/>
        <v/>
      </c>
      <c r="F87" s="67" t="str">
        <f t="shared" si="81"/>
        <v/>
      </c>
      <c r="H87" s="81" t="str">
        <f>IF('Strategy Dashboard'!AU87="","",'Strategy Dashboard'!AU87)</f>
        <v/>
      </c>
      <c r="J87" s="68" t="str">
        <f t="shared" si="65"/>
        <v/>
      </c>
      <c r="K87" s="77" t="str">
        <f t="shared" si="66"/>
        <v/>
      </c>
      <c r="L87" s="114" t="str">
        <f t="shared" si="67"/>
        <v/>
      </c>
      <c r="M87" s="24" t="str">
        <f t="shared" si="82"/>
        <v/>
      </c>
      <c r="N87" s="24" t="str">
        <f t="shared" si="83"/>
        <v/>
      </c>
      <c r="O87" s="117" t="str">
        <f t="shared" si="68"/>
        <v/>
      </c>
      <c r="P87" s="24" t="str">
        <f>IF(H87="","",IF(B87="NB",P86,IF(O87="",SUM($O$5:$O87)+N87,SUM($O$5:$O87))))</f>
        <v/>
      </c>
      <c r="Q87" s="123" t="str">
        <f t="shared" si="60"/>
        <v/>
      </c>
      <c r="R87" s="122" t="str">
        <f t="shared" si="69"/>
        <v/>
      </c>
      <c r="S87" s="79" t="str">
        <f t="shared" si="70"/>
        <v/>
      </c>
      <c r="T87" s="14" t="str">
        <f t="shared" si="63"/>
        <v/>
      </c>
      <c r="U87" s="14">
        <f t="shared" si="84"/>
        <v>0</v>
      </c>
      <c r="V87" s="14" t="str">
        <f t="shared" si="85"/>
        <v/>
      </c>
      <c r="W87" s="14" t="str">
        <f t="shared" si="99"/>
        <v>N</v>
      </c>
      <c r="X87" s="14" t="str">
        <f t="shared" si="86"/>
        <v>N</v>
      </c>
      <c r="Y87" s="14" t="str">
        <f t="shared" si="53"/>
        <v/>
      </c>
      <c r="Z87" s="79" t="str">
        <f t="shared" si="87"/>
        <v/>
      </c>
      <c r="AA87" s="14" t="str">
        <f t="shared" si="88"/>
        <v/>
      </c>
      <c r="AB87" s="14" t="str">
        <f t="shared" si="54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2" t="str">
        <f t="shared" si="71"/>
        <v/>
      </c>
      <c r="AH87" s="152" t="str">
        <f t="shared" si="7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1" t="str">
        <f t="shared" si="73"/>
        <v/>
      </c>
      <c r="AM87" s="71" t="str">
        <f t="shared" si="74"/>
        <v/>
      </c>
      <c r="AN87" s="71" t="str">
        <f t="shared" si="75"/>
        <v/>
      </c>
      <c r="AO87" s="71" t="str">
        <f t="shared" si="76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68" t="str">
        <f t="shared" si="64"/>
        <v/>
      </c>
      <c r="C88" s="24" t="str">
        <f t="shared" si="61"/>
        <v/>
      </c>
      <c r="D88" s="77" t="str">
        <f t="shared" si="79"/>
        <v/>
      </c>
      <c r="E88" s="114" t="str">
        <f t="shared" si="80"/>
        <v/>
      </c>
      <c r="F88" s="67" t="str">
        <f t="shared" si="81"/>
        <v/>
      </c>
      <c r="H88" s="81" t="str">
        <f>IF('Strategy Dashboard'!AU88="","",'Strategy Dashboard'!AU88)</f>
        <v/>
      </c>
      <c r="J88" s="68" t="str">
        <f t="shared" si="65"/>
        <v/>
      </c>
      <c r="K88" s="77" t="str">
        <f t="shared" si="66"/>
        <v/>
      </c>
      <c r="L88" s="114" t="str">
        <f t="shared" si="67"/>
        <v/>
      </c>
      <c r="M88" s="24" t="str">
        <f t="shared" si="82"/>
        <v/>
      </c>
      <c r="N88" s="24" t="str">
        <f t="shared" si="83"/>
        <v/>
      </c>
      <c r="O88" s="117" t="str">
        <f t="shared" si="68"/>
        <v/>
      </c>
      <c r="P88" s="24" t="str">
        <f>IF(H88="","",IF(B88="NB",P87,IF(O88="",SUM($O$5:$O88)+N88,SUM($O$5:$O88))))</f>
        <v/>
      </c>
      <c r="Q88" s="123" t="str">
        <f t="shared" si="60"/>
        <v/>
      </c>
      <c r="R88" s="122" t="str">
        <f t="shared" si="69"/>
        <v/>
      </c>
      <c r="S88" s="79" t="str">
        <f t="shared" si="70"/>
        <v/>
      </c>
      <c r="T88" s="14" t="str">
        <f t="shared" si="63"/>
        <v/>
      </c>
      <c r="U88" s="14">
        <f t="shared" si="84"/>
        <v>0</v>
      </c>
      <c r="V88" s="14" t="str">
        <f t="shared" si="85"/>
        <v/>
      </c>
      <c r="W88" s="14" t="str">
        <f t="shared" si="99"/>
        <v>N</v>
      </c>
      <c r="X88" s="14" t="str">
        <f t="shared" si="86"/>
        <v>N</v>
      </c>
      <c r="Y88" s="14" t="str">
        <f t="shared" si="53"/>
        <v/>
      </c>
      <c r="Z88" s="79" t="str">
        <f t="shared" si="87"/>
        <v/>
      </c>
      <c r="AA88" s="14" t="str">
        <f t="shared" si="88"/>
        <v/>
      </c>
      <c r="AB88" s="14" t="str">
        <f t="shared" si="54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2" t="str">
        <f t="shared" si="71"/>
        <v/>
      </c>
      <c r="AH88" s="152" t="str">
        <f t="shared" si="7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1" t="str">
        <f t="shared" si="73"/>
        <v/>
      </c>
      <c r="AM88" s="71" t="str">
        <f t="shared" si="74"/>
        <v/>
      </c>
      <c r="AN88" s="71" t="str">
        <f t="shared" si="75"/>
        <v/>
      </c>
      <c r="AO88" s="71" t="str">
        <f t="shared" si="76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69" t="str">
        <f t="shared" si="64"/>
        <v/>
      </c>
      <c r="C89" s="25" t="str">
        <f t="shared" si="61"/>
        <v/>
      </c>
      <c r="D89" s="78" t="str">
        <f t="shared" si="79"/>
        <v/>
      </c>
      <c r="E89" s="115" t="str">
        <f t="shared" si="80"/>
        <v/>
      </c>
      <c r="F89" s="70" t="str">
        <f t="shared" si="81"/>
        <v/>
      </c>
      <c r="H89" s="82" t="str">
        <f>IF('Strategy Dashboard'!AU89="","",'Strategy Dashboard'!AU89)</f>
        <v/>
      </c>
      <c r="J89" s="69" t="str">
        <f t="shared" si="65"/>
        <v/>
      </c>
      <c r="K89" s="78" t="str">
        <f t="shared" si="66"/>
        <v/>
      </c>
      <c r="L89" s="115" t="str">
        <f t="shared" si="67"/>
        <v/>
      </c>
      <c r="M89" s="25" t="str">
        <f t="shared" si="82"/>
        <v/>
      </c>
      <c r="N89" s="25" t="str">
        <f t="shared" si="83"/>
        <v/>
      </c>
      <c r="O89" s="124" t="str">
        <f t="shared" si="68"/>
        <v/>
      </c>
      <c r="P89" s="25" t="str">
        <f>IF(H89="","",IF(B89="NB",P88,IF(O89="",SUM($O$5:$O89)+N89,SUM($O$5:$O89))))</f>
        <v/>
      </c>
      <c r="Q89" s="125" t="str">
        <f t="shared" si="60"/>
        <v/>
      </c>
      <c r="R89" s="122" t="str">
        <f t="shared" si="69"/>
        <v/>
      </c>
      <c r="S89" s="79" t="str">
        <f t="shared" si="70"/>
        <v/>
      </c>
      <c r="T89" s="14" t="str">
        <f t="shared" si="63"/>
        <v/>
      </c>
      <c r="U89" s="14">
        <f t="shared" si="84"/>
        <v>0</v>
      </c>
      <c r="V89" s="14" t="str">
        <f t="shared" si="85"/>
        <v/>
      </c>
      <c r="W89" s="14" t="str">
        <f t="shared" si="99"/>
        <v>N</v>
      </c>
      <c r="X89" s="14" t="str">
        <f t="shared" si="86"/>
        <v>N</v>
      </c>
      <c r="Y89" s="14" t="str">
        <f t="shared" si="53"/>
        <v/>
      </c>
      <c r="Z89" s="79" t="str">
        <f t="shared" si="87"/>
        <v/>
      </c>
      <c r="AA89" s="14" t="str">
        <f t="shared" si="88"/>
        <v/>
      </c>
      <c r="AB89" s="14" t="str">
        <f t="shared" si="54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2" t="str">
        <f t="shared" si="71"/>
        <v/>
      </c>
      <c r="AH89" s="152" t="str">
        <f t="shared" si="7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1" t="str">
        <f t="shared" si="73"/>
        <v/>
      </c>
      <c r="AM89" s="71" t="str">
        <f t="shared" si="74"/>
        <v/>
      </c>
      <c r="AN89" s="71" t="str">
        <f t="shared" si="75"/>
        <v/>
      </c>
      <c r="AO89" s="71" t="str">
        <f t="shared" si="76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4" t="str">
        <f t="shared" si="64"/>
        <v/>
      </c>
      <c r="C90" s="36" t="str">
        <f t="shared" si="61"/>
        <v/>
      </c>
      <c r="D90" s="75" t="str">
        <f t="shared" si="79"/>
        <v/>
      </c>
      <c r="E90" s="113" t="str">
        <f t="shared" si="80"/>
        <v/>
      </c>
      <c r="F90" s="76" t="str">
        <f t="shared" si="81"/>
        <v/>
      </c>
      <c r="H90" s="80" t="str">
        <f>IF('Strategy Dashboard'!AU90="","",'Strategy Dashboard'!AU90)</f>
        <v/>
      </c>
      <c r="J90" s="74" t="str">
        <f t="shared" si="65"/>
        <v/>
      </c>
      <c r="K90" s="75" t="str">
        <f t="shared" si="66"/>
        <v/>
      </c>
      <c r="L90" s="113" t="str">
        <f t="shared" si="67"/>
        <v/>
      </c>
      <c r="M90" s="36" t="str">
        <f t="shared" si="82"/>
        <v/>
      </c>
      <c r="N90" s="36" t="str">
        <f t="shared" si="83"/>
        <v/>
      </c>
      <c r="O90" s="129" t="str">
        <f t="shared" si="68"/>
        <v/>
      </c>
      <c r="P90" s="36" t="str">
        <f>IF(H90="","",IF(B90="NB",P89,IF(O90="",SUM($O$5:$O90)+N90,SUM($O$5:$O90))))</f>
        <v/>
      </c>
      <c r="Q90" s="130" t="str">
        <f t="shared" si="60"/>
        <v/>
      </c>
      <c r="R90" s="122" t="str">
        <f t="shared" si="69"/>
        <v/>
      </c>
      <c r="S90" s="79" t="str">
        <f t="shared" si="70"/>
        <v/>
      </c>
      <c r="T90" s="14" t="str">
        <f t="shared" si="63"/>
        <v/>
      </c>
      <c r="U90" s="14">
        <f t="shared" si="84"/>
        <v>0</v>
      </c>
      <c r="V90" s="14" t="str">
        <f t="shared" si="85"/>
        <v/>
      </c>
      <c r="W90" s="14" t="str">
        <f t="shared" si="99"/>
        <v>N</v>
      </c>
      <c r="X90" s="14" t="str">
        <f t="shared" si="86"/>
        <v>N</v>
      </c>
      <c r="Y90" s="14" t="str">
        <f t="shared" si="53"/>
        <v/>
      </c>
      <c r="Z90" s="79" t="str">
        <f t="shared" si="87"/>
        <v/>
      </c>
      <c r="AA90" s="14" t="str">
        <f t="shared" si="88"/>
        <v/>
      </c>
      <c r="AB90" s="14" t="str">
        <f t="shared" si="54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2" t="str">
        <f t="shared" si="71"/>
        <v/>
      </c>
      <c r="AH90" s="152" t="str">
        <f t="shared" si="7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1" t="str">
        <f t="shared" si="73"/>
        <v/>
      </c>
      <c r="AM90" s="71" t="str">
        <f t="shared" si="74"/>
        <v/>
      </c>
      <c r="AN90" s="71" t="str">
        <f t="shared" si="75"/>
        <v/>
      </c>
      <c r="AO90" s="71" t="str">
        <f t="shared" si="76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68" t="str">
        <f t="shared" si="64"/>
        <v/>
      </c>
      <c r="C91" s="24" t="str">
        <f t="shared" si="61"/>
        <v/>
      </c>
      <c r="D91" s="77" t="str">
        <f t="shared" si="79"/>
        <v/>
      </c>
      <c r="E91" s="114" t="str">
        <f t="shared" si="80"/>
        <v/>
      </c>
      <c r="F91" s="67" t="str">
        <f t="shared" si="81"/>
        <v/>
      </c>
      <c r="H91" s="81" t="str">
        <f>IF('Strategy Dashboard'!AU91="","",'Strategy Dashboard'!AU91)</f>
        <v/>
      </c>
      <c r="J91" s="68" t="str">
        <f t="shared" si="65"/>
        <v/>
      </c>
      <c r="K91" s="77" t="str">
        <f t="shared" si="66"/>
        <v/>
      </c>
      <c r="L91" s="114" t="str">
        <f t="shared" si="67"/>
        <v/>
      </c>
      <c r="M91" s="24" t="str">
        <f t="shared" si="82"/>
        <v/>
      </c>
      <c r="N91" s="24" t="str">
        <f t="shared" si="83"/>
        <v/>
      </c>
      <c r="O91" s="117" t="str">
        <f t="shared" si="68"/>
        <v/>
      </c>
      <c r="P91" s="24" t="str">
        <f>IF(H91="","",IF(B91="NB",P90,IF(O91="",SUM($O$5:$O91)+N91,SUM($O$5:$O91))))</f>
        <v/>
      </c>
      <c r="Q91" s="123" t="str">
        <f t="shared" si="60"/>
        <v/>
      </c>
      <c r="R91" s="122" t="str">
        <f t="shared" si="69"/>
        <v/>
      </c>
      <c r="S91" s="79" t="str">
        <f t="shared" si="70"/>
        <v/>
      </c>
      <c r="T91" s="14" t="str">
        <f t="shared" si="63"/>
        <v/>
      </c>
      <c r="U91" s="14">
        <f t="shared" si="84"/>
        <v>0</v>
      </c>
      <c r="V91" s="14" t="str">
        <f t="shared" si="85"/>
        <v/>
      </c>
      <c r="W91" s="14" t="str">
        <f t="shared" si="99"/>
        <v>N</v>
      </c>
      <c r="X91" s="14" t="str">
        <f t="shared" si="86"/>
        <v>N</v>
      </c>
      <c r="Y91" s="14" t="str">
        <f t="shared" si="53"/>
        <v/>
      </c>
      <c r="Z91" s="79" t="str">
        <f t="shared" si="87"/>
        <v/>
      </c>
      <c r="AA91" s="14" t="str">
        <f t="shared" si="88"/>
        <v/>
      </c>
      <c r="AB91" s="14" t="str">
        <f t="shared" si="54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2" t="str">
        <f t="shared" si="71"/>
        <v/>
      </c>
      <c r="AH91" s="152" t="str">
        <f t="shared" si="7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1" t="str">
        <f t="shared" si="73"/>
        <v/>
      </c>
      <c r="AM91" s="71" t="str">
        <f t="shared" si="74"/>
        <v/>
      </c>
      <c r="AN91" s="71" t="str">
        <f t="shared" si="75"/>
        <v/>
      </c>
      <c r="AO91" s="71" t="str">
        <f t="shared" si="76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68" t="str">
        <f t="shared" si="64"/>
        <v/>
      </c>
      <c r="C92" s="24" t="str">
        <f t="shared" si="61"/>
        <v/>
      </c>
      <c r="D92" s="77" t="str">
        <f t="shared" si="79"/>
        <v/>
      </c>
      <c r="E92" s="114" t="str">
        <f t="shared" si="80"/>
        <v/>
      </c>
      <c r="F92" s="67" t="str">
        <f t="shared" si="81"/>
        <v/>
      </c>
      <c r="H92" s="81" t="str">
        <f>IF('Strategy Dashboard'!AU92="","",'Strategy Dashboard'!AU92)</f>
        <v/>
      </c>
      <c r="J92" s="68" t="str">
        <f t="shared" si="65"/>
        <v/>
      </c>
      <c r="K92" s="77" t="str">
        <f t="shared" si="66"/>
        <v/>
      </c>
      <c r="L92" s="114" t="str">
        <f t="shared" si="67"/>
        <v/>
      </c>
      <c r="M92" s="24" t="str">
        <f t="shared" si="82"/>
        <v/>
      </c>
      <c r="N92" s="24" t="str">
        <f t="shared" si="83"/>
        <v/>
      </c>
      <c r="O92" s="117" t="str">
        <f t="shared" si="68"/>
        <v/>
      </c>
      <c r="P92" s="24" t="str">
        <f>IF(H92="","",IF(B92="NB",P91,IF(O92="",SUM($O$5:$O92)+N92,SUM($O$5:$O92))))</f>
        <v/>
      </c>
      <c r="Q92" s="123" t="str">
        <f t="shared" si="60"/>
        <v/>
      </c>
      <c r="R92" s="122" t="str">
        <f t="shared" si="69"/>
        <v/>
      </c>
      <c r="S92" s="79" t="str">
        <f t="shared" si="70"/>
        <v/>
      </c>
      <c r="T92" s="14" t="str">
        <f t="shared" si="63"/>
        <v/>
      </c>
      <c r="U92" s="14">
        <f t="shared" si="84"/>
        <v>0</v>
      </c>
      <c r="V92" s="14" t="str">
        <f t="shared" si="85"/>
        <v/>
      </c>
      <c r="W92" s="14" t="str">
        <f t="shared" si="99"/>
        <v>N</v>
      </c>
      <c r="X92" s="14" t="str">
        <f t="shared" si="86"/>
        <v>N</v>
      </c>
      <c r="Y92" s="14" t="str">
        <f t="shared" si="53"/>
        <v/>
      </c>
      <c r="Z92" s="79" t="str">
        <f t="shared" si="87"/>
        <v/>
      </c>
      <c r="AA92" s="14" t="str">
        <f t="shared" si="88"/>
        <v/>
      </c>
      <c r="AB92" s="14" t="str">
        <f t="shared" si="54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2" t="str">
        <f t="shared" si="71"/>
        <v/>
      </c>
      <c r="AH92" s="152" t="str">
        <f t="shared" si="7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1" t="str">
        <f t="shared" si="73"/>
        <v/>
      </c>
      <c r="AM92" s="71" t="str">
        <f t="shared" si="74"/>
        <v/>
      </c>
      <c r="AN92" s="71" t="str">
        <f t="shared" si="75"/>
        <v/>
      </c>
      <c r="AO92" s="71" t="str">
        <f t="shared" si="76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68" t="str">
        <f t="shared" si="64"/>
        <v/>
      </c>
      <c r="C93" s="24" t="str">
        <f t="shared" si="61"/>
        <v/>
      </c>
      <c r="D93" s="77" t="str">
        <f t="shared" si="79"/>
        <v/>
      </c>
      <c r="E93" s="114" t="str">
        <f t="shared" si="80"/>
        <v/>
      </c>
      <c r="F93" s="67" t="str">
        <f t="shared" si="81"/>
        <v/>
      </c>
      <c r="H93" s="81" t="str">
        <f>IF('Strategy Dashboard'!AU93="","",'Strategy Dashboard'!AU93)</f>
        <v/>
      </c>
      <c r="J93" s="68" t="str">
        <f t="shared" si="65"/>
        <v/>
      </c>
      <c r="K93" s="77" t="str">
        <f t="shared" si="66"/>
        <v/>
      </c>
      <c r="L93" s="114" t="str">
        <f t="shared" si="67"/>
        <v/>
      </c>
      <c r="M93" s="24" t="str">
        <f t="shared" si="82"/>
        <v/>
      </c>
      <c r="N93" s="24" t="str">
        <f t="shared" si="83"/>
        <v/>
      </c>
      <c r="O93" s="117" t="str">
        <f t="shared" si="68"/>
        <v/>
      </c>
      <c r="P93" s="24" t="str">
        <f>IF(H93="","",IF(B93="NB",P92,IF(O93="",SUM($O$5:$O93)+N93,SUM($O$5:$O93))))</f>
        <v/>
      </c>
      <c r="Q93" s="123" t="str">
        <f t="shared" si="60"/>
        <v/>
      </c>
      <c r="R93" s="122" t="str">
        <f t="shared" si="69"/>
        <v/>
      </c>
      <c r="S93" s="79" t="str">
        <f t="shared" si="70"/>
        <v/>
      </c>
      <c r="T93" s="14" t="str">
        <f t="shared" si="63"/>
        <v/>
      </c>
      <c r="U93" s="14">
        <f t="shared" si="84"/>
        <v>0</v>
      </c>
      <c r="V93" s="14" t="str">
        <f t="shared" si="85"/>
        <v/>
      </c>
      <c r="W93" s="14" t="str">
        <f t="shared" si="99"/>
        <v>N</v>
      </c>
      <c r="X93" s="14" t="str">
        <f t="shared" si="86"/>
        <v>N</v>
      </c>
      <c r="Y93" s="14" t="str">
        <f t="shared" si="53"/>
        <v/>
      </c>
      <c r="Z93" s="79" t="str">
        <f t="shared" si="87"/>
        <v/>
      </c>
      <c r="AA93" s="14" t="str">
        <f t="shared" si="88"/>
        <v/>
      </c>
      <c r="AB93" s="14" t="str">
        <f t="shared" si="54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2" t="str">
        <f t="shared" si="71"/>
        <v/>
      </c>
      <c r="AH93" s="152" t="str">
        <f t="shared" si="7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1" t="str">
        <f t="shared" si="73"/>
        <v/>
      </c>
      <c r="AM93" s="71" t="str">
        <f t="shared" si="74"/>
        <v/>
      </c>
      <c r="AN93" s="71" t="str">
        <f t="shared" si="75"/>
        <v/>
      </c>
      <c r="AO93" s="71" t="str">
        <f t="shared" si="76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69" t="str">
        <f t="shared" si="64"/>
        <v/>
      </c>
      <c r="C94" s="25" t="str">
        <f t="shared" si="61"/>
        <v/>
      </c>
      <c r="D94" s="78" t="str">
        <f t="shared" si="79"/>
        <v/>
      </c>
      <c r="E94" s="115" t="str">
        <f t="shared" si="80"/>
        <v/>
      </c>
      <c r="F94" s="70" t="str">
        <f t="shared" si="81"/>
        <v/>
      </c>
      <c r="H94" s="82" t="str">
        <f>IF('Strategy Dashboard'!AU94="","",'Strategy Dashboard'!AU94)</f>
        <v/>
      </c>
      <c r="J94" s="69" t="str">
        <f t="shared" si="65"/>
        <v/>
      </c>
      <c r="K94" s="78" t="str">
        <f t="shared" si="66"/>
        <v/>
      </c>
      <c r="L94" s="115" t="str">
        <f t="shared" si="67"/>
        <v/>
      </c>
      <c r="M94" s="25" t="str">
        <f t="shared" si="82"/>
        <v/>
      </c>
      <c r="N94" s="25" t="str">
        <f t="shared" si="83"/>
        <v/>
      </c>
      <c r="O94" s="124" t="str">
        <f t="shared" si="68"/>
        <v/>
      </c>
      <c r="P94" s="25" t="str">
        <f>IF(H94="","",IF(B94="NB",P93,IF(O94="",SUM($O$5:$O94)+N94,SUM($O$5:$O94))))</f>
        <v/>
      </c>
      <c r="Q94" s="125" t="str">
        <f t="shared" si="60"/>
        <v/>
      </c>
      <c r="R94" s="122" t="str">
        <f t="shared" si="69"/>
        <v/>
      </c>
      <c r="S94" s="79" t="str">
        <f t="shared" si="70"/>
        <v/>
      </c>
      <c r="T94" s="14" t="str">
        <f t="shared" si="63"/>
        <v/>
      </c>
      <c r="U94" s="14">
        <f t="shared" si="84"/>
        <v>0</v>
      </c>
      <c r="V94" s="14" t="str">
        <f t="shared" si="85"/>
        <v/>
      </c>
      <c r="W94" s="14" t="str">
        <f t="shared" si="99"/>
        <v>N</v>
      </c>
      <c r="X94" s="14" t="str">
        <f t="shared" si="86"/>
        <v>N</v>
      </c>
      <c r="Y94" s="14" t="str">
        <f t="shared" si="53"/>
        <v/>
      </c>
      <c r="Z94" s="79" t="str">
        <f t="shared" si="87"/>
        <v/>
      </c>
      <c r="AA94" s="14" t="str">
        <f t="shared" si="88"/>
        <v/>
      </c>
      <c r="AB94" s="14" t="str">
        <f t="shared" si="54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2" t="str">
        <f t="shared" si="71"/>
        <v/>
      </c>
      <c r="AH94" s="152" t="str">
        <f t="shared" si="7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1" t="str">
        <f t="shared" si="73"/>
        <v/>
      </c>
      <c r="AM94" s="71" t="str">
        <f t="shared" si="74"/>
        <v/>
      </c>
      <c r="AN94" s="71" t="str">
        <f t="shared" si="75"/>
        <v/>
      </c>
      <c r="AO94" s="71" t="str">
        <f t="shared" si="76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4" t="str">
        <f t="shared" si="64"/>
        <v/>
      </c>
      <c r="C95" s="36" t="str">
        <f t="shared" si="61"/>
        <v/>
      </c>
      <c r="D95" s="75" t="str">
        <f t="shared" si="79"/>
        <v/>
      </c>
      <c r="E95" s="113" t="str">
        <f t="shared" si="80"/>
        <v/>
      </c>
      <c r="F95" s="76" t="str">
        <f t="shared" si="81"/>
        <v/>
      </c>
      <c r="H95" s="80" t="str">
        <f>IF('Strategy Dashboard'!AU95="","",'Strategy Dashboard'!AU95)</f>
        <v/>
      </c>
      <c r="J95" s="74" t="str">
        <f t="shared" si="65"/>
        <v/>
      </c>
      <c r="K95" s="75" t="str">
        <f t="shared" si="66"/>
        <v/>
      </c>
      <c r="L95" s="113" t="str">
        <f t="shared" si="67"/>
        <v/>
      </c>
      <c r="M95" s="36" t="str">
        <f t="shared" si="82"/>
        <v/>
      </c>
      <c r="N95" s="36" t="str">
        <f t="shared" si="83"/>
        <v/>
      </c>
      <c r="O95" s="129" t="str">
        <f t="shared" si="68"/>
        <v/>
      </c>
      <c r="P95" s="36" t="str">
        <f>IF(H95="","",IF(B95="NB",P94,IF(O95="",SUM($O$5:$O95)+N95,SUM($O$5:$O95))))</f>
        <v/>
      </c>
      <c r="Q95" s="130" t="str">
        <f t="shared" si="60"/>
        <v/>
      </c>
      <c r="R95" s="122" t="str">
        <f t="shared" si="69"/>
        <v/>
      </c>
      <c r="S95" s="79" t="str">
        <f t="shared" si="70"/>
        <v/>
      </c>
      <c r="T95" s="14" t="str">
        <f t="shared" si="63"/>
        <v/>
      </c>
      <c r="U95" s="14">
        <f t="shared" si="84"/>
        <v>0</v>
      </c>
      <c r="V95" s="14" t="str">
        <f t="shared" si="85"/>
        <v/>
      </c>
      <c r="W95" s="14" t="str">
        <f t="shared" si="99"/>
        <v>N</v>
      </c>
      <c r="X95" s="14" t="str">
        <f t="shared" si="86"/>
        <v>N</v>
      </c>
      <c r="Y95" s="14" t="str">
        <f t="shared" si="53"/>
        <v/>
      </c>
      <c r="Z95" s="79" t="str">
        <f t="shared" si="87"/>
        <v/>
      </c>
      <c r="AA95" s="14" t="str">
        <f t="shared" si="88"/>
        <v/>
      </c>
      <c r="AB95" s="14" t="str">
        <f t="shared" si="54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2" t="str">
        <f t="shared" si="71"/>
        <v/>
      </c>
      <c r="AH95" s="152" t="str">
        <f t="shared" si="7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1" t="str">
        <f t="shared" si="73"/>
        <v/>
      </c>
      <c r="AM95" s="71" t="str">
        <f t="shared" si="74"/>
        <v/>
      </c>
      <c r="AN95" s="71" t="str">
        <f t="shared" si="75"/>
        <v/>
      </c>
      <c r="AO95" s="71" t="str">
        <f t="shared" si="76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68" t="str">
        <f t="shared" si="64"/>
        <v/>
      </c>
      <c r="C96" s="24" t="str">
        <f t="shared" si="61"/>
        <v/>
      </c>
      <c r="D96" s="77" t="str">
        <f t="shared" si="79"/>
        <v/>
      </c>
      <c r="E96" s="114" t="str">
        <f t="shared" si="80"/>
        <v/>
      </c>
      <c r="F96" s="67" t="str">
        <f t="shared" si="81"/>
        <v/>
      </c>
      <c r="H96" s="81" t="str">
        <f>IF('Strategy Dashboard'!AU96="","",'Strategy Dashboard'!AU96)</f>
        <v/>
      </c>
      <c r="J96" s="68" t="str">
        <f t="shared" si="65"/>
        <v/>
      </c>
      <c r="K96" s="77" t="str">
        <f t="shared" si="66"/>
        <v/>
      </c>
      <c r="L96" s="114" t="str">
        <f t="shared" si="67"/>
        <v/>
      </c>
      <c r="M96" s="24" t="str">
        <f t="shared" si="82"/>
        <v/>
      </c>
      <c r="N96" s="24" t="str">
        <f t="shared" si="83"/>
        <v/>
      </c>
      <c r="O96" s="117" t="str">
        <f t="shared" si="68"/>
        <v/>
      </c>
      <c r="P96" s="24" t="str">
        <f>IF(H96="","",IF(B96="NB",P95,IF(O96="",SUM($O$5:$O96)+N96,SUM($O$5:$O96))))</f>
        <v/>
      </c>
      <c r="Q96" s="123" t="str">
        <f t="shared" si="60"/>
        <v/>
      </c>
      <c r="R96" s="122" t="str">
        <f t="shared" si="69"/>
        <v/>
      </c>
      <c r="S96" s="79" t="str">
        <f t="shared" si="70"/>
        <v/>
      </c>
      <c r="T96" s="14" t="str">
        <f t="shared" si="63"/>
        <v/>
      </c>
      <c r="U96" s="14">
        <f t="shared" si="84"/>
        <v>0</v>
      </c>
      <c r="V96" s="14" t="str">
        <f t="shared" si="85"/>
        <v/>
      </c>
      <c r="W96" s="14" t="str">
        <f t="shared" si="99"/>
        <v>N</v>
      </c>
      <c r="X96" s="14" t="str">
        <f t="shared" si="86"/>
        <v>N</v>
      </c>
      <c r="Y96" s="14" t="str">
        <f t="shared" si="53"/>
        <v/>
      </c>
      <c r="Z96" s="79" t="str">
        <f t="shared" si="87"/>
        <v/>
      </c>
      <c r="AA96" s="14" t="str">
        <f t="shared" si="88"/>
        <v/>
      </c>
      <c r="AB96" s="14" t="str">
        <f t="shared" si="54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2" t="str">
        <f t="shared" si="71"/>
        <v/>
      </c>
      <c r="AH96" s="152" t="str">
        <f t="shared" si="7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1" t="str">
        <f t="shared" si="73"/>
        <v/>
      </c>
      <c r="AM96" s="71" t="str">
        <f t="shared" si="74"/>
        <v/>
      </c>
      <c r="AN96" s="71" t="str">
        <f t="shared" si="75"/>
        <v/>
      </c>
      <c r="AO96" s="71" t="str">
        <f t="shared" si="76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68" t="str">
        <f t="shared" si="64"/>
        <v/>
      </c>
      <c r="C97" s="24" t="str">
        <f t="shared" si="61"/>
        <v/>
      </c>
      <c r="D97" s="77" t="str">
        <f t="shared" si="79"/>
        <v/>
      </c>
      <c r="E97" s="114" t="str">
        <f t="shared" si="80"/>
        <v/>
      </c>
      <c r="F97" s="67" t="str">
        <f t="shared" si="81"/>
        <v/>
      </c>
      <c r="H97" s="81" t="str">
        <f>IF('Strategy Dashboard'!AU97="","",'Strategy Dashboard'!AU97)</f>
        <v/>
      </c>
      <c r="J97" s="68" t="str">
        <f t="shared" si="65"/>
        <v/>
      </c>
      <c r="K97" s="77" t="str">
        <f t="shared" si="66"/>
        <v/>
      </c>
      <c r="L97" s="114" t="str">
        <f t="shared" si="67"/>
        <v/>
      </c>
      <c r="M97" s="24" t="str">
        <f t="shared" si="82"/>
        <v/>
      </c>
      <c r="N97" s="24" t="str">
        <f t="shared" si="83"/>
        <v/>
      </c>
      <c r="O97" s="117" t="str">
        <f t="shared" si="68"/>
        <v/>
      </c>
      <c r="P97" s="24" t="str">
        <f>IF(H97="","",IF(B97="NB",P96,IF(O97="",SUM($O$5:$O97)+N97,SUM($O$5:$O97))))</f>
        <v/>
      </c>
      <c r="Q97" s="123" t="str">
        <f t="shared" si="60"/>
        <v/>
      </c>
      <c r="R97" s="122" t="str">
        <f t="shared" si="69"/>
        <v/>
      </c>
      <c r="S97" s="79" t="str">
        <f t="shared" si="70"/>
        <v/>
      </c>
      <c r="T97" s="14" t="str">
        <f t="shared" si="63"/>
        <v/>
      </c>
      <c r="U97" s="14">
        <f t="shared" si="84"/>
        <v>0</v>
      </c>
      <c r="V97" s="14" t="str">
        <f t="shared" si="85"/>
        <v/>
      </c>
      <c r="W97" s="14" t="str">
        <f t="shared" si="99"/>
        <v>N</v>
      </c>
      <c r="X97" s="14" t="str">
        <f t="shared" si="86"/>
        <v>N</v>
      </c>
      <c r="Y97" s="14" t="str">
        <f t="shared" si="53"/>
        <v/>
      </c>
      <c r="Z97" s="79" t="str">
        <f t="shared" si="87"/>
        <v/>
      </c>
      <c r="AA97" s="14" t="str">
        <f t="shared" si="88"/>
        <v/>
      </c>
      <c r="AB97" s="14" t="str">
        <f t="shared" si="54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2" t="str">
        <f t="shared" si="71"/>
        <v/>
      </c>
      <c r="AH97" s="152" t="str">
        <f t="shared" si="7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1" t="str">
        <f t="shared" si="73"/>
        <v/>
      </c>
      <c r="AM97" s="71" t="str">
        <f t="shared" si="74"/>
        <v/>
      </c>
      <c r="AN97" s="71" t="str">
        <f t="shared" si="75"/>
        <v/>
      </c>
      <c r="AO97" s="71" t="str">
        <f t="shared" si="76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68" t="str">
        <f t="shared" si="64"/>
        <v/>
      </c>
      <c r="C98" s="24" t="str">
        <f t="shared" si="61"/>
        <v/>
      </c>
      <c r="D98" s="77" t="str">
        <f t="shared" si="79"/>
        <v/>
      </c>
      <c r="E98" s="114" t="str">
        <f t="shared" si="80"/>
        <v/>
      </c>
      <c r="F98" s="67" t="str">
        <f t="shared" si="81"/>
        <v/>
      </c>
      <c r="H98" s="81" t="str">
        <f>IF('Strategy Dashboard'!AU98="","",'Strategy Dashboard'!AU98)</f>
        <v/>
      </c>
      <c r="J98" s="68" t="str">
        <f t="shared" si="65"/>
        <v/>
      </c>
      <c r="K98" s="77" t="str">
        <f t="shared" si="66"/>
        <v/>
      </c>
      <c r="L98" s="114" t="str">
        <f t="shared" si="67"/>
        <v/>
      </c>
      <c r="M98" s="24" t="str">
        <f t="shared" si="82"/>
        <v/>
      </c>
      <c r="N98" s="24" t="str">
        <f t="shared" si="83"/>
        <v/>
      </c>
      <c r="O98" s="117" t="str">
        <f t="shared" si="68"/>
        <v/>
      </c>
      <c r="P98" s="24" t="str">
        <f>IF(H98="","",IF(B98="NB",P97,IF(O98="",SUM($O$5:$O98)+N98,SUM($O$5:$O98))))</f>
        <v/>
      </c>
      <c r="Q98" s="123" t="str">
        <f t="shared" si="60"/>
        <v/>
      </c>
      <c r="R98" s="122" t="str">
        <f t="shared" si="69"/>
        <v/>
      </c>
      <c r="S98" s="79" t="str">
        <f t="shared" si="70"/>
        <v/>
      </c>
      <c r="T98" s="14" t="str">
        <f t="shared" si="63"/>
        <v/>
      </c>
      <c r="U98" s="14">
        <f t="shared" si="84"/>
        <v>0</v>
      </c>
      <c r="V98" s="14" t="str">
        <f t="shared" si="85"/>
        <v/>
      </c>
      <c r="W98" s="14" t="str">
        <f t="shared" si="99"/>
        <v>N</v>
      </c>
      <c r="X98" s="14" t="str">
        <f t="shared" si="86"/>
        <v>N</v>
      </c>
      <c r="Y98" s="14" t="str">
        <f t="shared" si="53"/>
        <v/>
      </c>
      <c r="Z98" s="79" t="str">
        <f t="shared" si="87"/>
        <v/>
      </c>
      <c r="AA98" s="14" t="str">
        <f t="shared" si="88"/>
        <v/>
      </c>
      <c r="AB98" s="14" t="str">
        <f t="shared" si="54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2" t="str">
        <f t="shared" si="71"/>
        <v/>
      </c>
      <c r="AH98" s="152" t="str">
        <f t="shared" si="7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1" t="str">
        <f t="shared" si="73"/>
        <v/>
      </c>
      <c r="AM98" s="71" t="str">
        <f t="shared" si="74"/>
        <v/>
      </c>
      <c r="AN98" s="71" t="str">
        <f t="shared" si="75"/>
        <v/>
      </c>
      <c r="AO98" s="71" t="str">
        <f t="shared" si="76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69" t="str">
        <f t="shared" si="64"/>
        <v/>
      </c>
      <c r="C99" s="25" t="str">
        <f t="shared" si="61"/>
        <v/>
      </c>
      <c r="D99" s="78" t="str">
        <f t="shared" si="79"/>
        <v/>
      </c>
      <c r="E99" s="115" t="str">
        <f t="shared" si="80"/>
        <v/>
      </c>
      <c r="F99" s="70" t="str">
        <f t="shared" si="81"/>
        <v/>
      </c>
      <c r="H99" s="82" t="str">
        <f>IF('Strategy Dashboard'!AU99="","",'Strategy Dashboard'!AU99)</f>
        <v/>
      </c>
      <c r="J99" s="69" t="str">
        <f t="shared" si="65"/>
        <v/>
      </c>
      <c r="K99" s="78" t="str">
        <f t="shared" si="66"/>
        <v/>
      </c>
      <c r="L99" s="115" t="str">
        <f t="shared" si="67"/>
        <v/>
      </c>
      <c r="M99" s="25" t="str">
        <f t="shared" si="82"/>
        <v/>
      </c>
      <c r="N99" s="25" t="str">
        <f t="shared" si="83"/>
        <v/>
      </c>
      <c r="O99" s="124" t="str">
        <f t="shared" si="68"/>
        <v/>
      </c>
      <c r="P99" s="25" t="str">
        <f>IF(H99="","",IF(B99="NB",P98,IF(O99="",SUM($O$5:$O99)+N99,SUM($O$5:$O99))))</f>
        <v/>
      </c>
      <c r="Q99" s="125" t="str">
        <f t="shared" si="60"/>
        <v/>
      </c>
      <c r="R99" s="122" t="str">
        <f t="shared" si="69"/>
        <v/>
      </c>
      <c r="S99" s="79" t="str">
        <f t="shared" si="70"/>
        <v/>
      </c>
      <c r="T99" s="14" t="str">
        <f t="shared" si="63"/>
        <v/>
      </c>
      <c r="U99" s="14">
        <f t="shared" si="84"/>
        <v>0</v>
      </c>
      <c r="V99" s="14" t="str">
        <f t="shared" si="85"/>
        <v/>
      </c>
      <c r="W99" s="14" t="str">
        <f t="shared" si="99"/>
        <v>N</v>
      </c>
      <c r="X99" s="14" t="str">
        <f t="shared" si="86"/>
        <v>N</v>
      </c>
      <c r="Y99" s="14" t="str">
        <f t="shared" si="53"/>
        <v/>
      </c>
      <c r="Z99" s="79" t="str">
        <f t="shared" si="87"/>
        <v/>
      </c>
      <c r="AA99" s="14" t="str">
        <f t="shared" si="88"/>
        <v/>
      </c>
      <c r="AB99" s="14" t="str">
        <f t="shared" si="54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2" t="str">
        <f t="shared" si="71"/>
        <v/>
      </c>
      <c r="AH99" s="152" t="str">
        <f t="shared" si="7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1" t="str">
        <f t="shared" si="73"/>
        <v/>
      </c>
      <c r="AM99" s="71" t="str">
        <f t="shared" si="74"/>
        <v/>
      </c>
      <c r="AN99" s="71" t="str">
        <f t="shared" si="75"/>
        <v/>
      </c>
      <c r="AO99" s="71" t="str">
        <f t="shared" si="76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4" t="str">
        <f t="shared" si="64"/>
        <v/>
      </c>
      <c r="C100" s="36" t="str">
        <f t="shared" si="61"/>
        <v/>
      </c>
      <c r="D100" s="75" t="str">
        <f t="shared" si="79"/>
        <v/>
      </c>
      <c r="E100" s="113" t="str">
        <f t="shared" si="80"/>
        <v/>
      </c>
      <c r="F100" s="76" t="str">
        <f t="shared" si="81"/>
        <v/>
      </c>
      <c r="H100" s="80" t="str">
        <f>IF('Strategy Dashboard'!AU100="","",'Strategy Dashboard'!AU100)</f>
        <v/>
      </c>
      <c r="J100" s="74" t="str">
        <f t="shared" si="65"/>
        <v/>
      </c>
      <c r="K100" s="75" t="str">
        <f t="shared" si="66"/>
        <v/>
      </c>
      <c r="L100" s="113" t="str">
        <f t="shared" si="67"/>
        <v/>
      </c>
      <c r="M100" s="36" t="str">
        <f t="shared" si="82"/>
        <v/>
      </c>
      <c r="N100" s="36" t="str">
        <f t="shared" si="83"/>
        <v/>
      </c>
      <c r="O100" s="129" t="str">
        <f t="shared" si="68"/>
        <v/>
      </c>
      <c r="P100" s="36" t="str">
        <f>IF(H100="","",IF(B100="NB",P99,IF(O100="",SUM($O$5:$O100)+N100,SUM($O$5:$O100))))</f>
        <v/>
      </c>
      <c r="Q100" s="130" t="str">
        <f t="shared" si="60"/>
        <v/>
      </c>
      <c r="R100" s="122" t="str">
        <f t="shared" si="69"/>
        <v/>
      </c>
      <c r="S100" s="79" t="str">
        <f t="shared" si="70"/>
        <v/>
      </c>
      <c r="T100" s="14" t="str">
        <f t="shared" si="63"/>
        <v/>
      </c>
      <c r="U100" s="14">
        <f t="shared" si="84"/>
        <v>0</v>
      </c>
      <c r="V100" s="14" t="str">
        <f t="shared" si="85"/>
        <v/>
      </c>
      <c r="W100" s="14" t="str">
        <f t="shared" si="99"/>
        <v>N</v>
      </c>
      <c r="X100" s="14" t="str">
        <f t="shared" si="86"/>
        <v>N</v>
      </c>
      <c r="Y100" s="14" t="str">
        <f t="shared" si="53"/>
        <v/>
      </c>
      <c r="Z100" s="79" t="str">
        <f t="shared" si="87"/>
        <v/>
      </c>
      <c r="AA100" s="14" t="str">
        <f t="shared" si="88"/>
        <v/>
      </c>
      <c r="AB100" s="14" t="str">
        <f t="shared" si="54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2" t="str">
        <f t="shared" si="71"/>
        <v/>
      </c>
      <c r="AH100" s="152" t="str">
        <f t="shared" si="7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1" t="str">
        <f t="shared" si="73"/>
        <v/>
      </c>
      <c r="AM100" s="71" t="str">
        <f t="shared" si="74"/>
        <v/>
      </c>
      <c r="AN100" s="71" t="str">
        <f t="shared" si="75"/>
        <v/>
      </c>
      <c r="AO100" s="71" t="str">
        <f t="shared" si="76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68" t="str">
        <f t="shared" si="64"/>
        <v/>
      </c>
      <c r="C101" s="24" t="str">
        <f t="shared" si="61"/>
        <v/>
      </c>
      <c r="D101" s="77" t="str">
        <f t="shared" si="79"/>
        <v/>
      </c>
      <c r="E101" s="114" t="str">
        <f t="shared" si="80"/>
        <v/>
      </c>
      <c r="F101" s="67" t="str">
        <f t="shared" si="81"/>
        <v/>
      </c>
      <c r="H101" s="81" t="str">
        <f>IF('Strategy Dashboard'!AU101="","",'Strategy Dashboard'!AU101)</f>
        <v/>
      </c>
      <c r="J101" s="68" t="str">
        <f t="shared" si="65"/>
        <v/>
      </c>
      <c r="K101" s="77" t="str">
        <f t="shared" si="66"/>
        <v/>
      </c>
      <c r="L101" s="114" t="str">
        <f t="shared" si="67"/>
        <v/>
      </c>
      <c r="M101" s="24" t="str">
        <f t="shared" si="82"/>
        <v/>
      </c>
      <c r="N101" s="24" t="str">
        <f t="shared" si="83"/>
        <v/>
      </c>
      <c r="O101" s="117" t="str">
        <f t="shared" si="68"/>
        <v/>
      </c>
      <c r="P101" s="24" t="str">
        <f>IF(H101="","",IF(B101="NB",P100,IF(O101="",SUM($O$5:$O101)+N101,SUM($O$5:$O101))))</f>
        <v/>
      </c>
      <c r="Q101" s="123" t="str">
        <f t="shared" si="60"/>
        <v/>
      </c>
      <c r="R101" s="122" t="str">
        <f t="shared" si="69"/>
        <v/>
      </c>
      <c r="S101" s="79" t="str">
        <f t="shared" si="70"/>
        <v/>
      </c>
      <c r="T101" s="14" t="str">
        <f t="shared" si="63"/>
        <v/>
      </c>
      <c r="U101" s="14">
        <f t="shared" si="84"/>
        <v>0</v>
      </c>
      <c r="V101" s="14" t="str">
        <f t="shared" si="85"/>
        <v/>
      </c>
      <c r="W101" s="14" t="str">
        <f t="shared" si="99"/>
        <v>N</v>
      </c>
      <c r="X101" s="14" t="str">
        <f t="shared" si="86"/>
        <v>N</v>
      </c>
      <c r="Y101" s="14" t="str">
        <f t="shared" si="53"/>
        <v/>
      </c>
      <c r="Z101" s="79" t="str">
        <f t="shared" si="87"/>
        <v/>
      </c>
      <c r="AA101" s="14" t="str">
        <f t="shared" si="88"/>
        <v/>
      </c>
      <c r="AB101" s="14" t="str">
        <f t="shared" si="54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2" t="str">
        <f t="shared" si="71"/>
        <v/>
      </c>
      <c r="AH101" s="152" t="str">
        <f t="shared" si="7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1" t="str">
        <f t="shared" si="73"/>
        <v/>
      </c>
      <c r="AM101" s="71" t="str">
        <f t="shared" si="74"/>
        <v/>
      </c>
      <c r="AN101" s="71" t="str">
        <f t="shared" si="75"/>
        <v/>
      </c>
      <c r="AO101" s="71" t="str">
        <f t="shared" si="76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68" t="str">
        <f t="shared" si="64"/>
        <v/>
      </c>
      <c r="C102" s="24" t="str">
        <f t="shared" si="61"/>
        <v/>
      </c>
      <c r="D102" s="77" t="str">
        <f t="shared" si="79"/>
        <v/>
      </c>
      <c r="E102" s="114" t="str">
        <f t="shared" si="80"/>
        <v/>
      </c>
      <c r="F102" s="67" t="str">
        <f t="shared" si="81"/>
        <v/>
      </c>
      <c r="H102" s="81" t="str">
        <f>IF('Strategy Dashboard'!AU102="","",'Strategy Dashboard'!AU102)</f>
        <v/>
      </c>
      <c r="J102" s="68" t="str">
        <f t="shared" si="65"/>
        <v/>
      </c>
      <c r="K102" s="77" t="str">
        <f t="shared" si="66"/>
        <v/>
      </c>
      <c r="L102" s="114" t="str">
        <f t="shared" si="67"/>
        <v/>
      </c>
      <c r="M102" s="24" t="str">
        <f t="shared" si="82"/>
        <v/>
      </c>
      <c r="N102" s="24" t="str">
        <f t="shared" si="83"/>
        <v/>
      </c>
      <c r="O102" s="117" t="str">
        <f t="shared" si="68"/>
        <v/>
      </c>
      <c r="P102" s="24" t="str">
        <f>IF(H102="","",IF(B102="NB",P101,IF(O102="",SUM($O$5:$O102)+N102,SUM($O$5:$O102))))</f>
        <v/>
      </c>
      <c r="Q102" s="123" t="str">
        <f t="shared" si="60"/>
        <v/>
      </c>
      <c r="R102" s="122" t="str">
        <f t="shared" si="69"/>
        <v/>
      </c>
      <c r="S102" s="79" t="str">
        <f t="shared" si="70"/>
        <v/>
      </c>
      <c r="T102" s="14" t="str">
        <f t="shared" si="63"/>
        <v/>
      </c>
      <c r="U102" s="14">
        <f t="shared" si="84"/>
        <v>0</v>
      </c>
      <c r="V102" s="14" t="str">
        <f t="shared" si="85"/>
        <v/>
      </c>
      <c r="W102" s="14" t="str">
        <f t="shared" si="99"/>
        <v>N</v>
      </c>
      <c r="X102" s="14" t="str">
        <f t="shared" si="86"/>
        <v>N</v>
      </c>
      <c r="Y102" s="14" t="str">
        <f t="shared" si="53"/>
        <v/>
      </c>
      <c r="Z102" s="79" t="str">
        <f t="shared" si="87"/>
        <v/>
      </c>
      <c r="AA102" s="14" t="str">
        <f t="shared" si="88"/>
        <v/>
      </c>
      <c r="AB102" s="14" t="str">
        <f t="shared" si="54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2" t="str">
        <f t="shared" si="71"/>
        <v/>
      </c>
      <c r="AH102" s="152" t="str">
        <f t="shared" si="7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1" t="str">
        <f t="shared" si="73"/>
        <v/>
      </c>
      <c r="AM102" s="71" t="str">
        <f t="shared" si="74"/>
        <v/>
      </c>
      <c r="AN102" s="71" t="str">
        <f t="shared" si="75"/>
        <v/>
      </c>
      <c r="AO102" s="71" t="str">
        <f t="shared" si="76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68" t="str">
        <f t="shared" si="64"/>
        <v/>
      </c>
      <c r="C103" s="24" t="str">
        <f t="shared" si="61"/>
        <v/>
      </c>
      <c r="D103" s="77" t="str">
        <f t="shared" si="79"/>
        <v/>
      </c>
      <c r="E103" s="114" t="str">
        <f t="shared" si="80"/>
        <v/>
      </c>
      <c r="F103" s="67" t="str">
        <f t="shared" si="81"/>
        <v/>
      </c>
      <c r="H103" s="81" t="str">
        <f>IF('Strategy Dashboard'!AU103="","",'Strategy Dashboard'!AU103)</f>
        <v/>
      </c>
      <c r="J103" s="68" t="str">
        <f t="shared" si="65"/>
        <v/>
      </c>
      <c r="K103" s="77" t="str">
        <f t="shared" si="66"/>
        <v/>
      </c>
      <c r="L103" s="114" t="str">
        <f t="shared" si="67"/>
        <v/>
      </c>
      <c r="M103" s="24" t="str">
        <f t="shared" si="82"/>
        <v/>
      </c>
      <c r="N103" s="24" t="str">
        <f t="shared" si="83"/>
        <v/>
      </c>
      <c r="O103" s="117" t="str">
        <f t="shared" si="68"/>
        <v/>
      </c>
      <c r="P103" s="24" t="str">
        <f>IF(H103="","",IF(B103="NB",P102,IF(O103="",SUM($O$5:$O103)+N103,SUM($O$5:$O103))))</f>
        <v/>
      </c>
      <c r="Q103" s="123" t="str">
        <f t="shared" si="60"/>
        <v/>
      </c>
      <c r="R103" s="122" t="str">
        <f t="shared" si="69"/>
        <v/>
      </c>
      <c r="S103" s="79" t="str">
        <f t="shared" si="70"/>
        <v/>
      </c>
      <c r="T103" s="14" t="str">
        <f t="shared" si="63"/>
        <v/>
      </c>
      <c r="U103" s="14">
        <f t="shared" si="84"/>
        <v>0</v>
      </c>
      <c r="V103" s="14" t="str">
        <f t="shared" si="85"/>
        <v/>
      </c>
      <c r="W103" s="14" t="str">
        <f t="shared" si="99"/>
        <v>N</v>
      </c>
      <c r="X103" s="14" t="str">
        <f t="shared" si="86"/>
        <v>N</v>
      </c>
      <c r="Y103" s="14" t="str">
        <f t="shared" si="53"/>
        <v/>
      </c>
      <c r="Z103" s="79" t="str">
        <f t="shared" si="87"/>
        <v/>
      </c>
      <c r="AA103" s="14" t="str">
        <f t="shared" si="88"/>
        <v/>
      </c>
      <c r="AB103" s="14" t="str">
        <f t="shared" si="54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2" t="str">
        <f t="shared" si="71"/>
        <v/>
      </c>
      <c r="AH103" s="152" t="str">
        <f t="shared" si="7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1" t="str">
        <f t="shared" si="73"/>
        <v/>
      </c>
      <c r="AM103" s="71" t="str">
        <f t="shared" si="74"/>
        <v/>
      </c>
      <c r="AN103" s="71" t="str">
        <f t="shared" si="75"/>
        <v/>
      </c>
      <c r="AO103" s="71" t="str">
        <f t="shared" si="76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69" t="str">
        <f t="shared" si="64"/>
        <v/>
      </c>
      <c r="C104" s="25" t="str">
        <f t="shared" si="61"/>
        <v/>
      </c>
      <c r="D104" s="78" t="str">
        <f t="shared" si="79"/>
        <v/>
      </c>
      <c r="E104" s="115" t="str">
        <f t="shared" si="80"/>
        <v/>
      </c>
      <c r="F104" s="70" t="str">
        <f t="shared" si="81"/>
        <v/>
      </c>
      <c r="H104" s="82" t="str">
        <f>IF('Strategy Dashboard'!AU104="","",'Strategy Dashboard'!AU104)</f>
        <v/>
      </c>
      <c r="J104" s="69" t="str">
        <f t="shared" si="65"/>
        <v/>
      </c>
      <c r="K104" s="78" t="str">
        <f t="shared" si="66"/>
        <v/>
      </c>
      <c r="L104" s="115" t="str">
        <f t="shared" si="67"/>
        <v/>
      </c>
      <c r="M104" s="25" t="str">
        <f t="shared" si="82"/>
        <v/>
      </c>
      <c r="N104" s="25" t="str">
        <f t="shared" si="83"/>
        <v/>
      </c>
      <c r="O104" s="124" t="str">
        <f t="shared" si="68"/>
        <v/>
      </c>
      <c r="P104" s="25" t="str">
        <f>IF(H104="","",IF(B104="NB",P103,IF(O104="",SUM($O$5:$O104)+N104,SUM($O$5:$O104))))</f>
        <v/>
      </c>
      <c r="Q104" s="125" t="str">
        <f t="shared" si="60"/>
        <v/>
      </c>
      <c r="R104" s="122" t="str">
        <f t="shared" si="69"/>
        <v/>
      </c>
      <c r="S104" s="79" t="str">
        <f t="shared" si="70"/>
        <v/>
      </c>
      <c r="T104" s="14" t="str">
        <f t="shared" si="63"/>
        <v/>
      </c>
      <c r="U104" s="14">
        <f t="shared" si="84"/>
        <v>0</v>
      </c>
      <c r="V104" s="14" t="str">
        <f t="shared" si="85"/>
        <v/>
      </c>
      <c r="W104" s="14" t="str">
        <f t="shared" si="99"/>
        <v>N</v>
      </c>
      <c r="X104" s="14" t="str">
        <f t="shared" si="86"/>
        <v>N</v>
      </c>
      <c r="Y104" s="14" t="str">
        <f t="shared" si="53"/>
        <v/>
      </c>
      <c r="Z104" s="79" t="str">
        <f t="shared" si="87"/>
        <v/>
      </c>
      <c r="AA104" s="14" t="str">
        <f t="shared" si="88"/>
        <v/>
      </c>
      <c r="AB104" s="14" t="str">
        <f t="shared" si="54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2" t="str">
        <f t="shared" si="71"/>
        <v/>
      </c>
      <c r="AH104" s="152" t="str">
        <f t="shared" si="7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1" t="str">
        <f t="shared" si="73"/>
        <v/>
      </c>
      <c r="AM104" s="71" t="str">
        <f t="shared" si="74"/>
        <v/>
      </c>
      <c r="AN104" s="71" t="str">
        <f t="shared" si="75"/>
        <v/>
      </c>
      <c r="AO104" s="71" t="str">
        <f t="shared" si="76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4" t="str">
        <f t="shared" si="64"/>
        <v/>
      </c>
      <c r="C105" s="36" t="str">
        <f t="shared" si="61"/>
        <v/>
      </c>
      <c r="D105" s="75" t="str">
        <f t="shared" si="79"/>
        <v/>
      </c>
      <c r="E105" s="113" t="str">
        <f t="shared" si="80"/>
        <v/>
      </c>
      <c r="F105" s="76" t="str">
        <f t="shared" si="81"/>
        <v/>
      </c>
      <c r="H105" s="80" t="str">
        <f>IF('Strategy Dashboard'!AU105="","",'Strategy Dashboard'!AU105)</f>
        <v/>
      </c>
      <c r="J105" s="74" t="str">
        <f t="shared" si="65"/>
        <v/>
      </c>
      <c r="K105" s="75" t="str">
        <f t="shared" si="66"/>
        <v/>
      </c>
      <c r="L105" s="113" t="str">
        <f t="shared" si="67"/>
        <v/>
      </c>
      <c r="M105" s="36" t="str">
        <f t="shared" si="82"/>
        <v/>
      </c>
      <c r="N105" s="36" t="str">
        <f t="shared" si="83"/>
        <v/>
      </c>
      <c r="O105" s="129" t="str">
        <f t="shared" si="68"/>
        <v/>
      </c>
      <c r="P105" s="36" t="str">
        <f>IF(H105="","",IF(B105="NB",P104,IF(O105="",SUM($O$5:$O105)+N105,SUM($O$5:$O105))))</f>
        <v/>
      </c>
      <c r="Q105" s="130" t="str">
        <f t="shared" si="60"/>
        <v/>
      </c>
      <c r="R105" s="122" t="str">
        <f t="shared" si="69"/>
        <v/>
      </c>
      <c r="S105" s="79" t="str">
        <f t="shared" si="70"/>
        <v/>
      </c>
      <c r="T105" s="14" t="str">
        <f t="shared" si="63"/>
        <v/>
      </c>
      <c r="U105" s="14">
        <f t="shared" si="84"/>
        <v>0</v>
      </c>
      <c r="V105" s="14" t="str">
        <f t="shared" si="85"/>
        <v/>
      </c>
      <c r="W105" s="14" t="str">
        <f t="shared" si="99"/>
        <v>N</v>
      </c>
      <c r="X105" s="14" t="str">
        <f t="shared" si="86"/>
        <v>N</v>
      </c>
      <c r="Y105" s="14" t="str">
        <f t="shared" si="53"/>
        <v/>
      </c>
      <c r="Z105" s="79" t="str">
        <f t="shared" si="87"/>
        <v/>
      </c>
      <c r="AA105" s="14" t="str">
        <f t="shared" si="88"/>
        <v/>
      </c>
      <c r="AB105" s="14" t="str">
        <f t="shared" si="54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2" t="str">
        <f t="shared" si="71"/>
        <v/>
      </c>
      <c r="AH105" s="152" t="str">
        <f t="shared" si="7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1" t="str">
        <f t="shared" si="73"/>
        <v/>
      </c>
      <c r="AM105" s="71" t="str">
        <f t="shared" si="74"/>
        <v/>
      </c>
      <c r="AN105" s="71" t="str">
        <f t="shared" si="75"/>
        <v/>
      </c>
      <c r="AO105" s="71" t="str">
        <f t="shared" si="76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68" t="str">
        <f t="shared" si="64"/>
        <v/>
      </c>
      <c r="C106" s="24" t="str">
        <f t="shared" si="61"/>
        <v/>
      </c>
      <c r="D106" s="77" t="str">
        <f t="shared" si="79"/>
        <v/>
      </c>
      <c r="E106" s="114" t="str">
        <f t="shared" si="80"/>
        <v/>
      </c>
      <c r="F106" s="67" t="str">
        <f t="shared" si="81"/>
        <v/>
      </c>
      <c r="H106" s="81" t="str">
        <f>IF('Strategy Dashboard'!AU106="","",'Strategy Dashboard'!AU106)</f>
        <v/>
      </c>
      <c r="J106" s="68" t="str">
        <f t="shared" si="65"/>
        <v/>
      </c>
      <c r="K106" s="77" t="str">
        <f t="shared" si="66"/>
        <v/>
      </c>
      <c r="L106" s="114" t="str">
        <f t="shared" si="67"/>
        <v/>
      </c>
      <c r="M106" s="24" t="str">
        <f t="shared" si="82"/>
        <v/>
      </c>
      <c r="N106" s="24" t="str">
        <f t="shared" si="83"/>
        <v/>
      </c>
      <c r="O106" s="117" t="str">
        <f t="shared" si="68"/>
        <v/>
      </c>
      <c r="P106" s="24" t="str">
        <f>IF(H106="","",IF(B106="NB",P105,IF(O106="",SUM($O$5:$O106)+N106,SUM($O$5:$O106))))</f>
        <v/>
      </c>
      <c r="Q106" s="123" t="str">
        <f t="shared" si="60"/>
        <v/>
      </c>
      <c r="R106" s="122" t="str">
        <f t="shared" si="69"/>
        <v/>
      </c>
      <c r="S106" s="79" t="str">
        <f t="shared" si="70"/>
        <v/>
      </c>
      <c r="T106" s="14" t="str">
        <f t="shared" si="63"/>
        <v/>
      </c>
      <c r="U106" s="14">
        <f t="shared" si="84"/>
        <v>0</v>
      </c>
      <c r="V106" s="14" t="str">
        <f t="shared" si="85"/>
        <v/>
      </c>
      <c r="W106" s="14" t="str">
        <f t="shared" si="99"/>
        <v>N</v>
      </c>
      <c r="X106" s="14" t="str">
        <f t="shared" si="86"/>
        <v>N</v>
      </c>
      <c r="Y106" s="14" t="str">
        <f t="shared" si="53"/>
        <v/>
      </c>
      <c r="Z106" s="79" t="str">
        <f t="shared" si="87"/>
        <v/>
      </c>
      <c r="AA106" s="14" t="str">
        <f t="shared" si="88"/>
        <v/>
      </c>
      <c r="AB106" s="14" t="str">
        <f t="shared" si="54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2" t="str">
        <f t="shared" si="71"/>
        <v/>
      </c>
      <c r="AH106" s="152" t="str">
        <f t="shared" si="7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1" t="str">
        <f t="shared" si="73"/>
        <v/>
      </c>
      <c r="AM106" s="71" t="str">
        <f t="shared" si="74"/>
        <v/>
      </c>
      <c r="AN106" s="71" t="str">
        <f t="shared" si="75"/>
        <v/>
      </c>
      <c r="AO106" s="71" t="str">
        <f t="shared" si="76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68" t="str">
        <f t="shared" si="64"/>
        <v/>
      </c>
      <c r="C107" s="24" t="str">
        <f t="shared" si="61"/>
        <v/>
      </c>
      <c r="D107" s="77" t="str">
        <f t="shared" si="79"/>
        <v/>
      </c>
      <c r="E107" s="114" t="str">
        <f t="shared" si="80"/>
        <v/>
      </c>
      <c r="F107" s="67" t="str">
        <f t="shared" si="81"/>
        <v/>
      </c>
      <c r="H107" s="81" t="str">
        <f>IF('Strategy Dashboard'!AU107="","",'Strategy Dashboard'!AU107)</f>
        <v/>
      </c>
      <c r="J107" s="68" t="str">
        <f t="shared" si="65"/>
        <v/>
      </c>
      <c r="K107" s="77" t="str">
        <f t="shared" si="66"/>
        <v/>
      </c>
      <c r="L107" s="114" t="str">
        <f t="shared" si="67"/>
        <v/>
      </c>
      <c r="M107" s="24" t="str">
        <f t="shared" si="82"/>
        <v/>
      </c>
      <c r="N107" s="24" t="str">
        <f t="shared" si="83"/>
        <v/>
      </c>
      <c r="O107" s="117" t="str">
        <f t="shared" si="68"/>
        <v/>
      </c>
      <c r="P107" s="24" t="str">
        <f>IF(H107="","",IF(B107="NB",P106,IF(O107="",SUM($O$5:$O107)+N107,SUM($O$5:$O107))))</f>
        <v/>
      </c>
      <c r="Q107" s="123" t="str">
        <f t="shared" si="60"/>
        <v/>
      </c>
      <c r="R107" s="122" t="str">
        <f t="shared" si="69"/>
        <v/>
      </c>
      <c r="S107" s="79" t="str">
        <f t="shared" si="70"/>
        <v/>
      </c>
      <c r="T107" s="14" t="str">
        <f t="shared" si="63"/>
        <v/>
      </c>
      <c r="U107" s="14">
        <f t="shared" si="84"/>
        <v>0</v>
      </c>
      <c r="V107" s="14" t="str">
        <f t="shared" si="85"/>
        <v/>
      </c>
      <c r="W107" s="14" t="str">
        <f t="shared" si="99"/>
        <v>N</v>
      </c>
      <c r="X107" s="14" t="str">
        <f t="shared" si="86"/>
        <v>N</v>
      </c>
      <c r="Y107" s="14" t="str">
        <f t="shared" si="53"/>
        <v/>
      </c>
      <c r="Z107" s="79" t="str">
        <f t="shared" si="87"/>
        <v/>
      </c>
      <c r="AA107" s="14" t="str">
        <f t="shared" si="88"/>
        <v/>
      </c>
      <c r="AB107" s="14" t="str">
        <f t="shared" si="54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2" t="str">
        <f t="shared" si="71"/>
        <v/>
      </c>
      <c r="AH107" s="152" t="str">
        <f t="shared" si="7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1" t="str">
        <f t="shared" si="73"/>
        <v/>
      </c>
      <c r="AM107" s="71" t="str">
        <f t="shared" si="74"/>
        <v/>
      </c>
      <c r="AN107" s="71" t="str">
        <f t="shared" si="75"/>
        <v/>
      </c>
      <c r="AO107" s="71" t="str">
        <f t="shared" si="76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68" t="str">
        <f t="shared" si="64"/>
        <v/>
      </c>
      <c r="C108" s="24" t="str">
        <f t="shared" si="61"/>
        <v/>
      </c>
      <c r="D108" s="77" t="str">
        <f t="shared" si="79"/>
        <v/>
      </c>
      <c r="E108" s="114" t="str">
        <f t="shared" si="80"/>
        <v/>
      </c>
      <c r="F108" s="67" t="str">
        <f t="shared" si="81"/>
        <v/>
      </c>
      <c r="H108" s="81" t="str">
        <f>IF('Strategy Dashboard'!AU108="","",'Strategy Dashboard'!AU108)</f>
        <v/>
      </c>
      <c r="J108" s="68" t="str">
        <f t="shared" si="65"/>
        <v/>
      </c>
      <c r="K108" s="77" t="str">
        <f t="shared" si="66"/>
        <v/>
      </c>
      <c r="L108" s="114" t="str">
        <f t="shared" si="67"/>
        <v/>
      </c>
      <c r="M108" s="24" t="str">
        <f t="shared" si="82"/>
        <v/>
      </c>
      <c r="N108" s="24" t="str">
        <f t="shared" si="83"/>
        <v/>
      </c>
      <c r="O108" s="117" t="str">
        <f t="shared" si="68"/>
        <v/>
      </c>
      <c r="P108" s="24" t="str">
        <f>IF(H108="","",IF(B108="NB",P107,IF(O108="",SUM($O$5:$O108)+N108,SUM($O$5:$O108))))</f>
        <v/>
      </c>
      <c r="Q108" s="123" t="str">
        <f t="shared" si="60"/>
        <v/>
      </c>
      <c r="R108" s="122" t="str">
        <f t="shared" si="69"/>
        <v/>
      </c>
      <c r="S108" s="79" t="str">
        <f t="shared" si="70"/>
        <v/>
      </c>
      <c r="T108" s="14" t="str">
        <f t="shared" si="63"/>
        <v/>
      </c>
      <c r="U108" s="14">
        <f t="shared" si="84"/>
        <v>0</v>
      </c>
      <c r="V108" s="14" t="str">
        <f t="shared" si="85"/>
        <v/>
      </c>
      <c r="W108" s="14" t="str">
        <f t="shared" si="99"/>
        <v>N</v>
      </c>
      <c r="X108" s="14" t="str">
        <f t="shared" si="86"/>
        <v>N</v>
      </c>
      <c r="Y108" s="14" t="str">
        <f t="shared" si="53"/>
        <v/>
      </c>
      <c r="Z108" s="79" t="str">
        <f t="shared" si="87"/>
        <v/>
      </c>
      <c r="AA108" s="14" t="str">
        <f t="shared" si="88"/>
        <v/>
      </c>
      <c r="AB108" s="14" t="str">
        <f t="shared" si="54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2" t="str">
        <f t="shared" si="71"/>
        <v/>
      </c>
      <c r="AH108" s="152" t="str">
        <f t="shared" si="7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1" t="str">
        <f t="shared" si="73"/>
        <v/>
      </c>
      <c r="AM108" s="71" t="str">
        <f t="shared" si="74"/>
        <v/>
      </c>
      <c r="AN108" s="71" t="str">
        <f t="shared" si="75"/>
        <v/>
      </c>
      <c r="AO108" s="71" t="str">
        <f t="shared" si="76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69" t="str">
        <f t="shared" si="64"/>
        <v/>
      </c>
      <c r="C109" s="25" t="str">
        <f t="shared" si="61"/>
        <v/>
      </c>
      <c r="D109" s="78" t="str">
        <f t="shared" si="79"/>
        <v/>
      </c>
      <c r="E109" s="115" t="str">
        <f t="shared" si="80"/>
        <v/>
      </c>
      <c r="F109" s="70" t="str">
        <f t="shared" si="81"/>
        <v/>
      </c>
      <c r="H109" s="148" t="str">
        <f>IF('Strategy Dashboard'!AU109="","",'Strategy Dashboard'!AU109)</f>
        <v/>
      </c>
      <c r="J109" s="69" t="str">
        <f t="shared" si="65"/>
        <v/>
      </c>
      <c r="K109" s="78" t="str">
        <f t="shared" si="66"/>
        <v/>
      </c>
      <c r="L109" s="115" t="str">
        <f t="shared" si="67"/>
        <v/>
      </c>
      <c r="M109" s="25" t="str">
        <f t="shared" si="82"/>
        <v/>
      </c>
      <c r="N109" s="25" t="str">
        <f t="shared" si="83"/>
        <v/>
      </c>
      <c r="O109" s="124" t="str">
        <f t="shared" si="68"/>
        <v/>
      </c>
      <c r="P109" s="25" t="str">
        <f>IF(H109="","",IF(B109="NB",P108,IF(O109="",SUM($O$5:$O109)+N109,SUM($O$5:$O109))))</f>
        <v/>
      </c>
      <c r="Q109" s="125" t="str">
        <f t="shared" si="60"/>
        <v/>
      </c>
      <c r="R109" s="122" t="str">
        <f t="shared" si="69"/>
        <v/>
      </c>
      <c r="S109" s="79" t="str">
        <f t="shared" si="70"/>
        <v/>
      </c>
      <c r="T109" s="14" t="str">
        <f t="shared" si="63"/>
        <v/>
      </c>
      <c r="U109" s="14">
        <f t="shared" si="84"/>
        <v>0</v>
      </c>
      <c r="V109" s="14" t="str">
        <f t="shared" si="85"/>
        <v/>
      </c>
      <c r="W109" s="14" t="str">
        <f t="shared" si="99"/>
        <v>N</v>
      </c>
      <c r="X109" s="14" t="str">
        <f t="shared" si="86"/>
        <v>N</v>
      </c>
      <c r="Y109" s="14" t="str">
        <f t="shared" si="53"/>
        <v/>
      </c>
      <c r="Z109" s="79" t="str">
        <f t="shared" si="87"/>
        <v/>
      </c>
      <c r="AA109" s="14" t="str">
        <f t="shared" si="88"/>
        <v/>
      </c>
      <c r="AB109" s="14" t="str">
        <f t="shared" si="54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2" t="str">
        <f t="shared" si="71"/>
        <v/>
      </c>
      <c r="AH109" s="152" t="str">
        <f t="shared" si="7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1" t="str">
        <f t="shared" si="73"/>
        <v/>
      </c>
      <c r="AM109" s="71" t="str">
        <f t="shared" si="74"/>
        <v/>
      </c>
      <c r="AN109" s="71" t="str">
        <f t="shared" si="75"/>
        <v/>
      </c>
      <c r="AO109" s="71" t="str">
        <f t="shared" si="76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55" t="s">
        <v>247</v>
      </c>
      <c r="B110" s="356"/>
      <c r="C110" s="356"/>
      <c r="D110" s="356"/>
      <c r="E110" s="356"/>
      <c r="F110" s="356"/>
      <c r="G110" s="356"/>
      <c r="H110" s="356"/>
      <c r="I110" s="356"/>
      <c r="J110" s="356"/>
      <c r="K110" s="356"/>
      <c r="L110" s="356"/>
      <c r="M110" s="356"/>
      <c r="N110" s="356"/>
      <c r="O110" s="356"/>
      <c r="P110" s="356"/>
      <c r="Q110" s="357"/>
      <c r="R110" s="151"/>
      <c r="W110" s="14" t="str">
        <f t="shared" si="99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46" t="s">
        <v>249</v>
      </c>
      <c r="B111" s="347"/>
      <c r="C111" s="347"/>
      <c r="D111" s="347"/>
      <c r="E111" s="347"/>
      <c r="F111" s="347"/>
      <c r="G111" s="347"/>
      <c r="H111" s="347"/>
      <c r="I111" s="347"/>
      <c r="J111" s="347"/>
      <c r="K111" s="347"/>
      <c r="L111" s="347"/>
      <c r="M111" s="347"/>
      <c r="N111" s="347"/>
      <c r="O111" s="347"/>
      <c r="P111" s="347"/>
      <c r="Q111" s="348"/>
      <c r="W111" s="14" t="str">
        <f t="shared" si="99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60" t="s">
        <v>250</v>
      </c>
      <c r="B112" s="361"/>
      <c r="C112" s="361"/>
      <c r="D112" s="361"/>
      <c r="E112" s="361"/>
      <c r="F112" s="361"/>
      <c r="G112" s="361"/>
      <c r="H112" s="361"/>
      <c r="I112" s="361"/>
      <c r="J112" s="361">
        <f>COUNTIF(H5:H109,"P")</f>
        <v>9</v>
      </c>
      <c r="K112" s="361"/>
      <c r="L112" s="361"/>
      <c r="M112" s="361"/>
      <c r="N112" s="361"/>
      <c r="O112" s="361"/>
      <c r="P112" s="361"/>
      <c r="Q112" s="362"/>
      <c r="W112" s="14" t="str">
        <f t="shared" si="99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60" t="s">
        <v>251</v>
      </c>
      <c r="B113" s="361"/>
      <c r="C113" s="361"/>
      <c r="D113" s="361"/>
      <c r="E113" s="361"/>
      <c r="F113" s="361"/>
      <c r="G113" s="361"/>
      <c r="H113" s="361"/>
      <c r="I113" s="361"/>
      <c r="J113" s="361">
        <f>COUNTIF(H5:H109,"B")</f>
        <v>11</v>
      </c>
      <c r="K113" s="361"/>
      <c r="L113" s="361"/>
      <c r="M113" s="361"/>
      <c r="N113" s="361"/>
      <c r="O113" s="361"/>
      <c r="P113" s="361"/>
      <c r="Q113" s="362"/>
      <c r="W113" s="14" t="str">
        <f t="shared" si="99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58" t="s">
        <v>252</v>
      </c>
      <c r="B114" s="359"/>
      <c r="C114" s="359"/>
      <c r="D114" s="359"/>
      <c r="E114" s="359"/>
      <c r="F114" s="359"/>
      <c r="G114" s="359"/>
      <c r="H114" s="359"/>
      <c r="I114" s="359"/>
      <c r="J114" s="359" cm="1">
        <f t="array" ref="J114">LOOKUP(2,1/(P10:P109&lt;&gt;""),P10:P109)</f>
        <v>10</v>
      </c>
      <c r="K114" s="359"/>
      <c r="L114" s="359"/>
      <c r="M114" s="359"/>
      <c r="N114" s="359"/>
      <c r="O114" s="359"/>
      <c r="P114" s="359"/>
      <c r="Q114" s="363"/>
      <c r="W114" s="14" t="str">
        <f t="shared" si="99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58" t="s">
        <v>253</v>
      </c>
      <c r="B115" s="359"/>
      <c r="C115" s="359"/>
      <c r="D115" s="359"/>
      <c r="E115" s="359"/>
      <c r="F115" s="359"/>
      <c r="G115" s="359"/>
      <c r="H115" s="359"/>
      <c r="I115" s="359"/>
      <c r="J115" s="359">
        <f>COUNTIF(S5:S109,"W")</f>
        <v>7</v>
      </c>
      <c r="K115" s="359"/>
      <c r="L115" s="359"/>
      <c r="M115" s="359"/>
      <c r="N115" s="359"/>
      <c r="O115" s="359"/>
      <c r="P115" s="359"/>
      <c r="Q115" s="363"/>
      <c r="W115" s="14" t="str">
        <f t="shared" si="99"/>
        <v>N</v>
      </c>
      <c r="X115" s="14" t="str">
        <f t="shared" si="86"/>
        <v>N</v>
      </c>
      <c r="BP115" s="14" t="str">
        <f>General!F113</f>
        <v>WWWWLW</v>
      </c>
      <c r="BQ115" s="14">
        <f>General!G113</f>
        <v>1</v>
      </c>
    </row>
    <row r="116" spans="1:69">
      <c r="A116" s="358" t="s">
        <v>254</v>
      </c>
      <c r="B116" s="359"/>
      <c r="C116" s="359"/>
      <c r="D116" s="359"/>
      <c r="E116" s="359"/>
      <c r="F116" s="359"/>
      <c r="G116" s="359"/>
      <c r="H116" s="359"/>
      <c r="I116" s="359"/>
      <c r="J116" s="359">
        <f>COUNTIF(S5:S109,"L")</f>
        <v>5</v>
      </c>
      <c r="K116" s="359"/>
      <c r="L116" s="359"/>
      <c r="M116" s="359"/>
      <c r="N116" s="359"/>
      <c r="O116" s="359"/>
      <c r="P116" s="359"/>
      <c r="Q116" s="363"/>
      <c r="W116" s="14" t="str">
        <f t="shared" si="99"/>
        <v>N</v>
      </c>
      <c r="X116" s="14" t="str">
        <f t="shared" si="86"/>
        <v>N</v>
      </c>
      <c r="BP116" s="14" t="str">
        <f>General!F114</f>
        <v>WWWLWL</v>
      </c>
      <c r="BQ116" s="14">
        <f>General!G114</f>
        <v>-1</v>
      </c>
    </row>
    <row r="117" spans="1:69">
      <c r="A117" s="358"/>
      <c r="B117" s="359"/>
      <c r="C117" s="359"/>
      <c r="D117" s="359"/>
      <c r="E117" s="359"/>
      <c r="F117" s="359"/>
      <c r="G117" s="359"/>
      <c r="H117" s="359"/>
      <c r="I117" s="359"/>
      <c r="J117" s="359"/>
      <c r="K117" s="359"/>
      <c r="L117" s="359"/>
      <c r="M117" s="359"/>
      <c r="N117" s="359"/>
      <c r="O117" s="359"/>
      <c r="P117" s="359"/>
      <c r="Q117" s="363"/>
      <c r="BP117" s="14" t="str">
        <f>General!F115</f>
        <v>WWLWLL</v>
      </c>
      <c r="BQ117" s="14">
        <f>General!G115</f>
        <v>-3</v>
      </c>
    </row>
    <row r="118" spans="1:69">
      <c r="A118" s="358"/>
      <c r="B118" s="359"/>
      <c r="C118" s="359"/>
      <c r="D118" s="359"/>
      <c r="E118" s="359"/>
      <c r="F118" s="359"/>
      <c r="G118" s="359"/>
      <c r="H118" s="359"/>
      <c r="I118" s="359"/>
      <c r="J118" s="359"/>
      <c r="K118" s="359"/>
      <c r="L118" s="359"/>
      <c r="M118" s="359"/>
      <c r="N118" s="359"/>
      <c r="O118" s="359"/>
      <c r="P118" s="359"/>
      <c r="Q118" s="363"/>
      <c r="BP118" s="14" t="str">
        <f>General!F116</f>
        <v>WWLLWW</v>
      </c>
      <c r="BQ118" s="14">
        <f>General!G116</f>
        <v>3</v>
      </c>
    </row>
    <row r="119" spans="1:69">
      <c r="A119" s="358"/>
      <c r="B119" s="359"/>
      <c r="C119" s="359"/>
      <c r="D119" s="359"/>
      <c r="E119" s="359"/>
      <c r="F119" s="359"/>
      <c r="G119" s="359"/>
      <c r="H119" s="359"/>
      <c r="I119" s="359"/>
      <c r="J119" s="359"/>
      <c r="K119" s="359"/>
      <c r="L119" s="359"/>
      <c r="M119" s="359"/>
      <c r="N119" s="359"/>
      <c r="O119" s="359"/>
      <c r="P119" s="359"/>
      <c r="Q119" s="363"/>
      <c r="BP119" s="14">
        <f>General!F117</f>
        <v>0</v>
      </c>
      <c r="BQ119" s="14">
        <f>General!G117</f>
        <v>0</v>
      </c>
    </row>
    <row r="120" spans="1:69">
      <c r="A120" s="358"/>
      <c r="B120" s="359"/>
      <c r="C120" s="359"/>
      <c r="D120" s="359"/>
      <c r="E120" s="359"/>
      <c r="F120" s="359"/>
      <c r="G120" s="359"/>
      <c r="H120" s="359"/>
      <c r="I120" s="359"/>
      <c r="J120" s="359"/>
      <c r="K120" s="359"/>
      <c r="L120" s="359"/>
      <c r="M120" s="359"/>
      <c r="N120" s="359"/>
      <c r="O120" s="359"/>
      <c r="P120" s="359"/>
      <c r="Q120" s="363"/>
      <c r="BP120" s="14">
        <f>General!F118</f>
        <v>0</v>
      </c>
      <c r="BQ120" s="14">
        <f>General!G118</f>
        <v>0</v>
      </c>
    </row>
    <row r="121" spans="1:69">
      <c r="A121" s="358"/>
      <c r="B121" s="359"/>
      <c r="C121" s="359"/>
      <c r="D121" s="359"/>
      <c r="E121" s="359"/>
      <c r="F121" s="359"/>
      <c r="G121" s="359"/>
      <c r="H121" s="359"/>
      <c r="I121" s="359"/>
      <c r="J121" s="359"/>
      <c r="K121" s="359"/>
      <c r="L121" s="359"/>
      <c r="M121" s="359"/>
      <c r="N121" s="359"/>
      <c r="O121" s="359"/>
      <c r="P121" s="359"/>
      <c r="Q121" s="363"/>
      <c r="BP121" s="14">
        <f>General!F119</f>
        <v>0</v>
      </c>
      <c r="BQ121" s="14">
        <f>General!G119</f>
        <v>0</v>
      </c>
    </row>
    <row r="122" spans="1:69">
      <c r="A122" s="358"/>
      <c r="B122" s="359"/>
      <c r="C122" s="359"/>
      <c r="D122" s="359"/>
      <c r="E122" s="359"/>
      <c r="F122" s="359"/>
      <c r="G122" s="359"/>
      <c r="H122" s="359"/>
      <c r="I122" s="359"/>
      <c r="J122" s="359"/>
      <c r="K122" s="359"/>
      <c r="L122" s="359"/>
      <c r="M122" s="359"/>
      <c r="N122" s="359"/>
      <c r="O122" s="359"/>
      <c r="P122" s="359"/>
      <c r="Q122" s="363"/>
      <c r="BP122" s="14">
        <f>General!F120</f>
        <v>0</v>
      </c>
      <c r="BQ122" s="14">
        <f>General!G120</f>
        <v>0</v>
      </c>
    </row>
    <row r="123" spans="1:69">
      <c r="A123" s="358"/>
      <c r="B123" s="359"/>
      <c r="C123" s="359"/>
      <c r="D123" s="359"/>
      <c r="E123" s="359"/>
      <c r="F123" s="359"/>
      <c r="G123" s="359"/>
      <c r="H123" s="359"/>
      <c r="I123" s="359"/>
      <c r="J123" s="359"/>
      <c r="K123" s="359"/>
      <c r="L123" s="359"/>
      <c r="M123" s="359"/>
      <c r="N123" s="359"/>
      <c r="O123" s="359"/>
      <c r="P123" s="359"/>
      <c r="Q123" s="363"/>
      <c r="BP123" s="14">
        <f>General!F121</f>
        <v>0</v>
      </c>
      <c r="BQ123" s="14">
        <f>General!G121</f>
        <v>0</v>
      </c>
    </row>
    <row r="124" spans="1:69">
      <c r="A124" s="358"/>
      <c r="B124" s="359"/>
      <c r="C124" s="359"/>
      <c r="D124" s="359"/>
      <c r="E124" s="359"/>
      <c r="F124" s="359"/>
      <c r="G124" s="359"/>
      <c r="H124" s="359"/>
      <c r="I124" s="359"/>
      <c r="J124" s="359"/>
      <c r="K124" s="359"/>
      <c r="L124" s="359"/>
      <c r="M124" s="359"/>
      <c r="N124" s="359"/>
      <c r="O124" s="359"/>
      <c r="P124" s="359"/>
      <c r="Q124" s="363"/>
      <c r="BP124" s="14">
        <f>General!F122</f>
        <v>0</v>
      </c>
      <c r="BQ124" s="14">
        <f>General!G122</f>
        <v>0</v>
      </c>
    </row>
    <row r="125" spans="1:69">
      <c r="A125" s="358"/>
      <c r="B125" s="359"/>
      <c r="C125" s="359"/>
      <c r="D125" s="359"/>
      <c r="E125" s="359"/>
      <c r="F125" s="359"/>
      <c r="G125" s="359"/>
      <c r="H125" s="359"/>
      <c r="I125" s="359"/>
      <c r="J125" s="359"/>
      <c r="K125" s="359"/>
      <c r="L125" s="359"/>
      <c r="M125" s="359"/>
      <c r="N125" s="359"/>
      <c r="O125" s="359"/>
      <c r="P125" s="359"/>
      <c r="Q125" s="363"/>
      <c r="BP125" s="14">
        <f>General!F123</f>
        <v>0</v>
      </c>
      <c r="BQ125" s="14">
        <f>General!G123</f>
        <v>0</v>
      </c>
    </row>
    <row r="126" spans="1:69">
      <c r="A126" s="358"/>
      <c r="B126" s="359"/>
      <c r="C126" s="359"/>
      <c r="D126" s="359"/>
      <c r="E126" s="359"/>
      <c r="F126" s="359"/>
      <c r="G126" s="359"/>
      <c r="H126" s="359"/>
      <c r="I126" s="359"/>
      <c r="J126" s="359"/>
      <c r="K126" s="359"/>
      <c r="L126" s="359"/>
      <c r="M126" s="359"/>
      <c r="N126" s="359"/>
      <c r="O126" s="359"/>
      <c r="P126" s="359"/>
      <c r="Q126" s="363"/>
      <c r="BP126" s="14">
        <f>General!F124</f>
        <v>0</v>
      </c>
      <c r="BQ126" s="14">
        <f>General!G124</f>
        <v>0</v>
      </c>
    </row>
    <row r="127" spans="1:69" ht="15.75" thickBot="1">
      <c r="A127" s="367"/>
      <c r="B127" s="364"/>
      <c r="C127" s="364"/>
      <c r="D127" s="364"/>
      <c r="E127" s="364"/>
      <c r="F127" s="364"/>
      <c r="G127" s="364"/>
      <c r="H127" s="364"/>
      <c r="I127" s="364"/>
      <c r="J127" s="364"/>
      <c r="K127" s="364"/>
      <c r="L127" s="364"/>
      <c r="M127" s="364"/>
      <c r="N127" s="364"/>
      <c r="O127" s="364"/>
      <c r="P127" s="364"/>
      <c r="Q127" s="365"/>
      <c r="BP127" s="14">
        <f>General!F125</f>
        <v>0</v>
      </c>
      <c r="BQ127" s="14">
        <f>General!G125</f>
        <v>0</v>
      </c>
    </row>
    <row r="128" spans="1:69">
      <c r="A128" s="366"/>
      <c r="B128" s="366"/>
      <c r="C128" s="366"/>
      <c r="D128" s="366"/>
      <c r="E128" s="366"/>
      <c r="F128" s="366"/>
      <c r="G128" s="366"/>
      <c r="H128" s="366"/>
      <c r="I128" s="366"/>
      <c r="J128" s="366"/>
      <c r="K128" s="366"/>
      <c r="L128" s="366"/>
      <c r="M128" s="366"/>
      <c r="N128" s="366"/>
      <c r="O128" s="366"/>
      <c r="P128" s="366"/>
      <c r="Q128" s="366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</sheetData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</mergeCells>
  <conditionalFormatting sqref="H5:H109">
    <cfRule type="cellIs" dxfId="15" priority="4" operator="equal">
      <formula>"P"</formula>
    </cfRule>
  </conditionalFormatting>
  <conditionalFormatting sqref="H129:H1048576 H5:H109">
    <cfRule type="cellIs" dxfId="14" priority="2" operator="equal">
      <formula>"B"</formula>
    </cfRule>
    <cfRule type="cellIs" dxfId="13" priority="3" operator="equal">
      <formula>"P"</formula>
    </cfRule>
  </conditionalFormatting>
  <conditionalFormatting sqref="O10:O109">
    <cfRule type="cellIs" dxfId="12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87E1B-DFE3-4678-8911-CF43A23E68E0}">
  <dimension ref="A1:BQ366"/>
  <sheetViews>
    <sheetView topLeftCell="A3" zoomScale="136" zoomScaleNormal="136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52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92" t="str">
        <f>'Strategy Dashboard'!BW3</f>
        <v>Strategy 8: M1/WB</v>
      </c>
      <c r="C3" s="393"/>
      <c r="D3" s="393"/>
      <c r="E3" s="393"/>
      <c r="F3" s="393"/>
      <c r="G3" s="394"/>
      <c r="H3" s="393"/>
      <c r="I3" s="393"/>
      <c r="J3" s="393"/>
      <c r="K3" s="393"/>
      <c r="L3" s="393"/>
      <c r="M3" s="393"/>
      <c r="N3" s="393"/>
      <c r="O3" s="393"/>
      <c r="P3" s="393"/>
      <c r="Q3" s="395"/>
      <c r="R3" s="353" t="s">
        <v>140</v>
      </c>
      <c r="S3" s="14" t="s">
        <v>141</v>
      </c>
      <c r="V3" s="14" t="s">
        <v>114</v>
      </c>
      <c r="W3" s="310" t="s">
        <v>439</v>
      </c>
      <c r="X3" s="310" t="s">
        <v>440</v>
      </c>
      <c r="AI3" s="336" t="s">
        <v>117</v>
      </c>
      <c r="AJ3" s="336"/>
      <c r="AK3" s="336"/>
      <c r="AL3" s="65"/>
      <c r="AM3" s="65"/>
      <c r="AN3" s="65"/>
      <c r="AO3" s="65"/>
      <c r="AP3" s="65"/>
      <c r="AQ3" s="65"/>
      <c r="AT3" s="326" t="s">
        <v>1</v>
      </c>
      <c r="AU3" s="326" t="s">
        <v>2</v>
      </c>
      <c r="AV3" s="308" t="s">
        <v>33</v>
      </c>
      <c r="AW3" s="309"/>
      <c r="AX3" s="308" t="s">
        <v>79</v>
      </c>
      <c r="AY3" s="309"/>
      <c r="AZ3" s="326" t="s">
        <v>37</v>
      </c>
      <c r="BA3" s="351" t="s">
        <v>10</v>
      </c>
      <c r="BB3" s="352"/>
      <c r="BC3" s="351" t="s">
        <v>11</v>
      </c>
      <c r="BD3" s="352"/>
      <c r="BE3" s="64" t="s">
        <v>10</v>
      </c>
      <c r="BF3" s="64" t="s">
        <v>11</v>
      </c>
      <c r="BG3" s="350" t="s">
        <v>111</v>
      </c>
      <c r="BH3" s="350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1" t="s">
        <v>73</v>
      </c>
      <c r="C4" s="132" t="s">
        <v>119</v>
      </c>
      <c r="D4" s="132" t="s">
        <v>24</v>
      </c>
      <c r="E4" s="132" t="s">
        <v>25</v>
      </c>
      <c r="F4" s="133" t="s">
        <v>74</v>
      </c>
      <c r="G4" s="136"/>
      <c r="H4" s="134" t="s">
        <v>0</v>
      </c>
      <c r="I4" s="135"/>
      <c r="J4" s="131" t="s">
        <v>118</v>
      </c>
      <c r="K4" s="132" t="s">
        <v>24</v>
      </c>
      <c r="L4" s="132" t="s">
        <v>25</v>
      </c>
      <c r="M4" s="132" t="s">
        <v>74</v>
      </c>
      <c r="N4" s="132" t="s">
        <v>76</v>
      </c>
      <c r="O4" s="132" t="s">
        <v>77</v>
      </c>
      <c r="P4" s="132" t="s">
        <v>248</v>
      </c>
      <c r="Q4" s="133" t="s">
        <v>136</v>
      </c>
      <c r="R4" s="354"/>
      <c r="S4" s="14" t="s">
        <v>142</v>
      </c>
      <c r="T4" s="14" t="str">
        <f>T28</f>
        <v/>
      </c>
      <c r="V4" s="14" t="s">
        <v>115</v>
      </c>
      <c r="W4" s="310"/>
      <c r="X4" s="310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52" t="s">
        <v>137</v>
      </c>
      <c r="AH4" s="152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446</v>
      </c>
      <c r="AQ4" s="73"/>
      <c r="AR4" s="14" t="s">
        <v>119</v>
      </c>
      <c r="AS4" s="14" t="s">
        <v>118</v>
      </c>
      <c r="AT4" s="349"/>
      <c r="AU4" s="349"/>
      <c r="AV4" s="16" t="s">
        <v>1</v>
      </c>
      <c r="AW4" s="16" t="s">
        <v>2</v>
      </c>
      <c r="AX4" s="16" t="s">
        <v>1</v>
      </c>
      <c r="AY4" s="16" t="s">
        <v>2</v>
      </c>
      <c r="AZ4" s="349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18"/>
      <c r="C5" s="85" t="s">
        <v>259</v>
      </c>
      <c r="D5" s="85"/>
      <c r="E5" s="85"/>
      <c r="F5" s="86"/>
      <c r="H5" s="80" t="str">
        <f>IF('Strategy Dashboard'!AU5="","",'Strategy Dashboard'!AU5)</f>
        <v>P</v>
      </c>
      <c r="J5" s="118" t="s">
        <v>266</v>
      </c>
      <c r="K5" s="85"/>
      <c r="L5" s="85"/>
      <c r="M5" s="85"/>
      <c r="N5" s="85"/>
      <c r="O5" s="126" t="s">
        <v>139</v>
      </c>
      <c r="P5" s="85"/>
      <c r="Q5" s="127" t="str">
        <f t="shared" ref="Q5:Q68" si="0">IF(AB5="R","Rabbit","")</f>
        <v/>
      </c>
      <c r="R5" s="120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2" t="str">
        <f>C5</f>
        <v>M1</v>
      </c>
      <c r="AS5" s="152" t="str">
        <f>J5</f>
        <v>WB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6"/>
      <c r="P6" s="87"/>
      <c r="Q6" s="111"/>
      <c r="R6" s="121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WB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6"/>
      <c r="P7" s="87"/>
      <c r="Q7" s="111"/>
      <c r="R7" s="121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F7" s="14" t="str">
        <f>IF(H9="P",BD10,"")</f>
        <v>B</v>
      </c>
      <c r="AI7" s="24"/>
      <c r="AJ7" s="24"/>
      <c r="AK7" s="24"/>
      <c r="AP7" s="14" t="str">
        <f t="shared" si="1"/>
        <v/>
      </c>
      <c r="AR7" s="14" t="str">
        <f t="shared" si="3"/>
        <v>M1</v>
      </c>
      <c r="AS7" s="14" t="str">
        <f t="shared" si="4"/>
        <v>WB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6"/>
      <c r="P8" s="87"/>
      <c r="Q8" s="111"/>
      <c r="R8" s="121"/>
      <c r="T8" s="14">
        <f t="shared" si="5"/>
        <v>0</v>
      </c>
      <c r="U8" s="14">
        <f>IF(S8="",0,IFERROR(VLOOKUP(S5&amp;S6&amp;S7&amp;S8,BP:BQ,2,FALSE),0))</f>
        <v>0</v>
      </c>
      <c r="AF8" s="14" t="str">
        <f>IF(H9="B",BD10,"")</f>
        <v/>
      </c>
      <c r="AI8" s="24"/>
      <c r="AJ8" s="24"/>
      <c r="AK8" s="24"/>
      <c r="AP8" s="14" t="str">
        <f t="shared" si="1"/>
        <v/>
      </c>
      <c r="AR8" s="14" t="str">
        <f t="shared" si="3"/>
        <v>M1</v>
      </c>
      <c r="AS8" s="14" t="str">
        <f t="shared" si="4"/>
        <v>WB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3"/>
      <c r="C9" s="154" t="str">
        <f t="shared" si="2"/>
        <v/>
      </c>
      <c r="D9" s="154"/>
      <c r="E9" s="154"/>
      <c r="F9" s="155"/>
      <c r="H9" s="82" t="str">
        <f>IF('Strategy Dashboard'!AU9="","",'Strategy Dashboard'!AU9)</f>
        <v>P</v>
      </c>
      <c r="J9" s="153"/>
      <c r="K9" s="154"/>
      <c r="L9" s="154"/>
      <c r="M9" s="154"/>
      <c r="N9" s="154"/>
      <c r="O9" s="205"/>
      <c r="P9" s="154"/>
      <c r="Q9" s="206"/>
      <c r="R9" s="122"/>
      <c r="T9" s="14">
        <f t="shared" si="5"/>
        <v>0</v>
      </c>
      <c r="U9" s="14">
        <f>IF(S9="",0,IFERROR(VLOOKUP(S5&amp;S6&amp;S7&amp;S8&amp;S9,BP:BQ,2,FALSE),0))</f>
        <v>0</v>
      </c>
      <c r="AF9" s="14" t="b">
        <f>OR(AS9&lt;&gt;"WB",AND(AG9="",AH9=""))</f>
        <v>1</v>
      </c>
      <c r="AI9" s="24"/>
      <c r="AJ9" s="24"/>
      <c r="AK9" s="24"/>
      <c r="AP9" s="14" t="str">
        <f t="shared" si="1"/>
        <v/>
      </c>
      <c r="AR9" s="14" t="str">
        <f t="shared" si="3"/>
        <v>M1</v>
      </c>
      <c r="AS9" s="14" t="str">
        <f t="shared" si="4"/>
        <v>WB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B1</v>
      </c>
      <c r="C10" s="36" t="str">
        <f t="shared" si="2"/>
        <v/>
      </c>
      <c r="D10" s="156" t="str">
        <f>IF(H9="","",IF(AR10="M1",IF(H8="P",BB10,""),AL10))</f>
        <v/>
      </c>
      <c r="E10" s="113" t="str">
        <f>IF(H9="","",IF(AR10="HP",IF(H8="B",BB10,""),AM10))</f>
        <v/>
      </c>
      <c r="F10" s="76" t="str">
        <f>IF(H10="","",IF(H10="P",IF(D10="","L","W"),IF(E10="","L","W")))</f>
        <v>L</v>
      </c>
      <c r="H10" s="80" t="str">
        <f>IF('Strategy Dashboard'!AU10="","",'Strategy Dashboard'!AU10)</f>
        <v>P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/>
      </c>
      <c r="L10" s="113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-1</v>
      </c>
      <c r="O10" s="129" t="str">
        <f t="shared" ref="O10:O73" si="10">IF(H9="","",IF(V10="S","",IF(N10&gt;0,N10,IF(AB10="R",N10,""))))</f>
        <v/>
      </c>
      <c r="P10" s="36">
        <f>IF(H10="","",IF(B10="NB",P9,IF(O10="",SUM($O$5:$O10)+N10,SUM($O$5:$O10))))</f>
        <v>-1</v>
      </c>
      <c r="Q10" s="130" t="str">
        <f t="shared" si="0"/>
        <v/>
      </c>
      <c r="R10" s="120">
        <f t="shared" ref="R10:R73" si="11">IF(H10="","",IF(M10="W",0+BF10,0-BF10)+IF(F10="W",0+BE10,0-BE10))</f>
        <v>-2</v>
      </c>
      <c r="S10" s="79" t="str">
        <f t="shared" ref="S10:S73" si="12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2" t="str">
        <f>IF(H9="","",IF(AS10="WB",IF(OR(AS9&lt;&gt;"WB",AND(AG9="",AH9="")),IF(H9="B",BD10,""),IF(AG9="",BD10,"")),AN10))</f>
        <v/>
      </c>
      <c r="AH10" s="152" t="str">
        <f>IF(H9="","",IF(AS10="WB",IF(OR(AS9&lt;&gt;"WB",AND(AG9="",AH9="")),IF(H9="P",BD10,""),IF(AH9="",BD10,"")),AO10))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4">IF(AR10="T-T",IF(H8="B",BB10,""),IF(AR10="T-C",IF(H9="B",BB10,""),IF(AR10="T-B",IF(H9="P",BB10,""),"")))</f>
        <v/>
      </c>
      <c r="AM10" s="71" t="str">
        <f t="shared" ref="AM10:AM73" si="15">IF(AR10="T-T",IF(H8="P",BB10,""),IF(AR10="T-C",IF(H9="P",BB10,""),IF(AR10="T-B",IF(H9="B",BB10,""),"")))</f>
        <v/>
      </c>
      <c r="AN10" s="71" t="str">
        <f t="shared" ref="AN10:AN73" si="16">IF(AR10="T-T",IF(H8="B",BD10,""),IF(AR10="T-C",IF(H9="B",BD10,""),IF(AR10="T-B",IF(H9="P",BD10,""),"")))</f>
        <v/>
      </c>
      <c r="AO10" s="71" t="str">
        <f t="shared" ref="AO10:AO73" si="17">IF(AR10="T-T",IF(H8="P",BD10,""),IF(AR10="T-C",IF(H9="P",BD10,""),IF(AR10="T-B",IF(H9="B",BD10,""),"")))</f>
        <v/>
      </c>
      <c r="AP10" s="14" t="str">
        <f>IF(AP9="N","N",IF(AS10="WB","Y","N"))</f>
        <v>Y</v>
      </c>
      <c r="AR10" s="14" t="str">
        <f t="shared" si="3"/>
        <v>M1</v>
      </c>
      <c r="AS10" s="14" t="str">
        <f t="shared" si="4"/>
        <v>WB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12001</v>
      </c>
      <c r="AW10" s="14" t="str">
        <f t="shared" si="18"/>
        <v>00120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IF(V10="S","B",IFERROR(VLOOKUP(BC10,$BM$3:$BN$100,2,FALSE),""))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>
      <c r="A11" s="14">
        <v>2</v>
      </c>
      <c r="B11" s="68" t="str">
        <f t="shared" si="6"/>
        <v>B2</v>
      </c>
      <c r="C11" s="24" t="str">
        <f t="shared" si="2"/>
        <v>T-T</v>
      </c>
      <c r="D11" s="158" t="str">
        <f t="shared" ref="D11:D12" si="21">IF(H10="","",IF(AR11="M1",IF(H9="P",BB11,""),AL11))</f>
        <v/>
      </c>
      <c r="E11" s="114" t="str">
        <f t="shared" ref="E11:E12" si="22">IF(H10="","",IF(AR11="HP",IF(H9="B",BB11,""),AM11))</f>
        <v/>
      </c>
      <c r="F11" s="67" t="str">
        <f t="shared" ref="F11:F74" si="23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7"/>
        <v>T-T</v>
      </c>
      <c r="K11" s="77" t="str">
        <f t="shared" si="8"/>
        <v/>
      </c>
      <c r="L11" s="114" t="str">
        <f t="shared" si="9"/>
        <v>F2</v>
      </c>
      <c r="M11" s="24" t="str">
        <f t="shared" ref="M11:M74" si="24">IF(H11="","",IF(H11="P",IF(K11="","L","W"),IF(L11="","L","W")))</f>
        <v>L</v>
      </c>
      <c r="N11" s="24">
        <f t="shared" ref="N11:N74" si="25">IF(H11="","",IF(S11="",IF(V11="S",0,N10),IF(S11="W",IF(V11="S",0,N10)+INT(REPLACE(B11,1,1,"")),IF(V11="S",0,N10)-INT(REPLACE(B11,1,1,"")))))</f>
        <v>-3</v>
      </c>
      <c r="O11" s="117" t="str">
        <f t="shared" si="10"/>
        <v/>
      </c>
      <c r="P11" s="24">
        <f>IF(H11="","",IF(B11="NB",P10,IF(O11="",SUM($O$5:$O11)+N11,SUM($O$5:$O11))))</f>
        <v>-3</v>
      </c>
      <c r="Q11" s="123" t="str">
        <f t="shared" si="0"/>
        <v/>
      </c>
      <c r="R11" s="121">
        <f t="shared" si="11"/>
        <v>-3</v>
      </c>
      <c r="S11" s="79" t="str">
        <f t="shared" si="12"/>
        <v>L</v>
      </c>
      <c r="T11" s="14">
        <f t="shared" si="5"/>
        <v>-4</v>
      </c>
      <c r="U11" s="14">
        <f t="shared" ref="U11:U74" si="26">IF(S11="",0,IFERROR(VLOOKUP(S6&amp;S7&amp;S8&amp;S9&amp;S10&amp;S11,BP:BQ,2,FALSE),0))</f>
        <v>-3</v>
      </c>
      <c r="V11" s="14" t="str">
        <f t="shared" ref="V11:V74" si="27">IF(H10="","",IF(AB10="R","S",IF(V10="S","C",IF(N10&gt;0,"S","C"))))</f>
        <v>C</v>
      </c>
      <c r="W11" s="14" t="str">
        <f t="shared" si="13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79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0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0</v>
      </c>
      <c r="AF11" s="14">
        <f t="shared" ref="AF11:AF74" si="36">IF(H10="","",IF(L11="B",1,IF(REPLACE(L11,1,1,"")="",0,INT(REPLACE(L11,1,1,"")))))</f>
        <v>2</v>
      </c>
      <c r="AG11" s="152" t="str">
        <f t="shared" ref="AG11:AG74" si="37">IF(H10="","",IF(AS11="WB",IF(OR(AS10&lt;&gt;"WB",AND(AG10="",AH10="")),IF(H10="B",BD11,""),IF(AG10="",BD11,"")),AN11))</f>
        <v/>
      </c>
      <c r="AH11" s="152" t="str">
        <f t="shared" ref="AH11:AH74" si="38">IF(H10="","",IF(AS11="WB",IF(OR(AS10&lt;&gt;"WB",AND(AG10="",AH10="")),IF(H10="P",BD11,""),IF(AH10="",BD11,"")),AO11))</f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Y</v>
      </c>
      <c r="AL11" s="71" t="str">
        <f t="shared" si="14"/>
        <v/>
      </c>
      <c r="AM11" s="71" t="str">
        <f t="shared" si="15"/>
        <v/>
      </c>
      <c r="AN11" s="71" t="str">
        <f t="shared" si="16"/>
        <v/>
      </c>
      <c r="AO11" s="71" t="str">
        <f t="shared" si="17"/>
        <v>F2</v>
      </c>
      <c r="AP11" s="14" t="str">
        <f t="shared" ref="AP11:AP74" si="42">IF(AP10="N","N",IF(AS11="WB","Y","N"))</f>
        <v>N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18"/>
        <v>20012</v>
      </c>
      <c r="AW11" s="14" t="str">
        <f t="shared" si="18"/>
        <v>01200</v>
      </c>
      <c r="AX11" s="14" t="str">
        <f t="shared" ref="AX11:AY45" si="43">IF(AT5="",0,AT5)&amp;IF(AT6="",0,AT6)&amp;IF(AT7="",0,AT7)&amp;IF(AT8="",0,AT8)&amp;IF(AT9="",0,AT9)&amp;IF(AT10="",0,AT10)</f>
        <v>120012</v>
      </c>
      <c r="AY11" s="14" t="str">
        <f t="shared" si="43"/>
        <v>001200</v>
      </c>
      <c r="AZ11" s="14" t="str">
        <f t="shared" ref="AZ11:AZ74" si="44">IF(COUNTBLANK(AT6:AT10)&gt;2,"B","P")</f>
        <v>P</v>
      </c>
      <c r="BA11" s="14" t="str">
        <f t="shared" si="19"/>
        <v>L</v>
      </c>
      <c r="BB11" s="14" t="str">
        <f t="shared" ref="BB11:BB74" si="45">IF(OR(V11="S",AND(Z10="Y",W11="N")),"B",IFERROR(VLOOKUP(BA11,BM:BN,2,FALSE),""))</f>
        <v/>
      </c>
      <c r="BC11" s="14" t="str">
        <f t="shared" si="20"/>
        <v>BL</v>
      </c>
      <c r="BD11" s="14" t="str">
        <f>IF(OR(V11="S",AND(AA10="Y",X11="N")),"B",IFERROR(VLOOKUP(BC11,$BM$3:$BN$100,2,FALSE),""))</f>
        <v>F2</v>
      </c>
      <c r="BE11" s="14">
        <f t="shared" ref="BE11:BE74" si="46">IF(REPLACE(BB11, 1, 1, "")="",1,REPLACE(BB11, 1, 1, ""))</f>
        <v>1</v>
      </c>
      <c r="BF11" s="14" t="str">
        <f t="shared" ref="BF11:BF74" si="47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>
      <c r="A12" s="14">
        <v>3</v>
      </c>
      <c r="B12" s="68" t="str">
        <f t="shared" si="6"/>
        <v>B3</v>
      </c>
      <c r="C12" s="24" t="str">
        <f t="shared" si="2"/>
        <v/>
      </c>
      <c r="D12" s="158" t="str">
        <f t="shared" si="21"/>
        <v/>
      </c>
      <c r="E12" s="114" t="str">
        <f t="shared" si="22"/>
        <v/>
      </c>
      <c r="F12" s="67" t="str">
        <f t="shared" si="23"/>
        <v>L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/>
      </c>
      <c r="L12" s="114" t="str">
        <f t="shared" si="9"/>
        <v>F3</v>
      </c>
      <c r="M12" s="24" t="str">
        <f t="shared" si="24"/>
        <v>W</v>
      </c>
      <c r="N12" s="24">
        <f t="shared" si="25"/>
        <v>0</v>
      </c>
      <c r="O12" s="117" t="str">
        <f t="shared" si="10"/>
        <v/>
      </c>
      <c r="P12" s="24">
        <f>IF(H12="","",IF(B12="NB",P11,IF(O12="",SUM($O$5:$O12)+N12,SUM($O$5:$O12))))</f>
        <v>0</v>
      </c>
      <c r="Q12" s="123" t="str">
        <f t="shared" si="0"/>
        <v/>
      </c>
      <c r="R12" s="121">
        <f t="shared" si="11"/>
        <v>2</v>
      </c>
      <c r="S12" s="79" t="str">
        <f t="shared" si="12"/>
        <v>W</v>
      </c>
      <c r="T12" s="14">
        <f t="shared" si="5"/>
        <v>-3</v>
      </c>
      <c r="U12" s="14">
        <f t="shared" si="26"/>
        <v>1</v>
      </c>
      <c r="V12" s="14" t="str">
        <f t="shared" si="27"/>
        <v>C</v>
      </c>
      <c r="W12" s="14" t="str">
        <f t="shared" si="13"/>
        <v>N</v>
      </c>
      <c r="X12" s="14" t="str">
        <f t="shared" si="28"/>
        <v>N</v>
      </c>
      <c r="Y12" s="14">
        <f t="shared" si="29"/>
        <v>3</v>
      </c>
      <c r="Z12" s="79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0</v>
      </c>
      <c r="AD12" s="14">
        <f t="shared" si="34"/>
        <v>0</v>
      </c>
      <c r="AE12" s="14">
        <f t="shared" si="35"/>
        <v>0</v>
      </c>
      <c r="AF12" s="14">
        <f t="shared" si="36"/>
        <v>3</v>
      </c>
      <c r="AG12" s="152" t="str">
        <f t="shared" si="37"/>
        <v/>
      </c>
      <c r="AH12" s="152" t="str">
        <f t="shared" si="38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4"/>
        <v/>
      </c>
      <c r="AM12" s="71" t="str">
        <f t="shared" si="15"/>
        <v/>
      </c>
      <c r="AN12" s="71" t="str">
        <f t="shared" si="16"/>
        <v/>
      </c>
      <c r="AO12" s="71" t="str">
        <f t="shared" si="17"/>
        <v>F3</v>
      </c>
      <c r="AP12" s="14" t="str">
        <f t="shared" si="42"/>
        <v>N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18"/>
        <v>00123</v>
      </c>
      <c r="AW12" s="14" t="str">
        <f t="shared" si="18"/>
        <v>12000</v>
      </c>
      <c r="AX12" s="14" t="str">
        <f t="shared" si="43"/>
        <v>200123</v>
      </c>
      <c r="AY12" s="14" t="str">
        <f t="shared" si="43"/>
        <v>012000</v>
      </c>
      <c r="AZ12" s="14" t="str">
        <f t="shared" si="44"/>
        <v>P</v>
      </c>
      <c r="BA12" s="14" t="str">
        <f t="shared" si="19"/>
        <v>L</v>
      </c>
      <c r="BB12" s="14" t="str">
        <f t="shared" si="45"/>
        <v/>
      </c>
      <c r="BC12" s="14" t="str">
        <f t="shared" si="20"/>
        <v>F2L</v>
      </c>
      <c r="BD12" s="14" t="str">
        <f t="shared" ref="BD12:BD75" si="48">IF(OR(V12="S",AND(AA11="Y",X12="N")),"B",IFERROR(VLOOKUP(BC12,$BM$3:$BN$100,2,FALSE),""))</f>
        <v>F3</v>
      </c>
      <c r="BE12" s="14">
        <f t="shared" si="46"/>
        <v>1</v>
      </c>
      <c r="BF12" s="14" t="str">
        <f t="shared" si="47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>
      <c r="A13" s="14">
        <v>4</v>
      </c>
      <c r="B13" s="68" t="str">
        <f t="shared" si="6"/>
        <v>B2</v>
      </c>
      <c r="C13" s="24" t="str">
        <f t="shared" si="2"/>
        <v/>
      </c>
      <c r="D13" s="158" t="str">
        <f>IF(H12="","",IF(AR13="M1",IF(H11="P",BB13,""),AL13))</f>
        <v/>
      </c>
      <c r="E13" s="114" t="str">
        <f>IF(H12="","",IF(AR13="M1",IF(H11="B",BB13,""),AM13))</f>
        <v/>
      </c>
      <c r="F13" s="67" t="str">
        <f t="shared" si="23"/>
        <v>L</v>
      </c>
      <c r="G13" s="14" t="str">
        <f>IF(AR13="HP",IF(H11="B",BB13,""),AM13)</f>
        <v/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/>
      </c>
      <c r="L13" s="114" t="str">
        <f t="shared" si="9"/>
        <v>F2</v>
      </c>
      <c r="M13" s="24" t="str">
        <f t="shared" si="24"/>
        <v>W</v>
      </c>
      <c r="N13" s="24">
        <f t="shared" si="25"/>
        <v>2</v>
      </c>
      <c r="O13" s="117">
        <f t="shared" si="10"/>
        <v>2</v>
      </c>
      <c r="P13" s="24">
        <f>IF(H13="","",IF(B13="NB",P12,IF(O13="",SUM($O$5:$O13)+N13,SUM($O$5:$O13))))</f>
        <v>2</v>
      </c>
      <c r="Q13" s="123" t="str">
        <f t="shared" si="0"/>
        <v/>
      </c>
      <c r="R13" s="121">
        <f t="shared" si="11"/>
        <v>1</v>
      </c>
      <c r="S13" s="79" t="str">
        <f t="shared" si="12"/>
        <v>W</v>
      </c>
      <c r="T13" s="14">
        <f t="shared" si="5"/>
        <v>0</v>
      </c>
      <c r="U13" s="14">
        <f t="shared" si="26"/>
        <v>3</v>
      </c>
      <c r="V13" s="14" t="str">
        <f t="shared" si="27"/>
        <v>C</v>
      </c>
      <c r="W13" s="14" t="str">
        <f t="shared" si="13"/>
        <v>N</v>
      </c>
      <c r="X13" s="14" t="str">
        <f t="shared" si="28"/>
        <v>N</v>
      </c>
      <c r="Y13" s="14">
        <f t="shared" si="29"/>
        <v>4</v>
      </c>
      <c r="Z13" s="79" t="str">
        <f t="shared" si="30"/>
        <v>N</v>
      </c>
      <c r="AA13" s="14" t="str">
        <f t="shared" si="31"/>
        <v>Y</v>
      </c>
      <c r="AB13" s="14" t="str">
        <f t="shared" si="32"/>
        <v>N</v>
      </c>
      <c r="AC13" s="14">
        <f t="shared" si="33"/>
        <v>0</v>
      </c>
      <c r="AD13" s="14">
        <f t="shared" si="34"/>
        <v>0</v>
      </c>
      <c r="AE13" s="14">
        <f t="shared" si="35"/>
        <v>0</v>
      </c>
      <c r="AF13" s="14">
        <f t="shared" si="36"/>
        <v>2</v>
      </c>
      <c r="AG13" s="152" t="str">
        <f t="shared" si="37"/>
        <v/>
      </c>
      <c r="AH13" s="152" t="str">
        <f t="shared" si="38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4"/>
        <v/>
      </c>
      <c r="AM13" s="71" t="str">
        <f t="shared" si="15"/>
        <v/>
      </c>
      <c r="AN13" s="71" t="str">
        <f t="shared" si="16"/>
        <v/>
      </c>
      <c r="AO13" s="71" t="str">
        <f t="shared" si="17"/>
        <v>F2</v>
      </c>
      <c r="AP13" s="14" t="str">
        <f t="shared" si="42"/>
        <v>N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18"/>
        <v>01230</v>
      </c>
      <c r="AW13" s="14" t="str">
        <f t="shared" si="18"/>
        <v>20001</v>
      </c>
      <c r="AX13" s="14" t="str">
        <f t="shared" si="43"/>
        <v>001230</v>
      </c>
      <c r="AY13" s="14" t="str">
        <f t="shared" si="43"/>
        <v>120001</v>
      </c>
      <c r="AZ13" s="14" t="str">
        <f t="shared" si="44"/>
        <v>P</v>
      </c>
      <c r="BA13" s="14" t="str">
        <f t="shared" si="19"/>
        <v>L</v>
      </c>
      <c r="BB13" s="14" t="str">
        <f t="shared" si="45"/>
        <v/>
      </c>
      <c r="BC13" s="14" t="str">
        <f t="shared" si="20"/>
        <v>F3W</v>
      </c>
      <c r="BD13" s="14" t="str">
        <f t="shared" si="48"/>
        <v>F2</v>
      </c>
      <c r="BE13" s="14">
        <f t="shared" si="46"/>
        <v>1</v>
      </c>
      <c r="BF13" s="14" t="str">
        <f t="shared" si="47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159" t="str">
        <f t="shared" ref="D14:D77" si="49">IF(H13="","",IF(AR14="M1",IF(H12="P",BB14,""),AL14))</f>
        <v>B</v>
      </c>
      <c r="E14" s="115" t="str">
        <f t="shared" ref="E14:E77" si="50">IF(H13="","",IF(AR14="M1",IF(H12="B",BB14,""),AM14))</f>
        <v/>
      </c>
      <c r="F14" s="70" t="str">
        <f t="shared" si="23"/>
        <v>L</v>
      </c>
      <c r="H14" s="82" t="str">
        <f>IF('Strategy Dashboard'!AU14="","",'Strategy Dashboard'!AU14)</f>
        <v>B</v>
      </c>
      <c r="J14" s="69" t="str">
        <f t="shared" si="7"/>
        <v/>
      </c>
      <c r="K14" s="78" t="str">
        <f t="shared" si="8"/>
        <v>B</v>
      </c>
      <c r="L14" s="115" t="str">
        <f t="shared" si="9"/>
        <v/>
      </c>
      <c r="M14" s="25" t="str">
        <f t="shared" si="24"/>
        <v>L</v>
      </c>
      <c r="N14" s="25">
        <f t="shared" si="25"/>
        <v>-2</v>
      </c>
      <c r="O14" s="124" t="str">
        <f t="shared" si="10"/>
        <v/>
      </c>
      <c r="P14" s="25">
        <f>IF(H14="","",IF(B14="NB",P13,IF(O14="",SUM($O$5:$O14)+N14,SUM($O$5:$O14))))</f>
        <v>0</v>
      </c>
      <c r="Q14" s="125" t="str">
        <f t="shared" si="0"/>
        <v/>
      </c>
      <c r="R14" s="122">
        <f t="shared" si="11"/>
        <v>-2</v>
      </c>
      <c r="S14" s="79" t="str">
        <f t="shared" si="12"/>
        <v>L</v>
      </c>
      <c r="T14" s="14">
        <f t="shared" si="5"/>
        <v>-1</v>
      </c>
      <c r="U14" s="14">
        <f t="shared" si="26"/>
        <v>-1</v>
      </c>
      <c r="V14" s="14" t="str">
        <f t="shared" si="27"/>
        <v>S</v>
      </c>
      <c r="W14" s="14" t="str">
        <f t="shared" si="13"/>
        <v>N</v>
      </c>
      <c r="X14" s="14" t="str">
        <f t="shared" si="28"/>
        <v>N</v>
      </c>
      <c r="Y14" s="14">
        <f t="shared" si="29"/>
        <v>1</v>
      </c>
      <c r="Z14" s="79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1</v>
      </c>
      <c r="AD14" s="14">
        <f t="shared" si="34"/>
        <v>0</v>
      </c>
      <c r="AE14" s="14">
        <f t="shared" si="35"/>
        <v>1</v>
      </c>
      <c r="AF14" s="14">
        <f t="shared" si="36"/>
        <v>0</v>
      </c>
      <c r="AG14" s="152" t="str">
        <f t="shared" si="37"/>
        <v>B</v>
      </c>
      <c r="AH14" s="152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1" t="str">
        <f t="shared" si="14"/>
        <v>B</v>
      </c>
      <c r="AM14" s="71" t="str">
        <f t="shared" si="15"/>
        <v/>
      </c>
      <c r="AN14" s="71" t="str">
        <f t="shared" si="16"/>
        <v>B</v>
      </c>
      <c r="AO14" s="71" t="str">
        <f t="shared" si="17"/>
        <v/>
      </c>
      <c r="AP14" s="14" t="str">
        <f t="shared" si="42"/>
        <v>N</v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18"/>
        <v>12300</v>
      </c>
      <c r="AW14" s="14" t="str">
        <f t="shared" si="18"/>
        <v>00012</v>
      </c>
      <c r="AX14" s="14" t="str">
        <f t="shared" si="43"/>
        <v>012300</v>
      </c>
      <c r="AY14" s="14" t="str">
        <f t="shared" si="43"/>
        <v>200012</v>
      </c>
      <c r="AZ14" s="14" t="str">
        <f t="shared" si="44"/>
        <v>P</v>
      </c>
      <c r="BA14" s="14" t="str">
        <f t="shared" si="19"/>
        <v>L</v>
      </c>
      <c r="BB14" s="14" t="str">
        <f t="shared" si="45"/>
        <v>B</v>
      </c>
      <c r="BC14" s="14" t="str">
        <f t="shared" si="20"/>
        <v>F2W</v>
      </c>
      <c r="BD14" s="14" t="str">
        <f t="shared" si="48"/>
        <v>B</v>
      </c>
      <c r="BE14" s="14">
        <f t="shared" si="46"/>
        <v>1</v>
      </c>
      <c r="BF14" s="14">
        <f t="shared" si="47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>
      <c r="A15" s="14">
        <v>6</v>
      </c>
      <c r="B15" s="74" t="str">
        <f t="shared" si="6"/>
        <v>P4</v>
      </c>
      <c r="C15" s="36" t="str">
        <f t="shared" si="2"/>
        <v/>
      </c>
      <c r="D15" s="156" t="str">
        <f t="shared" si="49"/>
        <v>F2</v>
      </c>
      <c r="E15" s="113" t="str">
        <f t="shared" si="50"/>
        <v/>
      </c>
      <c r="F15" s="76" t="str">
        <f t="shared" si="23"/>
        <v>L</v>
      </c>
      <c r="H15" s="80" t="str">
        <f>IF('Strategy Dashboard'!AU15="","",'Strategy Dashboard'!AU15)</f>
        <v>B</v>
      </c>
      <c r="J15" s="74" t="str">
        <f t="shared" si="7"/>
        <v/>
      </c>
      <c r="K15" s="75" t="str">
        <f t="shared" si="8"/>
        <v>F2</v>
      </c>
      <c r="L15" s="113" t="str">
        <f t="shared" si="9"/>
        <v/>
      </c>
      <c r="M15" s="36" t="str">
        <f t="shared" si="24"/>
        <v>L</v>
      </c>
      <c r="N15" s="36">
        <f t="shared" si="25"/>
        <v>-6</v>
      </c>
      <c r="O15" s="129" t="str">
        <f t="shared" si="10"/>
        <v/>
      </c>
      <c r="P15" s="36">
        <f>IF(H15="","",IF(B15="NB",P14,IF(O15="",SUM($O$5:$O15)+N15,SUM($O$5:$O15))))</f>
        <v>-4</v>
      </c>
      <c r="Q15" s="130" t="str">
        <f t="shared" si="0"/>
        <v/>
      </c>
      <c r="R15" s="120">
        <f t="shared" si="11"/>
        <v>-4</v>
      </c>
      <c r="S15" s="79" t="str">
        <f t="shared" si="12"/>
        <v>L</v>
      </c>
      <c r="T15" s="14">
        <f t="shared" si="5"/>
        <v>-4</v>
      </c>
      <c r="U15" s="14">
        <f t="shared" si="26"/>
        <v>-3</v>
      </c>
      <c r="V15" s="14" t="str">
        <f t="shared" si="27"/>
        <v>C</v>
      </c>
      <c r="W15" s="14" t="str">
        <f t="shared" si="13"/>
        <v>N</v>
      </c>
      <c r="X15" s="14" t="str">
        <f t="shared" si="28"/>
        <v>Y</v>
      </c>
      <c r="Y15" s="14">
        <f t="shared" si="29"/>
        <v>2</v>
      </c>
      <c r="Z15" s="79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2</v>
      </c>
      <c r="AD15" s="14">
        <f t="shared" si="34"/>
        <v>0</v>
      </c>
      <c r="AE15" s="14">
        <f t="shared" si="35"/>
        <v>2</v>
      </c>
      <c r="AF15" s="14">
        <f t="shared" si="36"/>
        <v>0</v>
      </c>
      <c r="AG15" s="152" t="str">
        <f t="shared" si="37"/>
        <v>F2</v>
      </c>
      <c r="AH15" s="152" t="str">
        <f t="shared" si="38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4"/>
        <v>F2</v>
      </c>
      <c r="AM15" s="71" t="str">
        <f t="shared" si="15"/>
        <v/>
      </c>
      <c r="AN15" s="71" t="str">
        <f t="shared" si="16"/>
        <v>F2</v>
      </c>
      <c r="AO15" s="71" t="str">
        <f t="shared" si="17"/>
        <v/>
      </c>
      <c r="AP15" s="14" t="str">
        <f t="shared" si="42"/>
        <v>N</v>
      </c>
      <c r="AR15" s="14" t="str">
        <f t="shared" si="3"/>
        <v>T-T</v>
      </c>
      <c r="AS15" s="14" t="str">
        <f t="shared" ref="AS15:AS78" si="51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18"/>
        <v>23000</v>
      </c>
      <c r="AW15" s="14" t="str">
        <f t="shared" si="18"/>
        <v>00123</v>
      </c>
      <c r="AX15" s="14" t="str">
        <f t="shared" si="43"/>
        <v>123000</v>
      </c>
      <c r="AY15" s="14" t="str">
        <f t="shared" si="43"/>
        <v>000123</v>
      </c>
      <c r="AZ15" s="14" t="str">
        <f t="shared" si="44"/>
        <v>B</v>
      </c>
      <c r="BA15" s="14" t="str">
        <f t="shared" si="19"/>
        <v>BL</v>
      </c>
      <c r="BB15" s="14" t="str">
        <f t="shared" si="45"/>
        <v>F2</v>
      </c>
      <c r="BC15" s="14" t="str">
        <f t="shared" si="20"/>
        <v>BL</v>
      </c>
      <c r="BD15" s="14" t="str">
        <f t="shared" si="48"/>
        <v>F2</v>
      </c>
      <c r="BE15" s="14" t="str">
        <f t="shared" si="46"/>
        <v>2</v>
      </c>
      <c r="BF15" s="14" t="str">
        <f t="shared" si="47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>
      <c r="A16" s="14">
        <v>7</v>
      </c>
      <c r="B16" s="68" t="str">
        <f t="shared" si="6"/>
        <v>NB</v>
      </c>
      <c r="C16" s="24" t="str">
        <f t="shared" si="2"/>
        <v>M1</v>
      </c>
      <c r="D16" s="158" t="str">
        <f t="shared" si="49"/>
        <v/>
      </c>
      <c r="E16" s="114" t="str">
        <f t="shared" si="50"/>
        <v>F3</v>
      </c>
      <c r="F16" s="67" t="str">
        <f t="shared" si="23"/>
        <v>L</v>
      </c>
      <c r="H16" s="81" t="str">
        <f>IF('Strategy Dashboard'!AU16="","",'Strategy Dashboard'!AU16)</f>
        <v>P</v>
      </c>
      <c r="J16" s="68" t="str">
        <f t="shared" si="7"/>
        <v>WB</v>
      </c>
      <c r="K16" s="77" t="str">
        <f t="shared" si="8"/>
        <v>F3</v>
      </c>
      <c r="L16" s="114" t="str">
        <f t="shared" si="9"/>
        <v/>
      </c>
      <c r="M16" s="24" t="str">
        <f t="shared" si="24"/>
        <v>W</v>
      </c>
      <c r="N16" s="24">
        <f t="shared" si="25"/>
        <v>-6</v>
      </c>
      <c r="O16" s="117" t="str">
        <f t="shared" si="10"/>
        <v/>
      </c>
      <c r="P16" s="24">
        <f>IF(H16="","",IF(B16="NB",P15,IF(O16="",SUM($O$5:$O16)+N16,SUM($O$5:$O16))))</f>
        <v>-4</v>
      </c>
      <c r="Q16" s="123" t="str">
        <f t="shared" si="0"/>
        <v/>
      </c>
      <c r="R16" s="121">
        <f t="shared" si="11"/>
        <v>0</v>
      </c>
      <c r="S16" s="79" t="str">
        <f t="shared" si="12"/>
        <v/>
      </c>
      <c r="T16" s="14">
        <f t="shared" si="5"/>
        <v>-4</v>
      </c>
      <c r="U16" s="14">
        <f t="shared" si="26"/>
        <v>0</v>
      </c>
      <c r="V16" s="14" t="str">
        <f t="shared" si="27"/>
        <v>C</v>
      </c>
      <c r="W16" s="14" t="str">
        <f t="shared" si="13"/>
        <v>N</v>
      </c>
      <c r="X16" s="14" t="str">
        <f t="shared" si="28"/>
        <v>N</v>
      </c>
      <c r="Y16" s="14">
        <f t="shared" si="29"/>
        <v>3</v>
      </c>
      <c r="Z16" s="79" t="str">
        <f t="shared" si="30"/>
        <v>N</v>
      </c>
      <c r="AA16" s="14" t="str">
        <f t="shared" si="31"/>
        <v>N</v>
      </c>
      <c r="AB16" s="14" t="str">
        <f t="shared" si="32"/>
        <v>N</v>
      </c>
      <c r="AC16" s="14">
        <f t="shared" si="33"/>
        <v>0</v>
      </c>
      <c r="AD16" s="14">
        <f t="shared" si="34"/>
        <v>3</v>
      </c>
      <c r="AE16" s="14">
        <f t="shared" si="35"/>
        <v>3</v>
      </c>
      <c r="AF16" s="14">
        <f t="shared" si="36"/>
        <v>0</v>
      </c>
      <c r="AG16" s="152" t="str">
        <f t="shared" si="37"/>
        <v>F3</v>
      </c>
      <c r="AH16" s="152" t="str">
        <f t="shared" si="38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4"/>
        <v/>
      </c>
      <c r="AM16" s="71" t="str">
        <f t="shared" si="15"/>
        <v/>
      </c>
      <c r="AN16" s="71" t="str">
        <f t="shared" si="16"/>
        <v/>
      </c>
      <c r="AO16" s="71" t="str">
        <f t="shared" si="17"/>
        <v/>
      </c>
      <c r="AP16" s="14" t="str">
        <f t="shared" si="42"/>
        <v>N</v>
      </c>
      <c r="AR16" s="14" t="str">
        <f t="shared" si="3"/>
        <v>M1</v>
      </c>
      <c r="AS16" s="14" t="str">
        <f t="shared" si="51"/>
        <v>WB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30000</v>
      </c>
      <c r="AW16" s="14" t="str">
        <f t="shared" si="18"/>
        <v>01234</v>
      </c>
      <c r="AX16" s="14" t="str">
        <f t="shared" si="43"/>
        <v>230000</v>
      </c>
      <c r="AY16" s="14" t="str">
        <f t="shared" si="43"/>
        <v>001234</v>
      </c>
      <c r="AZ16" s="14" t="str">
        <f t="shared" si="44"/>
        <v>B</v>
      </c>
      <c r="BA16" s="14" t="str">
        <f t="shared" si="19"/>
        <v>F2L</v>
      </c>
      <c r="BB16" s="14" t="str">
        <f t="shared" si="45"/>
        <v>F3</v>
      </c>
      <c r="BC16" s="14" t="str">
        <f t="shared" si="20"/>
        <v>F2L</v>
      </c>
      <c r="BD16" s="14" t="str">
        <f t="shared" si="48"/>
        <v>F3</v>
      </c>
      <c r="BE16" s="14" t="str">
        <f t="shared" si="46"/>
        <v>3</v>
      </c>
      <c r="BF16" s="14" t="str">
        <f t="shared" si="47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>
      <c r="A17" s="14">
        <v>8</v>
      </c>
      <c r="B17" s="68" t="str">
        <f t="shared" si="6"/>
        <v>B6</v>
      </c>
      <c r="C17" s="24" t="str">
        <f t="shared" si="2"/>
        <v/>
      </c>
      <c r="D17" s="158" t="str">
        <f t="shared" si="49"/>
        <v/>
      </c>
      <c r="E17" s="114" t="str">
        <f t="shared" si="50"/>
        <v>F4</v>
      </c>
      <c r="F17" s="67" t="str">
        <f t="shared" si="23"/>
        <v>W</v>
      </c>
      <c r="H17" s="81" t="str">
        <f>IF('Strategy Dashboard'!AU17="","",'Strategy Dashboard'!AU17)</f>
        <v>B</v>
      </c>
      <c r="J17" s="68" t="str">
        <f t="shared" si="7"/>
        <v/>
      </c>
      <c r="K17" s="77" t="str">
        <f t="shared" si="8"/>
        <v/>
      </c>
      <c r="L17" s="114" t="str">
        <f t="shared" si="9"/>
        <v>F2</v>
      </c>
      <c r="M17" s="24" t="str">
        <f t="shared" si="24"/>
        <v>W</v>
      </c>
      <c r="N17" s="24">
        <f t="shared" si="25"/>
        <v>0</v>
      </c>
      <c r="O17" s="117" t="str">
        <f t="shared" si="10"/>
        <v/>
      </c>
      <c r="P17" s="24">
        <f>IF(H17="","",IF(B17="NB",P16,IF(O17="",SUM($O$5:$O17)+N17,SUM($O$5:$O17))))</f>
        <v>2</v>
      </c>
      <c r="Q17" s="123" t="str">
        <f t="shared" si="0"/>
        <v/>
      </c>
      <c r="R17" s="121">
        <f t="shared" si="11"/>
        <v>6</v>
      </c>
      <c r="S17" s="79" t="str">
        <f t="shared" si="12"/>
        <v>W</v>
      </c>
      <c r="T17" s="14">
        <f t="shared" si="5"/>
        <v>-3</v>
      </c>
      <c r="U17" s="14">
        <f t="shared" si="26"/>
        <v>1</v>
      </c>
      <c r="V17" s="14" t="str">
        <f t="shared" si="27"/>
        <v>C</v>
      </c>
      <c r="W17" s="14" t="str">
        <f t="shared" si="13"/>
        <v>N</v>
      </c>
      <c r="X17" s="14" t="str">
        <f t="shared" si="28"/>
        <v>N</v>
      </c>
      <c r="Y17" s="14">
        <f t="shared" si="29"/>
        <v>4</v>
      </c>
      <c r="Z17" s="79" t="str">
        <f t="shared" si="30"/>
        <v>N</v>
      </c>
      <c r="AA17" s="14" t="str">
        <f t="shared" si="31"/>
        <v>Y</v>
      </c>
      <c r="AB17" s="14" t="str">
        <f t="shared" si="32"/>
        <v>N</v>
      </c>
      <c r="AC17" s="14">
        <f t="shared" si="33"/>
        <v>0</v>
      </c>
      <c r="AD17" s="14">
        <f t="shared" si="34"/>
        <v>4</v>
      </c>
      <c r="AE17" s="14">
        <f t="shared" si="35"/>
        <v>0</v>
      </c>
      <c r="AF17" s="14">
        <f t="shared" si="36"/>
        <v>2</v>
      </c>
      <c r="AG17" s="152" t="str">
        <f t="shared" si="37"/>
        <v/>
      </c>
      <c r="AH17" s="152" t="str">
        <f t="shared" si="38"/>
        <v>F2</v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4"/>
        <v/>
      </c>
      <c r="AM17" s="71" t="str">
        <f t="shared" si="15"/>
        <v/>
      </c>
      <c r="AN17" s="71" t="str">
        <f t="shared" si="16"/>
        <v/>
      </c>
      <c r="AO17" s="71" t="str">
        <f t="shared" si="17"/>
        <v/>
      </c>
      <c r="AP17" s="14" t="str">
        <f t="shared" si="42"/>
        <v>N</v>
      </c>
      <c r="AR17" s="14" t="str">
        <f t="shared" si="3"/>
        <v>M1</v>
      </c>
      <c r="AS17" s="14" t="str">
        <f t="shared" si="51"/>
        <v>WB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18"/>
        <v>00001</v>
      </c>
      <c r="AW17" s="14" t="str">
        <f t="shared" si="18"/>
        <v>12340</v>
      </c>
      <c r="AX17" s="14" t="str">
        <f t="shared" si="43"/>
        <v>300001</v>
      </c>
      <c r="AY17" s="14" t="str">
        <f t="shared" si="43"/>
        <v>012340</v>
      </c>
      <c r="AZ17" s="14" t="str">
        <f t="shared" si="44"/>
        <v>B</v>
      </c>
      <c r="BA17" s="14" t="str">
        <f t="shared" si="19"/>
        <v>F3L</v>
      </c>
      <c r="BB17" s="14" t="str">
        <f t="shared" si="45"/>
        <v>F4</v>
      </c>
      <c r="BC17" s="14" t="str">
        <f t="shared" si="20"/>
        <v>F3W</v>
      </c>
      <c r="BD17" s="14" t="str">
        <f t="shared" si="48"/>
        <v>F2</v>
      </c>
      <c r="BE17" s="14" t="str">
        <f t="shared" si="46"/>
        <v>4</v>
      </c>
      <c r="BF17" s="14" t="str">
        <f t="shared" si="47"/>
        <v>2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>
      <c r="A18" s="14">
        <v>9</v>
      </c>
      <c r="B18" s="68" t="str">
        <f t="shared" si="6"/>
        <v>P4</v>
      </c>
      <c r="C18" s="24" t="str">
        <f t="shared" si="2"/>
        <v/>
      </c>
      <c r="D18" s="158" t="str">
        <f t="shared" si="49"/>
        <v>F3</v>
      </c>
      <c r="E18" s="114" t="str">
        <f t="shared" si="50"/>
        <v/>
      </c>
      <c r="F18" s="67" t="str">
        <f t="shared" si="23"/>
        <v>L</v>
      </c>
      <c r="H18" s="81" t="str">
        <f>IF('Strategy Dashboard'!AU18="","",'Strategy Dashboard'!AU18)</f>
        <v>B</v>
      </c>
      <c r="J18" s="68" t="str">
        <f t="shared" si="7"/>
        <v/>
      </c>
      <c r="K18" s="77" t="str">
        <f t="shared" si="8"/>
        <v>B</v>
      </c>
      <c r="L18" s="114" t="str">
        <f t="shared" si="9"/>
        <v/>
      </c>
      <c r="M18" s="24" t="str">
        <f t="shared" si="24"/>
        <v>L</v>
      </c>
      <c r="N18" s="24">
        <f t="shared" si="25"/>
        <v>-4</v>
      </c>
      <c r="O18" s="117" t="str">
        <f t="shared" si="10"/>
        <v/>
      </c>
      <c r="P18" s="24">
        <f>IF(H18="","",IF(B18="NB",P17,IF(O18="",SUM($O$5:$O18)+N18,SUM($O$5:$O18))))</f>
        <v>-2</v>
      </c>
      <c r="Q18" s="123" t="str">
        <f t="shared" si="0"/>
        <v/>
      </c>
      <c r="R18" s="121">
        <f t="shared" si="11"/>
        <v>-4</v>
      </c>
      <c r="S18" s="79" t="str">
        <f t="shared" si="12"/>
        <v>L</v>
      </c>
      <c r="T18" s="14">
        <f t="shared" si="5"/>
        <v>-4</v>
      </c>
      <c r="U18" s="14">
        <f t="shared" si="26"/>
        <v>-1</v>
      </c>
      <c r="V18" s="14" t="str">
        <f t="shared" si="27"/>
        <v>C</v>
      </c>
      <c r="W18" s="14" t="str">
        <f t="shared" si="13"/>
        <v>N</v>
      </c>
      <c r="X18" s="14" t="str">
        <f t="shared" si="28"/>
        <v>N</v>
      </c>
      <c r="Y18" s="14">
        <f t="shared" si="29"/>
        <v>5</v>
      </c>
      <c r="Z18" s="79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3</v>
      </c>
      <c r="AD18" s="14">
        <f t="shared" si="34"/>
        <v>0</v>
      </c>
      <c r="AE18" s="14">
        <f t="shared" si="35"/>
        <v>1</v>
      </c>
      <c r="AF18" s="14">
        <f t="shared" si="36"/>
        <v>0</v>
      </c>
      <c r="AG18" s="152" t="str">
        <f t="shared" si="37"/>
        <v>B</v>
      </c>
      <c r="AH18" s="152" t="str">
        <f t="shared" si="38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4"/>
        <v/>
      </c>
      <c r="AM18" s="71" t="str">
        <f t="shared" si="15"/>
        <v/>
      </c>
      <c r="AN18" s="71" t="str">
        <f t="shared" si="16"/>
        <v/>
      </c>
      <c r="AO18" s="71" t="str">
        <f t="shared" si="17"/>
        <v/>
      </c>
      <c r="AP18" s="14" t="str">
        <f t="shared" si="42"/>
        <v>N</v>
      </c>
      <c r="AR18" s="14" t="str">
        <f t="shared" si="3"/>
        <v>M1</v>
      </c>
      <c r="AS18" s="14" t="str">
        <f t="shared" si="51"/>
        <v>WB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18"/>
        <v>00010</v>
      </c>
      <c r="AW18" s="14" t="str">
        <f t="shared" si="18"/>
        <v>23401</v>
      </c>
      <c r="AX18" s="14" t="str">
        <f t="shared" si="43"/>
        <v>000010</v>
      </c>
      <c r="AY18" s="14" t="str">
        <f t="shared" si="43"/>
        <v>123401</v>
      </c>
      <c r="AZ18" s="14" t="str">
        <f t="shared" si="44"/>
        <v>B</v>
      </c>
      <c r="BA18" s="14" t="str">
        <f t="shared" si="19"/>
        <v>F4W</v>
      </c>
      <c r="BB18" s="14" t="str">
        <f t="shared" si="45"/>
        <v>F3</v>
      </c>
      <c r="BC18" s="14" t="str">
        <f t="shared" si="20"/>
        <v>F2W</v>
      </c>
      <c r="BD18" s="14" t="str">
        <f t="shared" si="48"/>
        <v>B</v>
      </c>
      <c r="BE18" s="14" t="str">
        <f t="shared" si="46"/>
        <v>3</v>
      </c>
      <c r="BF18" s="14">
        <f t="shared" si="47"/>
        <v>1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69" t="str">
        <f t="shared" si="6"/>
        <v>B6</v>
      </c>
      <c r="C19" s="25" t="str">
        <f t="shared" si="2"/>
        <v/>
      </c>
      <c r="D19" s="159" t="str">
        <f t="shared" si="49"/>
        <v/>
      </c>
      <c r="E19" s="115" t="str">
        <f t="shared" si="50"/>
        <v>F4</v>
      </c>
      <c r="F19" s="70" t="str">
        <f t="shared" si="23"/>
        <v>L</v>
      </c>
      <c r="H19" s="82" t="str">
        <f>IF('Strategy Dashboard'!AU19="","",'Strategy Dashboard'!AU19)</f>
        <v>P</v>
      </c>
      <c r="J19" s="69" t="str">
        <f t="shared" si="7"/>
        <v/>
      </c>
      <c r="K19" s="78" t="str">
        <f t="shared" si="8"/>
        <v/>
      </c>
      <c r="L19" s="115" t="str">
        <f t="shared" si="9"/>
        <v>F2</v>
      </c>
      <c r="M19" s="25" t="str">
        <f t="shared" si="24"/>
        <v>L</v>
      </c>
      <c r="N19" s="25">
        <f t="shared" si="25"/>
        <v>-10</v>
      </c>
      <c r="O19" s="124" t="str">
        <f t="shared" si="10"/>
        <v/>
      </c>
      <c r="P19" s="25">
        <f>IF(H19="","",IF(B19="NB",P18,IF(O19="",SUM($O$5:$O19)+N19,SUM($O$5:$O19))))</f>
        <v>-8</v>
      </c>
      <c r="Q19" s="125" t="str">
        <f t="shared" si="0"/>
        <v/>
      </c>
      <c r="R19" s="122">
        <f t="shared" si="11"/>
        <v>-6</v>
      </c>
      <c r="S19" s="79" t="str">
        <f t="shared" si="12"/>
        <v>L</v>
      </c>
      <c r="T19" s="14">
        <f t="shared" si="5"/>
        <v>-7</v>
      </c>
      <c r="U19" s="14">
        <f t="shared" si="26"/>
        <v>-3</v>
      </c>
      <c r="V19" s="14" t="str">
        <f t="shared" si="27"/>
        <v>C</v>
      </c>
      <c r="W19" s="14" t="str">
        <f t="shared" si="13"/>
        <v>N</v>
      </c>
      <c r="X19" s="14" t="str">
        <f t="shared" si="28"/>
        <v>Y</v>
      </c>
      <c r="Y19" s="14">
        <f t="shared" si="29"/>
        <v>6</v>
      </c>
      <c r="Z19" s="79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0</v>
      </c>
      <c r="AD19" s="14">
        <f t="shared" si="34"/>
        <v>4</v>
      </c>
      <c r="AE19" s="14">
        <f t="shared" si="35"/>
        <v>0</v>
      </c>
      <c r="AF19" s="14">
        <f t="shared" si="36"/>
        <v>2</v>
      </c>
      <c r="AG19" s="152" t="str">
        <f t="shared" si="37"/>
        <v/>
      </c>
      <c r="AH19" s="152" t="str">
        <f t="shared" si="38"/>
        <v>F2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1" t="str">
        <f t="shared" si="14"/>
        <v/>
      </c>
      <c r="AM19" s="71" t="str">
        <f t="shared" si="15"/>
        <v/>
      </c>
      <c r="AN19" s="71" t="str">
        <f t="shared" si="16"/>
        <v/>
      </c>
      <c r="AO19" s="71" t="str">
        <f t="shared" si="17"/>
        <v/>
      </c>
      <c r="AP19" s="14" t="str">
        <f t="shared" si="42"/>
        <v>N</v>
      </c>
      <c r="AR19" s="14" t="str">
        <f t="shared" si="3"/>
        <v>M1</v>
      </c>
      <c r="AS19" s="14" t="str">
        <f t="shared" si="51"/>
        <v>WB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18"/>
        <v>00100</v>
      </c>
      <c r="AW19" s="14" t="str">
        <f t="shared" si="18"/>
        <v>34012</v>
      </c>
      <c r="AX19" s="14" t="str">
        <f t="shared" si="43"/>
        <v>000100</v>
      </c>
      <c r="AY19" s="14" t="str">
        <f t="shared" si="43"/>
        <v>234012</v>
      </c>
      <c r="AZ19" s="14" t="str">
        <f t="shared" si="44"/>
        <v>B</v>
      </c>
      <c r="BA19" s="14" t="str">
        <f t="shared" si="19"/>
        <v>F3L</v>
      </c>
      <c r="BB19" s="14" t="str">
        <f t="shared" si="45"/>
        <v>F4</v>
      </c>
      <c r="BC19" s="14" t="str">
        <f t="shared" si="20"/>
        <v>BL</v>
      </c>
      <c r="BD19" s="14" t="str">
        <f t="shared" si="48"/>
        <v>F2</v>
      </c>
      <c r="BE19" s="14" t="str">
        <f t="shared" si="46"/>
        <v>4</v>
      </c>
      <c r="BF19" s="14" t="str">
        <f t="shared" si="47"/>
        <v>2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>
      <c r="A20" s="14">
        <v>11</v>
      </c>
      <c r="B20" s="74" t="str">
        <f t="shared" si="6"/>
        <v>B2</v>
      </c>
      <c r="C20" s="36" t="str">
        <f t="shared" si="2"/>
        <v/>
      </c>
      <c r="D20" s="156" t="str">
        <f t="shared" si="49"/>
        <v/>
      </c>
      <c r="E20" s="113" t="str">
        <f t="shared" si="50"/>
        <v>F5</v>
      </c>
      <c r="F20" s="76" t="str">
        <f t="shared" si="23"/>
        <v>L</v>
      </c>
      <c r="H20" s="80" t="str">
        <f>IF('Strategy Dashboard'!AU20="","",'Strategy Dashboard'!AU20)</f>
        <v>P</v>
      </c>
      <c r="J20" s="74" t="str">
        <f t="shared" si="7"/>
        <v/>
      </c>
      <c r="K20" s="75" t="str">
        <f t="shared" si="8"/>
        <v>F3</v>
      </c>
      <c r="L20" s="113" t="str">
        <f t="shared" si="9"/>
        <v/>
      </c>
      <c r="M20" s="36" t="str">
        <f t="shared" si="24"/>
        <v>W</v>
      </c>
      <c r="N20" s="36">
        <f t="shared" si="25"/>
        <v>-12</v>
      </c>
      <c r="O20" s="129" t="str">
        <f t="shared" si="10"/>
        <v/>
      </c>
      <c r="P20" s="36">
        <f>IF(H20="","",IF(B20="NB",P19,IF(O20="",SUM($O$5:$O20)+N20,SUM($O$5:$O20))))</f>
        <v>-10</v>
      </c>
      <c r="Q20" s="130" t="str">
        <f t="shared" si="0"/>
        <v/>
      </c>
      <c r="R20" s="120">
        <f t="shared" si="11"/>
        <v>-2</v>
      </c>
      <c r="S20" s="79" t="str">
        <f t="shared" si="12"/>
        <v>L</v>
      </c>
      <c r="T20" s="14">
        <f t="shared" si="5"/>
        <v>-10</v>
      </c>
      <c r="U20" s="14">
        <f t="shared" si="26"/>
        <v>-6</v>
      </c>
      <c r="V20" s="14" t="str">
        <f t="shared" si="27"/>
        <v>C</v>
      </c>
      <c r="W20" s="14" t="str">
        <f>IF(OR(F16&amp;F17&amp;F18="WLW",F17&amp;F18="WW"),"Y","N")</f>
        <v>N</v>
      </c>
      <c r="X20" s="14" t="str">
        <f t="shared" si="28"/>
        <v>N</v>
      </c>
      <c r="Y20" s="14">
        <f t="shared" si="29"/>
        <v>7</v>
      </c>
      <c r="Z20" s="79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0</v>
      </c>
      <c r="AD20" s="14">
        <f t="shared" si="34"/>
        <v>5</v>
      </c>
      <c r="AE20" s="14">
        <f t="shared" si="35"/>
        <v>3</v>
      </c>
      <c r="AF20" s="14">
        <f t="shared" si="36"/>
        <v>0</v>
      </c>
      <c r="AG20" s="152" t="str">
        <f t="shared" si="37"/>
        <v>F3</v>
      </c>
      <c r="AH20" s="152" t="str">
        <f t="shared" si="38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4"/>
        <v/>
      </c>
      <c r="AM20" s="71" t="str">
        <f t="shared" si="15"/>
        <v/>
      </c>
      <c r="AN20" s="71" t="str">
        <f t="shared" si="16"/>
        <v/>
      </c>
      <c r="AO20" s="71" t="str">
        <f t="shared" si="17"/>
        <v/>
      </c>
      <c r="AP20" s="14" t="str">
        <f t="shared" si="42"/>
        <v>N</v>
      </c>
      <c r="AR20" s="14" t="str">
        <f t="shared" si="3"/>
        <v>M1</v>
      </c>
      <c r="AS20" s="14" t="str">
        <f t="shared" si="51"/>
        <v>WB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18"/>
        <v>01001</v>
      </c>
      <c r="AW20" s="14" t="str">
        <f t="shared" si="18"/>
        <v>40120</v>
      </c>
      <c r="AX20" s="14" t="str">
        <f t="shared" si="43"/>
        <v>001001</v>
      </c>
      <c r="AY20" s="14" t="str">
        <f t="shared" si="43"/>
        <v>340120</v>
      </c>
      <c r="AZ20" s="14" t="str">
        <f t="shared" si="44"/>
        <v>B</v>
      </c>
      <c r="BA20" s="14" t="str">
        <f t="shared" si="19"/>
        <v>F4L</v>
      </c>
      <c r="BB20" s="14" t="str">
        <f t="shared" si="45"/>
        <v>F5</v>
      </c>
      <c r="BC20" s="14" t="str">
        <f t="shared" si="20"/>
        <v>F2L</v>
      </c>
      <c r="BD20" s="14" t="str">
        <f t="shared" si="48"/>
        <v>F3</v>
      </c>
      <c r="BE20" s="14" t="str">
        <f t="shared" si="46"/>
        <v>5</v>
      </c>
      <c r="BF20" s="14" t="str">
        <f t="shared" si="47"/>
        <v>3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>
      <c r="A21" s="14">
        <v>12</v>
      </c>
      <c r="B21" s="68" t="str">
        <f t="shared" si="6"/>
        <v>P4</v>
      </c>
      <c r="C21" s="24" t="str">
        <f t="shared" si="2"/>
        <v/>
      </c>
      <c r="D21" s="158" t="str">
        <f t="shared" si="49"/>
        <v>F6</v>
      </c>
      <c r="E21" s="114" t="str">
        <f t="shared" si="50"/>
        <v/>
      </c>
      <c r="F21" s="67" t="str">
        <f t="shared" si="23"/>
        <v>L</v>
      </c>
      <c r="H21" s="81" t="str">
        <f>IF('Strategy Dashboard'!AU21="","",'Strategy Dashboard'!AU21)</f>
        <v>B</v>
      </c>
      <c r="J21" s="68" t="str">
        <f t="shared" si="7"/>
        <v/>
      </c>
      <c r="K21" s="77" t="str">
        <f t="shared" si="8"/>
        <v/>
      </c>
      <c r="L21" s="114" t="str">
        <f t="shared" si="9"/>
        <v>F2</v>
      </c>
      <c r="M21" s="24" t="str">
        <f t="shared" si="24"/>
        <v>W</v>
      </c>
      <c r="N21" s="24">
        <f t="shared" si="25"/>
        <v>-16</v>
      </c>
      <c r="O21" s="117" t="str">
        <f t="shared" si="10"/>
        <v/>
      </c>
      <c r="P21" s="24">
        <f>IF(H21="","",IF(B21="NB",P20,IF(O21="",SUM($O$5:$O21)+N21,SUM($O$5:$O21))))</f>
        <v>-14</v>
      </c>
      <c r="Q21" s="123" t="str">
        <f t="shared" si="0"/>
        <v/>
      </c>
      <c r="R21" s="121">
        <f t="shared" si="11"/>
        <v>-4</v>
      </c>
      <c r="S21" s="79" t="str">
        <f t="shared" si="12"/>
        <v>L</v>
      </c>
      <c r="T21" s="14">
        <f t="shared" si="5"/>
        <v>-10</v>
      </c>
      <c r="U21" s="14">
        <f t="shared" si="26"/>
        <v>-6</v>
      </c>
      <c r="V21" s="14" t="str">
        <f t="shared" si="27"/>
        <v>C</v>
      </c>
      <c r="W21" s="14" t="str">
        <f t="shared" ref="W21:W84" si="52">IF(OR(F17&amp;F18&amp;F19="WLW",F18&amp;F19="WW"),"Y","N")</f>
        <v>N</v>
      </c>
      <c r="X21" s="14" t="str">
        <f t="shared" si="28"/>
        <v>N</v>
      </c>
      <c r="Y21" s="14">
        <f t="shared" si="29"/>
        <v>8</v>
      </c>
      <c r="Z21" s="79" t="str">
        <f t="shared" si="30"/>
        <v>N</v>
      </c>
      <c r="AA21" s="14" t="str">
        <f t="shared" si="31"/>
        <v>Y</v>
      </c>
      <c r="AB21" s="14" t="str">
        <f t="shared" si="32"/>
        <v>N</v>
      </c>
      <c r="AC21" s="14">
        <f t="shared" si="33"/>
        <v>6</v>
      </c>
      <c r="AD21" s="14">
        <f t="shared" si="34"/>
        <v>0</v>
      </c>
      <c r="AE21" s="14">
        <f t="shared" si="35"/>
        <v>0</v>
      </c>
      <c r="AF21" s="14">
        <f t="shared" si="36"/>
        <v>2</v>
      </c>
      <c r="AG21" s="152" t="str">
        <f t="shared" si="37"/>
        <v/>
      </c>
      <c r="AH21" s="152" t="str">
        <f t="shared" si="38"/>
        <v>F2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4"/>
        <v/>
      </c>
      <c r="AM21" s="71" t="str">
        <f t="shared" si="15"/>
        <v/>
      </c>
      <c r="AN21" s="71" t="str">
        <f t="shared" si="16"/>
        <v/>
      </c>
      <c r="AO21" s="71" t="str">
        <f t="shared" si="17"/>
        <v/>
      </c>
      <c r="AP21" s="14" t="str">
        <f t="shared" si="42"/>
        <v>N</v>
      </c>
      <c r="AR21" s="14" t="str">
        <f t="shared" si="3"/>
        <v>M1</v>
      </c>
      <c r="AS21" s="14" t="str">
        <f t="shared" si="51"/>
        <v>WB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18"/>
        <v>10012</v>
      </c>
      <c r="AW21" s="14" t="str">
        <f t="shared" si="18"/>
        <v>01200</v>
      </c>
      <c r="AX21" s="14" t="str">
        <f t="shared" si="43"/>
        <v>010012</v>
      </c>
      <c r="AY21" s="14" t="str">
        <f t="shared" si="43"/>
        <v>401200</v>
      </c>
      <c r="AZ21" s="14" t="str">
        <f t="shared" si="44"/>
        <v>P</v>
      </c>
      <c r="BA21" s="14" t="str">
        <f t="shared" si="19"/>
        <v>F5L</v>
      </c>
      <c r="BB21" s="14" t="str">
        <f t="shared" si="45"/>
        <v>F6</v>
      </c>
      <c r="BC21" s="14" t="str">
        <f t="shared" si="20"/>
        <v>F3W</v>
      </c>
      <c r="BD21" s="14" t="str">
        <f t="shared" si="48"/>
        <v>F2</v>
      </c>
      <c r="BE21" s="14" t="str">
        <f t="shared" si="46"/>
        <v>6</v>
      </c>
      <c r="BF21" s="14" t="str">
        <f t="shared" si="47"/>
        <v>2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>
      <c r="A22" s="14">
        <v>13</v>
      </c>
      <c r="B22" s="68" t="str">
        <f t="shared" si="6"/>
        <v>P8</v>
      </c>
      <c r="C22" s="24" t="str">
        <f t="shared" si="2"/>
        <v/>
      </c>
      <c r="D22" s="158" t="str">
        <f t="shared" si="49"/>
        <v>F7</v>
      </c>
      <c r="E22" s="114" t="str">
        <f t="shared" si="50"/>
        <v/>
      </c>
      <c r="F22" s="67" t="str">
        <f t="shared" si="23"/>
        <v>L</v>
      </c>
      <c r="H22" s="81" t="str">
        <f>IF('Strategy Dashboard'!AU22="","",'Strategy Dashboard'!AU22)</f>
        <v>B</v>
      </c>
      <c r="J22" s="68" t="str">
        <f t="shared" si="7"/>
        <v/>
      </c>
      <c r="K22" s="77" t="str">
        <f t="shared" si="8"/>
        <v>B</v>
      </c>
      <c r="L22" s="114" t="str">
        <f t="shared" si="9"/>
        <v/>
      </c>
      <c r="M22" s="24" t="str">
        <f t="shared" si="24"/>
        <v>L</v>
      </c>
      <c r="N22" s="24">
        <f t="shared" si="25"/>
        <v>-24</v>
      </c>
      <c r="O22" s="117" t="str">
        <f t="shared" si="10"/>
        <v/>
      </c>
      <c r="P22" s="24">
        <f>IF(H22="","",IF(B22="NB",P21,IF(O22="",SUM($O$5:$O22)+N22,SUM($O$5:$O22))))</f>
        <v>-22</v>
      </c>
      <c r="Q22" s="123" t="str">
        <f t="shared" si="0"/>
        <v/>
      </c>
      <c r="R22" s="121">
        <f t="shared" si="11"/>
        <v>-8</v>
      </c>
      <c r="S22" s="79" t="str">
        <f t="shared" si="12"/>
        <v>L</v>
      </c>
      <c r="T22" s="14">
        <f t="shared" si="5"/>
        <v>-10</v>
      </c>
      <c r="U22" s="14">
        <f t="shared" si="26"/>
        <v>-6</v>
      </c>
      <c r="V22" s="14" t="str">
        <f t="shared" si="27"/>
        <v>C</v>
      </c>
      <c r="W22" s="14" t="str">
        <f t="shared" si="52"/>
        <v>N</v>
      </c>
      <c r="X22" s="14" t="str">
        <f t="shared" si="28"/>
        <v>N</v>
      </c>
      <c r="Y22" s="14">
        <f t="shared" si="29"/>
        <v>9</v>
      </c>
      <c r="Z22" s="79" t="str">
        <f t="shared" si="30"/>
        <v>N</v>
      </c>
      <c r="AA22" s="14" t="str">
        <f t="shared" si="31"/>
        <v>N</v>
      </c>
      <c r="AB22" s="14" t="str">
        <f t="shared" si="32"/>
        <v>N</v>
      </c>
      <c r="AC22" s="14">
        <f t="shared" si="33"/>
        <v>7</v>
      </c>
      <c r="AD22" s="14">
        <f t="shared" si="34"/>
        <v>0</v>
      </c>
      <c r="AE22" s="14">
        <f t="shared" si="35"/>
        <v>1</v>
      </c>
      <c r="AF22" s="14">
        <f t="shared" si="36"/>
        <v>0</v>
      </c>
      <c r="AG22" s="152" t="str">
        <f t="shared" si="37"/>
        <v>B</v>
      </c>
      <c r="AH22" s="152" t="str">
        <f t="shared" si="38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1" t="str">
        <f t="shared" si="14"/>
        <v/>
      </c>
      <c r="AM22" s="71" t="str">
        <f t="shared" si="15"/>
        <v/>
      </c>
      <c r="AN22" s="71" t="str">
        <f t="shared" si="16"/>
        <v/>
      </c>
      <c r="AO22" s="71" t="str">
        <f t="shared" si="17"/>
        <v/>
      </c>
      <c r="AP22" s="14" t="str">
        <f t="shared" si="42"/>
        <v>N</v>
      </c>
      <c r="AR22" s="14" t="str">
        <f t="shared" si="3"/>
        <v>M1</v>
      </c>
      <c r="AS22" s="14" t="str">
        <f t="shared" si="51"/>
        <v>WB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18"/>
        <v>00120</v>
      </c>
      <c r="AW22" s="14" t="str">
        <f t="shared" si="18"/>
        <v>12001</v>
      </c>
      <c r="AX22" s="14" t="str">
        <f t="shared" si="43"/>
        <v>100120</v>
      </c>
      <c r="AY22" s="14" t="str">
        <f t="shared" si="43"/>
        <v>012001</v>
      </c>
      <c r="AZ22" s="14" t="str">
        <f t="shared" si="44"/>
        <v>B</v>
      </c>
      <c r="BA22" s="14" t="str">
        <f t="shared" si="19"/>
        <v>F6L</v>
      </c>
      <c r="BB22" s="14" t="str">
        <f t="shared" si="45"/>
        <v>F7</v>
      </c>
      <c r="BC22" s="14" t="str">
        <f t="shared" si="20"/>
        <v>F2W</v>
      </c>
      <c r="BD22" s="14" t="str">
        <f t="shared" si="48"/>
        <v>B</v>
      </c>
      <c r="BE22" s="14" t="str">
        <f t="shared" si="46"/>
        <v>7</v>
      </c>
      <c r="BF22" s="14">
        <f t="shared" si="47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>
      <c r="A23" s="14">
        <v>14</v>
      </c>
      <c r="B23" s="68" t="str">
        <f t="shared" si="6"/>
        <v>P10</v>
      </c>
      <c r="C23" s="24" t="str">
        <f t="shared" si="2"/>
        <v>T-T</v>
      </c>
      <c r="D23" s="158" t="str">
        <f t="shared" si="49"/>
        <v>F8</v>
      </c>
      <c r="E23" s="114" t="str">
        <f t="shared" si="50"/>
        <v/>
      </c>
      <c r="F23" s="67" t="str">
        <f t="shared" si="23"/>
        <v>L</v>
      </c>
      <c r="H23" s="81" t="str">
        <f>IF('Strategy Dashboard'!AU23="","",'Strategy Dashboard'!AU23)</f>
        <v>B</v>
      </c>
      <c r="J23" s="68" t="str">
        <f t="shared" si="7"/>
        <v>T-T</v>
      </c>
      <c r="K23" s="77" t="str">
        <f t="shared" si="8"/>
        <v>F2</v>
      </c>
      <c r="L23" s="114" t="str">
        <f t="shared" si="9"/>
        <v/>
      </c>
      <c r="M23" s="24" t="str">
        <f t="shared" si="24"/>
        <v>L</v>
      </c>
      <c r="N23" s="24">
        <f t="shared" si="25"/>
        <v>-34</v>
      </c>
      <c r="O23" s="117" t="str">
        <f t="shared" si="10"/>
        <v/>
      </c>
      <c r="P23" s="24">
        <f>IF(H23="","",IF(B23="NB",P22,IF(O23="",SUM($O$5:$O23)+N23,SUM($O$5:$O23))))</f>
        <v>-32</v>
      </c>
      <c r="Q23" s="123" t="str">
        <f t="shared" si="0"/>
        <v/>
      </c>
      <c r="R23" s="121">
        <f t="shared" si="11"/>
        <v>-10</v>
      </c>
      <c r="S23" s="79" t="str">
        <f t="shared" si="12"/>
        <v>L</v>
      </c>
      <c r="T23" s="14">
        <f t="shared" si="5"/>
        <v>-10</v>
      </c>
      <c r="U23" s="14">
        <f t="shared" si="26"/>
        <v>-6</v>
      </c>
      <c r="V23" s="14" t="str">
        <f t="shared" si="27"/>
        <v>C</v>
      </c>
      <c r="W23" s="14" t="str">
        <f t="shared" si="52"/>
        <v>N</v>
      </c>
      <c r="X23" s="14" t="str">
        <f t="shared" si="28"/>
        <v>Y</v>
      </c>
      <c r="Y23" s="14">
        <f t="shared" si="29"/>
        <v>10</v>
      </c>
      <c r="Z23" s="79" t="str">
        <f t="shared" si="30"/>
        <v>N</v>
      </c>
      <c r="AA23" s="14" t="str">
        <f t="shared" si="31"/>
        <v>N</v>
      </c>
      <c r="AB23" s="14" t="str">
        <f t="shared" si="32"/>
        <v>N</v>
      </c>
      <c r="AC23" s="14">
        <f t="shared" si="33"/>
        <v>8</v>
      </c>
      <c r="AD23" s="14">
        <f t="shared" si="34"/>
        <v>0</v>
      </c>
      <c r="AE23" s="14">
        <f t="shared" si="35"/>
        <v>2</v>
      </c>
      <c r="AF23" s="14">
        <f t="shared" si="36"/>
        <v>0</v>
      </c>
      <c r="AG23" s="152" t="str">
        <f t="shared" si="37"/>
        <v>F2</v>
      </c>
      <c r="AH23" s="152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Y</v>
      </c>
      <c r="AL23" s="71" t="str">
        <f t="shared" si="14"/>
        <v>F8</v>
      </c>
      <c r="AM23" s="71" t="str">
        <f t="shared" si="15"/>
        <v/>
      </c>
      <c r="AN23" s="71" t="str">
        <f t="shared" si="16"/>
        <v>F2</v>
      </c>
      <c r="AO23" s="71" t="str">
        <f t="shared" si="17"/>
        <v/>
      </c>
      <c r="AP23" s="14" t="str">
        <f t="shared" si="42"/>
        <v>N</v>
      </c>
      <c r="AR23" s="14" t="str">
        <f t="shared" si="3"/>
        <v>T-T</v>
      </c>
      <c r="AS23" s="14" t="str">
        <f t="shared" si="51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18"/>
        <v>01200</v>
      </c>
      <c r="AW23" s="14" t="str">
        <f t="shared" si="18"/>
        <v>20012</v>
      </c>
      <c r="AX23" s="14" t="str">
        <f t="shared" si="43"/>
        <v>001200</v>
      </c>
      <c r="AY23" s="14" t="str">
        <f t="shared" si="43"/>
        <v>120012</v>
      </c>
      <c r="AZ23" s="14" t="str">
        <f t="shared" si="44"/>
        <v>B</v>
      </c>
      <c r="BA23" s="14" t="str">
        <f t="shared" si="19"/>
        <v>F7L</v>
      </c>
      <c r="BB23" s="14" t="str">
        <f t="shared" si="45"/>
        <v>F8</v>
      </c>
      <c r="BC23" s="14" t="str">
        <f t="shared" si="20"/>
        <v>BL</v>
      </c>
      <c r="BD23" s="14" t="str">
        <f t="shared" si="48"/>
        <v>F2</v>
      </c>
      <c r="BE23" s="14" t="str">
        <f t="shared" si="46"/>
        <v>8</v>
      </c>
      <c r="BF23" s="14" t="str">
        <f t="shared" si="47"/>
        <v>2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P12</v>
      </c>
      <c r="C24" s="25" t="str">
        <f t="shared" si="2"/>
        <v/>
      </c>
      <c r="D24" s="159" t="str">
        <f t="shared" si="49"/>
        <v>F9</v>
      </c>
      <c r="E24" s="115" t="str">
        <f t="shared" si="50"/>
        <v/>
      </c>
      <c r="F24" s="70" t="str">
        <f t="shared" si="23"/>
        <v>W</v>
      </c>
      <c r="H24" s="82" t="str">
        <f>IF('Strategy Dashboard'!AU24="","",'Strategy Dashboard'!AU24)</f>
        <v>P</v>
      </c>
      <c r="J24" s="69" t="str">
        <f t="shared" si="7"/>
        <v/>
      </c>
      <c r="K24" s="78" t="str">
        <f t="shared" si="8"/>
        <v>F3</v>
      </c>
      <c r="L24" s="115" t="str">
        <f t="shared" si="9"/>
        <v/>
      </c>
      <c r="M24" s="25" t="str">
        <f t="shared" si="24"/>
        <v>W</v>
      </c>
      <c r="N24" s="25">
        <f t="shared" si="25"/>
        <v>-22</v>
      </c>
      <c r="O24" s="124" t="str">
        <f t="shared" si="10"/>
        <v/>
      </c>
      <c r="P24" s="25">
        <f>IF(H24="","",IF(B24="NB",P23,IF(O24="",SUM($O$5:$O24)+N24,SUM($O$5:$O24))))</f>
        <v>-20</v>
      </c>
      <c r="Q24" s="125" t="str">
        <f t="shared" si="0"/>
        <v/>
      </c>
      <c r="R24" s="122">
        <f t="shared" si="11"/>
        <v>12</v>
      </c>
      <c r="S24" s="79" t="str">
        <f t="shared" si="12"/>
        <v>W</v>
      </c>
      <c r="T24" s="14">
        <f t="shared" si="5"/>
        <v>-9</v>
      </c>
      <c r="U24" s="14">
        <f t="shared" si="26"/>
        <v>1</v>
      </c>
      <c r="V24" s="14" t="str">
        <f t="shared" si="27"/>
        <v>C</v>
      </c>
      <c r="W24" s="14" t="str">
        <f t="shared" si="52"/>
        <v>N</v>
      </c>
      <c r="X24" s="14" t="str">
        <f t="shared" si="28"/>
        <v>N</v>
      </c>
      <c r="Y24" s="14">
        <f t="shared" si="29"/>
        <v>11</v>
      </c>
      <c r="Z24" s="79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9</v>
      </c>
      <c r="AD24" s="14">
        <f t="shared" si="34"/>
        <v>0</v>
      </c>
      <c r="AE24" s="14">
        <f t="shared" si="35"/>
        <v>3</v>
      </c>
      <c r="AF24" s="14">
        <f t="shared" si="36"/>
        <v>0</v>
      </c>
      <c r="AG24" s="152" t="str">
        <f t="shared" si="37"/>
        <v>F3</v>
      </c>
      <c r="AH24" s="152" t="str">
        <f t="shared" si="38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1" t="str">
        <f t="shared" si="14"/>
        <v>F9</v>
      </c>
      <c r="AM24" s="71" t="str">
        <f t="shared" si="15"/>
        <v/>
      </c>
      <c r="AN24" s="71" t="str">
        <f t="shared" si="16"/>
        <v>F3</v>
      </c>
      <c r="AO24" s="71" t="str">
        <f t="shared" si="17"/>
        <v/>
      </c>
      <c r="AP24" s="14" t="str">
        <f t="shared" si="42"/>
        <v>N</v>
      </c>
      <c r="AR24" s="14" t="str">
        <f t="shared" si="3"/>
        <v>T-T</v>
      </c>
      <c r="AS24" s="14" t="str">
        <f t="shared" si="51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18"/>
        <v>12000</v>
      </c>
      <c r="AW24" s="14" t="str">
        <f t="shared" si="18"/>
        <v>00123</v>
      </c>
      <c r="AX24" s="14" t="str">
        <f t="shared" si="43"/>
        <v>012000</v>
      </c>
      <c r="AY24" s="14" t="str">
        <f t="shared" si="43"/>
        <v>200123</v>
      </c>
      <c r="AZ24" s="14" t="str">
        <f t="shared" si="44"/>
        <v>B</v>
      </c>
      <c r="BA24" s="14" t="str">
        <f t="shared" si="19"/>
        <v>F8L</v>
      </c>
      <c r="BB24" s="14" t="str">
        <f t="shared" si="45"/>
        <v>F9</v>
      </c>
      <c r="BC24" s="14" t="str">
        <f t="shared" si="20"/>
        <v>F2L</v>
      </c>
      <c r="BD24" s="14" t="str">
        <f t="shared" si="48"/>
        <v>F3</v>
      </c>
      <c r="BE24" s="14" t="str">
        <f t="shared" si="46"/>
        <v>9</v>
      </c>
      <c r="BF24" s="14" t="str">
        <f t="shared" si="47"/>
        <v>3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>
      <c r="A25" s="14">
        <v>16</v>
      </c>
      <c r="B25" s="74" t="str">
        <f t="shared" si="6"/>
        <v>P10</v>
      </c>
      <c r="C25" s="36" t="str">
        <f t="shared" si="2"/>
        <v/>
      </c>
      <c r="D25" s="156" t="str">
        <f t="shared" si="49"/>
        <v>F8</v>
      </c>
      <c r="E25" s="113" t="str">
        <f t="shared" si="50"/>
        <v/>
      </c>
      <c r="F25" s="76" t="str">
        <f t="shared" si="23"/>
        <v/>
      </c>
      <c r="H25" s="80" t="str">
        <f>IF('Strategy Dashboard'!AU25="","",'Strategy Dashboard'!AU25)</f>
        <v/>
      </c>
      <c r="J25" s="74" t="str">
        <f t="shared" si="7"/>
        <v/>
      </c>
      <c r="K25" s="75" t="str">
        <f t="shared" si="8"/>
        <v>F2</v>
      </c>
      <c r="L25" s="113" t="str">
        <f t="shared" si="9"/>
        <v/>
      </c>
      <c r="M25" s="36" t="str">
        <f t="shared" si="24"/>
        <v/>
      </c>
      <c r="N25" s="36" t="str">
        <f t="shared" si="25"/>
        <v/>
      </c>
      <c r="O25" s="129" t="str">
        <f t="shared" si="10"/>
        <v/>
      </c>
      <c r="P25" s="36" t="str">
        <f>IF(H25="","",IF(B25="NB",P24,IF(O25="",SUM($O$5:$O25)+N25,SUM($O$5:$O25))))</f>
        <v/>
      </c>
      <c r="Q25" s="130" t="str">
        <f t="shared" si="0"/>
        <v/>
      </c>
      <c r="R25" s="120" t="str">
        <f t="shared" si="11"/>
        <v/>
      </c>
      <c r="S25" s="79" t="str">
        <f t="shared" si="12"/>
        <v/>
      </c>
      <c r="T25" s="14" t="str">
        <f t="shared" si="5"/>
        <v/>
      </c>
      <c r="U25" s="14">
        <f t="shared" si="26"/>
        <v>0</v>
      </c>
      <c r="V25" s="14" t="str">
        <f t="shared" si="27"/>
        <v>C</v>
      </c>
      <c r="W25" s="14" t="str">
        <f t="shared" si="52"/>
        <v>N</v>
      </c>
      <c r="X25" s="14" t="str">
        <f t="shared" si="28"/>
        <v>N</v>
      </c>
      <c r="Y25" s="14">
        <f t="shared" si="29"/>
        <v>12</v>
      </c>
      <c r="Z25" s="79" t="str">
        <f t="shared" si="30"/>
        <v>N</v>
      </c>
      <c r="AA25" s="14" t="str">
        <f t="shared" si="31"/>
        <v>N</v>
      </c>
      <c r="AB25" s="14" t="str">
        <f t="shared" si="32"/>
        <v>N</v>
      </c>
      <c r="AC25" s="14">
        <f t="shared" si="33"/>
        <v>8</v>
      </c>
      <c r="AD25" s="14">
        <f t="shared" si="34"/>
        <v>0</v>
      </c>
      <c r="AE25" s="14">
        <f t="shared" si="35"/>
        <v>2</v>
      </c>
      <c r="AF25" s="14">
        <f t="shared" si="36"/>
        <v>0</v>
      </c>
      <c r="AG25" s="152" t="str">
        <f t="shared" si="37"/>
        <v>F2</v>
      </c>
      <c r="AH25" s="152" t="str">
        <f t="shared" si="38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1" t="str">
        <f t="shared" si="14"/>
        <v>F8</v>
      </c>
      <c r="AM25" s="71" t="str">
        <f t="shared" si="15"/>
        <v/>
      </c>
      <c r="AN25" s="71" t="str">
        <f t="shared" si="16"/>
        <v>F2</v>
      </c>
      <c r="AO25" s="71" t="str">
        <f t="shared" si="17"/>
        <v/>
      </c>
      <c r="AP25" s="14" t="str">
        <f t="shared" si="42"/>
        <v>N</v>
      </c>
      <c r="AR25" s="14" t="str">
        <f t="shared" si="3"/>
        <v>T-T</v>
      </c>
      <c r="AS25" s="14" t="str">
        <f t="shared" si="51"/>
        <v>T-T</v>
      </c>
      <c r="AT25" s="14" t="str">
        <f>IF('Strategy Dashboard'!AU25="P",IF(AT24="",1,AT24+1),"")</f>
        <v/>
      </c>
      <c r="AU25" s="14" t="str">
        <f>IF('Strategy Dashboard'!AU25="B",IF(AU24="",1,AU24+1),"")</f>
        <v/>
      </c>
      <c r="AV25" s="14" t="str">
        <f t="shared" si="18"/>
        <v>20001</v>
      </c>
      <c r="AW25" s="14" t="str">
        <f t="shared" si="18"/>
        <v>01230</v>
      </c>
      <c r="AX25" s="14" t="str">
        <f t="shared" si="43"/>
        <v>120001</v>
      </c>
      <c r="AY25" s="14" t="str">
        <f t="shared" si="43"/>
        <v>001230</v>
      </c>
      <c r="AZ25" s="14" t="str">
        <f t="shared" si="44"/>
        <v>B</v>
      </c>
      <c r="BA25" s="14" t="str">
        <f t="shared" si="19"/>
        <v>F9W</v>
      </c>
      <c r="BB25" s="14" t="str">
        <f t="shared" si="45"/>
        <v>F8</v>
      </c>
      <c r="BC25" s="14" t="str">
        <f t="shared" si="20"/>
        <v>F3W</v>
      </c>
      <c r="BD25" s="14" t="str">
        <f t="shared" si="48"/>
        <v>F2</v>
      </c>
      <c r="BE25" s="14" t="str">
        <f t="shared" si="46"/>
        <v>8</v>
      </c>
      <c r="BF25" s="14" t="str">
        <f t="shared" si="47"/>
        <v>2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>
      <c r="A26" s="14">
        <v>17</v>
      </c>
      <c r="B26" s="68" t="str">
        <f t="shared" si="6"/>
        <v/>
      </c>
      <c r="C26" s="24" t="str">
        <f t="shared" si="2"/>
        <v/>
      </c>
      <c r="D26" s="158" t="str">
        <f t="shared" si="49"/>
        <v/>
      </c>
      <c r="E26" s="114" t="str">
        <f t="shared" si="50"/>
        <v/>
      </c>
      <c r="F26" s="67" t="str">
        <f t="shared" si="23"/>
        <v/>
      </c>
      <c r="H26" s="81" t="str">
        <f>IF('Strategy Dashboard'!AU26="","",'Strategy Dashboard'!AU26)</f>
        <v/>
      </c>
      <c r="J26" s="68" t="str">
        <f t="shared" si="7"/>
        <v/>
      </c>
      <c r="K26" s="77" t="str">
        <f t="shared" si="8"/>
        <v/>
      </c>
      <c r="L26" s="114" t="str">
        <f t="shared" si="9"/>
        <v/>
      </c>
      <c r="M26" s="24" t="str">
        <f t="shared" si="24"/>
        <v/>
      </c>
      <c r="N26" s="24" t="str">
        <f t="shared" si="25"/>
        <v/>
      </c>
      <c r="O26" s="117" t="str">
        <f t="shared" si="10"/>
        <v/>
      </c>
      <c r="P26" s="24" t="str">
        <f>IF(H26="","",IF(B26="NB",P25,IF(O26="",SUM($O$5:$O26)+N26,SUM($O$5:$O26))))</f>
        <v/>
      </c>
      <c r="Q26" s="123" t="str">
        <f t="shared" si="0"/>
        <v/>
      </c>
      <c r="R26" s="121" t="str">
        <f t="shared" si="11"/>
        <v/>
      </c>
      <c r="S26" s="79" t="str">
        <f t="shared" si="12"/>
        <v/>
      </c>
      <c r="T26" s="14" t="str">
        <f t="shared" si="5"/>
        <v/>
      </c>
      <c r="U26" s="14">
        <f t="shared" si="26"/>
        <v>0</v>
      </c>
      <c r="V26" s="14" t="str">
        <f t="shared" si="27"/>
        <v/>
      </c>
      <c r="W26" s="14" t="str">
        <f t="shared" si="52"/>
        <v>N</v>
      </c>
      <c r="X26" s="14" t="str">
        <f t="shared" si="28"/>
        <v>N</v>
      </c>
      <c r="Y26" s="14" t="str">
        <f t="shared" si="29"/>
        <v/>
      </c>
      <c r="Z26" s="79" t="str">
        <f t="shared" si="30"/>
        <v/>
      </c>
      <c r="AA26" s="14" t="str">
        <f t="shared" si="31"/>
        <v/>
      </c>
      <c r="AB26" s="14" t="str">
        <f t="shared" si="32"/>
        <v/>
      </c>
      <c r="AC26" s="14" t="str">
        <f t="shared" si="33"/>
        <v/>
      </c>
      <c r="AD26" s="14" t="str">
        <f t="shared" si="34"/>
        <v/>
      </c>
      <c r="AE26" s="14" t="str">
        <f t="shared" si="35"/>
        <v/>
      </c>
      <c r="AF26" s="14" t="str">
        <f t="shared" si="36"/>
        <v/>
      </c>
      <c r="AG26" s="152" t="str">
        <f t="shared" si="37"/>
        <v/>
      </c>
      <c r="AH26" s="152" t="str">
        <f t="shared" si="38"/>
        <v/>
      </c>
      <c r="AI26" s="44" t="str">
        <f t="shared" si="39"/>
        <v/>
      </c>
      <c r="AJ26" s="44" t="str">
        <f t="shared" si="40"/>
        <v/>
      </c>
      <c r="AK26" s="44" t="str">
        <f t="shared" si="41"/>
        <v/>
      </c>
      <c r="AL26" s="71" t="str">
        <f t="shared" si="14"/>
        <v/>
      </c>
      <c r="AM26" s="71" t="str">
        <f t="shared" si="15"/>
        <v/>
      </c>
      <c r="AN26" s="71" t="str">
        <f t="shared" si="16"/>
        <v/>
      </c>
      <c r="AO26" s="71" t="str">
        <f t="shared" si="17"/>
        <v/>
      </c>
      <c r="AP26" s="14" t="str">
        <f t="shared" si="42"/>
        <v>N</v>
      </c>
      <c r="AR26" s="14" t="str">
        <f t="shared" si="3"/>
        <v/>
      </c>
      <c r="AS26" s="14" t="str">
        <f t="shared" si="51"/>
        <v/>
      </c>
      <c r="AT26" s="14" t="str">
        <f>IF('Strategy Dashboard'!AU26="P",IF(AT25="",1,AT25+1),"")</f>
        <v/>
      </c>
      <c r="AU26" s="14" t="str">
        <f>IF('Strategy Dashboard'!AU26="B",IF(AU25="",1,AU25+1),"")</f>
        <v/>
      </c>
      <c r="AV26" s="14" t="str">
        <f t="shared" ref="AV26:AW45" si="53">IF(AT21="",0,AT21)&amp;IF(AT22="",0,AT22)&amp;IF(AT23="",0,AT23)&amp;IF(AT24="",0,AT24)&amp;IF(AT25="",0,AT25)</f>
        <v>00010</v>
      </c>
      <c r="AW26" s="14" t="str">
        <f t="shared" si="53"/>
        <v>12300</v>
      </c>
      <c r="AX26" s="14" t="str">
        <f t="shared" si="43"/>
        <v>200010</v>
      </c>
      <c r="AY26" s="14" t="str">
        <f t="shared" si="43"/>
        <v>012300</v>
      </c>
      <c r="AZ26" s="14" t="str">
        <f t="shared" si="44"/>
        <v>B</v>
      </c>
      <c r="BA26" s="14" t="str">
        <f t="shared" si="19"/>
        <v>F8</v>
      </c>
      <c r="BB26" s="14" t="str">
        <f t="shared" si="45"/>
        <v/>
      </c>
      <c r="BC26" s="14" t="str">
        <f t="shared" si="20"/>
        <v>F2</v>
      </c>
      <c r="BD26" s="14" t="str">
        <f t="shared" si="48"/>
        <v/>
      </c>
      <c r="BE26" s="14">
        <f t="shared" si="46"/>
        <v>1</v>
      </c>
      <c r="BF26" s="14">
        <f t="shared" si="47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>
      <c r="A27" s="14">
        <v>18</v>
      </c>
      <c r="B27" s="68" t="str">
        <f t="shared" si="6"/>
        <v/>
      </c>
      <c r="C27" s="24" t="str">
        <f t="shared" si="2"/>
        <v/>
      </c>
      <c r="D27" s="158" t="str">
        <f t="shared" si="49"/>
        <v/>
      </c>
      <c r="E27" s="114" t="str">
        <f t="shared" si="50"/>
        <v/>
      </c>
      <c r="F27" s="67" t="str">
        <f t="shared" si="23"/>
        <v/>
      </c>
      <c r="H27" s="81" t="str">
        <f>IF('Strategy Dashboard'!AU27="","",'Strategy Dashboard'!AU27)</f>
        <v/>
      </c>
      <c r="J27" s="68" t="str">
        <f t="shared" si="7"/>
        <v/>
      </c>
      <c r="K27" s="77" t="str">
        <f t="shared" si="8"/>
        <v/>
      </c>
      <c r="L27" s="114" t="str">
        <f t="shared" si="9"/>
        <v/>
      </c>
      <c r="M27" s="24" t="str">
        <f t="shared" si="24"/>
        <v/>
      </c>
      <c r="N27" s="24" t="str">
        <f t="shared" si="25"/>
        <v/>
      </c>
      <c r="O27" s="117" t="str">
        <f t="shared" si="10"/>
        <v/>
      </c>
      <c r="P27" s="24" t="str">
        <f>IF(H27="","",IF(B27="NB",P26,IF(O27="",SUM($O$5:$O27)+N27,SUM($O$5:$O27))))</f>
        <v/>
      </c>
      <c r="Q27" s="123" t="str">
        <f t="shared" si="0"/>
        <v/>
      </c>
      <c r="R27" s="121" t="str">
        <f t="shared" si="11"/>
        <v/>
      </c>
      <c r="S27" s="79" t="str">
        <f t="shared" si="12"/>
        <v/>
      </c>
      <c r="T27" s="14" t="str">
        <f t="shared" si="5"/>
        <v/>
      </c>
      <c r="U27" s="14">
        <f t="shared" si="26"/>
        <v>0</v>
      </c>
      <c r="V27" s="14" t="str">
        <f t="shared" si="27"/>
        <v/>
      </c>
      <c r="W27" s="14" t="str">
        <f t="shared" si="52"/>
        <v>N</v>
      </c>
      <c r="X27" s="14" t="str">
        <f t="shared" si="28"/>
        <v>N</v>
      </c>
      <c r="Y27" s="14" t="str">
        <f t="shared" si="29"/>
        <v/>
      </c>
      <c r="Z27" s="79" t="str">
        <f t="shared" si="30"/>
        <v/>
      </c>
      <c r="AA27" s="14" t="str">
        <f t="shared" si="31"/>
        <v/>
      </c>
      <c r="AB27" s="14" t="str">
        <f t="shared" si="32"/>
        <v/>
      </c>
      <c r="AC27" s="14" t="str">
        <f t="shared" si="33"/>
        <v/>
      </c>
      <c r="AD27" s="14" t="str">
        <f t="shared" si="34"/>
        <v/>
      </c>
      <c r="AE27" s="14" t="str">
        <f t="shared" si="35"/>
        <v/>
      </c>
      <c r="AF27" s="14" t="str">
        <f t="shared" si="36"/>
        <v/>
      </c>
      <c r="AG27" s="152" t="str">
        <f t="shared" si="37"/>
        <v/>
      </c>
      <c r="AH27" s="152" t="str">
        <f t="shared" si="38"/>
        <v/>
      </c>
      <c r="AI27" s="44" t="str">
        <f t="shared" si="39"/>
        <v/>
      </c>
      <c r="AJ27" s="44" t="str">
        <f t="shared" si="40"/>
        <v/>
      </c>
      <c r="AK27" s="44" t="str">
        <f t="shared" si="41"/>
        <v/>
      </c>
      <c r="AL27" s="71" t="str">
        <f t="shared" si="14"/>
        <v/>
      </c>
      <c r="AM27" s="71" t="str">
        <f t="shared" si="15"/>
        <v/>
      </c>
      <c r="AN27" s="71" t="str">
        <f t="shared" si="16"/>
        <v/>
      </c>
      <c r="AO27" s="71" t="str">
        <f t="shared" si="17"/>
        <v/>
      </c>
      <c r="AP27" s="14" t="str">
        <f t="shared" si="42"/>
        <v>N</v>
      </c>
      <c r="AR27" s="14" t="str">
        <f t="shared" si="3"/>
        <v/>
      </c>
      <c r="AS27" s="14" t="str">
        <f t="shared" si="51"/>
        <v/>
      </c>
      <c r="AT27" s="14" t="str">
        <f>IF('Strategy Dashboard'!AU27="P",IF(AT26="",1,AT26+1),"")</f>
        <v/>
      </c>
      <c r="AU27" s="14" t="str">
        <f>IF('Strategy Dashboard'!AU27="B",IF(AU26="",1,AU26+1),"")</f>
        <v/>
      </c>
      <c r="AV27" s="14" t="str">
        <f t="shared" si="53"/>
        <v>00100</v>
      </c>
      <c r="AW27" s="14" t="str">
        <f t="shared" si="53"/>
        <v>23000</v>
      </c>
      <c r="AX27" s="14" t="str">
        <f t="shared" si="43"/>
        <v>000100</v>
      </c>
      <c r="AY27" s="14" t="str">
        <f t="shared" si="43"/>
        <v>123000</v>
      </c>
      <c r="AZ27" s="14" t="str">
        <f t="shared" si="44"/>
        <v>B</v>
      </c>
      <c r="BA27" s="14" t="str">
        <f t="shared" si="19"/>
        <v/>
      </c>
      <c r="BB27" s="14" t="str">
        <f t="shared" si="45"/>
        <v/>
      </c>
      <c r="BC27" s="14" t="str">
        <f t="shared" si="20"/>
        <v/>
      </c>
      <c r="BD27" s="14" t="str">
        <f t="shared" si="48"/>
        <v/>
      </c>
      <c r="BE27" s="14">
        <f t="shared" si="46"/>
        <v>1</v>
      </c>
      <c r="BF27" s="14">
        <f t="shared" si="47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>
      <c r="A28" s="14">
        <v>19</v>
      </c>
      <c r="B28" s="68" t="str">
        <f t="shared" si="6"/>
        <v/>
      </c>
      <c r="C28" s="24" t="str">
        <f t="shared" si="2"/>
        <v/>
      </c>
      <c r="D28" s="158" t="str">
        <f t="shared" si="49"/>
        <v/>
      </c>
      <c r="E28" s="114" t="str">
        <f t="shared" si="50"/>
        <v/>
      </c>
      <c r="F28" s="67" t="str">
        <f t="shared" si="23"/>
        <v/>
      </c>
      <c r="H28" s="81" t="str">
        <f>IF('Strategy Dashboard'!AU28="","",'Strategy Dashboard'!AU28)</f>
        <v/>
      </c>
      <c r="J28" s="68" t="str">
        <f t="shared" si="7"/>
        <v/>
      </c>
      <c r="K28" s="77" t="str">
        <f t="shared" si="8"/>
        <v/>
      </c>
      <c r="L28" s="114" t="str">
        <f t="shared" si="9"/>
        <v/>
      </c>
      <c r="M28" s="24" t="str">
        <f t="shared" si="24"/>
        <v/>
      </c>
      <c r="N28" s="24" t="str">
        <f t="shared" si="25"/>
        <v/>
      </c>
      <c r="O28" s="117" t="str">
        <f t="shared" si="10"/>
        <v/>
      </c>
      <c r="P28" s="24" t="str">
        <f>IF(H28="","",IF(B28="NB",P27,IF(O28="",SUM($O$5:$O28)+N28,SUM($O$5:$O28))))</f>
        <v/>
      </c>
      <c r="Q28" s="123" t="str">
        <f t="shared" si="0"/>
        <v/>
      </c>
      <c r="R28" s="121" t="str">
        <f t="shared" si="11"/>
        <v/>
      </c>
      <c r="S28" s="79" t="str">
        <f t="shared" si="12"/>
        <v/>
      </c>
      <c r="T28" s="14" t="str">
        <f t="shared" si="5"/>
        <v/>
      </c>
      <c r="U28" s="14">
        <f t="shared" si="26"/>
        <v>0</v>
      </c>
      <c r="V28" s="14" t="str">
        <f t="shared" si="27"/>
        <v/>
      </c>
      <c r="W28" s="14" t="str">
        <f t="shared" si="52"/>
        <v>N</v>
      </c>
      <c r="X28" s="14" t="str">
        <f t="shared" si="28"/>
        <v>N</v>
      </c>
      <c r="Y28" s="14" t="str">
        <f t="shared" si="29"/>
        <v/>
      </c>
      <c r="Z28" s="79" t="str">
        <f t="shared" si="30"/>
        <v/>
      </c>
      <c r="AA28" s="14" t="str">
        <f t="shared" si="31"/>
        <v/>
      </c>
      <c r="AB28" s="14" t="str">
        <f t="shared" si="32"/>
        <v/>
      </c>
      <c r="AC28" s="14" t="str">
        <f t="shared" si="33"/>
        <v/>
      </c>
      <c r="AD28" s="14" t="str">
        <f t="shared" si="34"/>
        <v/>
      </c>
      <c r="AE28" s="14" t="str">
        <f t="shared" si="35"/>
        <v/>
      </c>
      <c r="AF28" s="14" t="str">
        <f t="shared" si="36"/>
        <v/>
      </c>
      <c r="AG28" s="152" t="str">
        <f t="shared" si="37"/>
        <v/>
      </c>
      <c r="AH28" s="152" t="str">
        <f t="shared" si="38"/>
        <v/>
      </c>
      <c r="AI28" s="44" t="str">
        <f t="shared" si="39"/>
        <v/>
      </c>
      <c r="AJ28" s="44" t="str">
        <f t="shared" si="40"/>
        <v/>
      </c>
      <c r="AK28" s="44" t="str">
        <f t="shared" si="41"/>
        <v/>
      </c>
      <c r="AL28" s="71" t="str">
        <f t="shared" si="14"/>
        <v/>
      </c>
      <c r="AM28" s="71" t="str">
        <f t="shared" si="15"/>
        <v/>
      </c>
      <c r="AN28" s="71" t="str">
        <f t="shared" si="16"/>
        <v/>
      </c>
      <c r="AO28" s="71" t="str">
        <f t="shared" si="17"/>
        <v/>
      </c>
      <c r="AP28" s="14" t="str">
        <f t="shared" si="42"/>
        <v>N</v>
      </c>
      <c r="AR28" s="14" t="str">
        <f t="shared" si="3"/>
        <v/>
      </c>
      <c r="AS28" s="14" t="str">
        <f t="shared" si="51"/>
        <v/>
      </c>
      <c r="AT28" s="14" t="str">
        <f>IF('Strategy Dashboard'!AU28="P",IF(AT27="",1,AT27+1),"")</f>
        <v/>
      </c>
      <c r="AU28" s="14" t="str">
        <f>IF('Strategy Dashboard'!AU28="B",IF(AU27="",1,AU27+1),"")</f>
        <v/>
      </c>
      <c r="AV28" s="14" t="str">
        <f t="shared" si="53"/>
        <v>01000</v>
      </c>
      <c r="AW28" s="14" t="str">
        <f t="shared" si="53"/>
        <v>30000</v>
      </c>
      <c r="AX28" s="14" t="str">
        <f t="shared" si="43"/>
        <v>001000</v>
      </c>
      <c r="AY28" s="14" t="str">
        <f t="shared" si="43"/>
        <v>230000</v>
      </c>
      <c r="AZ28" s="14" t="str">
        <f t="shared" si="44"/>
        <v>B</v>
      </c>
      <c r="BA28" s="14" t="str">
        <f t="shared" si="19"/>
        <v/>
      </c>
      <c r="BB28" s="14" t="str">
        <f t="shared" si="45"/>
        <v/>
      </c>
      <c r="BC28" s="14" t="str">
        <f t="shared" si="20"/>
        <v/>
      </c>
      <c r="BD28" s="14" t="str">
        <f t="shared" si="48"/>
        <v/>
      </c>
      <c r="BE28" s="14">
        <f t="shared" si="46"/>
        <v>1</v>
      </c>
      <c r="BF28" s="14">
        <f t="shared" si="47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/>
      </c>
      <c r="C29" s="25" t="str">
        <f t="shared" si="2"/>
        <v/>
      </c>
      <c r="D29" s="159" t="str">
        <f t="shared" si="49"/>
        <v/>
      </c>
      <c r="E29" s="115" t="str">
        <f t="shared" si="50"/>
        <v/>
      </c>
      <c r="F29" s="70" t="str">
        <f t="shared" si="23"/>
        <v/>
      </c>
      <c r="H29" s="82" t="str">
        <f>IF('Strategy Dashboard'!AU29="","",'Strategy Dashboard'!AU29)</f>
        <v/>
      </c>
      <c r="J29" s="69" t="str">
        <f t="shared" si="7"/>
        <v/>
      </c>
      <c r="K29" s="78" t="str">
        <f t="shared" si="8"/>
        <v/>
      </c>
      <c r="L29" s="115" t="str">
        <f t="shared" si="9"/>
        <v/>
      </c>
      <c r="M29" s="25" t="str">
        <f t="shared" si="24"/>
        <v/>
      </c>
      <c r="N29" s="25" t="str">
        <f t="shared" si="25"/>
        <v/>
      </c>
      <c r="O29" s="124" t="str">
        <f t="shared" si="10"/>
        <v/>
      </c>
      <c r="P29" s="25" t="str">
        <f>IF(H29="","",IF(B29="NB",P28,IF(O29="",SUM($O$5:$O29)+N29,SUM($O$5:$O29))))</f>
        <v/>
      </c>
      <c r="Q29" s="125" t="str">
        <f t="shared" si="0"/>
        <v/>
      </c>
      <c r="R29" s="122" t="str">
        <f t="shared" si="11"/>
        <v/>
      </c>
      <c r="S29" s="79" t="str">
        <f t="shared" si="12"/>
        <v/>
      </c>
      <c r="T29" s="14" t="str">
        <f t="shared" si="5"/>
        <v/>
      </c>
      <c r="U29" s="14">
        <f t="shared" si="26"/>
        <v>0</v>
      </c>
      <c r="V29" s="14" t="str">
        <f t="shared" si="27"/>
        <v/>
      </c>
      <c r="W29" s="14" t="str">
        <f t="shared" si="52"/>
        <v>N</v>
      </c>
      <c r="X29" s="14" t="str">
        <f t="shared" si="28"/>
        <v>N</v>
      </c>
      <c r="Y29" s="14" t="str">
        <f t="shared" si="29"/>
        <v/>
      </c>
      <c r="Z29" s="79" t="str">
        <f t="shared" si="30"/>
        <v/>
      </c>
      <c r="AA29" s="14" t="str">
        <f t="shared" si="31"/>
        <v/>
      </c>
      <c r="AB29" s="14" t="str">
        <f t="shared" si="32"/>
        <v/>
      </c>
      <c r="AC29" s="14" t="str">
        <f t="shared" si="33"/>
        <v/>
      </c>
      <c r="AD29" s="14" t="str">
        <f t="shared" si="34"/>
        <v/>
      </c>
      <c r="AE29" s="14" t="str">
        <f t="shared" si="35"/>
        <v/>
      </c>
      <c r="AF29" s="14" t="str">
        <f t="shared" si="36"/>
        <v/>
      </c>
      <c r="AG29" s="152" t="str">
        <f t="shared" si="37"/>
        <v/>
      </c>
      <c r="AH29" s="152" t="str">
        <f t="shared" si="38"/>
        <v/>
      </c>
      <c r="AI29" s="44" t="str">
        <f t="shared" si="39"/>
        <v/>
      </c>
      <c r="AJ29" s="44" t="str">
        <f t="shared" si="40"/>
        <v/>
      </c>
      <c r="AK29" s="44" t="str">
        <f t="shared" si="41"/>
        <v/>
      </c>
      <c r="AL29" s="71" t="str">
        <f t="shared" si="14"/>
        <v/>
      </c>
      <c r="AM29" s="71" t="str">
        <f t="shared" si="15"/>
        <v/>
      </c>
      <c r="AN29" s="71" t="str">
        <f t="shared" si="16"/>
        <v/>
      </c>
      <c r="AO29" s="71" t="str">
        <f t="shared" si="17"/>
        <v/>
      </c>
      <c r="AP29" s="14" t="str">
        <f t="shared" si="42"/>
        <v>N</v>
      </c>
      <c r="AR29" s="14" t="str">
        <f t="shared" si="3"/>
        <v/>
      </c>
      <c r="AS29" s="14" t="str">
        <f t="shared" si="51"/>
        <v/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3"/>
        <v>10000</v>
      </c>
      <c r="AW29" s="14" t="str">
        <f t="shared" si="53"/>
        <v>00000</v>
      </c>
      <c r="AX29" s="14" t="str">
        <f t="shared" si="43"/>
        <v>010000</v>
      </c>
      <c r="AY29" s="14" t="str">
        <f t="shared" si="43"/>
        <v>300000</v>
      </c>
      <c r="AZ29" s="14" t="str">
        <f t="shared" si="44"/>
        <v>B</v>
      </c>
      <c r="BA29" s="14" t="str">
        <f t="shared" si="19"/>
        <v/>
      </c>
      <c r="BB29" s="14" t="str">
        <f t="shared" si="45"/>
        <v/>
      </c>
      <c r="BC29" s="14" t="str">
        <f t="shared" si="20"/>
        <v/>
      </c>
      <c r="BD29" s="14" t="str">
        <f t="shared" si="48"/>
        <v/>
      </c>
      <c r="BE29" s="14">
        <f t="shared" si="46"/>
        <v>1</v>
      </c>
      <c r="BF29" s="14">
        <f t="shared" si="47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/>
      </c>
      <c r="C30" s="36" t="str">
        <f t="shared" si="2"/>
        <v/>
      </c>
      <c r="D30" s="156" t="str">
        <f t="shared" si="49"/>
        <v/>
      </c>
      <c r="E30" s="113" t="str">
        <f t="shared" si="50"/>
        <v/>
      </c>
      <c r="F30" s="76" t="str">
        <f t="shared" si="23"/>
        <v/>
      </c>
      <c r="H30" s="80" t="str">
        <f>IF('Strategy Dashboard'!AU30="","",'Strategy Dashboard'!AU30)</f>
        <v/>
      </c>
      <c r="J30" s="74" t="str">
        <f t="shared" si="7"/>
        <v/>
      </c>
      <c r="K30" s="75" t="str">
        <f t="shared" si="8"/>
        <v/>
      </c>
      <c r="L30" s="113" t="str">
        <f t="shared" si="9"/>
        <v/>
      </c>
      <c r="M30" s="36" t="str">
        <f t="shared" si="24"/>
        <v/>
      </c>
      <c r="N30" s="36" t="str">
        <f t="shared" si="25"/>
        <v/>
      </c>
      <c r="O30" s="129" t="str">
        <f t="shared" si="10"/>
        <v/>
      </c>
      <c r="P30" s="36" t="str">
        <f>IF(H30="","",IF(B30="NB",P29,IF(O30="",SUM($O$5:$O30)+N30,SUM($O$5:$O30))))</f>
        <v/>
      </c>
      <c r="Q30" s="130" t="str">
        <f t="shared" si="0"/>
        <v/>
      </c>
      <c r="R30" s="122" t="str">
        <f t="shared" si="11"/>
        <v/>
      </c>
      <c r="S30" s="79" t="str">
        <f t="shared" si="12"/>
        <v/>
      </c>
      <c r="T30" s="14" t="str">
        <f t="shared" si="5"/>
        <v/>
      </c>
      <c r="U30" s="14">
        <f t="shared" si="26"/>
        <v>0</v>
      </c>
      <c r="V30" s="14" t="str">
        <f t="shared" si="27"/>
        <v/>
      </c>
      <c r="W30" s="14" t="str">
        <f t="shared" si="52"/>
        <v>N</v>
      </c>
      <c r="X30" s="14" t="str">
        <f t="shared" si="28"/>
        <v>N</v>
      </c>
      <c r="Y30" s="14" t="str">
        <f t="shared" si="29"/>
        <v/>
      </c>
      <c r="Z30" s="79" t="str">
        <f t="shared" si="30"/>
        <v/>
      </c>
      <c r="AA30" s="14" t="str">
        <f t="shared" si="31"/>
        <v/>
      </c>
      <c r="AB30" s="14" t="str">
        <f t="shared" si="32"/>
        <v/>
      </c>
      <c r="AC30" s="14" t="str">
        <f t="shared" si="33"/>
        <v/>
      </c>
      <c r="AD30" s="14" t="str">
        <f t="shared" si="34"/>
        <v/>
      </c>
      <c r="AE30" s="14" t="str">
        <f t="shared" si="35"/>
        <v/>
      </c>
      <c r="AF30" s="14" t="str">
        <f t="shared" si="36"/>
        <v/>
      </c>
      <c r="AG30" s="152" t="str">
        <f t="shared" si="37"/>
        <v/>
      </c>
      <c r="AH30" s="152" t="str">
        <f t="shared" si="38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1" t="str">
        <f t="shared" si="14"/>
        <v/>
      </c>
      <c r="AM30" s="71" t="str">
        <f t="shared" si="15"/>
        <v/>
      </c>
      <c r="AN30" s="71" t="str">
        <f t="shared" si="16"/>
        <v/>
      </c>
      <c r="AO30" s="71" t="str">
        <f t="shared" si="17"/>
        <v/>
      </c>
      <c r="AP30" s="14" t="str">
        <f t="shared" si="42"/>
        <v>N</v>
      </c>
      <c r="AR30" s="14" t="str">
        <f t="shared" si="3"/>
        <v/>
      </c>
      <c r="AS30" s="14" t="str">
        <f t="shared" si="51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3"/>
        <v>00000</v>
      </c>
      <c r="AW30" s="14" t="str">
        <f t="shared" si="53"/>
        <v>00000</v>
      </c>
      <c r="AX30" s="14" t="str">
        <f t="shared" si="43"/>
        <v>100000</v>
      </c>
      <c r="AY30" s="14" t="str">
        <f t="shared" si="43"/>
        <v>000000</v>
      </c>
      <c r="AZ30" s="14" t="str">
        <f t="shared" si="44"/>
        <v>B</v>
      </c>
      <c r="BA30" s="14" t="str">
        <f t="shared" si="19"/>
        <v/>
      </c>
      <c r="BB30" s="14" t="str">
        <f t="shared" si="45"/>
        <v/>
      </c>
      <c r="BC30" s="14" t="str">
        <f t="shared" si="20"/>
        <v/>
      </c>
      <c r="BD30" s="14" t="str">
        <f t="shared" si="48"/>
        <v/>
      </c>
      <c r="BE30" s="14">
        <f t="shared" si="46"/>
        <v>1</v>
      </c>
      <c r="BF30" s="14">
        <f t="shared" si="47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/>
      </c>
      <c r="C31" s="24" t="str">
        <f t="shared" si="2"/>
        <v/>
      </c>
      <c r="D31" s="158" t="str">
        <f t="shared" si="49"/>
        <v/>
      </c>
      <c r="E31" s="114" t="str">
        <f t="shared" si="50"/>
        <v/>
      </c>
      <c r="F31" s="67" t="str">
        <f t="shared" si="23"/>
        <v/>
      </c>
      <c r="H31" s="81" t="str">
        <f>IF('Strategy Dashboard'!AU31="","",'Strategy Dashboard'!AU31)</f>
        <v/>
      </c>
      <c r="J31" s="68" t="str">
        <f t="shared" si="7"/>
        <v/>
      </c>
      <c r="K31" s="77" t="str">
        <f t="shared" si="8"/>
        <v/>
      </c>
      <c r="L31" s="114" t="str">
        <f t="shared" si="9"/>
        <v/>
      </c>
      <c r="M31" s="24" t="str">
        <f t="shared" si="24"/>
        <v/>
      </c>
      <c r="N31" s="24" t="str">
        <f t="shared" si="25"/>
        <v/>
      </c>
      <c r="O31" s="117" t="str">
        <f t="shared" si="10"/>
        <v/>
      </c>
      <c r="P31" s="24" t="str">
        <f>IF(H31="","",IF(B31="NB",P30,IF(O31="",SUM($O$5:$O31)+N31,SUM($O$5:$O31))))</f>
        <v/>
      </c>
      <c r="Q31" s="123" t="str">
        <f t="shared" si="0"/>
        <v/>
      </c>
      <c r="R31" s="122" t="str">
        <f t="shared" si="11"/>
        <v/>
      </c>
      <c r="S31" s="79" t="str">
        <f t="shared" si="12"/>
        <v/>
      </c>
      <c r="T31" s="14" t="str">
        <f t="shared" si="5"/>
        <v/>
      </c>
      <c r="U31" s="14">
        <f t="shared" si="26"/>
        <v>0</v>
      </c>
      <c r="V31" s="14" t="str">
        <f t="shared" si="27"/>
        <v/>
      </c>
      <c r="W31" s="14" t="str">
        <f t="shared" si="52"/>
        <v>N</v>
      </c>
      <c r="X31" s="14" t="str">
        <f t="shared" si="28"/>
        <v>N</v>
      </c>
      <c r="Y31" s="14" t="str">
        <f t="shared" si="29"/>
        <v/>
      </c>
      <c r="Z31" s="79" t="str">
        <f t="shared" si="30"/>
        <v/>
      </c>
      <c r="AA31" s="14" t="str">
        <f t="shared" si="31"/>
        <v/>
      </c>
      <c r="AB31" s="14" t="str">
        <f t="shared" si="32"/>
        <v/>
      </c>
      <c r="AC31" s="14" t="str">
        <f t="shared" si="33"/>
        <v/>
      </c>
      <c r="AD31" s="14" t="str">
        <f t="shared" si="34"/>
        <v/>
      </c>
      <c r="AE31" s="14" t="str">
        <f t="shared" si="35"/>
        <v/>
      </c>
      <c r="AF31" s="14" t="str">
        <f t="shared" si="36"/>
        <v/>
      </c>
      <c r="AG31" s="152" t="str">
        <f t="shared" si="37"/>
        <v/>
      </c>
      <c r="AH31" s="152" t="str">
        <f t="shared" si="38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1" t="str">
        <f t="shared" si="14"/>
        <v/>
      </c>
      <c r="AM31" s="71" t="str">
        <f t="shared" si="15"/>
        <v/>
      </c>
      <c r="AN31" s="71" t="str">
        <f t="shared" si="16"/>
        <v/>
      </c>
      <c r="AO31" s="71" t="str">
        <f t="shared" si="17"/>
        <v/>
      </c>
      <c r="AP31" s="14" t="str">
        <f t="shared" si="42"/>
        <v>N</v>
      </c>
      <c r="AR31" s="14" t="str">
        <f t="shared" si="3"/>
        <v/>
      </c>
      <c r="AS31" s="14" t="str">
        <f t="shared" si="51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3"/>
        <v>00000</v>
      </c>
      <c r="AW31" s="14" t="str">
        <f t="shared" si="53"/>
        <v>00000</v>
      </c>
      <c r="AX31" s="14" t="str">
        <f t="shared" si="43"/>
        <v>000000</v>
      </c>
      <c r="AY31" s="14" t="str">
        <f t="shared" si="43"/>
        <v>000000</v>
      </c>
      <c r="AZ31" s="14" t="str">
        <f t="shared" si="44"/>
        <v>B</v>
      </c>
      <c r="BA31" s="14" t="str">
        <f t="shared" si="19"/>
        <v/>
      </c>
      <c r="BB31" s="14" t="str">
        <f t="shared" si="45"/>
        <v/>
      </c>
      <c r="BC31" s="14" t="str">
        <f t="shared" si="20"/>
        <v/>
      </c>
      <c r="BD31" s="14" t="str">
        <f t="shared" si="48"/>
        <v/>
      </c>
      <c r="BE31" s="14">
        <f t="shared" si="46"/>
        <v>1</v>
      </c>
      <c r="BF31" s="14">
        <f t="shared" si="47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/>
      </c>
      <c r="C32" s="24" t="str">
        <f t="shared" si="2"/>
        <v/>
      </c>
      <c r="D32" s="158" t="str">
        <f t="shared" si="49"/>
        <v/>
      </c>
      <c r="E32" s="114" t="str">
        <f t="shared" si="50"/>
        <v/>
      </c>
      <c r="F32" s="67" t="str">
        <f t="shared" si="23"/>
        <v/>
      </c>
      <c r="H32" s="81" t="str">
        <f>IF('Strategy Dashboard'!AU32="","",'Strategy Dashboard'!AU32)</f>
        <v/>
      </c>
      <c r="J32" s="68" t="str">
        <f t="shared" si="7"/>
        <v/>
      </c>
      <c r="K32" s="77" t="str">
        <f t="shared" si="8"/>
        <v/>
      </c>
      <c r="L32" s="114" t="str">
        <f t="shared" si="9"/>
        <v/>
      </c>
      <c r="M32" s="24" t="str">
        <f t="shared" si="24"/>
        <v/>
      </c>
      <c r="N32" s="24" t="str">
        <f t="shared" si="25"/>
        <v/>
      </c>
      <c r="O32" s="117" t="str">
        <f t="shared" si="10"/>
        <v/>
      </c>
      <c r="P32" s="24" t="str">
        <f>IF(H32="","",IF(B32="NB",P31,IF(O32="",SUM($O$5:$O32)+N32,SUM($O$5:$O32))))</f>
        <v/>
      </c>
      <c r="Q32" s="123" t="str">
        <f t="shared" si="0"/>
        <v/>
      </c>
      <c r="R32" s="122" t="str">
        <f t="shared" si="11"/>
        <v/>
      </c>
      <c r="S32" s="79" t="str">
        <f t="shared" si="12"/>
        <v/>
      </c>
      <c r="T32" s="14" t="str">
        <f t="shared" si="5"/>
        <v/>
      </c>
      <c r="U32" s="14">
        <f t="shared" si="26"/>
        <v>0</v>
      </c>
      <c r="V32" s="14" t="str">
        <f t="shared" si="27"/>
        <v/>
      </c>
      <c r="W32" s="14" t="str">
        <f t="shared" si="52"/>
        <v>N</v>
      </c>
      <c r="X32" s="14" t="str">
        <f t="shared" si="28"/>
        <v>N</v>
      </c>
      <c r="Y32" s="14" t="str">
        <f t="shared" si="29"/>
        <v/>
      </c>
      <c r="Z32" s="79" t="str">
        <f t="shared" si="30"/>
        <v/>
      </c>
      <c r="AA32" s="14" t="str">
        <f t="shared" si="31"/>
        <v/>
      </c>
      <c r="AB32" s="14" t="str">
        <f t="shared" si="32"/>
        <v/>
      </c>
      <c r="AC32" s="14" t="str">
        <f t="shared" si="33"/>
        <v/>
      </c>
      <c r="AD32" s="14" t="str">
        <f t="shared" si="34"/>
        <v/>
      </c>
      <c r="AE32" s="14" t="str">
        <f t="shared" si="35"/>
        <v/>
      </c>
      <c r="AF32" s="14" t="str">
        <f t="shared" si="36"/>
        <v/>
      </c>
      <c r="AG32" s="152" t="str">
        <f t="shared" si="37"/>
        <v/>
      </c>
      <c r="AH32" s="152" t="str">
        <f t="shared" si="38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1" t="str">
        <f t="shared" si="14"/>
        <v/>
      </c>
      <c r="AM32" s="71" t="str">
        <f t="shared" si="15"/>
        <v/>
      </c>
      <c r="AN32" s="71" t="str">
        <f t="shared" si="16"/>
        <v/>
      </c>
      <c r="AO32" s="71" t="str">
        <f t="shared" si="17"/>
        <v/>
      </c>
      <c r="AP32" s="14" t="str">
        <f t="shared" si="42"/>
        <v>N</v>
      </c>
      <c r="AR32" s="14" t="str">
        <f t="shared" si="3"/>
        <v/>
      </c>
      <c r="AS32" s="14" t="str">
        <f t="shared" si="51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3"/>
        <v>00000</v>
      </c>
      <c r="AW32" s="14" t="str">
        <f t="shared" si="53"/>
        <v>00000</v>
      </c>
      <c r="AX32" s="14" t="str">
        <f t="shared" si="43"/>
        <v>000000</v>
      </c>
      <c r="AY32" s="14" t="str">
        <f t="shared" si="43"/>
        <v>000000</v>
      </c>
      <c r="AZ32" s="14" t="str">
        <f t="shared" si="44"/>
        <v>B</v>
      </c>
      <c r="BA32" s="14" t="str">
        <f t="shared" si="19"/>
        <v/>
      </c>
      <c r="BB32" s="14" t="str">
        <f t="shared" si="45"/>
        <v/>
      </c>
      <c r="BC32" s="14" t="str">
        <f t="shared" si="20"/>
        <v/>
      </c>
      <c r="BD32" s="14" t="str">
        <f t="shared" si="48"/>
        <v/>
      </c>
      <c r="BE32" s="14">
        <f t="shared" si="46"/>
        <v>1</v>
      </c>
      <c r="BF32" s="14">
        <f t="shared" si="47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68" t="str">
        <f t="shared" si="6"/>
        <v/>
      </c>
      <c r="C33" s="24" t="str">
        <f t="shared" si="2"/>
        <v/>
      </c>
      <c r="D33" s="158" t="str">
        <f t="shared" si="49"/>
        <v/>
      </c>
      <c r="E33" s="114" t="str">
        <f t="shared" si="50"/>
        <v/>
      </c>
      <c r="F33" s="67" t="str">
        <f t="shared" si="23"/>
        <v/>
      </c>
      <c r="H33" s="81" t="str">
        <f>IF('Strategy Dashboard'!AU33="","",'Strategy Dashboard'!AU33)</f>
        <v/>
      </c>
      <c r="J33" s="68" t="str">
        <f t="shared" si="7"/>
        <v/>
      </c>
      <c r="K33" s="77" t="str">
        <f t="shared" si="8"/>
        <v/>
      </c>
      <c r="L33" s="114" t="str">
        <f t="shared" si="9"/>
        <v/>
      </c>
      <c r="M33" s="24" t="str">
        <f t="shared" si="24"/>
        <v/>
      </c>
      <c r="N33" s="24" t="str">
        <f t="shared" si="25"/>
        <v/>
      </c>
      <c r="O33" s="117" t="str">
        <f t="shared" si="10"/>
        <v/>
      </c>
      <c r="P33" s="24" t="str">
        <f>IF(H33="","",IF(B33="NB",P32,IF(O33="",SUM($O$5:$O33)+N33,SUM($O$5:$O33))))</f>
        <v/>
      </c>
      <c r="Q33" s="123" t="str">
        <f t="shared" si="0"/>
        <v/>
      </c>
      <c r="R33" s="122" t="str">
        <f t="shared" si="11"/>
        <v/>
      </c>
      <c r="S33" s="79" t="str">
        <f t="shared" si="12"/>
        <v/>
      </c>
      <c r="T33" s="14" t="str">
        <f t="shared" si="5"/>
        <v/>
      </c>
      <c r="U33" s="14">
        <f t="shared" si="26"/>
        <v>0</v>
      </c>
      <c r="V33" s="14" t="str">
        <f t="shared" si="27"/>
        <v/>
      </c>
      <c r="W33" s="14" t="str">
        <f t="shared" si="52"/>
        <v>N</v>
      </c>
      <c r="X33" s="14" t="str">
        <f t="shared" si="28"/>
        <v>N</v>
      </c>
      <c r="Y33" s="14" t="str">
        <f t="shared" si="29"/>
        <v/>
      </c>
      <c r="Z33" s="79" t="str">
        <f t="shared" si="30"/>
        <v/>
      </c>
      <c r="AA33" s="14" t="str">
        <f t="shared" si="31"/>
        <v/>
      </c>
      <c r="AB33" s="14" t="str">
        <f t="shared" si="32"/>
        <v/>
      </c>
      <c r="AC33" s="14" t="str">
        <f t="shared" si="33"/>
        <v/>
      </c>
      <c r="AD33" s="14" t="str">
        <f t="shared" si="34"/>
        <v/>
      </c>
      <c r="AE33" s="14" t="str">
        <f t="shared" si="35"/>
        <v/>
      </c>
      <c r="AF33" s="14" t="str">
        <f t="shared" si="36"/>
        <v/>
      </c>
      <c r="AG33" s="152" t="str">
        <f t="shared" si="37"/>
        <v/>
      </c>
      <c r="AH33" s="152" t="str">
        <f t="shared" si="38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1" t="str">
        <f t="shared" si="14"/>
        <v/>
      </c>
      <c r="AM33" s="71" t="str">
        <f t="shared" si="15"/>
        <v/>
      </c>
      <c r="AN33" s="71" t="str">
        <f t="shared" si="16"/>
        <v/>
      </c>
      <c r="AO33" s="71" t="str">
        <f t="shared" si="17"/>
        <v/>
      </c>
      <c r="AP33" s="14" t="str">
        <f t="shared" si="42"/>
        <v>N</v>
      </c>
      <c r="AR33" s="14" t="str">
        <f t="shared" si="3"/>
        <v/>
      </c>
      <c r="AS33" s="14" t="str">
        <f t="shared" si="51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3"/>
        <v>00000</v>
      </c>
      <c r="AW33" s="14" t="str">
        <f t="shared" si="53"/>
        <v>00000</v>
      </c>
      <c r="AX33" s="14" t="str">
        <f t="shared" si="43"/>
        <v>000000</v>
      </c>
      <c r="AY33" s="14" t="str">
        <f t="shared" si="43"/>
        <v>000000</v>
      </c>
      <c r="AZ33" s="14" t="str">
        <f t="shared" si="44"/>
        <v>B</v>
      </c>
      <c r="BA33" s="14" t="str">
        <f t="shared" si="19"/>
        <v/>
      </c>
      <c r="BB33" s="14" t="str">
        <f t="shared" si="45"/>
        <v/>
      </c>
      <c r="BC33" s="14" t="str">
        <f t="shared" si="20"/>
        <v/>
      </c>
      <c r="BD33" s="14" t="str">
        <f t="shared" si="48"/>
        <v/>
      </c>
      <c r="BE33" s="14">
        <f t="shared" si="46"/>
        <v>1</v>
      </c>
      <c r="BF33" s="14">
        <f t="shared" si="47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/>
      </c>
      <c r="C34" s="25" t="str">
        <f t="shared" si="2"/>
        <v/>
      </c>
      <c r="D34" s="159" t="str">
        <f t="shared" si="49"/>
        <v/>
      </c>
      <c r="E34" s="115" t="str">
        <f t="shared" si="50"/>
        <v/>
      </c>
      <c r="F34" s="70" t="str">
        <f t="shared" si="23"/>
        <v/>
      </c>
      <c r="H34" s="82" t="str">
        <f>IF('Strategy Dashboard'!AU34="","",'Strategy Dashboard'!AU34)</f>
        <v/>
      </c>
      <c r="J34" s="69" t="str">
        <f t="shared" si="7"/>
        <v/>
      </c>
      <c r="K34" s="78" t="str">
        <f t="shared" si="8"/>
        <v/>
      </c>
      <c r="L34" s="115" t="str">
        <f t="shared" si="9"/>
        <v/>
      </c>
      <c r="M34" s="25" t="str">
        <f t="shared" si="24"/>
        <v/>
      </c>
      <c r="N34" s="25" t="str">
        <f t="shared" si="25"/>
        <v/>
      </c>
      <c r="O34" s="124" t="str">
        <f t="shared" si="10"/>
        <v/>
      </c>
      <c r="P34" s="25" t="str">
        <f>IF(H34="","",IF(B34="NB",P33,IF(O34="",SUM($O$5:$O34)+N34,SUM($O$5:$O34))))</f>
        <v/>
      </c>
      <c r="Q34" s="125" t="str">
        <f t="shared" si="0"/>
        <v/>
      </c>
      <c r="R34" s="122" t="str">
        <f t="shared" si="11"/>
        <v/>
      </c>
      <c r="S34" s="79" t="str">
        <f t="shared" si="12"/>
        <v/>
      </c>
      <c r="T34" s="14" t="str">
        <f t="shared" si="5"/>
        <v/>
      </c>
      <c r="U34" s="14">
        <f t="shared" si="26"/>
        <v>0</v>
      </c>
      <c r="V34" s="14" t="str">
        <f t="shared" si="27"/>
        <v/>
      </c>
      <c r="W34" s="14" t="str">
        <f t="shared" si="52"/>
        <v>N</v>
      </c>
      <c r="X34" s="14" t="str">
        <f t="shared" si="28"/>
        <v>N</v>
      </c>
      <c r="Y34" s="14" t="str">
        <f t="shared" si="29"/>
        <v/>
      </c>
      <c r="Z34" s="79" t="str">
        <f t="shared" si="30"/>
        <v/>
      </c>
      <c r="AA34" s="14" t="str">
        <f t="shared" si="31"/>
        <v/>
      </c>
      <c r="AB34" s="14" t="str">
        <f t="shared" si="32"/>
        <v/>
      </c>
      <c r="AC34" s="14" t="str">
        <f t="shared" si="33"/>
        <v/>
      </c>
      <c r="AD34" s="14" t="str">
        <f t="shared" si="34"/>
        <v/>
      </c>
      <c r="AE34" s="14" t="str">
        <f t="shared" si="35"/>
        <v/>
      </c>
      <c r="AF34" s="14" t="str">
        <f t="shared" si="36"/>
        <v/>
      </c>
      <c r="AG34" s="152" t="str">
        <f t="shared" si="37"/>
        <v/>
      </c>
      <c r="AH34" s="152" t="str">
        <f t="shared" si="38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1" t="str">
        <f t="shared" si="14"/>
        <v/>
      </c>
      <c r="AM34" s="71" t="str">
        <f t="shared" si="15"/>
        <v/>
      </c>
      <c r="AN34" s="71" t="str">
        <f t="shared" si="16"/>
        <v/>
      </c>
      <c r="AO34" s="71" t="str">
        <f t="shared" si="17"/>
        <v/>
      </c>
      <c r="AP34" s="14" t="str">
        <f t="shared" si="42"/>
        <v>N</v>
      </c>
      <c r="AR34" s="14" t="str">
        <f t="shared" si="3"/>
        <v/>
      </c>
      <c r="AS34" s="14" t="str">
        <f t="shared" si="51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3"/>
        <v>00000</v>
      </c>
      <c r="AW34" s="14" t="str">
        <f t="shared" si="53"/>
        <v>00000</v>
      </c>
      <c r="AX34" s="14" t="str">
        <f t="shared" si="43"/>
        <v>000000</v>
      </c>
      <c r="AY34" s="14" t="str">
        <f t="shared" si="43"/>
        <v>000000</v>
      </c>
      <c r="AZ34" s="14" t="str">
        <f t="shared" si="44"/>
        <v>B</v>
      </c>
      <c r="BA34" s="14" t="str">
        <f t="shared" si="19"/>
        <v/>
      </c>
      <c r="BB34" s="14" t="str">
        <f t="shared" si="45"/>
        <v/>
      </c>
      <c r="BC34" s="14" t="str">
        <f t="shared" si="20"/>
        <v/>
      </c>
      <c r="BD34" s="14" t="str">
        <f t="shared" si="48"/>
        <v/>
      </c>
      <c r="BE34" s="14">
        <f t="shared" si="46"/>
        <v>1</v>
      </c>
      <c r="BF34" s="14">
        <f t="shared" si="47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4" t="str">
        <f t="shared" si="6"/>
        <v/>
      </c>
      <c r="C35" s="36" t="str">
        <f t="shared" si="2"/>
        <v/>
      </c>
      <c r="D35" s="156" t="str">
        <f t="shared" si="49"/>
        <v/>
      </c>
      <c r="E35" s="113" t="str">
        <f t="shared" si="50"/>
        <v/>
      </c>
      <c r="F35" s="76" t="str">
        <f t="shared" si="23"/>
        <v/>
      </c>
      <c r="H35" s="80" t="str">
        <f>IF('Strategy Dashboard'!AU35="","",'Strategy Dashboard'!AU35)</f>
        <v/>
      </c>
      <c r="J35" s="74" t="str">
        <f t="shared" si="7"/>
        <v/>
      </c>
      <c r="K35" s="75" t="str">
        <f t="shared" si="8"/>
        <v/>
      </c>
      <c r="L35" s="113" t="str">
        <f t="shared" si="9"/>
        <v/>
      </c>
      <c r="M35" s="36" t="str">
        <f t="shared" si="24"/>
        <v/>
      </c>
      <c r="N35" s="36" t="str">
        <f t="shared" si="25"/>
        <v/>
      </c>
      <c r="O35" s="129" t="str">
        <f t="shared" si="10"/>
        <v/>
      </c>
      <c r="P35" s="36" t="str">
        <f>IF(H35="","",IF(B35="NB",P34,IF(O35="",SUM($O$5:$O35)+N35,SUM($O$5:$O35))))</f>
        <v/>
      </c>
      <c r="Q35" s="130" t="str">
        <f t="shared" si="0"/>
        <v/>
      </c>
      <c r="R35" s="122" t="str">
        <f t="shared" si="11"/>
        <v/>
      </c>
      <c r="S35" s="79" t="str">
        <f t="shared" si="12"/>
        <v/>
      </c>
      <c r="T35" s="14" t="str">
        <f t="shared" si="5"/>
        <v/>
      </c>
      <c r="U35" s="14">
        <f t="shared" si="26"/>
        <v>0</v>
      </c>
      <c r="V35" s="14" t="str">
        <f t="shared" si="27"/>
        <v/>
      </c>
      <c r="W35" s="14" t="str">
        <f t="shared" si="52"/>
        <v>N</v>
      </c>
      <c r="X35" s="14" t="str">
        <f t="shared" si="28"/>
        <v>N</v>
      </c>
      <c r="Y35" s="14" t="str">
        <f t="shared" si="29"/>
        <v/>
      </c>
      <c r="Z35" s="79" t="str">
        <f t="shared" si="30"/>
        <v/>
      </c>
      <c r="AA35" s="14" t="str">
        <f t="shared" si="31"/>
        <v/>
      </c>
      <c r="AB35" s="14" t="str">
        <f t="shared" si="32"/>
        <v/>
      </c>
      <c r="AC35" s="14" t="str">
        <f t="shared" si="33"/>
        <v/>
      </c>
      <c r="AD35" s="14" t="str">
        <f t="shared" si="34"/>
        <v/>
      </c>
      <c r="AE35" s="14" t="str">
        <f t="shared" si="35"/>
        <v/>
      </c>
      <c r="AF35" s="14" t="str">
        <f t="shared" si="36"/>
        <v/>
      </c>
      <c r="AG35" s="152" t="str">
        <f t="shared" si="37"/>
        <v/>
      </c>
      <c r="AH35" s="152" t="str">
        <f t="shared" si="38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1" t="str">
        <f t="shared" si="14"/>
        <v/>
      </c>
      <c r="AM35" s="71" t="str">
        <f t="shared" si="15"/>
        <v/>
      </c>
      <c r="AN35" s="71" t="str">
        <f t="shared" si="16"/>
        <v/>
      </c>
      <c r="AO35" s="71" t="str">
        <f t="shared" si="17"/>
        <v/>
      </c>
      <c r="AP35" s="14" t="str">
        <f t="shared" si="42"/>
        <v>N</v>
      </c>
      <c r="AR35" s="14" t="str">
        <f t="shared" si="3"/>
        <v/>
      </c>
      <c r="AS35" s="14" t="str">
        <f t="shared" si="51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3"/>
        <v>00000</v>
      </c>
      <c r="AW35" s="14" t="str">
        <f t="shared" si="53"/>
        <v>00000</v>
      </c>
      <c r="AX35" s="14" t="str">
        <f t="shared" si="43"/>
        <v>000000</v>
      </c>
      <c r="AY35" s="14" t="str">
        <f t="shared" si="43"/>
        <v>000000</v>
      </c>
      <c r="AZ35" s="14" t="str">
        <f t="shared" si="44"/>
        <v>B</v>
      </c>
      <c r="BA35" s="14" t="str">
        <f t="shared" si="19"/>
        <v/>
      </c>
      <c r="BB35" s="14" t="str">
        <f t="shared" si="45"/>
        <v/>
      </c>
      <c r="BC35" s="14" t="str">
        <f t="shared" si="20"/>
        <v/>
      </c>
      <c r="BD35" s="14" t="str">
        <f t="shared" si="48"/>
        <v/>
      </c>
      <c r="BE35" s="14">
        <f t="shared" si="46"/>
        <v>1</v>
      </c>
      <c r="BF35" s="14">
        <f t="shared" si="47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68" t="str">
        <f t="shared" si="6"/>
        <v/>
      </c>
      <c r="C36" s="24" t="str">
        <f t="shared" si="2"/>
        <v/>
      </c>
      <c r="D36" s="158" t="str">
        <f t="shared" si="49"/>
        <v/>
      </c>
      <c r="E36" s="114" t="str">
        <f t="shared" si="50"/>
        <v/>
      </c>
      <c r="F36" s="67" t="str">
        <f t="shared" si="23"/>
        <v/>
      </c>
      <c r="H36" s="81" t="str">
        <f>IF('Strategy Dashboard'!AU36="","",'Strategy Dashboard'!AU36)</f>
        <v/>
      </c>
      <c r="J36" s="68" t="str">
        <f t="shared" si="7"/>
        <v/>
      </c>
      <c r="K36" s="77" t="str">
        <f t="shared" si="8"/>
        <v/>
      </c>
      <c r="L36" s="114" t="str">
        <f t="shared" si="9"/>
        <v/>
      </c>
      <c r="M36" s="24" t="str">
        <f t="shared" si="24"/>
        <v/>
      </c>
      <c r="N36" s="24" t="str">
        <f t="shared" si="25"/>
        <v/>
      </c>
      <c r="O36" s="117" t="str">
        <f t="shared" si="10"/>
        <v/>
      </c>
      <c r="P36" s="24" t="str">
        <f>IF(H36="","",IF(B36="NB",P35,IF(O36="",SUM($O$5:$O36)+N36,SUM($O$5:$O36))))</f>
        <v/>
      </c>
      <c r="Q36" s="123" t="str">
        <f t="shared" si="0"/>
        <v/>
      </c>
      <c r="R36" s="122" t="str">
        <f t="shared" si="11"/>
        <v/>
      </c>
      <c r="S36" s="79" t="str">
        <f t="shared" si="12"/>
        <v/>
      </c>
      <c r="T36" s="14" t="str">
        <f t="shared" si="5"/>
        <v/>
      </c>
      <c r="U36" s="14">
        <f t="shared" si="26"/>
        <v>0</v>
      </c>
      <c r="V36" s="14" t="str">
        <f t="shared" si="27"/>
        <v/>
      </c>
      <c r="W36" s="14" t="str">
        <f t="shared" si="52"/>
        <v>N</v>
      </c>
      <c r="X36" s="14" t="str">
        <f t="shared" si="28"/>
        <v>N</v>
      </c>
      <c r="Y36" s="14" t="str">
        <f t="shared" si="29"/>
        <v/>
      </c>
      <c r="Z36" s="79" t="str">
        <f t="shared" si="30"/>
        <v/>
      </c>
      <c r="AA36" s="14" t="str">
        <f t="shared" si="31"/>
        <v/>
      </c>
      <c r="AB36" s="14" t="str">
        <f t="shared" si="32"/>
        <v/>
      </c>
      <c r="AC36" s="14" t="str">
        <f t="shared" si="33"/>
        <v/>
      </c>
      <c r="AD36" s="14" t="str">
        <f t="shared" si="34"/>
        <v/>
      </c>
      <c r="AE36" s="14" t="str">
        <f t="shared" si="35"/>
        <v/>
      </c>
      <c r="AF36" s="14" t="str">
        <f t="shared" si="36"/>
        <v/>
      </c>
      <c r="AG36" s="152" t="str">
        <f t="shared" si="37"/>
        <v/>
      </c>
      <c r="AH36" s="152" t="str">
        <f t="shared" si="38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1" t="str">
        <f t="shared" si="14"/>
        <v/>
      </c>
      <c r="AM36" s="71" t="str">
        <f t="shared" si="15"/>
        <v/>
      </c>
      <c r="AN36" s="71" t="str">
        <f t="shared" si="16"/>
        <v/>
      </c>
      <c r="AO36" s="71" t="str">
        <f t="shared" si="17"/>
        <v/>
      </c>
      <c r="AP36" s="14" t="str">
        <f t="shared" si="42"/>
        <v>N</v>
      </c>
      <c r="AR36" s="14" t="str">
        <f t="shared" si="3"/>
        <v/>
      </c>
      <c r="AS36" s="14" t="str">
        <f t="shared" si="51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3"/>
        <v>00000</v>
      </c>
      <c r="AW36" s="14" t="str">
        <f t="shared" si="53"/>
        <v>00000</v>
      </c>
      <c r="AX36" s="14" t="str">
        <f t="shared" si="43"/>
        <v>000000</v>
      </c>
      <c r="AY36" s="14" t="str">
        <f t="shared" si="43"/>
        <v>000000</v>
      </c>
      <c r="AZ36" s="14" t="str">
        <f t="shared" si="44"/>
        <v>B</v>
      </c>
      <c r="BA36" s="14" t="str">
        <f t="shared" si="19"/>
        <v/>
      </c>
      <c r="BB36" s="14" t="str">
        <f t="shared" si="45"/>
        <v/>
      </c>
      <c r="BC36" s="14" t="str">
        <f t="shared" si="20"/>
        <v/>
      </c>
      <c r="BD36" s="14" t="str">
        <f t="shared" si="48"/>
        <v/>
      </c>
      <c r="BE36" s="14">
        <f t="shared" si="46"/>
        <v>1</v>
      </c>
      <c r="BF36" s="14">
        <f t="shared" si="47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68" t="str">
        <f t="shared" si="6"/>
        <v/>
      </c>
      <c r="C37" s="24" t="str">
        <f t="shared" si="2"/>
        <v/>
      </c>
      <c r="D37" s="158" t="str">
        <f t="shared" si="49"/>
        <v/>
      </c>
      <c r="E37" s="114" t="str">
        <f t="shared" si="50"/>
        <v/>
      </c>
      <c r="F37" s="67" t="str">
        <f t="shared" si="23"/>
        <v/>
      </c>
      <c r="H37" s="81" t="str">
        <f>IF('Strategy Dashboard'!AU37="","",'Strategy Dashboard'!AU37)</f>
        <v/>
      </c>
      <c r="J37" s="68" t="str">
        <f t="shared" si="7"/>
        <v/>
      </c>
      <c r="K37" s="77" t="str">
        <f t="shared" si="8"/>
        <v/>
      </c>
      <c r="L37" s="114" t="str">
        <f t="shared" si="9"/>
        <v/>
      </c>
      <c r="M37" s="24" t="str">
        <f t="shared" si="24"/>
        <v/>
      </c>
      <c r="N37" s="24" t="str">
        <f t="shared" si="25"/>
        <v/>
      </c>
      <c r="O37" s="117" t="str">
        <f t="shared" si="10"/>
        <v/>
      </c>
      <c r="P37" s="24" t="str">
        <f>IF(H37="","",IF(B37="NB",P36,IF(O37="",SUM($O$5:$O37)+N37,SUM($O$5:$O37))))</f>
        <v/>
      </c>
      <c r="Q37" s="123" t="str">
        <f t="shared" si="0"/>
        <v/>
      </c>
      <c r="R37" s="122" t="str">
        <f t="shared" si="11"/>
        <v/>
      </c>
      <c r="S37" s="79" t="str">
        <f t="shared" si="12"/>
        <v/>
      </c>
      <c r="T37" s="14" t="str">
        <f t="shared" si="5"/>
        <v/>
      </c>
      <c r="U37" s="14">
        <f t="shared" si="26"/>
        <v>0</v>
      </c>
      <c r="V37" s="14" t="str">
        <f t="shared" si="27"/>
        <v/>
      </c>
      <c r="W37" s="14" t="str">
        <f t="shared" si="52"/>
        <v>N</v>
      </c>
      <c r="X37" s="14" t="str">
        <f t="shared" si="28"/>
        <v>N</v>
      </c>
      <c r="Y37" s="14" t="str">
        <f t="shared" si="29"/>
        <v/>
      </c>
      <c r="Z37" s="79" t="str">
        <f t="shared" si="30"/>
        <v/>
      </c>
      <c r="AA37" s="14" t="str">
        <f t="shared" si="31"/>
        <v/>
      </c>
      <c r="AB37" s="14" t="str">
        <f t="shared" si="32"/>
        <v/>
      </c>
      <c r="AC37" s="14" t="str">
        <f t="shared" si="33"/>
        <v/>
      </c>
      <c r="AD37" s="14" t="str">
        <f t="shared" si="34"/>
        <v/>
      </c>
      <c r="AE37" s="14" t="str">
        <f t="shared" si="35"/>
        <v/>
      </c>
      <c r="AF37" s="14" t="str">
        <f t="shared" si="36"/>
        <v/>
      </c>
      <c r="AG37" s="152" t="str">
        <f t="shared" si="37"/>
        <v/>
      </c>
      <c r="AH37" s="152" t="str">
        <f t="shared" si="38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1" t="str">
        <f t="shared" si="14"/>
        <v/>
      </c>
      <c r="AM37" s="71" t="str">
        <f t="shared" si="15"/>
        <v/>
      </c>
      <c r="AN37" s="71" t="str">
        <f t="shared" si="16"/>
        <v/>
      </c>
      <c r="AO37" s="71" t="str">
        <f t="shared" si="17"/>
        <v/>
      </c>
      <c r="AP37" s="14" t="str">
        <f t="shared" si="42"/>
        <v>N</v>
      </c>
      <c r="AR37" s="14" t="str">
        <f t="shared" si="3"/>
        <v/>
      </c>
      <c r="AS37" s="14" t="str">
        <f t="shared" si="51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3"/>
        <v>00000</v>
      </c>
      <c r="AW37" s="14" t="str">
        <f t="shared" si="53"/>
        <v>00000</v>
      </c>
      <c r="AX37" s="14" t="str">
        <f t="shared" si="43"/>
        <v>000000</v>
      </c>
      <c r="AY37" s="14" t="str">
        <f t="shared" si="43"/>
        <v>000000</v>
      </c>
      <c r="AZ37" s="14" t="str">
        <f t="shared" si="44"/>
        <v>B</v>
      </c>
      <c r="BA37" s="14" t="str">
        <f t="shared" si="19"/>
        <v/>
      </c>
      <c r="BB37" s="14" t="str">
        <f t="shared" si="45"/>
        <v/>
      </c>
      <c r="BC37" s="14" t="str">
        <f t="shared" si="20"/>
        <v/>
      </c>
      <c r="BD37" s="14" t="str">
        <f t="shared" si="48"/>
        <v/>
      </c>
      <c r="BE37" s="14">
        <f t="shared" si="46"/>
        <v>1</v>
      </c>
      <c r="BF37" s="14">
        <f t="shared" si="47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68" t="str">
        <f t="shared" si="6"/>
        <v/>
      </c>
      <c r="C38" s="24" t="str">
        <f t="shared" si="2"/>
        <v/>
      </c>
      <c r="D38" s="158" t="str">
        <f t="shared" si="49"/>
        <v/>
      </c>
      <c r="E38" s="114" t="str">
        <f t="shared" si="50"/>
        <v/>
      </c>
      <c r="F38" s="67" t="str">
        <f t="shared" si="23"/>
        <v/>
      </c>
      <c r="H38" s="81" t="str">
        <f>IF('Strategy Dashboard'!AU38="","",'Strategy Dashboard'!AU38)</f>
        <v/>
      </c>
      <c r="J38" s="68" t="str">
        <f t="shared" si="7"/>
        <v/>
      </c>
      <c r="K38" s="77" t="str">
        <f t="shared" si="8"/>
        <v/>
      </c>
      <c r="L38" s="114" t="str">
        <f t="shared" si="9"/>
        <v/>
      </c>
      <c r="M38" s="24" t="str">
        <f t="shared" si="24"/>
        <v/>
      </c>
      <c r="N38" s="24" t="str">
        <f t="shared" si="25"/>
        <v/>
      </c>
      <c r="O38" s="117" t="str">
        <f t="shared" si="10"/>
        <v/>
      </c>
      <c r="P38" s="24" t="str">
        <f>IF(H38="","",IF(B38="NB",P37,IF(O38="",SUM($O$5:$O38)+N38,SUM($O$5:$O38))))</f>
        <v/>
      </c>
      <c r="Q38" s="123" t="str">
        <f t="shared" si="0"/>
        <v/>
      </c>
      <c r="R38" s="122" t="str">
        <f t="shared" si="11"/>
        <v/>
      </c>
      <c r="S38" s="79" t="str">
        <f t="shared" si="12"/>
        <v/>
      </c>
      <c r="T38" s="14" t="str">
        <f t="shared" si="5"/>
        <v/>
      </c>
      <c r="U38" s="14">
        <f t="shared" si="26"/>
        <v>0</v>
      </c>
      <c r="V38" s="14" t="str">
        <f t="shared" si="27"/>
        <v/>
      </c>
      <c r="W38" s="14" t="str">
        <f t="shared" si="52"/>
        <v>N</v>
      </c>
      <c r="X38" s="14" t="str">
        <f t="shared" si="28"/>
        <v>N</v>
      </c>
      <c r="Y38" s="14" t="str">
        <f t="shared" si="29"/>
        <v/>
      </c>
      <c r="Z38" s="79" t="str">
        <f t="shared" si="30"/>
        <v/>
      </c>
      <c r="AA38" s="14" t="str">
        <f t="shared" si="31"/>
        <v/>
      </c>
      <c r="AB38" s="14" t="str">
        <f t="shared" si="32"/>
        <v/>
      </c>
      <c r="AC38" s="14" t="str">
        <f t="shared" si="33"/>
        <v/>
      </c>
      <c r="AD38" s="14" t="str">
        <f t="shared" si="34"/>
        <v/>
      </c>
      <c r="AE38" s="14" t="str">
        <f t="shared" si="35"/>
        <v/>
      </c>
      <c r="AF38" s="14" t="str">
        <f t="shared" si="36"/>
        <v/>
      </c>
      <c r="AG38" s="152" t="str">
        <f t="shared" si="37"/>
        <v/>
      </c>
      <c r="AH38" s="152" t="str">
        <f t="shared" si="38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1" t="str">
        <f t="shared" si="14"/>
        <v/>
      </c>
      <c r="AM38" s="71" t="str">
        <f t="shared" si="15"/>
        <v/>
      </c>
      <c r="AN38" s="71" t="str">
        <f t="shared" si="16"/>
        <v/>
      </c>
      <c r="AO38" s="71" t="str">
        <f t="shared" si="17"/>
        <v/>
      </c>
      <c r="AP38" s="14" t="str">
        <f t="shared" si="42"/>
        <v>N</v>
      </c>
      <c r="AR38" s="14" t="str">
        <f t="shared" si="3"/>
        <v/>
      </c>
      <c r="AS38" s="14" t="str">
        <f t="shared" si="51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3"/>
        <v>00000</v>
      </c>
      <c r="AW38" s="14" t="str">
        <f t="shared" si="53"/>
        <v>00000</v>
      </c>
      <c r="AX38" s="14" t="str">
        <f t="shared" si="43"/>
        <v>000000</v>
      </c>
      <c r="AY38" s="14" t="str">
        <f t="shared" si="43"/>
        <v>000000</v>
      </c>
      <c r="AZ38" s="14" t="str">
        <f t="shared" si="44"/>
        <v>B</v>
      </c>
      <c r="BA38" s="14" t="str">
        <f t="shared" si="19"/>
        <v/>
      </c>
      <c r="BB38" s="14" t="str">
        <f t="shared" si="45"/>
        <v/>
      </c>
      <c r="BC38" s="14" t="str">
        <f t="shared" si="20"/>
        <v/>
      </c>
      <c r="BD38" s="14" t="str">
        <f t="shared" si="48"/>
        <v/>
      </c>
      <c r="BE38" s="14">
        <f t="shared" si="46"/>
        <v>1</v>
      </c>
      <c r="BF38" s="14">
        <f t="shared" si="47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69" t="str">
        <f t="shared" si="6"/>
        <v/>
      </c>
      <c r="C39" s="25" t="str">
        <f t="shared" si="2"/>
        <v/>
      </c>
      <c r="D39" s="159" t="str">
        <f t="shared" si="49"/>
        <v/>
      </c>
      <c r="E39" s="115" t="str">
        <f t="shared" si="50"/>
        <v/>
      </c>
      <c r="F39" s="70" t="str">
        <f t="shared" si="23"/>
        <v/>
      </c>
      <c r="H39" s="82" t="str">
        <f>IF('Strategy Dashboard'!AU39="","",'Strategy Dashboard'!AU39)</f>
        <v/>
      </c>
      <c r="J39" s="69" t="str">
        <f t="shared" si="7"/>
        <v/>
      </c>
      <c r="K39" s="78" t="str">
        <f t="shared" si="8"/>
        <v/>
      </c>
      <c r="L39" s="115" t="str">
        <f t="shared" si="9"/>
        <v/>
      </c>
      <c r="M39" s="25" t="str">
        <f t="shared" si="24"/>
        <v/>
      </c>
      <c r="N39" s="25" t="str">
        <f t="shared" si="25"/>
        <v/>
      </c>
      <c r="O39" s="124" t="str">
        <f t="shared" si="10"/>
        <v/>
      </c>
      <c r="P39" s="25" t="str">
        <f>IF(H39="","",IF(B39="NB",P38,IF(O39="",SUM($O$5:$O39)+N39,SUM($O$5:$O39))))</f>
        <v/>
      </c>
      <c r="Q39" s="125" t="str">
        <f t="shared" si="0"/>
        <v/>
      </c>
      <c r="R39" s="122" t="str">
        <f t="shared" si="11"/>
        <v/>
      </c>
      <c r="S39" s="79" t="str">
        <f t="shared" si="12"/>
        <v/>
      </c>
      <c r="T39" s="14" t="str">
        <f t="shared" si="5"/>
        <v/>
      </c>
      <c r="U39" s="14">
        <f t="shared" si="26"/>
        <v>0</v>
      </c>
      <c r="V39" s="14" t="str">
        <f t="shared" si="27"/>
        <v/>
      </c>
      <c r="W39" s="14" t="str">
        <f t="shared" si="52"/>
        <v>N</v>
      </c>
      <c r="X39" s="14" t="str">
        <f t="shared" si="28"/>
        <v>N</v>
      </c>
      <c r="Y39" s="14" t="str">
        <f t="shared" si="29"/>
        <v/>
      </c>
      <c r="Z39" s="79" t="str">
        <f t="shared" si="30"/>
        <v/>
      </c>
      <c r="AA39" s="14" t="str">
        <f t="shared" si="31"/>
        <v/>
      </c>
      <c r="AB39" s="14" t="str">
        <f t="shared" si="32"/>
        <v/>
      </c>
      <c r="AC39" s="14" t="str">
        <f t="shared" si="33"/>
        <v/>
      </c>
      <c r="AD39" s="14" t="str">
        <f t="shared" si="34"/>
        <v/>
      </c>
      <c r="AE39" s="14" t="str">
        <f t="shared" si="35"/>
        <v/>
      </c>
      <c r="AF39" s="14" t="str">
        <f t="shared" si="36"/>
        <v/>
      </c>
      <c r="AG39" s="152" t="str">
        <f t="shared" si="37"/>
        <v/>
      </c>
      <c r="AH39" s="152" t="str">
        <f t="shared" si="38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1" t="str">
        <f t="shared" si="14"/>
        <v/>
      </c>
      <c r="AM39" s="71" t="str">
        <f t="shared" si="15"/>
        <v/>
      </c>
      <c r="AN39" s="71" t="str">
        <f t="shared" si="16"/>
        <v/>
      </c>
      <c r="AO39" s="71" t="str">
        <f t="shared" si="17"/>
        <v/>
      </c>
      <c r="AP39" s="14" t="str">
        <f t="shared" si="42"/>
        <v>N</v>
      </c>
      <c r="AR39" s="14" t="str">
        <f t="shared" si="3"/>
        <v/>
      </c>
      <c r="AS39" s="14" t="str">
        <f t="shared" si="51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3"/>
        <v>00000</v>
      </c>
      <c r="AW39" s="14" t="str">
        <f t="shared" si="53"/>
        <v>00000</v>
      </c>
      <c r="AX39" s="14" t="str">
        <f t="shared" si="43"/>
        <v>000000</v>
      </c>
      <c r="AY39" s="14" t="str">
        <f t="shared" si="43"/>
        <v>000000</v>
      </c>
      <c r="AZ39" s="14" t="str">
        <f t="shared" si="44"/>
        <v>B</v>
      </c>
      <c r="BA39" s="14" t="str">
        <f t="shared" si="19"/>
        <v/>
      </c>
      <c r="BB39" s="14" t="str">
        <f t="shared" si="45"/>
        <v/>
      </c>
      <c r="BC39" s="14" t="str">
        <f t="shared" si="20"/>
        <v/>
      </c>
      <c r="BD39" s="14" t="str">
        <f t="shared" si="48"/>
        <v/>
      </c>
      <c r="BE39" s="14">
        <f t="shared" si="46"/>
        <v>1</v>
      </c>
      <c r="BF39" s="14">
        <f t="shared" si="47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/>
      </c>
      <c r="C40" s="36" t="str">
        <f t="shared" si="2"/>
        <v/>
      </c>
      <c r="D40" s="156" t="str">
        <f t="shared" si="49"/>
        <v/>
      </c>
      <c r="E40" s="113" t="str">
        <f t="shared" si="50"/>
        <v/>
      </c>
      <c r="F40" s="76" t="str">
        <f t="shared" si="23"/>
        <v/>
      </c>
      <c r="H40" s="80" t="str">
        <f>IF('Strategy Dashboard'!AU40="","",'Strategy Dashboard'!AU40)</f>
        <v/>
      </c>
      <c r="J40" s="74" t="str">
        <f t="shared" si="7"/>
        <v/>
      </c>
      <c r="K40" s="75" t="str">
        <f t="shared" si="8"/>
        <v/>
      </c>
      <c r="L40" s="113" t="str">
        <f t="shared" si="9"/>
        <v/>
      </c>
      <c r="M40" s="36" t="str">
        <f t="shared" si="24"/>
        <v/>
      </c>
      <c r="N40" s="36" t="str">
        <f t="shared" si="25"/>
        <v/>
      </c>
      <c r="O40" s="129" t="str">
        <f t="shared" si="10"/>
        <v/>
      </c>
      <c r="P40" s="36" t="str">
        <f>IF(H40="","",IF(B40="NB",P39,IF(O40="",SUM($O$5:$O40)+N40,SUM($O$5:$O40))))</f>
        <v/>
      </c>
      <c r="Q40" s="130" t="str">
        <f t="shared" si="0"/>
        <v/>
      </c>
      <c r="R40" s="122" t="str">
        <f t="shared" si="11"/>
        <v/>
      </c>
      <c r="S40" s="79" t="str">
        <f t="shared" si="12"/>
        <v/>
      </c>
      <c r="T40" s="14" t="str">
        <f t="shared" si="5"/>
        <v/>
      </c>
      <c r="U40" s="14">
        <f t="shared" si="26"/>
        <v>0</v>
      </c>
      <c r="V40" s="14" t="str">
        <f t="shared" si="27"/>
        <v/>
      </c>
      <c r="W40" s="14" t="str">
        <f t="shared" si="52"/>
        <v>N</v>
      </c>
      <c r="X40" s="14" t="str">
        <f t="shared" si="28"/>
        <v>N</v>
      </c>
      <c r="Y40" s="14" t="str">
        <f t="shared" si="29"/>
        <v/>
      </c>
      <c r="Z40" s="79" t="str">
        <f t="shared" si="30"/>
        <v/>
      </c>
      <c r="AA40" s="14" t="str">
        <f t="shared" si="31"/>
        <v/>
      </c>
      <c r="AB40" s="14" t="str">
        <f t="shared" si="32"/>
        <v/>
      </c>
      <c r="AC40" s="14" t="str">
        <f t="shared" si="33"/>
        <v/>
      </c>
      <c r="AD40" s="14" t="str">
        <f t="shared" si="34"/>
        <v/>
      </c>
      <c r="AE40" s="14" t="str">
        <f t="shared" si="35"/>
        <v/>
      </c>
      <c r="AF40" s="14" t="str">
        <f t="shared" si="36"/>
        <v/>
      </c>
      <c r="AG40" s="152" t="str">
        <f t="shared" si="37"/>
        <v/>
      </c>
      <c r="AH40" s="152" t="str">
        <f t="shared" si="38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1" t="str">
        <f t="shared" si="14"/>
        <v/>
      </c>
      <c r="AM40" s="71" t="str">
        <f t="shared" si="15"/>
        <v/>
      </c>
      <c r="AN40" s="71" t="str">
        <f t="shared" si="16"/>
        <v/>
      </c>
      <c r="AO40" s="71" t="str">
        <f t="shared" si="17"/>
        <v/>
      </c>
      <c r="AP40" s="14" t="str">
        <f t="shared" si="42"/>
        <v>N</v>
      </c>
      <c r="AR40" s="14" t="str">
        <f t="shared" si="3"/>
        <v/>
      </c>
      <c r="AS40" s="14" t="str">
        <f t="shared" si="51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3"/>
        <v>00000</v>
      </c>
      <c r="AW40" s="14" t="str">
        <f t="shared" si="53"/>
        <v>00000</v>
      </c>
      <c r="AX40" s="14" t="str">
        <f t="shared" si="43"/>
        <v>000000</v>
      </c>
      <c r="AY40" s="14" t="str">
        <f t="shared" si="43"/>
        <v>000000</v>
      </c>
      <c r="AZ40" s="14" t="str">
        <f t="shared" si="44"/>
        <v>B</v>
      </c>
      <c r="BA40" s="14" t="str">
        <f t="shared" si="19"/>
        <v/>
      </c>
      <c r="BB40" s="14" t="str">
        <f t="shared" si="45"/>
        <v/>
      </c>
      <c r="BC40" s="14" t="str">
        <f t="shared" si="20"/>
        <v/>
      </c>
      <c r="BD40" s="14" t="str">
        <f t="shared" si="48"/>
        <v/>
      </c>
      <c r="BE40" s="14">
        <f t="shared" si="46"/>
        <v>1</v>
      </c>
      <c r="BF40" s="14">
        <f t="shared" si="47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68" t="str">
        <f t="shared" si="6"/>
        <v/>
      </c>
      <c r="C41" s="24" t="str">
        <f t="shared" si="2"/>
        <v/>
      </c>
      <c r="D41" s="158" t="str">
        <f t="shared" si="49"/>
        <v/>
      </c>
      <c r="E41" s="114" t="str">
        <f t="shared" si="50"/>
        <v/>
      </c>
      <c r="F41" s="67" t="str">
        <f t="shared" si="23"/>
        <v/>
      </c>
      <c r="H41" s="81" t="str">
        <f>IF('Strategy Dashboard'!AU41="","",'Strategy Dashboard'!AU41)</f>
        <v/>
      </c>
      <c r="J41" s="68" t="str">
        <f t="shared" si="7"/>
        <v/>
      </c>
      <c r="K41" s="77" t="str">
        <f t="shared" si="8"/>
        <v/>
      </c>
      <c r="L41" s="114" t="str">
        <f t="shared" si="9"/>
        <v/>
      </c>
      <c r="M41" s="24" t="str">
        <f t="shared" si="24"/>
        <v/>
      </c>
      <c r="N41" s="24" t="str">
        <f t="shared" si="25"/>
        <v/>
      </c>
      <c r="O41" s="117" t="str">
        <f t="shared" si="10"/>
        <v/>
      </c>
      <c r="P41" s="24" t="str">
        <f>IF(H41="","",IF(B41="NB",P40,IF(O41="",SUM($O$5:$O41)+N41,SUM($O$5:$O41))))</f>
        <v/>
      </c>
      <c r="Q41" s="123" t="str">
        <f t="shared" si="0"/>
        <v/>
      </c>
      <c r="R41" s="122" t="str">
        <f t="shared" si="11"/>
        <v/>
      </c>
      <c r="S41" s="79" t="str">
        <f t="shared" si="12"/>
        <v/>
      </c>
      <c r="T41" s="14" t="str">
        <f t="shared" si="5"/>
        <v/>
      </c>
      <c r="U41" s="14">
        <f t="shared" si="26"/>
        <v>0</v>
      </c>
      <c r="V41" s="14" t="str">
        <f t="shared" si="27"/>
        <v/>
      </c>
      <c r="W41" s="14" t="str">
        <f t="shared" si="52"/>
        <v>N</v>
      </c>
      <c r="X41" s="14" t="str">
        <f t="shared" si="28"/>
        <v>N</v>
      </c>
      <c r="Y41" s="14" t="str">
        <f t="shared" si="29"/>
        <v/>
      </c>
      <c r="Z41" s="79" t="str">
        <f t="shared" si="30"/>
        <v/>
      </c>
      <c r="AA41" s="14" t="str">
        <f t="shared" si="31"/>
        <v/>
      </c>
      <c r="AB41" s="14" t="str">
        <f t="shared" si="32"/>
        <v/>
      </c>
      <c r="AC41" s="14" t="str">
        <f t="shared" si="33"/>
        <v/>
      </c>
      <c r="AD41" s="14" t="str">
        <f t="shared" si="34"/>
        <v/>
      </c>
      <c r="AE41" s="14" t="str">
        <f t="shared" si="35"/>
        <v/>
      </c>
      <c r="AF41" s="14" t="str">
        <f t="shared" si="36"/>
        <v/>
      </c>
      <c r="AG41" s="152" t="str">
        <f t="shared" si="37"/>
        <v/>
      </c>
      <c r="AH41" s="152" t="str">
        <f t="shared" si="38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1" t="str">
        <f t="shared" si="14"/>
        <v/>
      </c>
      <c r="AM41" s="71" t="str">
        <f t="shared" si="15"/>
        <v/>
      </c>
      <c r="AN41" s="71" t="str">
        <f t="shared" si="16"/>
        <v/>
      </c>
      <c r="AO41" s="71" t="str">
        <f t="shared" si="17"/>
        <v/>
      </c>
      <c r="AP41" s="14" t="str">
        <f t="shared" si="42"/>
        <v>N</v>
      </c>
      <c r="AR41" s="14" t="str">
        <f t="shared" si="3"/>
        <v/>
      </c>
      <c r="AS41" s="14" t="str">
        <f t="shared" si="51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3"/>
        <v>00000</v>
      </c>
      <c r="AW41" s="14" t="str">
        <f t="shared" si="53"/>
        <v>00000</v>
      </c>
      <c r="AX41" s="14" t="str">
        <f t="shared" si="43"/>
        <v>000000</v>
      </c>
      <c r="AY41" s="14" t="str">
        <f t="shared" si="43"/>
        <v>000000</v>
      </c>
      <c r="AZ41" s="14" t="str">
        <f t="shared" si="44"/>
        <v>B</v>
      </c>
      <c r="BA41" s="14" t="str">
        <f t="shared" si="19"/>
        <v/>
      </c>
      <c r="BB41" s="14" t="str">
        <f t="shared" si="45"/>
        <v/>
      </c>
      <c r="BC41" s="14" t="str">
        <f t="shared" si="20"/>
        <v/>
      </c>
      <c r="BD41" s="14" t="str">
        <f t="shared" si="48"/>
        <v/>
      </c>
      <c r="BE41" s="14">
        <f t="shared" si="46"/>
        <v>1</v>
      </c>
      <c r="BF41" s="14">
        <f t="shared" si="47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/>
      </c>
      <c r="C42" s="24" t="str">
        <f t="shared" si="2"/>
        <v/>
      </c>
      <c r="D42" s="158" t="str">
        <f t="shared" si="49"/>
        <v/>
      </c>
      <c r="E42" s="114" t="str">
        <f t="shared" si="50"/>
        <v/>
      </c>
      <c r="F42" s="67" t="str">
        <f t="shared" si="23"/>
        <v/>
      </c>
      <c r="H42" s="81" t="str">
        <f>IF('Strategy Dashboard'!AU42="","",'Strategy Dashboard'!AU42)</f>
        <v/>
      </c>
      <c r="J42" s="68" t="str">
        <f t="shared" si="7"/>
        <v/>
      </c>
      <c r="K42" s="77" t="str">
        <f t="shared" si="8"/>
        <v/>
      </c>
      <c r="L42" s="114" t="str">
        <f t="shared" si="9"/>
        <v/>
      </c>
      <c r="M42" s="24" t="str">
        <f t="shared" si="24"/>
        <v/>
      </c>
      <c r="N42" s="24" t="str">
        <f t="shared" si="25"/>
        <v/>
      </c>
      <c r="O42" s="117" t="str">
        <f t="shared" si="10"/>
        <v/>
      </c>
      <c r="P42" s="24" t="str">
        <f>IF(H42="","",IF(B42="NB",P41,IF(O42="",SUM($O$5:$O42)+N42,SUM($O$5:$O42))))</f>
        <v/>
      </c>
      <c r="Q42" s="123" t="str">
        <f t="shared" si="0"/>
        <v/>
      </c>
      <c r="R42" s="122" t="str">
        <f t="shared" si="11"/>
        <v/>
      </c>
      <c r="S42" s="79" t="str">
        <f t="shared" si="12"/>
        <v/>
      </c>
      <c r="T42" s="14" t="str">
        <f t="shared" si="5"/>
        <v/>
      </c>
      <c r="U42" s="14">
        <f t="shared" si="26"/>
        <v>0</v>
      </c>
      <c r="V42" s="14" t="str">
        <f t="shared" si="27"/>
        <v/>
      </c>
      <c r="W42" s="14" t="str">
        <f t="shared" si="52"/>
        <v>N</v>
      </c>
      <c r="X42" s="14" t="str">
        <f t="shared" si="28"/>
        <v>N</v>
      </c>
      <c r="Y42" s="14" t="str">
        <f t="shared" si="29"/>
        <v/>
      </c>
      <c r="Z42" s="79" t="str">
        <f t="shared" si="30"/>
        <v/>
      </c>
      <c r="AA42" s="14" t="str">
        <f t="shared" si="31"/>
        <v/>
      </c>
      <c r="AB42" s="14" t="str">
        <f t="shared" si="32"/>
        <v/>
      </c>
      <c r="AC42" s="14" t="str">
        <f t="shared" si="33"/>
        <v/>
      </c>
      <c r="AD42" s="14" t="str">
        <f t="shared" si="34"/>
        <v/>
      </c>
      <c r="AE42" s="14" t="str">
        <f t="shared" si="35"/>
        <v/>
      </c>
      <c r="AF42" s="14" t="str">
        <f t="shared" si="36"/>
        <v/>
      </c>
      <c r="AG42" s="152" t="str">
        <f t="shared" si="37"/>
        <v/>
      </c>
      <c r="AH42" s="152" t="str">
        <f t="shared" si="38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1" t="str">
        <f t="shared" si="14"/>
        <v/>
      </c>
      <c r="AM42" s="71" t="str">
        <f t="shared" si="15"/>
        <v/>
      </c>
      <c r="AN42" s="71" t="str">
        <f t="shared" si="16"/>
        <v/>
      </c>
      <c r="AO42" s="71" t="str">
        <f t="shared" si="17"/>
        <v/>
      </c>
      <c r="AP42" s="14" t="str">
        <f t="shared" si="42"/>
        <v>N</v>
      </c>
      <c r="AR42" s="14" t="str">
        <f t="shared" si="3"/>
        <v/>
      </c>
      <c r="AS42" s="14" t="str">
        <f t="shared" si="51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3"/>
        <v>00000</v>
      </c>
      <c r="AW42" s="14" t="str">
        <f t="shared" si="53"/>
        <v>00000</v>
      </c>
      <c r="AX42" s="14" t="str">
        <f t="shared" si="43"/>
        <v>000000</v>
      </c>
      <c r="AY42" s="14" t="str">
        <f t="shared" si="43"/>
        <v>000000</v>
      </c>
      <c r="AZ42" s="14" t="str">
        <f t="shared" si="44"/>
        <v>B</v>
      </c>
      <c r="BA42" s="14" t="str">
        <f t="shared" si="19"/>
        <v/>
      </c>
      <c r="BB42" s="14" t="str">
        <f t="shared" si="45"/>
        <v/>
      </c>
      <c r="BC42" s="14" t="str">
        <f t="shared" si="20"/>
        <v/>
      </c>
      <c r="BD42" s="14" t="str">
        <f t="shared" si="48"/>
        <v/>
      </c>
      <c r="BE42" s="14">
        <f t="shared" si="46"/>
        <v>1</v>
      </c>
      <c r="BF42" s="14">
        <f t="shared" si="47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158" t="str">
        <f t="shared" si="49"/>
        <v/>
      </c>
      <c r="E43" s="114" t="str">
        <f t="shared" si="50"/>
        <v/>
      </c>
      <c r="F43" s="67" t="str">
        <f t="shared" si="23"/>
        <v/>
      </c>
      <c r="H43" s="81" t="str">
        <f>IF('Strategy Dashboard'!AU43="","",'Strategy Dashboard'!AU43)</f>
        <v/>
      </c>
      <c r="J43" s="68" t="str">
        <f t="shared" si="7"/>
        <v/>
      </c>
      <c r="K43" s="77" t="str">
        <f t="shared" si="8"/>
        <v/>
      </c>
      <c r="L43" s="114" t="str">
        <f t="shared" si="9"/>
        <v/>
      </c>
      <c r="M43" s="24" t="str">
        <f t="shared" si="24"/>
        <v/>
      </c>
      <c r="N43" s="24" t="str">
        <f t="shared" si="25"/>
        <v/>
      </c>
      <c r="O43" s="117" t="str">
        <f t="shared" si="10"/>
        <v/>
      </c>
      <c r="P43" s="24" t="str">
        <f>IF(H43="","",IF(B43="NB",P42,IF(O43="",SUM($O$5:$O43)+N43,SUM($O$5:$O43))))</f>
        <v/>
      </c>
      <c r="Q43" s="123" t="str">
        <f t="shared" si="0"/>
        <v/>
      </c>
      <c r="R43" s="122" t="str">
        <f t="shared" si="11"/>
        <v/>
      </c>
      <c r="S43" s="79" t="str">
        <f t="shared" si="12"/>
        <v/>
      </c>
      <c r="T43" s="14" t="str">
        <f t="shared" si="5"/>
        <v/>
      </c>
      <c r="U43" s="14">
        <f t="shared" si="26"/>
        <v>0</v>
      </c>
      <c r="V43" s="14" t="str">
        <f t="shared" si="27"/>
        <v/>
      </c>
      <c r="W43" s="14" t="str">
        <f t="shared" si="52"/>
        <v>N</v>
      </c>
      <c r="X43" s="14" t="str">
        <f t="shared" si="28"/>
        <v>N</v>
      </c>
      <c r="Y43" s="14" t="str">
        <f t="shared" si="29"/>
        <v/>
      </c>
      <c r="Z43" s="79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2" t="str">
        <f t="shared" si="37"/>
        <v/>
      </c>
      <c r="AH43" s="152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1" t="str">
        <f t="shared" si="14"/>
        <v/>
      </c>
      <c r="AM43" s="71" t="str">
        <f t="shared" si="15"/>
        <v/>
      </c>
      <c r="AN43" s="71" t="str">
        <f t="shared" si="16"/>
        <v/>
      </c>
      <c r="AO43" s="71" t="str">
        <f t="shared" si="17"/>
        <v/>
      </c>
      <c r="AP43" s="14" t="str">
        <f t="shared" si="42"/>
        <v>N</v>
      </c>
      <c r="AR43" s="14" t="str">
        <f t="shared" si="3"/>
        <v/>
      </c>
      <c r="AS43" s="14" t="str">
        <f t="shared" si="51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3"/>
        <v>00000</v>
      </c>
      <c r="AW43" s="14" t="str">
        <f t="shared" si="53"/>
        <v>00000</v>
      </c>
      <c r="AX43" s="14" t="str">
        <f t="shared" si="43"/>
        <v>000000</v>
      </c>
      <c r="AY43" s="14" t="str">
        <f t="shared" si="43"/>
        <v>000000</v>
      </c>
      <c r="AZ43" s="14" t="str">
        <f t="shared" si="44"/>
        <v>B</v>
      </c>
      <c r="BA43" s="14" t="str">
        <f t="shared" si="19"/>
        <v/>
      </c>
      <c r="BB43" s="14" t="str">
        <f t="shared" si="45"/>
        <v/>
      </c>
      <c r="BC43" s="14" t="str">
        <f t="shared" si="20"/>
        <v/>
      </c>
      <c r="BD43" s="14" t="str">
        <f t="shared" si="48"/>
        <v/>
      </c>
      <c r="BE43" s="14">
        <f t="shared" si="46"/>
        <v>1</v>
      </c>
      <c r="BF43" s="14">
        <f t="shared" si="47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159" t="str">
        <f t="shared" si="49"/>
        <v/>
      </c>
      <c r="E44" s="115" t="str">
        <f t="shared" si="50"/>
        <v/>
      </c>
      <c r="F44" s="70" t="str">
        <f t="shared" si="23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/>
      </c>
      <c r="L44" s="115" t="str">
        <f t="shared" si="9"/>
        <v/>
      </c>
      <c r="M44" s="25" t="str">
        <f t="shared" si="24"/>
        <v/>
      </c>
      <c r="N44" s="25" t="str">
        <f t="shared" si="25"/>
        <v/>
      </c>
      <c r="O44" s="124" t="str">
        <f t="shared" si="10"/>
        <v/>
      </c>
      <c r="P44" s="25" t="str">
        <f>IF(H44="","",IF(B44="NB",P43,IF(O44="",SUM($O$5:$O44)+N44,SUM($O$5:$O44))))</f>
        <v/>
      </c>
      <c r="Q44" s="125" t="str">
        <f t="shared" si="0"/>
        <v/>
      </c>
      <c r="R44" s="122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6"/>
        <v>0</v>
      </c>
      <c r="V44" s="14" t="str">
        <f t="shared" si="27"/>
        <v/>
      </c>
      <c r="W44" s="14" t="str">
        <f t="shared" si="52"/>
        <v>N</v>
      </c>
      <c r="X44" s="14" t="str">
        <f t="shared" si="28"/>
        <v>N</v>
      </c>
      <c r="Y44" s="14" t="str">
        <f t="shared" si="29"/>
        <v/>
      </c>
      <c r="Z44" s="79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2" t="str">
        <f t="shared" si="37"/>
        <v/>
      </c>
      <c r="AH44" s="152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1" t="str">
        <f t="shared" si="14"/>
        <v/>
      </c>
      <c r="AM44" s="71" t="str">
        <f t="shared" si="15"/>
        <v/>
      </c>
      <c r="AN44" s="71" t="str">
        <f t="shared" si="16"/>
        <v/>
      </c>
      <c r="AO44" s="71" t="str">
        <f t="shared" si="17"/>
        <v/>
      </c>
      <c r="AP44" s="14" t="str">
        <f t="shared" si="42"/>
        <v>N</v>
      </c>
      <c r="AR44" s="14" t="str">
        <f t="shared" si="3"/>
        <v/>
      </c>
      <c r="AS44" s="14" t="str">
        <f t="shared" si="51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3"/>
        <v>00000</v>
      </c>
      <c r="AW44" s="14" t="str">
        <f t="shared" si="53"/>
        <v>00000</v>
      </c>
      <c r="AX44" s="14" t="str">
        <f t="shared" si="43"/>
        <v>000000</v>
      </c>
      <c r="AY44" s="14" t="str">
        <f t="shared" si="43"/>
        <v>000000</v>
      </c>
      <c r="AZ44" s="14" t="str">
        <f t="shared" si="44"/>
        <v>B</v>
      </c>
      <c r="BA44" s="14" t="str">
        <f t="shared" si="19"/>
        <v/>
      </c>
      <c r="BB44" s="14" t="str">
        <f t="shared" si="45"/>
        <v/>
      </c>
      <c r="BC44" s="14" t="str">
        <f t="shared" si="20"/>
        <v/>
      </c>
      <c r="BD44" s="14" t="str">
        <f t="shared" si="48"/>
        <v/>
      </c>
      <c r="BE44" s="14">
        <f t="shared" si="46"/>
        <v>1</v>
      </c>
      <c r="BF44" s="14">
        <f t="shared" si="47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156" t="str">
        <f t="shared" si="49"/>
        <v/>
      </c>
      <c r="E45" s="113" t="str">
        <f t="shared" si="50"/>
        <v/>
      </c>
      <c r="F45" s="76" t="str">
        <f t="shared" si="23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3" t="str">
        <f t="shared" si="9"/>
        <v/>
      </c>
      <c r="M45" s="36" t="str">
        <f t="shared" si="24"/>
        <v/>
      </c>
      <c r="N45" s="36" t="str">
        <f t="shared" si="25"/>
        <v/>
      </c>
      <c r="O45" s="129" t="str">
        <f t="shared" si="10"/>
        <v/>
      </c>
      <c r="P45" s="36" t="str">
        <f>IF(H45="","",IF(B45="NB",P44,IF(O45="",SUM($O$5:$O45)+N45,SUM($O$5:$O45))))</f>
        <v/>
      </c>
      <c r="Q45" s="130" t="str">
        <f t="shared" si="0"/>
        <v/>
      </c>
      <c r="R45" s="122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6"/>
        <v>0</v>
      </c>
      <c r="V45" s="14" t="str">
        <f t="shared" si="27"/>
        <v/>
      </c>
      <c r="W45" s="14" t="str">
        <f t="shared" si="52"/>
        <v>N</v>
      </c>
      <c r="X45" s="14" t="str">
        <f t="shared" si="28"/>
        <v>N</v>
      </c>
      <c r="Y45" s="14" t="str">
        <f t="shared" si="29"/>
        <v/>
      </c>
      <c r="Z45" s="79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2" t="str">
        <f t="shared" si="37"/>
        <v/>
      </c>
      <c r="AH45" s="152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4"/>
        <v/>
      </c>
      <c r="AM45" s="71" t="str">
        <f t="shared" si="15"/>
        <v/>
      </c>
      <c r="AN45" s="71" t="str">
        <f t="shared" si="16"/>
        <v/>
      </c>
      <c r="AO45" s="71" t="str">
        <f t="shared" si="17"/>
        <v/>
      </c>
      <c r="AP45" s="14" t="str">
        <f t="shared" si="42"/>
        <v>N</v>
      </c>
      <c r="AR45" s="14" t="str">
        <f t="shared" si="3"/>
        <v/>
      </c>
      <c r="AS45" s="14" t="str">
        <f t="shared" si="51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3"/>
        <v>00000</v>
      </c>
      <c r="AW45" s="14" t="str">
        <f t="shared" si="53"/>
        <v>00000</v>
      </c>
      <c r="AX45" s="14" t="str">
        <f t="shared" si="43"/>
        <v>000000</v>
      </c>
      <c r="AY45" s="14" t="str">
        <f t="shared" si="43"/>
        <v>000000</v>
      </c>
      <c r="AZ45" s="14" t="str">
        <f t="shared" si="44"/>
        <v>B</v>
      </c>
      <c r="BA45" s="14" t="str">
        <f t="shared" si="19"/>
        <v/>
      </c>
      <c r="BB45" s="14" t="str">
        <f t="shared" si="45"/>
        <v/>
      </c>
      <c r="BC45" s="14" t="str">
        <f t="shared" si="20"/>
        <v/>
      </c>
      <c r="BD45" s="14" t="str">
        <f t="shared" si="48"/>
        <v/>
      </c>
      <c r="BE45" s="14">
        <f t="shared" si="46"/>
        <v>1</v>
      </c>
      <c r="BF45" s="14">
        <f t="shared" si="47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158" t="str">
        <f t="shared" si="49"/>
        <v/>
      </c>
      <c r="E46" s="114" t="str">
        <f t="shared" si="50"/>
        <v/>
      </c>
      <c r="F46" s="67" t="str">
        <f t="shared" si="23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4" t="str">
        <f t="shared" si="9"/>
        <v/>
      </c>
      <c r="M46" s="24" t="str">
        <f t="shared" si="24"/>
        <v/>
      </c>
      <c r="N46" s="24" t="str">
        <f t="shared" si="25"/>
        <v/>
      </c>
      <c r="O46" s="117" t="str">
        <f t="shared" si="10"/>
        <v/>
      </c>
      <c r="P46" s="24" t="str">
        <f>IF(H46="","",IF(B46="NB",P45,IF(O46="",SUM($O$5:$O46)+N46,SUM($O$5:$O46))))</f>
        <v/>
      </c>
      <c r="Q46" s="123" t="str">
        <f t="shared" si="0"/>
        <v/>
      </c>
      <c r="R46" s="122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6"/>
        <v>0</v>
      </c>
      <c r="V46" s="14" t="str">
        <f t="shared" si="27"/>
        <v/>
      </c>
      <c r="W46" s="14" t="str">
        <f t="shared" si="52"/>
        <v>N</v>
      </c>
      <c r="X46" s="14" t="str">
        <f t="shared" si="28"/>
        <v>N</v>
      </c>
      <c r="Y46" s="14" t="str">
        <f>IF(H45="","",IF(V46="S",1,Y45+1))</f>
        <v/>
      </c>
      <c r="Z46" s="79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2" t="str">
        <f t="shared" si="37"/>
        <v/>
      </c>
      <c r="AH46" s="152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4"/>
        <v/>
      </c>
      <c r="AM46" s="71" t="str">
        <f t="shared" si="15"/>
        <v/>
      </c>
      <c r="AN46" s="71" t="str">
        <f t="shared" si="16"/>
        <v/>
      </c>
      <c r="AO46" s="71" t="str">
        <f t="shared" si="17"/>
        <v/>
      </c>
      <c r="AP46" s="14" t="str">
        <f t="shared" si="42"/>
        <v>N</v>
      </c>
      <c r="AR46" s="14" t="str">
        <f t="shared" si="3"/>
        <v/>
      </c>
      <c r="AS46" s="14" t="str">
        <f t="shared" si="51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4">IF(AT41="",0,AT41)&amp;IF(AT42="",0,AT42)&amp;IF(AT43="",0,AT43)&amp;IF(AT44="",0,AT44)&amp;IF(AT45="",0,AT45)</f>
        <v>00000</v>
      </c>
      <c r="AW46" s="14" t="str">
        <f t="shared" si="54"/>
        <v>00000</v>
      </c>
      <c r="AX46" s="14" t="str">
        <f t="shared" ref="AX46:AY61" si="55">IF(AT40="",0,AT40)&amp;IF(AT41="",0,AT41)&amp;IF(AT42="",0,AT42)&amp;IF(AT43="",0,AT43)&amp;IF(AT44="",0,AT44)&amp;IF(AT45="",0,AT45)</f>
        <v>000000</v>
      </c>
      <c r="AY46" s="14" t="str">
        <f t="shared" si="55"/>
        <v>000000</v>
      </c>
      <c r="AZ46" s="14" t="str">
        <f t="shared" si="44"/>
        <v>B</v>
      </c>
      <c r="BA46" s="14" t="str">
        <f t="shared" si="19"/>
        <v/>
      </c>
      <c r="BB46" s="14" t="str">
        <f t="shared" si="45"/>
        <v/>
      </c>
      <c r="BC46" s="14" t="str">
        <f t="shared" si="20"/>
        <v/>
      </c>
      <c r="BD46" s="14" t="str">
        <f t="shared" si="48"/>
        <v/>
      </c>
      <c r="BE46" s="14">
        <f t="shared" si="46"/>
        <v>1</v>
      </c>
      <c r="BF46" s="14">
        <f t="shared" si="47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158" t="str">
        <f t="shared" si="49"/>
        <v/>
      </c>
      <c r="E47" s="114" t="str">
        <f t="shared" si="50"/>
        <v/>
      </c>
      <c r="F47" s="67" t="str">
        <f t="shared" si="23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4" t="str">
        <f t="shared" si="9"/>
        <v/>
      </c>
      <c r="M47" s="24" t="str">
        <f t="shared" si="24"/>
        <v/>
      </c>
      <c r="N47" s="24" t="str">
        <f t="shared" si="25"/>
        <v/>
      </c>
      <c r="O47" s="117" t="str">
        <f t="shared" si="10"/>
        <v/>
      </c>
      <c r="P47" s="24" t="str">
        <f>IF(H47="","",IF(B47="NB",P46,IF(O47="",SUM($O$5:$O47)+N47,SUM($O$5:$O47))))</f>
        <v/>
      </c>
      <c r="Q47" s="123" t="str">
        <f t="shared" si="0"/>
        <v/>
      </c>
      <c r="R47" s="122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6"/>
        <v>0</v>
      </c>
      <c r="V47" s="14" t="str">
        <f t="shared" si="27"/>
        <v/>
      </c>
      <c r="W47" s="14" t="str">
        <f t="shared" si="52"/>
        <v>N</v>
      </c>
      <c r="X47" s="14" t="str">
        <f t="shared" si="28"/>
        <v>N</v>
      </c>
      <c r="Y47" s="14" t="str">
        <f t="shared" ref="Y47:Y109" si="56">IF(H46="","",IF(V47="S",1,Y46+1))</f>
        <v/>
      </c>
      <c r="Z47" s="79" t="str">
        <f t="shared" si="30"/>
        <v/>
      </c>
      <c r="AA47" s="14" t="str">
        <f t="shared" si="31"/>
        <v/>
      </c>
      <c r="AB47" s="14" t="str">
        <f t="shared" ref="AB47:AB109" si="57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2" t="str">
        <f t="shared" si="37"/>
        <v/>
      </c>
      <c r="AH47" s="152" t="str">
        <f t="shared" si="38"/>
        <v/>
      </c>
      <c r="AI47" s="44" t="str">
        <f t="shared" ref="AI47:AI109" si="58">IF(H46="","",IF(AV47="10101","Y",IF(AW47="10101","Y","N")))</f>
        <v/>
      </c>
      <c r="AJ47" s="44" t="str">
        <f t="shared" ref="AJ47:AJ109" si="59">IF(H46="","",IF(AV47="12345","Y",IF(AW47="12345","Y","N")))</f>
        <v/>
      </c>
      <c r="AK47" s="44" t="str">
        <f t="shared" ref="AK47:AK109" si="60">IF(H46="","",IF(AX47="120012","Y",IF(AY47="120012","Y","N")))</f>
        <v/>
      </c>
      <c r="AL47" s="71" t="str">
        <f t="shared" si="14"/>
        <v/>
      </c>
      <c r="AM47" s="71" t="str">
        <f t="shared" si="15"/>
        <v/>
      </c>
      <c r="AN47" s="71" t="str">
        <f t="shared" si="16"/>
        <v/>
      </c>
      <c r="AO47" s="71" t="str">
        <f t="shared" si="17"/>
        <v/>
      </c>
      <c r="AP47" s="14" t="str">
        <f t="shared" si="42"/>
        <v>N</v>
      </c>
      <c r="AR47" s="14" t="str">
        <f t="shared" si="3"/>
        <v/>
      </c>
      <c r="AS47" s="14" t="str">
        <f t="shared" si="51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4"/>
        <v>00000</v>
      </c>
      <c r="AW47" s="14" t="str">
        <f t="shared" si="54"/>
        <v>00000</v>
      </c>
      <c r="AX47" s="14" t="str">
        <f t="shared" si="55"/>
        <v>000000</v>
      </c>
      <c r="AY47" s="14" t="str">
        <f t="shared" si="55"/>
        <v>000000</v>
      </c>
      <c r="AZ47" s="14" t="str">
        <f t="shared" si="44"/>
        <v>B</v>
      </c>
      <c r="BA47" s="14" t="str">
        <f t="shared" si="19"/>
        <v/>
      </c>
      <c r="BB47" s="14" t="str">
        <f t="shared" si="45"/>
        <v/>
      </c>
      <c r="BC47" s="14" t="str">
        <f t="shared" si="20"/>
        <v/>
      </c>
      <c r="BD47" s="14" t="str">
        <f t="shared" si="48"/>
        <v/>
      </c>
      <c r="BE47" s="14">
        <f t="shared" si="46"/>
        <v>1</v>
      </c>
      <c r="BF47" s="14">
        <f t="shared" si="47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158" t="str">
        <f t="shared" si="49"/>
        <v/>
      </c>
      <c r="E48" s="114" t="str">
        <f t="shared" si="50"/>
        <v/>
      </c>
      <c r="F48" s="67" t="str">
        <f t="shared" si="23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4" t="str">
        <f t="shared" si="9"/>
        <v/>
      </c>
      <c r="M48" s="24" t="str">
        <f t="shared" si="24"/>
        <v/>
      </c>
      <c r="N48" s="24" t="str">
        <f t="shared" si="25"/>
        <v/>
      </c>
      <c r="O48" s="117" t="str">
        <f t="shared" si="10"/>
        <v/>
      </c>
      <c r="P48" s="24" t="str">
        <f>IF(H48="","",IF(B48="NB",P47,IF(O48="",SUM($O$5:$O48)+N48,SUM($O$5:$O48))))</f>
        <v/>
      </c>
      <c r="Q48" s="123" t="str">
        <f t="shared" si="0"/>
        <v/>
      </c>
      <c r="R48" s="122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52"/>
        <v>N</v>
      </c>
      <c r="X48" s="14" t="str">
        <f t="shared" si="28"/>
        <v>N</v>
      </c>
      <c r="Y48" s="14" t="str">
        <f t="shared" si="56"/>
        <v/>
      </c>
      <c r="Z48" s="79" t="str">
        <f t="shared" si="30"/>
        <v/>
      </c>
      <c r="AA48" s="14" t="str">
        <f t="shared" si="31"/>
        <v/>
      </c>
      <c r="AB48" s="14" t="str">
        <f t="shared" si="57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2" t="str">
        <f t="shared" si="37"/>
        <v/>
      </c>
      <c r="AH48" s="152" t="str">
        <f t="shared" si="38"/>
        <v/>
      </c>
      <c r="AI48" s="44" t="str">
        <f t="shared" si="58"/>
        <v/>
      </c>
      <c r="AJ48" s="44" t="str">
        <f t="shared" si="59"/>
        <v/>
      </c>
      <c r="AK48" s="44" t="str">
        <f t="shared" si="60"/>
        <v/>
      </c>
      <c r="AL48" s="71" t="str">
        <f t="shared" si="14"/>
        <v/>
      </c>
      <c r="AM48" s="71" t="str">
        <f t="shared" si="15"/>
        <v/>
      </c>
      <c r="AN48" s="71" t="str">
        <f t="shared" si="16"/>
        <v/>
      </c>
      <c r="AO48" s="71" t="str">
        <f t="shared" si="17"/>
        <v/>
      </c>
      <c r="AP48" s="14" t="str">
        <f t="shared" si="42"/>
        <v>N</v>
      </c>
      <c r="AR48" s="14" t="str">
        <f t="shared" si="3"/>
        <v/>
      </c>
      <c r="AS48" s="14" t="str">
        <f t="shared" si="51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4"/>
        <v>00000</v>
      </c>
      <c r="AW48" s="14" t="str">
        <f t="shared" si="54"/>
        <v>00000</v>
      </c>
      <c r="AX48" s="14" t="str">
        <f t="shared" si="55"/>
        <v>000000</v>
      </c>
      <c r="AY48" s="14" t="str">
        <f t="shared" si="55"/>
        <v>000000</v>
      </c>
      <c r="AZ48" s="14" t="str">
        <f t="shared" si="44"/>
        <v>B</v>
      </c>
      <c r="BA48" s="14" t="str">
        <f t="shared" si="19"/>
        <v/>
      </c>
      <c r="BB48" s="14" t="str">
        <f t="shared" si="45"/>
        <v/>
      </c>
      <c r="BC48" s="14" t="str">
        <f t="shared" si="20"/>
        <v/>
      </c>
      <c r="BD48" s="14" t="str">
        <f t="shared" si="48"/>
        <v/>
      </c>
      <c r="BE48" s="14">
        <f t="shared" si="46"/>
        <v>1</v>
      </c>
      <c r="BF48" s="14">
        <f t="shared" si="47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159" t="str">
        <f t="shared" si="49"/>
        <v/>
      </c>
      <c r="E49" s="115" t="str">
        <f t="shared" si="50"/>
        <v/>
      </c>
      <c r="F49" s="70" t="str">
        <f t="shared" si="23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5" t="str">
        <f t="shared" si="9"/>
        <v/>
      </c>
      <c r="M49" s="25" t="str">
        <f t="shared" si="24"/>
        <v/>
      </c>
      <c r="N49" s="25" t="str">
        <f t="shared" si="25"/>
        <v/>
      </c>
      <c r="O49" s="124" t="str">
        <f t="shared" si="10"/>
        <v/>
      </c>
      <c r="P49" s="25" t="str">
        <f>IF(H49="","",IF(B49="NB",P48,IF(O49="",SUM($O$5:$O49)+N49,SUM($O$5:$O49))))</f>
        <v/>
      </c>
      <c r="Q49" s="125" t="str">
        <f t="shared" si="0"/>
        <v/>
      </c>
      <c r="R49" s="122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52"/>
        <v>N</v>
      </c>
      <c r="X49" s="14" t="str">
        <f t="shared" si="28"/>
        <v>N</v>
      </c>
      <c r="Y49" s="14" t="str">
        <f t="shared" si="56"/>
        <v/>
      </c>
      <c r="Z49" s="79" t="str">
        <f t="shared" si="30"/>
        <v/>
      </c>
      <c r="AA49" s="14" t="str">
        <f t="shared" si="31"/>
        <v/>
      </c>
      <c r="AB49" s="14" t="str">
        <f t="shared" si="57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2" t="str">
        <f t="shared" si="37"/>
        <v/>
      </c>
      <c r="AH49" s="152" t="str">
        <f t="shared" si="38"/>
        <v/>
      </c>
      <c r="AI49" s="44" t="str">
        <f t="shared" si="58"/>
        <v/>
      </c>
      <c r="AJ49" s="44" t="str">
        <f t="shared" si="59"/>
        <v/>
      </c>
      <c r="AK49" s="44" t="str">
        <f t="shared" si="60"/>
        <v/>
      </c>
      <c r="AL49" s="71" t="str">
        <f t="shared" si="14"/>
        <v/>
      </c>
      <c r="AM49" s="71" t="str">
        <f t="shared" si="15"/>
        <v/>
      </c>
      <c r="AN49" s="71" t="str">
        <f t="shared" si="16"/>
        <v/>
      </c>
      <c r="AO49" s="71" t="str">
        <f t="shared" si="17"/>
        <v/>
      </c>
      <c r="AP49" s="14" t="str">
        <f t="shared" si="42"/>
        <v>N</v>
      </c>
      <c r="AR49" s="14" t="str">
        <f t="shared" si="3"/>
        <v/>
      </c>
      <c r="AS49" s="14" t="str">
        <f t="shared" si="51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4"/>
        <v>00000</v>
      </c>
      <c r="AW49" s="14" t="str">
        <f t="shared" si="54"/>
        <v>00000</v>
      </c>
      <c r="AX49" s="14" t="str">
        <f t="shared" si="55"/>
        <v>000000</v>
      </c>
      <c r="AY49" s="14" t="str">
        <f t="shared" si="55"/>
        <v>000000</v>
      </c>
      <c r="AZ49" s="14" t="str">
        <f t="shared" si="44"/>
        <v>B</v>
      </c>
      <c r="BA49" s="14" t="str">
        <f t="shared" si="19"/>
        <v/>
      </c>
      <c r="BB49" s="14" t="str">
        <f t="shared" si="45"/>
        <v/>
      </c>
      <c r="BC49" s="14" t="str">
        <f t="shared" si="20"/>
        <v/>
      </c>
      <c r="BD49" s="14" t="str">
        <f t="shared" si="48"/>
        <v/>
      </c>
      <c r="BE49" s="14">
        <f t="shared" si="46"/>
        <v>1</v>
      </c>
      <c r="BF49" s="14">
        <f t="shared" si="47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156" t="str">
        <f t="shared" si="49"/>
        <v/>
      </c>
      <c r="E50" s="113" t="str">
        <f t="shared" si="50"/>
        <v/>
      </c>
      <c r="F50" s="76" t="str">
        <f t="shared" si="23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3" t="str">
        <f t="shared" si="9"/>
        <v/>
      </c>
      <c r="M50" s="36" t="str">
        <f t="shared" si="24"/>
        <v/>
      </c>
      <c r="N50" s="36" t="str">
        <f t="shared" si="25"/>
        <v/>
      </c>
      <c r="O50" s="129" t="str">
        <f t="shared" si="10"/>
        <v/>
      </c>
      <c r="P50" s="36" t="str">
        <f>IF(H50="","",IF(B50="NB",P49,IF(O50="",SUM($O$5:$O50)+N50,SUM($O$5:$O50))))</f>
        <v/>
      </c>
      <c r="Q50" s="130" t="str">
        <f t="shared" si="0"/>
        <v/>
      </c>
      <c r="R50" s="122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52"/>
        <v>N</v>
      </c>
      <c r="X50" s="14" t="str">
        <f t="shared" si="28"/>
        <v>N</v>
      </c>
      <c r="Y50" s="14" t="str">
        <f t="shared" si="56"/>
        <v/>
      </c>
      <c r="Z50" s="79" t="str">
        <f t="shared" si="30"/>
        <v/>
      </c>
      <c r="AA50" s="14" t="str">
        <f t="shared" si="31"/>
        <v/>
      </c>
      <c r="AB50" s="14" t="str">
        <f t="shared" si="57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2" t="str">
        <f t="shared" si="37"/>
        <v/>
      </c>
      <c r="AH50" s="152" t="str">
        <f t="shared" si="38"/>
        <v/>
      </c>
      <c r="AI50" s="44" t="str">
        <f t="shared" si="58"/>
        <v/>
      </c>
      <c r="AJ50" s="44" t="str">
        <f t="shared" si="59"/>
        <v/>
      </c>
      <c r="AK50" s="44" t="str">
        <f t="shared" si="60"/>
        <v/>
      </c>
      <c r="AL50" s="71" t="str">
        <f t="shared" si="14"/>
        <v/>
      </c>
      <c r="AM50" s="71" t="str">
        <f t="shared" si="15"/>
        <v/>
      </c>
      <c r="AN50" s="71" t="str">
        <f t="shared" si="16"/>
        <v/>
      </c>
      <c r="AO50" s="71" t="str">
        <f t="shared" si="17"/>
        <v/>
      </c>
      <c r="AP50" s="14" t="str">
        <f t="shared" si="42"/>
        <v>N</v>
      </c>
      <c r="AR50" s="14" t="str">
        <f t="shared" si="3"/>
        <v/>
      </c>
      <c r="AS50" s="14" t="str">
        <f t="shared" si="51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4"/>
        <v>00000</v>
      </c>
      <c r="AW50" s="14" t="str">
        <f t="shared" si="54"/>
        <v>00000</v>
      </c>
      <c r="AX50" s="14" t="str">
        <f t="shared" si="55"/>
        <v>000000</v>
      </c>
      <c r="AY50" s="14" t="str">
        <f t="shared" si="55"/>
        <v>000000</v>
      </c>
      <c r="AZ50" s="14" t="str">
        <f t="shared" si="44"/>
        <v>B</v>
      </c>
      <c r="BA50" s="14" t="str">
        <f t="shared" si="19"/>
        <v/>
      </c>
      <c r="BB50" s="14" t="str">
        <f t="shared" si="45"/>
        <v/>
      </c>
      <c r="BC50" s="14" t="str">
        <f t="shared" si="20"/>
        <v/>
      </c>
      <c r="BD50" s="14" t="str">
        <f t="shared" si="48"/>
        <v/>
      </c>
      <c r="BE50" s="14">
        <f t="shared" si="46"/>
        <v>1</v>
      </c>
      <c r="BF50" s="14">
        <f t="shared" si="47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158" t="str">
        <f t="shared" si="49"/>
        <v/>
      </c>
      <c r="E51" s="114" t="str">
        <f t="shared" si="50"/>
        <v/>
      </c>
      <c r="F51" s="67" t="str">
        <f t="shared" si="23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4" t="str">
        <f t="shared" si="9"/>
        <v/>
      </c>
      <c r="M51" s="24" t="str">
        <f t="shared" si="24"/>
        <v/>
      </c>
      <c r="N51" s="24" t="str">
        <f t="shared" si="25"/>
        <v/>
      </c>
      <c r="O51" s="117" t="str">
        <f t="shared" si="10"/>
        <v/>
      </c>
      <c r="P51" s="24" t="str">
        <f>IF(H51="","",IF(B51="NB",P50,IF(O51="",SUM($O$5:$O51)+N51,SUM($O$5:$O51))))</f>
        <v/>
      </c>
      <c r="Q51" s="123" t="str">
        <f t="shared" si="0"/>
        <v/>
      </c>
      <c r="R51" s="122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52"/>
        <v>N</v>
      </c>
      <c r="X51" s="14" t="str">
        <f t="shared" si="28"/>
        <v>N</v>
      </c>
      <c r="Y51" s="14" t="str">
        <f t="shared" si="56"/>
        <v/>
      </c>
      <c r="Z51" s="79" t="str">
        <f t="shared" si="30"/>
        <v/>
      </c>
      <c r="AA51" s="14" t="str">
        <f t="shared" si="31"/>
        <v/>
      </c>
      <c r="AB51" s="14" t="str">
        <f t="shared" si="57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2" t="str">
        <f t="shared" si="37"/>
        <v/>
      </c>
      <c r="AH51" s="152" t="str">
        <f t="shared" si="38"/>
        <v/>
      </c>
      <c r="AI51" s="44" t="str">
        <f t="shared" si="58"/>
        <v/>
      </c>
      <c r="AJ51" s="44" t="str">
        <f t="shared" si="59"/>
        <v/>
      </c>
      <c r="AK51" s="44" t="str">
        <f t="shared" si="60"/>
        <v/>
      </c>
      <c r="AL51" s="71" t="str">
        <f t="shared" si="14"/>
        <v/>
      </c>
      <c r="AM51" s="71" t="str">
        <f t="shared" si="15"/>
        <v/>
      </c>
      <c r="AN51" s="71" t="str">
        <f t="shared" si="16"/>
        <v/>
      </c>
      <c r="AO51" s="71" t="str">
        <f t="shared" si="17"/>
        <v/>
      </c>
      <c r="AP51" s="14" t="str">
        <f t="shared" si="42"/>
        <v>N</v>
      </c>
      <c r="AR51" s="14" t="str">
        <f t="shared" si="3"/>
        <v/>
      </c>
      <c r="AS51" s="14" t="str">
        <f t="shared" si="51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4"/>
        <v>00000</v>
      </c>
      <c r="AW51" s="14" t="str">
        <f t="shared" si="54"/>
        <v>00000</v>
      </c>
      <c r="AX51" s="14" t="str">
        <f t="shared" si="55"/>
        <v>000000</v>
      </c>
      <c r="AY51" s="14" t="str">
        <f t="shared" si="55"/>
        <v>000000</v>
      </c>
      <c r="AZ51" s="14" t="str">
        <f t="shared" si="44"/>
        <v>B</v>
      </c>
      <c r="BA51" s="14" t="str">
        <f t="shared" si="19"/>
        <v/>
      </c>
      <c r="BB51" s="14" t="str">
        <f t="shared" si="45"/>
        <v/>
      </c>
      <c r="BC51" s="14" t="str">
        <f t="shared" si="20"/>
        <v/>
      </c>
      <c r="BD51" s="14" t="str">
        <f t="shared" si="48"/>
        <v/>
      </c>
      <c r="BE51" s="14">
        <f t="shared" si="46"/>
        <v>1</v>
      </c>
      <c r="BF51" s="14">
        <f t="shared" si="47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158" t="str">
        <f t="shared" si="49"/>
        <v/>
      </c>
      <c r="E52" s="114" t="str">
        <f t="shared" si="50"/>
        <v/>
      </c>
      <c r="F52" s="67" t="str">
        <f t="shared" si="23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4" t="str">
        <f t="shared" si="9"/>
        <v/>
      </c>
      <c r="M52" s="24" t="str">
        <f t="shared" si="24"/>
        <v/>
      </c>
      <c r="N52" s="24" t="str">
        <f t="shared" si="25"/>
        <v/>
      </c>
      <c r="O52" s="117" t="str">
        <f t="shared" si="10"/>
        <v/>
      </c>
      <c r="P52" s="24" t="str">
        <f>IF(H52="","",IF(B52="NB",P51,IF(O52="",SUM($O$5:$O52)+N52,SUM($O$5:$O52))))</f>
        <v/>
      </c>
      <c r="Q52" s="123" t="str">
        <f t="shared" si="0"/>
        <v/>
      </c>
      <c r="R52" s="122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52"/>
        <v>N</v>
      </c>
      <c r="X52" s="14" t="str">
        <f t="shared" si="28"/>
        <v>N</v>
      </c>
      <c r="Y52" s="14" t="str">
        <f t="shared" si="56"/>
        <v/>
      </c>
      <c r="Z52" s="79" t="str">
        <f t="shared" si="30"/>
        <v/>
      </c>
      <c r="AA52" s="14" t="str">
        <f t="shared" si="31"/>
        <v/>
      </c>
      <c r="AB52" s="14" t="str">
        <f t="shared" si="57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2" t="str">
        <f t="shared" si="37"/>
        <v/>
      </c>
      <c r="AH52" s="152" t="str">
        <f t="shared" si="38"/>
        <v/>
      </c>
      <c r="AI52" s="44" t="str">
        <f t="shared" si="58"/>
        <v/>
      </c>
      <c r="AJ52" s="44" t="str">
        <f t="shared" si="59"/>
        <v/>
      </c>
      <c r="AK52" s="44" t="str">
        <f t="shared" si="60"/>
        <v/>
      </c>
      <c r="AL52" s="71" t="str">
        <f t="shared" si="14"/>
        <v/>
      </c>
      <c r="AM52" s="71" t="str">
        <f t="shared" si="15"/>
        <v/>
      </c>
      <c r="AN52" s="71" t="str">
        <f t="shared" si="16"/>
        <v/>
      </c>
      <c r="AO52" s="71" t="str">
        <f t="shared" si="17"/>
        <v/>
      </c>
      <c r="AP52" s="14" t="str">
        <f t="shared" si="42"/>
        <v>N</v>
      </c>
      <c r="AR52" s="14" t="str">
        <f t="shared" si="3"/>
        <v/>
      </c>
      <c r="AS52" s="14" t="str">
        <f t="shared" si="51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4"/>
        <v>00000</v>
      </c>
      <c r="AW52" s="14" t="str">
        <f t="shared" si="54"/>
        <v>00000</v>
      </c>
      <c r="AX52" s="14" t="str">
        <f t="shared" si="55"/>
        <v>000000</v>
      </c>
      <c r="AY52" s="14" t="str">
        <f t="shared" si="55"/>
        <v>000000</v>
      </c>
      <c r="AZ52" s="14" t="str">
        <f t="shared" si="44"/>
        <v>B</v>
      </c>
      <c r="BA52" s="14" t="str">
        <f t="shared" si="19"/>
        <v/>
      </c>
      <c r="BB52" s="14" t="str">
        <f t="shared" si="45"/>
        <v/>
      </c>
      <c r="BC52" s="14" t="str">
        <f t="shared" si="20"/>
        <v/>
      </c>
      <c r="BD52" s="14" t="str">
        <f t="shared" si="48"/>
        <v/>
      </c>
      <c r="BE52" s="14">
        <f t="shared" si="46"/>
        <v>1</v>
      </c>
      <c r="BF52" s="14">
        <f t="shared" si="47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158" t="str">
        <f t="shared" si="49"/>
        <v/>
      </c>
      <c r="E53" s="114" t="str">
        <f t="shared" si="50"/>
        <v/>
      </c>
      <c r="F53" s="67" t="str">
        <f t="shared" si="23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4" t="str">
        <f t="shared" si="9"/>
        <v/>
      </c>
      <c r="M53" s="24" t="str">
        <f t="shared" si="24"/>
        <v/>
      </c>
      <c r="N53" s="24" t="str">
        <f t="shared" si="25"/>
        <v/>
      </c>
      <c r="O53" s="117" t="str">
        <f t="shared" si="10"/>
        <v/>
      </c>
      <c r="P53" s="24" t="str">
        <f>IF(H53="","",IF(B53="NB",P52,IF(O53="",SUM($O$5:$O53)+N53,SUM($O$5:$O53))))</f>
        <v/>
      </c>
      <c r="Q53" s="123" t="str">
        <f t="shared" si="0"/>
        <v/>
      </c>
      <c r="R53" s="122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52"/>
        <v>N</v>
      </c>
      <c r="X53" s="14" t="str">
        <f t="shared" si="28"/>
        <v>N</v>
      </c>
      <c r="Y53" s="14" t="str">
        <f t="shared" si="56"/>
        <v/>
      </c>
      <c r="Z53" s="79" t="str">
        <f t="shared" si="30"/>
        <v/>
      </c>
      <c r="AA53" s="14" t="str">
        <f t="shared" si="31"/>
        <v/>
      </c>
      <c r="AB53" s="14" t="str">
        <f t="shared" si="57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2" t="str">
        <f t="shared" si="37"/>
        <v/>
      </c>
      <c r="AH53" s="152" t="str">
        <f t="shared" si="38"/>
        <v/>
      </c>
      <c r="AI53" s="44" t="str">
        <f t="shared" si="58"/>
        <v/>
      </c>
      <c r="AJ53" s="44" t="str">
        <f t="shared" si="59"/>
        <v/>
      </c>
      <c r="AK53" s="44" t="str">
        <f t="shared" si="60"/>
        <v/>
      </c>
      <c r="AL53" s="71" t="str">
        <f t="shared" si="14"/>
        <v/>
      </c>
      <c r="AM53" s="71" t="str">
        <f t="shared" si="15"/>
        <v/>
      </c>
      <c r="AN53" s="71" t="str">
        <f t="shared" si="16"/>
        <v/>
      </c>
      <c r="AO53" s="71" t="str">
        <f t="shared" si="17"/>
        <v/>
      </c>
      <c r="AP53" s="14" t="str">
        <f t="shared" si="42"/>
        <v>N</v>
      </c>
      <c r="AR53" s="14" t="str">
        <f t="shared" si="3"/>
        <v/>
      </c>
      <c r="AS53" s="14" t="str">
        <f t="shared" si="51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4"/>
        <v>00000</v>
      </c>
      <c r="AW53" s="14" t="str">
        <f t="shared" si="54"/>
        <v>00000</v>
      </c>
      <c r="AX53" s="14" t="str">
        <f t="shared" si="55"/>
        <v>000000</v>
      </c>
      <c r="AY53" s="14" t="str">
        <f t="shared" si="55"/>
        <v>000000</v>
      </c>
      <c r="AZ53" s="14" t="str">
        <f t="shared" si="44"/>
        <v>B</v>
      </c>
      <c r="BA53" s="14" t="str">
        <f t="shared" si="19"/>
        <v/>
      </c>
      <c r="BB53" s="14" t="str">
        <f t="shared" si="45"/>
        <v/>
      </c>
      <c r="BC53" s="14" t="str">
        <f t="shared" si="20"/>
        <v/>
      </c>
      <c r="BD53" s="14" t="str">
        <f t="shared" si="48"/>
        <v/>
      </c>
      <c r="BE53" s="14">
        <f t="shared" si="46"/>
        <v>1</v>
      </c>
      <c r="BF53" s="14">
        <f t="shared" si="47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159" t="str">
        <f t="shared" si="49"/>
        <v/>
      </c>
      <c r="E54" s="115" t="str">
        <f t="shared" si="50"/>
        <v/>
      </c>
      <c r="F54" s="70" t="str">
        <f t="shared" si="23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5" t="str">
        <f t="shared" si="9"/>
        <v/>
      </c>
      <c r="M54" s="25" t="str">
        <f t="shared" si="24"/>
        <v/>
      </c>
      <c r="N54" s="25" t="str">
        <f t="shared" si="25"/>
        <v/>
      </c>
      <c r="O54" s="124" t="str">
        <f t="shared" si="10"/>
        <v/>
      </c>
      <c r="P54" s="25" t="str">
        <f>IF(H54="","",IF(B54="NB",P53,IF(O54="",SUM($O$5:$O54)+N54,SUM($O$5:$O54))))</f>
        <v/>
      </c>
      <c r="Q54" s="125" t="str">
        <f t="shared" si="0"/>
        <v/>
      </c>
      <c r="R54" s="122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52"/>
        <v>N</v>
      </c>
      <c r="X54" s="14" t="str">
        <f t="shared" si="28"/>
        <v>N</v>
      </c>
      <c r="Y54" s="14" t="str">
        <f t="shared" si="56"/>
        <v/>
      </c>
      <c r="Z54" s="79" t="str">
        <f t="shared" si="30"/>
        <v/>
      </c>
      <c r="AA54" s="14" t="str">
        <f t="shared" si="31"/>
        <v/>
      </c>
      <c r="AB54" s="14" t="str">
        <f t="shared" si="57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2" t="str">
        <f t="shared" si="37"/>
        <v/>
      </c>
      <c r="AH54" s="152" t="str">
        <f t="shared" si="38"/>
        <v/>
      </c>
      <c r="AI54" s="44" t="str">
        <f t="shared" si="58"/>
        <v/>
      </c>
      <c r="AJ54" s="44" t="str">
        <f t="shared" si="59"/>
        <v/>
      </c>
      <c r="AK54" s="44" t="str">
        <f t="shared" si="60"/>
        <v/>
      </c>
      <c r="AL54" s="71" t="str">
        <f t="shared" si="14"/>
        <v/>
      </c>
      <c r="AM54" s="71" t="str">
        <f t="shared" si="15"/>
        <v/>
      </c>
      <c r="AN54" s="71" t="str">
        <f t="shared" si="16"/>
        <v/>
      </c>
      <c r="AO54" s="71" t="str">
        <f t="shared" si="17"/>
        <v/>
      </c>
      <c r="AP54" s="14" t="str">
        <f t="shared" si="42"/>
        <v>N</v>
      </c>
      <c r="AR54" s="14" t="str">
        <f t="shared" si="3"/>
        <v/>
      </c>
      <c r="AS54" s="14" t="str">
        <f t="shared" si="51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4"/>
        <v>00000</v>
      </c>
      <c r="AW54" s="14" t="str">
        <f t="shared" si="54"/>
        <v>00000</v>
      </c>
      <c r="AX54" s="14" t="str">
        <f t="shared" si="55"/>
        <v>000000</v>
      </c>
      <c r="AY54" s="14" t="str">
        <f t="shared" si="55"/>
        <v>000000</v>
      </c>
      <c r="AZ54" s="14" t="str">
        <f t="shared" si="44"/>
        <v>B</v>
      </c>
      <c r="BA54" s="14" t="str">
        <f t="shared" si="19"/>
        <v/>
      </c>
      <c r="BB54" s="14" t="str">
        <f t="shared" si="45"/>
        <v/>
      </c>
      <c r="BC54" s="14" t="str">
        <f t="shared" si="20"/>
        <v/>
      </c>
      <c r="BD54" s="14" t="str">
        <f t="shared" si="48"/>
        <v/>
      </c>
      <c r="BE54" s="14">
        <f t="shared" si="46"/>
        <v>1</v>
      </c>
      <c r="BF54" s="14">
        <f t="shared" si="47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156" t="str">
        <f t="shared" si="49"/>
        <v/>
      </c>
      <c r="E55" s="113" t="str">
        <f t="shared" si="50"/>
        <v/>
      </c>
      <c r="F55" s="76" t="str">
        <f t="shared" si="23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3" t="str">
        <f t="shared" si="9"/>
        <v/>
      </c>
      <c r="M55" s="36" t="str">
        <f t="shared" si="24"/>
        <v/>
      </c>
      <c r="N55" s="36" t="str">
        <f t="shared" si="25"/>
        <v/>
      </c>
      <c r="O55" s="129" t="str">
        <f t="shared" si="10"/>
        <v/>
      </c>
      <c r="P55" s="36" t="str">
        <f>IF(H55="","",IF(B55="NB",P54,IF(O55="",SUM($O$5:$O55)+N55,SUM($O$5:$O55))))</f>
        <v/>
      </c>
      <c r="Q55" s="130" t="str">
        <f t="shared" si="0"/>
        <v/>
      </c>
      <c r="R55" s="122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52"/>
        <v>N</v>
      </c>
      <c r="X55" s="14" t="str">
        <f t="shared" si="28"/>
        <v>N</v>
      </c>
      <c r="Y55" s="14" t="str">
        <f t="shared" si="56"/>
        <v/>
      </c>
      <c r="Z55" s="79" t="str">
        <f t="shared" si="30"/>
        <v/>
      </c>
      <c r="AA55" s="14" t="str">
        <f t="shared" si="31"/>
        <v/>
      </c>
      <c r="AB55" s="14" t="str">
        <f t="shared" si="57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2" t="str">
        <f t="shared" si="37"/>
        <v/>
      </c>
      <c r="AH55" s="152" t="str">
        <f t="shared" si="38"/>
        <v/>
      </c>
      <c r="AI55" s="44" t="str">
        <f t="shared" si="58"/>
        <v/>
      </c>
      <c r="AJ55" s="44" t="str">
        <f t="shared" si="59"/>
        <v/>
      </c>
      <c r="AK55" s="44" t="str">
        <f t="shared" si="60"/>
        <v/>
      </c>
      <c r="AL55" s="71" t="str">
        <f t="shared" si="14"/>
        <v/>
      </c>
      <c r="AM55" s="71" t="str">
        <f t="shared" si="15"/>
        <v/>
      </c>
      <c r="AN55" s="71" t="str">
        <f t="shared" si="16"/>
        <v/>
      </c>
      <c r="AO55" s="71" t="str">
        <f t="shared" si="17"/>
        <v/>
      </c>
      <c r="AP55" s="14" t="str">
        <f t="shared" si="42"/>
        <v>N</v>
      </c>
      <c r="AR55" s="14" t="str">
        <f t="shared" si="3"/>
        <v/>
      </c>
      <c r="AS55" s="14" t="str">
        <f t="shared" si="51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4"/>
        <v>00000</v>
      </c>
      <c r="AW55" s="14" t="str">
        <f t="shared" si="54"/>
        <v>00000</v>
      </c>
      <c r="AX55" s="14" t="str">
        <f t="shared" si="55"/>
        <v>000000</v>
      </c>
      <c r="AY55" s="14" t="str">
        <f t="shared" si="55"/>
        <v>000000</v>
      </c>
      <c r="AZ55" s="14" t="str">
        <f t="shared" si="44"/>
        <v>B</v>
      </c>
      <c r="BA55" s="14" t="str">
        <f t="shared" si="19"/>
        <v/>
      </c>
      <c r="BB55" s="14" t="str">
        <f t="shared" si="45"/>
        <v/>
      </c>
      <c r="BC55" s="14" t="str">
        <f t="shared" si="20"/>
        <v/>
      </c>
      <c r="BD55" s="14" t="str">
        <f t="shared" si="48"/>
        <v/>
      </c>
      <c r="BE55" s="14">
        <f t="shared" si="46"/>
        <v>1</v>
      </c>
      <c r="BF55" s="14">
        <f t="shared" si="47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158" t="str">
        <f t="shared" si="49"/>
        <v/>
      </c>
      <c r="E56" s="114" t="str">
        <f t="shared" si="50"/>
        <v/>
      </c>
      <c r="F56" s="67" t="str">
        <f t="shared" si="23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4" t="str">
        <f t="shared" si="9"/>
        <v/>
      </c>
      <c r="M56" s="24" t="str">
        <f t="shared" si="24"/>
        <v/>
      </c>
      <c r="N56" s="24" t="str">
        <f t="shared" si="25"/>
        <v/>
      </c>
      <c r="O56" s="117" t="str">
        <f t="shared" si="10"/>
        <v/>
      </c>
      <c r="P56" s="24" t="str">
        <f>IF(H56="","",IF(B56="NB",P55,IF(O56="",SUM($O$5:$O56)+N56,SUM($O$5:$O56))))</f>
        <v/>
      </c>
      <c r="Q56" s="123" t="str">
        <f t="shared" si="0"/>
        <v/>
      </c>
      <c r="R56" s="122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52"/>
        <v>N</v>
      </c>
      <c r="X56" s="14" t="str">
        <f t="shared" si="28"/>
        <v>N</v>
      </c>
      <c r="Y56" s="14" t="str">
        <f t="shared" si="56"/>
        <v/>
      </c>
      <c r="Z56" s="79" t="str">
        <f t="shared" si="30"/>
        <v/>
      </c>
      <c r="AA56" s="14" t="str">
        <f t="shared" si="31"/>
        <v/>
      </c>
      <c r="AB56" s="14" t="str">
        <f t="shared" si="57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2" t="str">
        <f t="shared" si="37"/>
        <v/>
      </c>
      <c r="AH56" s="152" t="str">
        <f t="shared" si="38"/>
        <v/>
      </c>
      <c r="AI56" s="44" t="str">
        <f t="shared" si="58"/>
        <v/>
      </c>
      <c r="AJ56" s="44" t="str">
        <f t="shared" si="59"/>
        <v/>
      </c>
      <c r="AK56" s="44" t="str">
        <f t="shared" si="60"/>
        <v/>
      </c>
      <c r="AL56" s="71" t="str">
        <f t="shared" si="14"/>
        <v/>
      </c>
      <c r="AM56" s="71" t="str">
        <f t="shared" si="15"/>
        <v/>
      </c>
      <c r="AN56" s="71" t="str">
        <f t="shared" si="16"/>
        <v/>
      </c>
      <c r="AO56" s="71" t="str">
        <f t="shared" si="17"/>
        <v/>
      </c>
      <c r="AP56" s="14" t="str">
        <f t="shared" si="42"/>
        <v>N</v>
      </c>
      <c r="AR56" s="14" t="str">
        <f t="shared" si="3"/>
        <v/>
      </c>
      <c r="AS56" s="14" t="str">
        <f t="shared" si="51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4"/>
        <v>00000</v>
      </c>
      <c r="AW56" s="14" t="str">
        <f t="shared" si="54"/>
        <v>00000</v>
      </c>
      <c r="AX56" s="14" t="str">
        <f t="shared" si="55"/>
        <v>000000</v>
      </c>
      <c r="AY56" s="14" t="str">
        <f t="shared" si="55"/>
        <v>000000</v>
      </c>
      <c r="AZ56" s="14" t="str">
        <f t="shared" si="44"/>
        <v>B</v>
      </c>
      <c r="BA56" s="14" t="str">
        <f t="shared" si="19"/>
        <v/>
      </c>
      <c r="BB56" s="14" t="str">
        <f t="shared" si="45"/>
        <v/>
      </c>
      <c r="BC56" s="14" t="str">
        <f t="shared" si="20"/>
        <v/>
      </c>
      <c r="BD56" s="14" t="str">
        <f t="shared" si="48"/>
        <v/>
      </c>
      <c r="BE56" s="14">
        <f t="shared" si="46"/>
        <v>1</v>
      </c>
      <c r="BF56" s="14">
        <f t="shared" si="47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158" t="str">
        <f t="shared" si="49"/>
        <v/>
      </c>
      <c r="E57" s="114" t="str">
        <f t="shared" si="50"/>
        <v/>
      </c>
      <c r="F57" s="67" t="str">
        <f t="shared" si="23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4" t="str">
        <f t="shared" si="9"/>
        <v/>
      </c>
      <c r="M57" s="24" t="str">
        <f t="shared" si="24"/>
        <v/>
      </c>
      <c r="N57" s="24" t="str">
        <f t="shared" si="25"/>
        <v/>
      </c>
      <c r="O57" s="117" t="str">
        <f t="shared" si="10"/>
        <v/>
      </c>
      <c r="P57" s="24" t="str">
        <f>IF(H57="","",IF(B57="NB",P56,IF(O57="",SUM($O$5:$O57)+N57,SUM($O$5:$O57))))</f>
        <v/>
      </c>
      <c r="Q57" s="123" t="str">
        <f t="shared" si="0"/>
        <v/>
      </c>
      <c r="R57" s="122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52"/>
        <v>N</v>
      </c>
      <c r="X57" s="14" t="str">
        <f t="shared" si="28"/>
        <v>N</v>
      </c>
      <c r="Y57" s="14" t="str">
        <f t="shared" si="56"/>
        <v/>
      </c>
      <c r="Z57" s="79" t="str">
        <f t="shared" si="30"/>
        <v/>
      </c>
      <c r="AA57" s="14" t="str">
        <f t="shared" si="31"/>
        <v/>
      </c>
      <c r="AB57" s="14" t="str">
        <f t="shared" si="57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2" t="str">
        <f t="shared" si="37"/>
        <v/>
      </c>
      <c r="AH57" s="152" t="str">
        <f t="shared" si="38"/>
        <v/>
      </c>
      <c r="AI57" s="44" t="str">
        <f t="shared" si="58"/>
        <v/>
      </c>
      <c r="AJ57" s="44" t="str">
        <f t="shared" si="59"/>
        <v/>
      </c>
      <c r="AK57" s="44" t="str">
        <f t="shared" si="60"/>
        <v/>
      </c>
      <c r="AL57" s="71" t="str">
        <f t="shared" si="14"/>
        <v/>
      </c>
      <c r="AM57" s="71" t="str">
        <f t="shared" si="15"/>
        <v/>
      </c>
      <c r="AN57" s="71" t="str">
        <f t="shared" si="16"/>
        <v/>
      </c>
      <c r="AO57" s="71" t="str">
        <f t="shared" si="17"/>
        <v/>
      </c>
      <c r="AP57" s="14" t="str">
        <f t="shared" si="42"/>
        <v>N</v>
      </c>
      <c r="AR57" s="14" t="str">
        <f t="shared" si="3"/>
        <v/>
      </c>
      <c r="AS57" s="14" t="str">
        <f t="shared" si="51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4"/>
        <v>00000</v>
      </c>
      <c r="AW57" s="14" t="str">
        <f t="shared" si="54"/>
        <v>00000</v>
      </c>
      <c r="AX57" s="14" t="str">
        <f t="shared" si="55"/>
        <v>000000</v>
      </c>
      <c r="AY57" s="14" t="str">
        <f t="shared" si="55"/>
        <v>000000</v>
      </c>
      <c r="AZ57" s="14" t="str">
        <f t="shared" si="44"/>
        <v>B</v>
      </c>
      <c r="BA57" s="14" t="str">
        <f t="shared" si="19"/>
        <v/>
      </c>
      <c r="BB57" s="14" t="str">
        <f t="shared" si="45"/>
        <v/>
      </c>
      <c r="BC57" s="14" t="str">
        <f t="shared" si="20"/>
        <v/>
      </c>
      <c r="BD57" s="14" t="str">
        <f t="shared" si="48"/>
        <v/>
      </c>
      <c r="BE57" s="14">
        <f t="shared" si="46"/>
        <v>1</v>
      </c>
      <c r="BF57" s="14">
        <f t="shared" si="47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158" t="str">
        <f t="shared" si="49"/>
        <v/>
      </c>
      <c r="E58" s="114" t="str">
        <f t="shared" si="50"/>
        <v/>
      </c>
      <c r="F58" s="67" t="str">
        <f t="shared" si="23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4" t="str">
        <f t="shared" si="9"/>
        <v/>
      </c>
      <c r="M58" s="24" t="str">
        <f t="shared" si="24"/>
        <v/>
      </c>
      <c r="N58" s="24" t="str">
        <f t="shared" si="25"/>
        <v/>
      </c>
      <c r="O58" s="117" t="str">
        <f t="shared" si="10"/>
        <v/>
      </c>
      <c r="P58" s="24" t="str">
        <f>IF(H58="","",IF(B58="NB",P57,IF(O58="",SUM($O$5:$O58)+N58,SUM($O$5:$O58))))</f>
        <v/>
      </c>
      <c r="Q58" s="123" t="str">
        <f t="shared" si="0"/>
        <v/>
      </c>
      <c r="R58" s="122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52"/>
        <v>N</v>
      </c>
      <c r="X58" s="14" t="str">
        <f t="shared" si="28"/>
        <v>N</v>
      </c>
      <c r="Y58" s="14" t="str">
        <f t="shared" si="56"/>
        <v/>
      </c>
      <c r="Z58" s="79" t="str">
        <f t="shared" si="30"/>
        <v/>
      </c>
      <c r="AA58" s="14" t="str">
        <f t="shared" si="31"/>
        <v/>
      </c>
      <c r="AB58" s="14" t="str">
        <f t="shared" si="57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2" t="str">
        <f t="shared" si="37"/>
        <v/>
      </c>
      <c r="AH58" s="152" t="str">
        <f t="shared" si="38"/>
        <v/>
      </c>
      <c r="AI58" s="44" t="str">
        <f t="shared" si="58"/>
        <v/>
      </c>
      <c r="AJ58" s="44" t="str">
        <f t="shared" si="59"/>
        <v/>
      </c>
      <c r="AK58" s="44" t="str">
        <f t="shared" si="60"/>
        <v/>
      </c>
      <c r="AL58" s="71" t="str">
        <f t="shared" si="14"/>
        <v/>
      </c>
      <c r="AM58" s="71" t="str">
        <f t="shared" si="15"/>
        <v/>
      </c>
      <c r="AN58" s="71" t="str">
        <f t="shared" si="16"/>
        <v/>
      </c>
      <c r="AO58" s="71" t="str">
        <f t="shared" si="17"/>
        <v/>
      </c>
      <c r="AP58" s="14" t="str">
        <f t="shared" si="42"/>
        <v>N</v>
      </c>
      <c r="AR58" s="14" t="str">
        <f t="shared" si="3"/>
        <v/>
      </c>
      <c r="AS58" s="14" t="str">
        <f t="shared" si="51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4"/>
        <v>00000</v>
      </c>
      <c r="AW58" s="14" t="str">
        <f t="shared" si="54"/>
        <v>00000</v>
      </c>
      <c r="AX58" s="14" t="str">
        <f t="shared" si="55"/>
        <v>000000</v>
      </c>
      <c r="AY58" s="14" t="str">
        <f t="shared" si="55"/>
        <v>000000</v>
      </c>
      <c r="AZ58" s="14" t="str">
        <f t="shared" si="44"/>
        <v>B</v>
      </c>
      <c r="BA58" s="14" t="str">
        <f t="shared" si="19"/>
        <v/>
      </c>
      <c r="BB58" s="14" t="str">
        <f t="shared" si="45"/>
        <v/>
      </c>
      <c r="BC58" s="14" t="str">
        <f t="shared" si="20"/>
        <v/>
      </c>
      <c r="BD58" s="14" t="str">
        <f t="shared" si="48"/>
        <v/>
      </c>
      <c r="BE58" s="14">
        <f t="shared" si="46"/>
        <v>1</v>
      </c>
      <c r="BF58" s="14">
        <f t="shared" si="47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159" t="str">
        <f t="shared" si="49"/>
        <v/>
      </c>
      <c r="E59" s="115" t="str">
        <f t="shared" si="50"/>
        <v/>
      </c>
      <c r="F59" s="70" t="str">
        <f t="shared" si="23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5" t="str">
        <f t="shared" si="9"/>
        <v/>
      </c>
      <c r="M59" s="25" t="str">
        <f t="shared" si="24"/>
        <v/>
      </c>
      <c r="N59" s="25" t="str">
        <f t="shared" si="25"/>
        <v/>
      </c>
      <c r="O59" s="124" t="str">
        <f t="shared" si="10"/>
        <v/>
      </c>
      <c r="P59" s="25" t="str">
        <f>IF(H59="","",IF(B59="NB",P58,IF(O59="",SUM($O$5:$O59)+N59,SUM($O$5:$O59))))</f>
        <v/>
      </c>
      <c r="Q59" s="125" t="str">
        <f t="shared" si="0"/>
        <v/>
      </c>
      <c r="R59" s="122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52"/>
        <v>N</v>
      </c>
      <c r="X59" s="14" t="str">
        <f t="shared" si="28"/>
        <v>N</v>
      </c>
      <c r="Y59" s="14" t="str">
        <f t="shared" si="56"/>
        <v/>
      </c>
      <c r="Z59" s="79" t="str">
        <f t="shared" si="30"/>
        <v/>
      </c>
      <c r="AA59" s="14" t="str">
        <f t="shared" si="31"/>
        <v/>
      </c>
      <c r="AB59" s="14" t="str">
        <f t="shared" si="57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2" t="str">
        <f t="shared" si="37"/>
        <v/>
      </c>
      <c r="AH59" s="152" t="str">
        <f t="shared" si="38"/>
        <v/>
      </c>
      <c r="AI59" s="44" t="str">
        <f t="shared" si="58"/>
        <v/>
      </c>
      <c r="AJ59" s="44" t="str">
        <f t="shared" si="59"/>
        <v/>
      </c>
      <c r="AK59" s="44" t="str">
        <f t="shared" si="60"/>
        <v/>
      </c>
      <c r="AL59" s="71" t="str">
        <f t="shared" si="14"/>
        <v/>
      </c>
      <c r="AM59" s="71" t="str">
        <f t="shared" si="15"/>
        <v/>
      </c>
      <c r="AN59" s="71" t="str">
        <f t="shared" si="16"/>
        <v/>
      </c>
      <c r="AO59" s="71" t="str">
        <f t="shared" si="17"/>
        <v/>
      </c>
      <c r="AP59" s="14" t="str">
        <f t="shared" si="42"/>
        <v>N</v>
      </c>
      <c r="AR59" s="14" t="str">
        <f t="shared" si="3"/>
        <v/>
      </c>
      <c r="AS59" s="14" t="str">
        <f t="shared" si="51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4"/>
        <v>00000</v>
      </c>
      <c r="AW59" s="14" t="str">
        <f t="shared" si="54"/>
        <v>00000</v>
      </c>
      <c r="AX59" s="14" t="str">
        <f t="shared" si="55"/>
        <v>000000</v>
      </c>
      <c r="AY59" s="14" t="str">
        <f t="shared" si="55"/>
        <v>000000</v>
      </c>
      <c r="AZ59" s="14" t="str">
        <f t="shared" si="44"/>
        <v>B</v>
      </c>
      <c r="BA59" s="14" t="str">
        <f t="shared" si="19"/>
        <v/>
      </c>
      <c r="BB59" s="14" t="str">
        <f t="shared" si="45"/>
        <v/>
      </c>
      <c r="BC59" s="14" t="str">
        <f t="shared" si="20"/>
        <v/>
      </c>
      <c r="BD59" s="14" t="str">
        <f t="shared" si="48"/>
        <v/>
      </c>
      <c r="BE59" s="14">
        <f t="shared" si="46"/>
        <v>1</v>
      </c>
      <c r="BF59" s="14">
        <f t="shared" si="47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156" t="str">
        <f t="shared" si="49"/>
        <v/>
      </c>
      <c r="E60" s="113" t="str">
        <f t="shared" si="50"/>
        <v/>
      </c>
      <c r="F60" s="76" t="str">
        <f t="shared" si="23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3" t="str">
        <f t="shared" si="9"/>
        <v/>
      </c>
      <c r="M60" s="36" t="str">
        <f t="shared" si="24"/>
        <v/>
      </c>
      <c r="N60" s="36" t="str">
        <f t="shared" si="25"/>
        <v/>
      </c>
      <c r="O60" s="129" t="str">
        <f t="shared" si="10"/>
        <v/>
      </c>
      <c r="P60" s="36" t="str">
        <f>IF(H60="","",IF(B60="NB",P59,IF(O60="",SUM($O$5:$O60)+N60,SUM($O$5:$O60))))</f>
        <v/>
      </c>
      <c r="Q60" s="130" t="str">
        <f t="shared" si="0"/>
        <v/>
      </c>
      <c r="R60" s="122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52"/>
        <v>N</v>
      </c>
      <c r="X60" s="14" t="str">
        <f t="shared" si="28"/>
        <v>N</v>
      </c>
      <c r="Y60" s="14" t="str">
        <f t="shared" si="56"/>
        <v/>
      </c>
      <c r="Z60" s="79" t="str">
        <f t="shared" si="30"/>
        <v/>
      </c>
      <c r="AA60" s="14" t="str">
        <f t="shared" si="31"/>
        <v/>
      </c>
      <c r="AB60" s="14" t="str">
        <f t="shared" si="57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2" t="str">
        <f t="shared" si="37"/>
        <v/>
      </c>
      <c r="AH60" s="152" t="str">
        <f t="shared" si="38"/>
        <v/>
      </c>
      <c r="AI60" s="44" t="str">
        <f t="shared" si="58"/>
        <v/>
      </c>
      <c r="AJ60" s="44" t="str">
        <f t="shared" si="59"/>
        <v/>
      </c>
      <c r="AK60" s="44" t="str">
        <f t="shared" si="60"/>
        <v/>
      </c>
      <c r="AL60" s="71" t="str">
        <f t="shared" si="14"/>
        <v/>
      </c>
      <c r="AM60" s="71" t="str">
        <f t="shared" si="15"/>
        <v/>
      </c>
      <c r="AN60" s="71" t="str">
        <f t="shared" si="16"/>
        <v/>
      </c>
      <c r="AO60" s="71" t="str">
        <f t="shared" si="17"/>
        <v/>
      </c>
      <c r="AP60" s="14" t="str">
        <f t="shared" si="42"/>
        <v>N</v>
      </c>
      <c r="AR60" s="14" t="str">
        <f t="shared" si="3"/>
        <v/>
      </c>
      <c r="AS60" s="14" t="str">
        <f t="shared" si="51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4"/>
        <v>00000</v>
      </c>
      <c r="AW60" s="14" t="str">
        <f t="shared" si="54"/>
        <v>00000</v>
      </c>
      <c r="AX60" s="14" t="str">
        <f t="shared" si="55"/>
        <v>000000</v>
      </c>
      <c r="AY60" s="14" t="str">
        <f t="shared" si="55"/>
        <v>000000</v>
      </c>
      <c r="AZ60" s="14" t="str">
        <f t="shared" si="44"/>
        <v>B</v>
      </c>
      <c r="BA60" s="14" t="str">
        <f t="shared" si="19"/>
        <v/>
      </c>
      <c r="BB60" s="14" t="str">
        <f t="shared" si="45"/>
        <v/>
      </c>
      <c r="BC60" s="14" t="str">
        <f t="shared" si="20"/>
        <v/>
      </c>
      <c r="BD60" s="14" t="str">
        <f t="shared" si="48"/>
        <v/>
      </c>
      <c r="BE60" s="14">
        <f t="shared" si="46"/>
        <v>1</v>
      </c>
      <c r="BF60" s="14">
        <f t="shared" si="47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158" t="str">
        <f t="shared" si="49"/>
        <v/>
      </c>
      <c r="E61" s="114" t="str">
        <f t="shared" si="50"/>
        <v/>
      </c>
      <c r="F61" s="67" t="str">
        <f t="shared" si="23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4" t="str">
        <f t="shared" si="9"/>
        <v/>
      </c>
      <c r="M61" s="24" t="str">
        <f t="shared" si="24"/>
        <v/>
      </c>
      <c r="N61" s="24" t="str">
        <f t="shared" si="25"/>
        <v/>
      </c>
      <c r="O61" s="117" t="str">
        <f t="shared" si="10"/>
        <v/>
      </c>
      <c r="P61" s="24" t="str">
        <f>IF(H61="","",IF(B61="NB",P60,IF(O61="",SUM($O$5:$O61)+N61,SUM($O$5:$O61))))</f>
        <v/>
      </c>
      <c r="Q61" s="123" t="str">
        <f t="shared" si="0"/>
        <v/>
      </c>
      <c r="R61" s="122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52"/>
        <v>N</v>
      </c>
      <c r="X61" s="14" t="str">
        <f t="shared" si="28"/>
        <v>N</v>
      </c>
      <c r="Y61" s="14" t="str">
        <f t="shared" si="56"/>
        <v/>
      </c>
      <c r="Z61" s="79" t="str">
        <f t="shared" si="30"/>
        <v/>
      </c>
      <c r="AA61" s="14" t="str">
        <f t="shared" si="31"/>
        <v/>
      </c>
      <c r="AB61" s="14" t="str">
        <f t="shared" si="57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2" t="str">
        <f t="shared" si="37"/>
        <v/>
      </c>
      <c r="AH61" s="152" t="str">
        <f t="shared" si="38"/>
        <v/>
      </c>
      <c r="AI61" s="44" t="str">
        <f t="shared" si="58"/>
        <v/>
      </c>
      <c r="AJ61" s="44" t="str">
        <f t="shared" si="59"/>
        <v/>
      </c>
      <c r="AK61" s="44" t="str">
        <f t="shared" si="60"/>
        <v/>
      </c>
      <c r="AL61" s="71" t="str">
        <f t="shared" si="14"/>
        <v/>
      </c>
      <c r="AM61" s="71" t="str">
        <f t="shared" si="15"/>
        <v/>
      </c>
      <c r="AN61" s="71" t="str">
        <f t="shared" si="16"/>
        <v/>
      </c>
      <c r="AO61" s="71" t="str">
        <f t="shared" si="17"/>
        <v/>
      </c>
      <c r="AP61" s="14" t="str">
        <f t="shared" si="42"/>
        <v>N</v>
      </c>
      <c r="AR61" s="14" t="str">
        <f t="shared" si="3"/>
        <v/>
      </c>
      <c r="AS61" s="14" t="str">
        <f t="shared" si="51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4"/>
        <v>00000</v>
      </c>
      <c r="AW61" s="14" t="str">
        <f t="shared" si="54"/>
        <v>00000</v>
      </c>
      <c r="AX61" s="14" t="str">
        <f t="shared" si="55"/>
        <v>000000</v>
      </c>
      <c r="AY61" s="14" t="str">
        <f t="shared" si="55"/>
        <v>000000</v>
      </c>
      <c r="AZ61" s="14" t="str">
        <f t="shared" si="44"/>
        <v>B</v>
      </c>
      <c r="BA61" s="14" t="str">
        <f t="shared" si="19"/>
        <v/>
      </c>
      <c r="BB61" s="14" t="str">
        <f t="shared" si="45"/>
        <v/>
      </c>
      <c r="BC61" s="14" t="str">
        <f t="shared" si="20"/>
        <v/>
      </c>
      <c r="BD61" s="14" t="str">
        <f t="shared" si="48"/>
        <v/>
      </c>
      <c r="BE61" s="14">
        <f t="shared" si="46"/>
        <v>1</v>
      </c>
      <c r="BF61" s="14">
        <f t="shared" si="47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158" t="str">
        <f t="shared" si="49"/>
        <v/>
      </c>
      <c r="E62" s="114" t="str">
        <f t="shared" si="50"/>
        <v/>
      </c>
      <c r="F62" s="67" t="str">
        <f t="shared" si="23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4" t="str">
        <f t="shared" si="9"/>
        <v/>
      </c>
      <c r="M62" s="24" t="str">
        <f t="shared" si="24"/>
        <v/>
      </c>
      <c r="N62" s="24" t="str">
        <f t="shared" si="25"/>
        <v/>
      </c>
      <c r="O62" s="117" t="str">
        <f t="shared" si="10"/>
        <v/>
      </c>
      <c r="P62" s="24" t="str">
        <f>IF(H62="","",IF(B62="NB",P61,IF(O62="",SUM($O$5:$O62)+N62,SUM($O$5:$O62))))</f>
        <v/>
      </c>
      <c r="Q62" s="123" t="str">
        <f t="shared" si="0"/>
        <v/>
      </c>
      <c r="R62" s="122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52"/>
        <v>N</v>
      </c>
      <c r="X62" s="14" t="str">
        <f t="shared" si="28"/>
        <v>N</v>
      </c>
      <c r="Y62" s="14" t="str">
        <f t="shared" si="56"/>
        <v/>
      </c>
      <c r="Z62" s="79" t="str">
        <f t="shared" si="30"/>
        <v/>
      </c>
      <c r="AA62" s="14" t="str">
        <f t="shared" si="31"/>
        <v/>
      </c>
      <c r="AB62" s="14" t="str">
        <f t="shared" si="57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2" t="str">
        <f t="shared" si="37"/>
        <v/>
      </c>
      <c r="AH62" s="152" t="str">
        <f t="shared" si="38"/>
        <v/>
      </c>
      <c r="AI62" s="44" t="str">
        <f t="shared" si="58"/>
        <v/>
      </c>
      <c r="AJ62" s="44" t="str">
        <f t="shared" si="59"/>
        <v/>
      </c>
      <c r="AK62" s="44" t="str">
        <f t="shared" si="60"/>
        <v/>
      </c>
      <c r="AL62" s="71" t="str">
        <f t="shared" si="14"/>
        <v/>
      </c>
      <c r="AM62" s="71" t="str">
        <f t="shared" si="15"/>
        <v/>
      </c>
      <c r="AN62" s="71" t="str">
        <f t="shared" si="16"/>
        <v/>
      </c>
      <c r="AO62" s="71" t="str">
        <f t="shared" si="17"/>
        <v/>
      </c>
      <c r="AP62" s="14" t="str">
        <f t="shared" si="42"/>
        <v>N</v>
      </c>
      <c r="AR62" s="14" t="str">
        <f t="shared" si="3"/>
        <v/>
      </c>
      <c r="AS62" s="14" t="str">
        <f t="shared" si="51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1">IF(AT57="",0,AT57)&amp;IF(AT58="",0,AT58)&amp;IF(AT59="",0,AT59)&amp;IF(AT60="",0,AT60)&amp;IF(AT61="",0,AT61)</f>
        <v>00000</v>
      </c>
      <c r="AW62" s="14" t="str">
        <f t="shared" si="61"/>
        <v>00000</v>
      </c>
      <c r="AX62" s="14" t="str">
        <f t="shared" ref="AX62:AY109" si="62">IF(AT56="",0,AT56)&amp;IF(AT57="",0,AT57)&amp;IF(AT58="",0,AT58)&amp;IF(AT59="",0,AT59)&amp;IF(AT60="",0,AT60)&amp;IF(AT61="",0,AT61)</f>
        <v>000000</v>
      </c>
      <c r="AY62" s="14" t="str">
        <f t="shared" si="62"/>
        <v>000000</v>
      </c>
      <c r="AZ62" s="14" t="str">
        <f t="shared" si="44"/>
        <v>B</v>
      </c>
      <c r="BA62" s="14" t="str">
        <f t="shared" si="19"/>
        <v/>
      </c>
      <c r="BB62" s="14" t="str">
        <f t="shared" si="45"/>
        <v/>
      </c>
      <c r="BC62" s="14" t="str">
        <f t="shared" si="20"/>
        <v/>
      </c>
      <c r="BD62" s="14" t="str">
        <f t="shared" si="48"/>
        <v/>
      </c>
      <c r="BE62" s="14">
        <f t="shared" si="46"/>
        <v>1</v>
      </c>
      <c r="BF62" s="14">
        <f t="shared" si="47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158" t="str">
        <f t="shared" si="49"/>
        <v/>
      </c>
      <c r="E63" s="114" t="str">
        <f t="shared" si="50"/>
        <v/>
      </c>
      <c r="F63" s="67" t="str">
        <f t="shared" si="23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4" t="str">
        <f t="shared" si="9"/>
        <v/>
      </c>
      <c r="M63" s="24" t="str">
        <f t="shared" si="24"/>
        <v/>
      </c>
      <c r="N63" s="24" t="str">
        <f t="shared" si="25"/>
        <v/>
      </c>
      <c r="O63" s="117" t="str">
        <f t="shared" si="10"/>
        <v/>
      </c>
      <c r="P63" s="24" t="str">
        <f>IF(H63="","",IF(B63="NB",P62,IF(O63="",SUM($O$5:$O63)+N63,SUM($O$5:$O63))))</f>
        <v/>
      </c>
      <c r="Q63" s="123" t="str">
        <f t="shared" si="0"/>
        <v/>
      </c>
      <c r="R63" s="122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52"/>
        <v>N</v>
      </c>
      <c r="X63" s="14" t="str">
        <f t="shared" si="28"/>
        <v>N</v>
      </c>
      <c r="Y63" s="14" t="str">
        <f t="shared" si="56"/>
        <v/>
      </c>
      <c r="Z63" s="79" t="str">
        <f t="shared" si="30"/>
        <v/>
      </c>
      <c r="AA63" s="14" t="str">
        <f t="shared" si="31"/>
        <v/>
      </c>
      <c r="AB63" s="14" t="str">
        <f t="shared" si="57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2" t="str">
        <f t="shared" si="37"/>
        <v/>
      </c>
      <c r="AH63" s="152" t="str">
        <f t="shared" si="38"/>
        <v/>
      </c>
      <c r="AI63" s="44" t="str">
        <f t="shared" si="58"/>
        <v/>
      </c>
      <c r="AJ63" s="44" t="str">
        <f t="shared" si="59"/>
        <v/>
      </c>
      <c r="AK63" s="44" t="str">
        <f t="shared" si="60"/>
        <v/>
      </c>
      <c r="AL63" s="71" t="str">
        <f t="shared" si="14"/>
        <v/>
      </c>
      <c r="AM63" s="71" t="str">
        <f t="shared" si="15"/>
        <v/>
      </c>
      <c r="AN63" s="71" t="str">
        <f t="shared" si="16"/>
        <v/>
      </c>
      <c r="AO63" s="71" t="str">
        <f t="shared" si="17"/>
        <v/>
      </c>
      <c r="AP63" s="14" t="str">
        <f t="shared" si="42"/>
        <v>N</v>
      </c>
      <c r="AR63" s="14" t="str">
        <f t="shared" si="3"/>
        <v/>
      </c>
      <c r="AS63" s="14" t="str">
        <f t="shared" si="51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1"/>
        <v>00000</v>
      </c>
      <c r="AW63" s="14" t="str">
        <f t="shared" si="61"/>
        <v>00000</v>
      </c>
      <c r="AX63" s="14" t="str">
        <f t="shared" si="62"/>
        <v>000000</v>
      </c>
      <c r="AY63" s="14" t="str">
        <f t="shared" si="62"/>
        <v>000000</v>
      </c>
      <c r="AZ63" s="14" t="str">
        <f t="shared" si="44"/>
        <v>B</v>
      </c>
      <c r="BA63" s="14" t="str">
        <f t="shared" si="19"/>
        <v/>
      </c>
      <c r="BB63" s="14" t="str">
        <f t="shared" si="45"/>
        <v/>
      </c>
      <c r="BC63" s="14" t="str">
        <f t="shared" si="20"/>
        <v/>
      </c>
      <c r="BD63" s="14" t="str">
        <f t="shared" si="48"/>
        <v/>
      </c>
      <c r="BE63" s="14">
        <f t="shared" si="46"/>
        <v>1</v>
      </c>
      <c r="BF63" s="14">
        <f t="shared" si="47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159" t="str">
        <f t="shared" si="49"/>
        <v/>
      </c>
      <c r="E64" s="115" t="str">
        <f t="shared" si="50"/>
        <v/>
      </c>
      <c r="F64" s="70" t="str">
        <f t="shared" si="23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5" t="str">
        <f t="shared" si="9"/>
        <v/>
      </c>
      <c r="M64" s="25" t="str">
        <f t="shared" si="24"/>
        <v/>
      </c>
      <c r="N64" s="25" t="str">
        <f t="shared" si="25"/>
        <v/>
      </c>
      <c r="O64" s="124" t="str">
        <f t="shared" si="10"/>
        <v/>
      </c>
      <c r="P64" s="25" t="str">
        <f>IF(H64="","",IF(B64="NB",P63,IF(O64="",SUM($O$5:$O64)+N64,SUM($O$5:$O64))))</f>
        <v/>
      </c>
      <c r="Q64" s="125" t="str">
        <f t="shared" si="0"/>
        <v/>
      </c>
      <c r="R64" s="122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52"/>
        <v>N</v>
      </c>
      <c r="X64" s="14" t="str">
        <f t="shared" si="28"/>
        <v>N</v>
      </c>
      <c r="Y64" s="14" t="str">
        <f t="shared" si="56"/>
        <v/>
      </c>
      <c r="Z64" s="79" t="str">
        <f t="shared" si="30"/>
        <v/>
      </c>
      <c r="AA64" s="14" t="str">
        <f t="shared" si="31"/>
        <v/>
      </c>
      <c r="AB64" s="14" t="str">
        <f t="shared" si="57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2" t="str">
        <f t="shared" si="37"/>
        <v/>
      </c>
      <c r="AH64" s="152" t="str">
        <f t="shared" si="38"/>
        <v/>
      </c>
      <c r="AI64" s="44" t="str">
        <f t="shared" si="58"/>
        <v/>
      </c>
      <c r="AJ64" s="44" t="str">
        <f t="shared" si="59"/>
        <v/>
      </c>
      <c r="AK64" s="44" t="str">
        <f t="shared" si="60"/>
        <v/>
      </c>
      <c r="AL64" s="71" t="str">
        <f t="shared" si="14"/>
        <v/>
      </c>
      <c r="AM64" s="71" t="str">
        <f t="shared" si="15"/>
        <v/>
      </c>
      <c r="AN64" s="71" t="str">
        <f t="shared" si="16"/>
        <v/>
      </c>
      <c r="AO64" s="71" t="str">
        <f t="shared" si="17"/>
        <v/>
      </c>
      <c r="AP64" s="14" t="str">
        <f t="shared" si="42"/>
        <v>N</v>
      </c>
      <c r="AR64" s="14" t="str">
        <f t="shared" si="3"/>
        <v/>
      </c>
      <c r="AS64" s="14" t="str">
        <f t="shared" si="51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1"/>
        <v>00000</v>
      </c>
      <c r="AW64" s="14" t="str">
        <f t="shared" si="61"/>
        <v>00000</v>
      </c>
      <c r="AX64" s="14" t="str">
        <f t="shared" si="62"/>
        <v>000000</v>
      </c>
      <c r="AY64" s="14" t="str">
        <f t="shared" si="62"/>
        <v>000000</v>
      </c>
      <c r="AZ64" s="14" t="str">
        <f t="shared" si="44"/>
        <v>B</v>
      </c>
      <c r="BA64" s="14" t="str">
        <f t="shared" si="19"/>
        <v/>
      </c>
      <c r="BB64" s="14" t="str">
        <f t="shared" si="45"/>
        <v/>
      </c>
      <c r="BC64" s="14" t="str">
        <f t="shared" si="20"/>
        <v/>
      </c>
      <c r="BD64" s="14" t="str">
        <f t="shared" si="48"/>
        <v/>
      </c>
      <c r="BE64" s="14">
        <f t="shared" si="46"/>
        <v>1</v>
      </c>
      <c r="BF64" s="14">
        <f t="shared" si="47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156" t="str">
        <f t="shared" si="49"/>
        <v/>
      </c>
      <c r="E65" s="113" t="str">
        <f t="shared" si="50"/>
        <v/>
      </c>
      <c r="F65" s="76" t="str">
        <f t="shared" si="23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3" t="str">
        <f t="shared" si="9"/>
        <v/>
      </c>
      <c r="M65" s="36" t="str">
        <f t="shared" si="24"/>
        <v/>
      </c>
      <c r="N65" s="36" t="str">
        <f t="shared" si="25"/>
        <v/>
      </c>
      <c r="O65" s="129" t="str">
        <f t="shared" si="10"/>
        <v/>
      </c>
      <c r="P65" s="36" t="str">
        <f>IF(H65="","",IF(B65="NB",P64,IF(O65="",SUM($O$5:$O65)+N65,SUM($O$5:$O65))))</f>
        <v/>
      </c>
      <c r="Q65" s="130" t="str">
        <f t="shared" si="0"/>
        <v/>
      </c>
      <c r="R65" s="122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52"/>
        <v>N</v>
      </c>
      <c r="X65" s="14" t="str">
        <f t="shared" si="28"/>
        <v>N</v>
      </c>
      <c r="Y65" s="14" t="str">
        <f t="shared" si="56"/>
        <v/>
      </c>
      <c r="Z65" s="79" t="str">
        <f t="shared" si="30"/>
        <v/>
      </c>
      <c r="AA65" s="14" t="str">
        <f t="shared" si="31"/>
        <v/>
      </c>
      <c r="AB65" s="14" t="str">
        <f t="shared" si="57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2" t="str">
        <f t="shared" si="37"/>
        <v/>
      </c>
      <c r="AH65" s="152" t="str">
        <f t="shared" si="38"/>
        <v/>
      </c>
      <c r="AI65" s="44" t="str">
        <f t="shared" si="58"/>
        <v/>
      </c>
      <c r="AJ65" s="44" t="str">
        <f t="shared" si="59"/>
        <v/>
      </c>
      <c r="AK65" s="44" t="str">
        <f t="shared" si="60"/>
        <v/>
      </c>
      <c r="AL65" s="71" t="str">
        <f t="shared" si="14"/>
        <v/>
      </c>
      <c r="AM65" s="71" t="str">
        <f t="shared" si="15"/>
        <v/>
      </c>
      <c r="AN65" s="71" t="str">
        <f t="shared" si="16"/>
        <v/>
      </c>
      <c r="AO65" s="71" t="str">
        <f t="shared" si="17"/>
        <v/>
      </c>
      <c r="AP65" s="14" t="str">
        <f t="shared" si="42"/>
        <v>N</v>
      </c>
      <c r="AR65" s="14" t="str">
        <f t="shared" si="3"/>
        <v/>
      </c>
      <c r="AS65" s="14" t="str">
        <f t="shared" si="51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1"/>
        <v>00000</v>
      </c>
      <c r="AW65" s="14" t="str">
        <f t="shared" si="61"/>
        <v>00000</v>
      </c>
      <c r="AX65" s="14" t="str">
        <f t="shared" si="62"/>
        <v>000000</v>
      </c>
      <c r="AY65" s="14" t="str">
        <f t="shared" si="62"/>
        <v>000000</v>
      </c>
      <c r="AZ65" s="14" t="str">
        <f t="shared" si="44"/>
        <v>B</v>
      </c>
      <c r="BA65" s="14" t="str">
        <f t="shared" si="19"/>
        <v/>
      </c>
      <c r="BB65" s="14" t="str">
        <f t="shared" si="45"/>
        <v/>
      </c>
      <c r="BC65" s="14" t="str">
        <f t="shared" si="20"/>
        <v/>
      </c>
      <c r="BD65" s="14" t="str">
        <f t="shared" si="48"/>
        <v/>
      </c>
      <c r="BE65" s="14">
        <f t="shared" si="46"/>
        <v>1</v>
      </c>
      <c r="BF65" s="14">
        <f t="shared" si="47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158" t="str">
        <f t="shared" si="49"/>
        <v/>
      </c>
      <c r="E66" s="114" t="str">
        <f t="shared" si="50"/>
        <v/>
      </c>
      <c r="F66" s="67" t="str">
        <f t="shared" si="23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4" t="str">
        <f t="shared" si="9"/>
        <v/>
      </c>
      <c r="M66" s="24" t="str">
        <f t="shared" si="24"/>
        <v/>
      </c>
      <c r="N66" s="24" t="str">
        <f t="shared" si="25"/>
        <v/>
      </c>
      <c r="O66" s="117" t="str">
        <f t="shared" si="10"/>
        <v/>
      </c>
      <c r="P66" s="24" t="str">
        <f>IF(H66="","",IF(B66="NB",P65,IF(O66="",SUM($O$5:$O66)+N66,SUM($O$5:$O66))))</f>
        <v/>
      </c>
      <c r="Q66" s="123" t="str">
        <f t="shared" si="0"/>
        <v/>
      </c>
      <c r="R66" s="122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52"/>
        <v>N</v>
      </c>
      <c r="X66" s="14" t="str">
        <f t="shared" si="28"/>
        <v>N</v>
      </c>
      <c r="Y66" s="14" t="str">
        <f t="shared" si="56"/>
        <v/>
      </c>
      <c r="Z66" s="79" t="str">
        <f t="shared" si="30"/>
        <v/>
      </c>
      <c r="AA66" s="14" t="str">
        <f t="shared" si="31"/>
        <v/>
      </c>
      <c r="AB66" s="14" t="str">
        <f t="shared" si="57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2" t="str">
        <f t="shared" si="37"/>
        <v/>
      </c>
      <c r="AH66" s="152" t="str">
        <f t="shared" si="38"/>
        <v/>
      </c>
      <c r="AI66" s="44" t="str">
        <f t="shared" si="58"/>
        <v/>
      </c>
      <c r="AJ66" s="44" t="str">
        <f t="shared" si="59"/>
        <v/>
      </c>
      <c r="AK66" s="44" t="str">
        <f t="shared" si="60"/>
        <v/>
      </c>
      <c r="AL66" s="71" t="str">
        <f t="shared" si="14"/>
        <v/>
      </c>
      <c r="AM66" s="71" t="str">
        <f t="shared" si="15"/>
        <v/>
      </c>
      <c r="AN66" s="71" t="str">
        <f t="shared" si="16"/>
        <v/>
      </c>
      <c r="AO66" s="71" t="str">
        <f t="shared" si="17"/>
        <v/>
      </c>
      <c r="AP66" s="14" t="str">
        <f t="shared" si="42"/>
        <v>N</v>
      </c>
      <c r="AR66" s="14" t="str">
        <f t="shared" si="3"/>
        <v/>
      </c>
      <c r="AS66" s="14" t="str">
        <f t="shared" si="51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1"/>
        <v>00000</v>
      </c>
      <c r="AW66" s="14" t="str">
        <f t="shared" si="61"/>
        <v>00000</v>
      </c>
      <c r="AX66" s="14" t="str">
        <f t="shared" si="62"/>
        <v>000000</v>
      </c>
      <c r="AY66" s="14" t="str">
        <f t="shared" si="62"/>
        <v>000000</v>
      </c>
      <c r="AZ66" s="14" t="str">
        <f t="shared" si="44"/>
        <v>B</v>
      </c>
      <c r="BA66" s="14" t="str">
        <f t="shared" si="19"/>
        <v/>
      </c>
      <c r="BB66" s="14" t="str">
        <f t="shared" si="45"/>
        <v/>
      </c>
      <c r="BC66" s="14" t="str">
        <f t="shared" si="20"/>
        <v/>
      </c>
      <c r="BD66" s="14" t="str">
        <f t="shared" si="48"/>
        <v/>
      </c>
      <c r="BE66" s="14">
        <f t="shared" si="46"/>
        <v>1</v>
      </c>
      <c r="BF66" s="14">
        <f t="shared" si="47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158" t="str">
        <f t="shared" si="49"/>
        <v/>
      </c>
      <c r="E67" s="114" t="str">
        <f t="shared" si="50"/>
        <v/>
      </c>
      <c r="F67" s="67" t="str">
        <f t="shared" si="23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4" t="str">
        <f t="shared" si="9"/>
        <v/>
      </c>
      <c r="M67" s="24" t="str">
        <f t="shared" si="24"/>
        <v/>
      </c>
      <c r="N67" s="24" t="str">
        <f t="shared" si="25"/>
        <v/>
      </c>
      <c r="O67" s="117" t="str">
        <f t="shared" si="10"/>
        <v/>
      </c>
      <c r="P67" s="24" t="str">
        <f>IF(H67="","",IF(B67="NB",P66,IF(O67="",SUM($O$5:$O67)+N67,SUM($O$5:$O67))))</f>
        <v/>
      </c>
      <c r="Q67" s="123" t="str">
        <f t="shared" si="0"/>
        <v/>
      </c>
      <c r="R67" s="122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52"/>
        <v>N</v>
      </c>
      <c r="X67" s="14" t="str">
        <f t="shared" si="28"/>
        <v>N</v>
      </c>
      <c r="Y67" s="14" t="str">
        <f t="shared" si="56"/>
        <v/>
      </c>
      <c r="Z67" s="79" t="str">
        <f t="shared" si="30"/>
        <v/>
      </c>
      <c r="AA67" s="14" t="str">
        <f t="shared" si="31"/>
        <v/>
      </c>
      <c r="AB67" s="14" t="str">
        <f t="shared" si="57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2" t="str">
        <f t="shared" si="37"/>
        <v/>
      </c>
      <c r="AH67" s="152" t="str">
        <f t="shared" si="38"/>
        <v/>
      </c>
      <c r="AI67" s="44" t="str">
        <f t="shared" si="58"/>
        <v/>
      </c>
      <c r="AJ67" s="44" t="str">
        <f t="shared" si="59"/>
        <v/>
      </c>
      <c r="AK67" s="44" t="str">
        <f t="shared" si="60"/>
        <v/>
      </c>
      <c r="AL67" s="71" t="str">
        <f t="shared" si="14"/>
        <v/>
      </c>
      <c r="AM67" s="71" t="str">
        <f t="shared" si="15"/>
        <v/>
      </c>
      <c r="AN67" s="71" t="str">
        <f t="shared" si="16"/>
        <v/>
      </c>
      <c r="AO67" s="71" t="str">
        <f t="shared" si="17"/>
        <v/>
      </c>
      <c r="AP67" s="14" t="str">
        <f t="shared" si="42"/>
        <v>N</v>
      </c>
      <c r="AR67" s="14" t="str">
        <f t="shared" si="3"/>
        <v/>
      </c>
      <c r="AS67" s="14" t="str">
        <f t="shared" si="51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1"/>
        <v>00000</v>
      </c>
      <c r="AW67" s="14" t="str">
        <f t="shared" si="61"/>
        <v>00000</v>
      </c>
      <c r="AX67" s="14" t="str">
        <f t="shared" si="62"/>
        <v>000000</v>
      </c>
      <c r="AY67" s="14" t="str">
        <f t="shared" si="62"/>
        <v>000000</v>
      </c>
      <c r="AZ67" s="14" t="str">
        <f t="shared" si="44"/>
        <v>B</v>
      </c>
      <c r="BA67" s="14" t="str">
        <f t="shared" si="19"/>
        <v/>
      </c>
      <c r="BB67" s="14" t="str">
        <f t="shared" si="45"/>
        <v/>
      </c>
      <c r="BC67" s="14" t="str">
        <f t="shared" si="20"/>
        <v/>
      </c>
      <c r="BD67" s="14" t="str">
        <f t="shared" si="48"/>
        <v/>
      </c>
      <c r="BE67" s="14">
        <f t="shared" si="46"/>
        <v>1</v>
      </c>
      <c r="BF67" s="14">
        <f t="shared" si="47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158" t="str">
        <f t="shared" si="49"/>
        <v/>
      </c>
      <c r="E68" s="114" t="str">
        <f t="shared" si="50"/>
        <v/>
      </c>
      <c r="F68" s="67" t="str">
        <f t="shared" si="23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4" t="str">
        <f t="shared" si="9"/>
        <v/>
      </c>
      <c r="M68" s="24" t="str">
        <f t="shared" si="24"/>
        <v/>
      </c>
      <c r="N68" s="24" t="str">
        <f t="shared" si="25"/>
        <v/>
      </c>
      <c r="O68" s="117" t="str">
        <f t="shared" si="10"/>
        <v/>
      </c>
      <c r="P68" s="24" t="str">
        <f>IF(H68="","",IF(B68="NB",P67,IF(O68="",SUM($O$5:$O68)+N68,SUM($O$5:$O68))))</f>
        <v/>
      </c>
      <c r="Q68" s="123" t="str">
        <f t="shared" si="0"/>
        <v/>
      </c>
      <c r="R68" s="122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52"/>
        <v>N</v>
      </c>
      <c r="X68" s="14" t="str">
        <f t="shared" si="28"/>
        <v>N</v>
      </c>
      <c r="Y68" s="14" t="str">
        <f t="shared" si="56"/>
        <v/>
      </c>
      <c r="Z68" s="79" t="str">
        <f t="shared" si="30"/>
        <v/>
      </c>
      <c r="AA68" s="14" t="str">
        <f t="shared" si="31"/>
        <v/>
      </c>
      <c r="AB68" s="14" t="str">
        <f t="shared" si="57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2" t="str">
        <f t="shared" si="37"/>
        <v/>
      </c>
      <c r="AH68" s="152" t="str">
        <f t="shared" si="38"/>
        <v/>
      </c>
      <c r="AI68" s="44" t="str">
        <f t="shared" si="58"/>
        <v/>
      </c>
      <c r="AJ68" s="44" t="str">
        <f t="shared" si="59"/>
        <v/>
      </c>
      <c r="AK68" s="44" t="str">
        <f t="shared" si="60"/>
        <v/>
      </c>
      <c r="AL68" s="71" t="str">
        <f t="shared" si="14"/>
        <v/>
      </c>
      <c r="AM68" s="71" t="str">
        <f t="shared" si="15"/>
        <v/>
      </c>
      <c r="AN68" s="71" t="str">
        <f t="shared" si="16"/>
        <v/>
      </c>
      <c r="AO68" s="71" t="str">
        <f t="shared" si="17"/>
        <v/>
      </c>
      <c r="AP68" s="14" t="str">
        <f t="shared" si="42"/>
        <v>N</v>
      </c>
      <c r="AR68" s="14" t="str">
        <f t="shared" si="3"/>
        <v/>
      </c>
      <c r="AS68" s="14" t="str">
        <f t="shared" si="51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1"/>
        <v>00000</v>
      </c>
      <c r="AW68" s="14" t="str">
        <f t="shared" si="61"/>
        <v>00000</v>
      </c>
      <c r="AX68" s="14" t="str">
        <f t="shared" si="62"/>
        <v>000000</v>
      </c>
      <c r="AY68" s="14" t="str">
        <f t="shared" si="62"/>
        <v>000000</v>
      </c>
      <c r="AZ68" s="14" t="str">
        <f t="shared" si="44"/>
        <v>B</v>
      </c>
      <c r="BA68" s="14" t="str">
        <f t="shared" si="19"/>
        <v/>
      </c>
      <c r="BB68" s="14" t="str">
        <f t="shared" si="45"/>
        <v/>
      </c>
      <c r="BC68" s="14" t="str">
        <f t="shared" si="20"/>
        <v/>
      </c>
      <c r="BD68" s="14" t="str">
        <f t="shared" si="48"/>
        <v/>
      </c>
      <c r="BE68" s="14">
        <f t="shared" si="46"/>
        <v>1</v>
      </c>
      <c r="BF68" s="14">
        <f t="shared" si="47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159" t="str">
        <f t="shared" si="49"/>
        <v/>
      </c>
      <c r="E69" s="115" t="str">
        <f t="shared" si="50"/>
        <v/>
      </c>
      <c r="F69" s="70" t="str">
        <f t="shared" si="23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5" t="str">
        <f t="shared" si="9"/>
        <v/>
      </c>
      <c r="M69" s="25" t="str">
        <f t="shared" si="24"/>
        <v/>
      </c>
      <c r="N69" s="25" t="str">
        <f t="shared" si="25"/>
        <v/>
      </c>
      <c r="O69" s="124" t="str">
        <f t="shared" si="10"/>
        <v/>
      </c>
      <c r="P69" s="25" t="str">
        <f>IF(H69="","",IF(B69="NB",P68,IF(O69="",SUM($O$5:$O69)+N69,SUM($O$5:$O69))))</f>
        <v/>
      </c>
      <c r="Q69" s="125" t="str">
        <f t="shared" ref="Q69:Q109" si="63">IF(AB69="R","Rabbit","")</f>
        <v/>
      </c>
      <c r="R69" s="122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52"/>
        <v>N</v>
      </c>
      <c r="X69" s="14" t="str">
        <f t="shared" si="28"/>
        <v>N</v>
      </c>
      <c r="Y69" s="14" t="str">
        <f t="shared" si="56"/>
        <v/>
      </c>
      <c r="Z69" s="79" t="str">
        <f t="shared" si="30"/>
        <v/>
      </c>
      <c r="AA69" s="14" t="str">
        <f t="shared" si="31"/>
        <v/>
      </c>
      <c r="AB69" s="14" t="str">
        <f t="shared" si="57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2" t="str">
        <f t="shared" si="37"/>
        <v/>
      </c>
      <c r="AH69" s="152" t="str">
        <f t="shared" si="38"/>
        <v/>
      </c>
      <c r="AI69" s="44" t="str">
        <f t="shared" si="58"/>
        <v/>
      </c>
      <c r="AJ69" s="44" t="str">
        <f t="shared" si="59"/>
        <v/>
      </c>
      <c r="AK69" s="44" t="str">
        <f t="shared" si="60"/>
        <v/>
      </c>
      <c r="AL69" s="71" t="str">
        <f t="shared" si="14"/>
        <v/>
      </c>
      <c r="AM69" s="71" t="str">
        <f t="shared" si="15"/>
        <v/>
      </c>
      <c r="AN69" s="71" t="str">
        <f t="shared" si="16"/>
        <v/>
      </c>
      <c r="AO69" s="71" t="str">
        <f t="shared" si="17"/>
        <v/>
      </c>
      <c r="AP69" s="14" t="str">
        <f t="shared" si="42"/>
        <v>N</v>
      </c>
      <c r="AR69" s="14" t="str">
        <f t="shared" si="3"/>
        <v/>
      </c>
      <c r="AS69" s="14" t="str">
        <f t="shared" si="51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1"/>
        <v>00000</v>
      </c>
      <c r="AW69" s="14" t="str">
        <f t="shared" si="61"/>
        <v>00000</v>
      </c>
      <c r="AX69" s="14" t="str">
        <f t="shared" si="62"/>
        <v>000000</v>
      </c>
      <c r="AY69" s="14" t="str">
        <f t="shared" si="62"/>
        <v>000000</v>
      </c>
      <c r="AZ69" s="14" t="str">
        <f t="shared" si="44"/>
        <v>B</v>
      </c>
      <c r="BA69" s="14" t="str">
        <f t="shared" si="19"/>
        <v/>
      </c>
      <c r="BB69" s="14" t="str">
        <f t="shared" si="45"/>
        <v/>
      </c>
      <c r="BC69" s="14" t="str">
        <f t="shared" si="20"/>
        <v/>
      </c>
      <c r="BD69" s="14" t="str">
        <f t="shared" si="48"/>
        <v/>
      </c>
      <c r="BE69" s="14">
        <f t="shared" si="46"/>
        <v>1</v>
      </c>
      <c r="BF69" s="14">
        <f t="shared" si="47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4">IF(H69="","",IF(AR69=AR70,"",AR70))</f>
        <v/>
      </c>
      <c r="D70" s="156" t="str">
        <f t="shared" si="49"/>
        <v/>
      </c>
      <c r="E70" s="113" t="str">
        <f t="shared" si="50"/>
        <v/>
      </c>
      <c r="F70" s="76" t="str">
        <f t="shared" si="23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3" t="str">
        <f t="shared" si="9"/>
        <v/>
      </c>
      <c r="M70" s="36" t="str">
        <f t="shared" si="24"/>
        <v/>
      </c>
      <c r="N70" s="36" t="str">
        <f t="shared" si="25"/>
        <v/>
      </c>
      <c r="O70" s="129" t="str">
        <f t="shared" si="10"/>
        <v/>
      </c>
      <c r="P70" s="36" t="str">
        <f>IF(H70="","",IF(B70="NB",P69,IF(O70="",SUM($O$5:$O70)+N70,SUM($O$5:$O70))))</f>
        <v/>
      </c>
      <c r="Q70" s="130" t="str">
        <f t="shared" si="63"/>
        <v/>
      </c>
      <c r="R70" s="122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52"/>
        <v>N</v>
      </c>
      <c r="X70" s="14" t="str">
        <f t="shared" si="28"/>
        <v>N</v>
      </c>
      <c r="Y70" s="14" t="str">
        <f t="shared" si="56"/>
        <v/>
      </c>
      <c r="Z70" s="79" t="str">
        <f t="shared" si="30"/>
        <v/>
      </c>
      <c r="AA70" s="14" t="str">
        <f t="shared" si="31"/>
        <v/>
      </c>
      <c r="AB70" s="14" t="str">
        <f t="shared" si="57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2" t="str">
        <f t="shared" si="37"/>
        <v/>
      </c>
      <c r="AH70" s="152" t="str">
        <f t="shared" si="38"/>
        <v/>
      </c>
      <c r="AI70" s="44" t="str">
        <f t="shared" si="58"/>
        <v/>
      </c>
      <c r="AJ70" s="44" t="str">
        <f t="shared" si="59"/>
        <v/>
      </c>
      <c r="AK70" s="44" t="str">
        <f t="shared" si="60"/>
        <v/>
      </c>
      <c r="AL70" s="71" t="str">
        <f t="shared" si="14"/>
        <v/>
      </c>
      <c r="AM70" s="71" t="str">
        <f t="shared" si="15"/>
        <v/>
      </c>
      <c r="AN70" s="71" t="str">
        <f t="shared" si="16"/>
        <v/>
      </c>
      <c r="AO70" s="71" t="str">
        <f t="shared" si="17"/>
        <v/>
      </c>
      <c r="AP70" s="14" t="str">
        <f t="shared" si="42"/>
        <v>N</v>
      </c>
      <c r="AR70" s="14" t="str">
        <f t="shared" ref="AR70:AR109" si="65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1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1"/>
        <v>00000</v>
      </c>
      <c r="AW70" s="14" t="str">
        <f t="shared" si="61"/>
        <v>00000</v>
      </c>
      <c r="AX70" s="14" t="str">
        <f t="shared" si="62"/>
        <v>000000</v>
      </c>
      <c r="AY70" s="14" t="str">
        <f t="shared" si="62"/>
        <v>000000</v>
      </c>
      <c r="AZ70" s="14" t="str">
        <f t="shared" si="44"/>
        <v>B</v>
      </c>
      <c r="BA70" s="14" t="str">
        <f t="shared" si="19"/>
        <v/>
      </c>
      <c r="BB70" s="14" t="str">
        <f t="shared" si="45"/>
        <v/>
      </c>
      <c r="BC70" s="14" t="str">
        <f t="shared" si="20"/>
        <v/>
      </c>
      <c r="BD70" s="14" t="str">
        <f t="shared" si="48"/>
        <v/>
      </c>
      <c r="BE70" s="14">
        <f t="shared" si="46"/>
        <v>1</v>
      </c>
      <c r="BF70" s="14">
        <f t="shared" si="47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4"/>
        <v/>
      </c>
      <c r="D71" s="158" t="str">
        <f t="shared" si="49"/>
        <v/>
      </c>
      <c r="E71" s="114" t="str">
        <f t="shared" si="50"/>
        <v/>
      </c>
      <c r="F71" s="67" t="str">
        <f t="shared" si="23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4" t="str">
        <f t="shared" si="9"/>
        <v/>
      </c>
      <c r="M71" s="24" t="str">
        <f t="shared" si="24"/>
        <v/>
      </c>
      <c r="N71" s="24" t="str">
        <f t="shared" si="25"/>
        <v/>
      </c>
      <c r="O71" s="117" t="str">
        <f t="shared" si="10"/>
        <v/>
      </c>
      <c r="P71" s="24" t="str">
        <f>IF(H71="","",IF(B71="NB",P70,IF(O71="",SUM($O$5:$O71)+N71,SUM($O$5:$O71))))</f>
        <v/>
      </c>
      <c r="Q71" s="123" t="str">
        <f t="shared" si="63"/>
        <v/>
      </c>
      <c r="R71" s="122" t="str">
        <f t="shared" si="11"/>
        <v/>
      </c>
      <c r="S71" s="79" t="str">
        <f t="shared" si="12"/>
        <v/>
      </c>
      <c r="T71" s="14" t="str">
        <f t="shared" ref="T71:T109" si="66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52"/>
        <v>N</v>
      </c>
      <c r="X71" s="14" t="str">
        <f t="shared" si="28"/>
        <v>N</v>
      </c>
      <c r="Y71" s="14" t="str">
        <f t="shared" si="56"/>
        <v/>
      </c>
      <c r="Z71" s="79" t="str">
        <f t="shared" si="30"/>
        <v/>
      </c>
      <c r="AA71" s="14" t="str">
        <f t="shared" si="31"/>
        <v/>
      </c>
      <c r="AB71" s="14" t="str">
        <f t="shared" si="57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2" t="str">
        <f t="shared" si="37"/>
        <v/>
      </c>
      <c r="AH71" s="152" t="str">
        <f t="shared" si="38"/>
        <v/>
      </c>
      <c r="AI71" s="44" t="str">
        <f t="shared" si="58"/>
        <v/>
      </c>
      <c r="AJ71" s="44" t="str">
        <f t="shared" si="59"/>
        <v/>
      </c>
      <c r="AK71" s="44" t="str">
        <f t="shared" si="60"/>
        <v/>
      </c>
      <c r="AL71" s="71" t="str">
        <f t="shared" si="14"/>
        <v/>
      </c>
      <c r="AM71" s="71" t="str">
        <f t="shared" si="15"/>
        <v/>
      </c>
      <c r="AN71" s="71" t="str">
        <f t="shared" si="16"/>
        <v/>
      </c>
      <c r="AO71" s="71" t="str">
        <f t="shared" si="17"/>
        <v/>
      </c>
      <c r="AP71" s="14" t="str">
        <f t="shared" si="42"/>
        <v>N</v>
      </c>
      <c r="AR71" s="14" t="str">
        <f t="shared" si="65"/>
        <v/>
      </c>
      <c r="AS71" s="14" t="str">
        <f t="shared" si="51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1"/>
        <v>00000</v>
      </c>
      <c r="AW71" s="14" t="str">
        <f t="shared" si="61"/>
        <v>00000</v>
      </c>
      <c r="AX71" s="14" t="str">
        <f t="shared" si="62"/>
        <v>000000</v>
      </c>
      <c r="AY71" s="14" t="str">
        <f t="shared" si="62"/>
        <v>000000</v>
      </c>
      <c r="AZ71" s="14" t="str">
        <f t="shared" si="44"/>
        <v>B</v>
      </c>
      <c r="BA71" s="14" t="str">
        <f t="shared" si="19"/>
        <v/>
      </c>
      <c r="BB71" s="14" t="str">
        <f t="shared" si="45"/>
        <v/>
      </c>
      <c r="BC71" s="14" t="str">
        <f t="shared" si="20"/>
        <v/>
      </c>
      <c r="BD71" s="14" t="str">
        <f t="shared" si="48"/>
        <v/>
      </c>
      <c r="BE71" s="14">
        <f t="shared" si="46"/>
        <v>1</v>
      </c>
      <c r="BF71" s="14">
        <f t="shared" si="47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4"/>
        <v/>
      </c>
      <c r="D72" s="158" t="str">
        <f t="shared" si="49"/>
        <v/>
      </c>
      <c r="E72" s="114" t="str">
        <f t="shared" si="50"/>
        <v/>
      </c>
      <c r="F72" s="67" t="str">
        <f t="shared" si="23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4" t="str">
        <f t="shared" si="9"/>
        <v/>
      </c>
      <c r="M72" s="24" t="str">
        <f t="shared" si="24"/>
        <v/>
      </c>
      <c r="N72" s="24" t="str">
        <f t="shared" si="25"/>
        <v/>
      </c>
      <c r="O72" s="117" t="str">
        <f t="shared" si="10"/>
        <v/>
      </c>
      <c r="P72" s="24" t="str">
        <f>IF(H72="","",IF(B72="NB",P71,IF(O72="",SUM($O$5:$O72)+N72,SUM($O$5:$O72))))</f>
        <v/>
      </c>
      <c r="Q72" s="123" t="str">
        <f t="shared" si="63"/>
        <v/>
      </c>
      <c r="R72" s="122" t="str">
        <f t="shared" si="11"/>
        <v/>
      </c>
      <c r="S72" s="79" t="str">
        <f t="shared" si="12"/>
        <v/>
      </c>
      <c r="T72" s="14" t="str">
        <f t="shared" si="66"/>
        <v/>
      </c>
      <c r="U72" s="14">
        <f t="shared" si="26"/>
        <v>0</v>
      </c>
      <c r="V72" s="14" t="str">
        <f t="shared" si="27"/>
        <v/>
      </c>
      <c r="W72" s="14" t="str">
        <f t="shared" si="52"/>
        <v>N</v>
      </c>
      <c r="X72" s="14" t="str">
        <f t="shared" si="28"/>
        <v>N</v>
      </c>
      <c r="Y72" s="14" t="str">
        <f t="shared" si="56"/>
        <v/>
      </c>
      <c r="Z72" s="79" t="str">
        <f t="shared" si="30"/>
        <v/>
      </c>
      <c r="AA72" s="14" t="str">
        <f t="shared" si="31"/>
        <v/>
      </c>
      <c r="AB72" s="14" t="str">
        <f t="shared" si="57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2" t="str">
        <f t="shared" si="37"/>
        <v/>
      </c>
      <c r="AH72" s="152" t="str">
        <f t="shared" si="38"/>
        <v/>
      </c>
      <c r="AI72" s="44" t="str">
        <f t="shared" si="58"/>
        <v/>
      </c>
      <c r="AJ72" s="44" t="str">
        <f t="shared" si="59"/>
        <v/>
      </c>
      <c r="AK72" s="44" t="str">
        <f t="shared" si="60"/>
        <v/>
      </c>
      <c r="AL72" s="71" t="str">
        <f t="shared" si="14"/>
        <v/>
      </c>
      <c r="AM72" s="71" t="str">
        <f t="shared" si="15"/>
        <v/>
      </c>
      <c r="AN72" s="71" t="str">
        <f t="shared" si="16"/>
        <v/>
      </c>
      <c r="AO72" s="71" t="str">
        <f t="shared" si="17"/>
        <v/>
      </c>
      <c r="AP72" s="14" t="str">
        <f t="shared" si="42"/>
        <v>N</v>
      </c>
      <c r="AR72" s="14" t="str">
        <f t="shared" si="65"/>
        <v/>
      </c>
      <c r="AS72" s="14" t="str">
        <f t="shared" si="51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1"/>
        <v>00000</v>
      </c>
      <c r="AW72" s="14" t="str">
        <f t="shared" si="61"/>
        <v>00000</v>
      </c>
      <c r="AX72" s="14" t="str">
        <f t="shared" si="62"/>
        <v>000000</v>
      </c>
      <c r="AY72" s="14" t="str">
        <f t="shared" si="62"/>
        <v>000000</v>
      </c>
      <c r="AZ72" s="14" t="str">
        <f t="shared" si="44"/>
        <v>B</v>
      </c>
      <c r="BA72" s="14" t="str">
        <f t="shared" si="19"/>
        <v/>
      </c>
      <c r="BB72" s="14" t="str">
        <f t="shared" si="45"/>
        <v/>
      </c>
      <c r="BC72" s="14" t="str">
        <f t="shared" si="20"/>
        <v/>
      </c>
      <c r="BD72" s="14" t="str">
        <f t="shared" si="48"/>
        <v/>
      </c>
      <c r="BE72" s="14">
        <f t="shared" si="46"/>
        <v>1</v>
      </c>
      <c r="BF72" s="14">
        <f t="shared" si="47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4"/>
        <v/>
      </c>
      <c r="D73" s="158" t="str">
        <f t="shared" si="49"/>
        <v/>
      </c>
      <c r="E73" s="114" t="str">
        <f t="shared" si="50"/>
        <v/>
      </c>
      <c r="F73" s="67" t="str">
        <f t="shared" si="23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4" t="str">
        <f t="shared" si="9"/>
        <v/>
      </c>
      <c r="M73" s="24" t="str">
        <f t="shared" si="24"/>
        <v/>
      </c>
      <c r="N73" s="24" t="str">
        <f t="shared" si="25"/>
        <v/>
      </c>
      <c r="O73" s="117" t="str">
        <f t="shared" si="10"/>
        <v/>
      </c>
      <c r="P73" s="24" t="str">
        <f>IF(H73="","",IF(B73="NB",P72,IF(O73="",SUM($O$5:$O73)+N73,SUM($O$5:$O73))))</f>
        <v/>
      </c>
      <c r="Q73" s="123" t="str">
        <f t="shared" si="63"/>
        <v/>
      </c>
      <c r="R73" s="122" t="str">
        <f t="shared" si="11"/>
        <v/>
      </c>
      <c r="S73" s="79" t="str">
        <f t="shared" si="12"/>
        <v/>
      </c>
      <c r="T73" s="14" t="str">
        <f t="shared" si="66"/>
        <v/>
      </c>
      <c r="U73" s="14">
        <f t="shared" si="26"/>
        <v>0</v>
      </c>
      <c r="V73" s="14" t="str">
        <f t="shared" si="27"/>
        <v/>
      </c>
      <c r="W73" s="14" t="str">
        <f t="shared" si="52"/>
        <v>N</v>
      </c>
      <c r="X73" s="14" t="str">
        <f t="shared" si="28"/>
        <v>N</v>
      </c>
      <c r="Y73" s="14" t="str">
        <f t="shared" si="56"/>
        <v/>
      </c>
      <c r="Z73" s="79" t="str">
        <f t="shared" si="30"/>
        <v/>
      </c>
      <c r="AA73" s="14" t="str">
        <f t="shared" si="31"/>
        <v/>
      </c>
      <c r="AB73" s="14" t="str">
        <f t="shared" si="57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2" t="str">
        <f t="shared" si="37"/>
        <v/>
      </c>
      <c r="AH73" s="152" t="str">
        <f t="shared" si="38"/>
        <v/>
      </c>
      <c r="AI73" s="44" t="str">
        <f t="shared" si="58"/>
        <v/>
      </c>
      <c r="AJ73" s="44" t="str">
        <f t="shared" si="59"/>
        <v/>
      </c>
      <c r="AK73" s="44" t="str">
        <f t="shared" si="60"/>
        <v/>
      </c>
      <c r="AL73" s="71" t="str">
        <f t="shared" si="14"/>
        <v/>
      </c>
      <c r="AM73" s="71" t="str">
        <f t="shared" si="15"/>
        <v/>
      </c>
      <c r="AN73" s="71" t="str">
        <f t="shared" si="16"/>
        <v/>
      </c>
      <c r="AO73" s="71" t="str">
        <f t="shared" si="17"/>
        <v/>
      </c>
      <c r="AP73" s="14" t="str">
        <f t="shared" si="42"/>
        <v>N</v>
      </c>
      <c r="AR73" s="14" t="str">
        <f t="shared" si="65"/>
        <v/>
      </c>
      <c r="AS73" s="14" t="str">
        <f t="shared" si="51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1"/>
        <v>00000</v>
      </c>
      <c r="AW73" s="14" t="str">
        <f t="shared" si="61"/>
        <v>00000</v>
      </c>
      <c r="AX73" s="14" t="str">
        <f t="shared" si="62"/>
        <v>000000</v>
      </c>
      <c r="AY73" s="14" t="str">
        <f t="shared" si="62"/>
        <v>000000</v>
      </c>
      <c r="AZ73" s="14" t="str">
        <f t="shared" si="44"/>
        <v>B</v>
      </c>
      <c r="BA73" s="14" t="str">
        <f t="shared" si="19"/>
        <v/>
      </c>
      <c r="BB73" s="14" t="str">
        <f t="shared" si="45"/>
        <v/>
      </c>
      <c r="BC73" s="14" t="str">
        <f t="shared" si="20"/>
        <v/>
      </c>
      <c r="BD73" s="14" t="str">
        <f t="shared" si="48"/>
        <v/>
      </c>
      <c r="BE73" s="14">
        <f t="shared" si="46"/>
        <v>1</v>
      </c>
      <c r="BF73" s="14">
        <f t="shared" si="47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69" t="str">
        <f t="shared" ref="B74:B109" si="67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4"/>
        <v/>
      </c>
      <c r="D74" s="159" t="str">
        <f t="shared" si="49"/>
        <v/>
      </c>
      <c r="E74" s="115" t="str">
        <f t="shared" si="50"/>
        <v/>
      </c>
      <c r="F74" s="70" t="str">
        <f t="shared" si="23"/>
        <v/>
      </c>
      <c r="H74" s="82" t="str">
        <f>IF('Strategy Dashboard'!AU74="","",'Strategy Dashboard'!AU74)</f>
        <v/>
      </c>
      <c r="J74" s="69" t="str">
        <f t="shared" ref="J74:J109" si="68">IF(AS73=AS74,"",AS74)</f>
        <v/>
      </c>
      <c r="K74" s="78" t="str">
        <f t="shared" ref="K74:K109" si="69">IF(H73="","",IF(AND(D74=AG74,LEFT(AG74)="L",REPLACE(AG74,1,1,"")&gt;=5),"L"&amp;(REPLACE(AG74,1,1,"")-3),AG74))</f>
        <v/>
      </c>
      <c r="L74" s="115" t="str">
        <f t="shared" ref="L74:L109" si="70">IF(H73="","",IF(AND(E74=AH74,LEFT(AH74)="L",REPLACE(AH74,1,1,"")&gt;=5),"L"&amp;(REPLACE(AH74,1,1,"")-3),AH74))</f>
        <v/>
      </c>
      <c r="M74" s="25" t="str">
        <f t="shared" si="24"/>
        <v/>
      </c>
      <c r="N74" s="25" t="str">
        <f t="shared" si="25"/>
        <v/>
      </c>
      <c r="O74" s="124" t="str">
        <f t="shared" ref="O74:O109" si="71">IF(H73="","",IF(V74="S","",IF(N74&gt;0,N74,IF(AB74="R",N74,""))))</f>
        <v/>
      </c>
      <c r="P74" s="25" t="str">
        <f>IF(H74="","",IF(B74="NB",P73,IF(O74="",SUM($O$5:$O74)+N74,SUM($O$5:$O74))))</f>
        <v/>
      </c>
      <c r="Q74" s="125" t="str">
        <f t="shared" si="63"/>
        <v/>
      </c>
      <c r="R74" s="122" t="str">
        <f t="shared" ref="R74:R109" si="72">IF(H74="","",IF(M74="W",0+BF74,0-BF74)+IF(F74="W",0+BE74,0-BE74))</f>
        <v/>
      </c>
      <c r="S74" s="79" t="str">
        <f t="shared" ref="S74:S109" si="73">IF(H74="","",IF(R74&gt;0,"W",IF(R74&lt;0,"L","")))</f>
        <v/>
      </c>
      <c r="T74" s="14" t="str">
        <f t="shared" si="66"/>
        <v/>
      </c>
      <c r="U74" s="14">
        <f t="shared" si="26"/>
        <v>0</v>
      </c>
      <c r="V74" s="14" t="str">
        <f t="shared" si="27"/>
        <v/>
      </c>
      <c r="W74" s="14" t="str">
        <f t="shared" si="52"/>
        <v>N</v>
      </c>
      <c r="X74" s="14" t="str">
        <f t="shared" si="28"/>
        <v>N</v>
      </c>
      <c r="Y74" s="14" t="str">
        <f t="shared" si="56"/>
        <v/>
      </c>
      <c r="Z74" s="79" t="str">
        <f t="shared" si="30"/>
        <v/>
      </c>
      <c r="AA74" s="14" t="str">
        <f t="shared" si="31"/>
        <v/>
      </c>
      <c r="AB74" s="14" t="str">
        <f t="shared" si="57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2" t="str">
        <f t="shared" si="37"/>
        <v/>
      </c>
      <c r="AH74" s="152" t="str">
        <f t="shared" si="38"/>
        <v/>
      </c>
      <c r="AI74" s="44" t="str">
        <f t="shared" si="58"/>
        <v/>
      </c>
      <c r="AJ74" s="44" t="str">
        <f t="shared" si="59"/>
        <v/>
      </c>
      <c r="AK74" s="44" t="str">
        <f t="shared" si="60"/>
        <v/>
      </c>
      <c r="AL74" s="71" t="str">
        <f t="shared" ref="AL74:AL109" si="74">IF(AR74="T-T",IF(H72="B",BB74,""),IF(AR74="T-C",IF(H73="B",BB74,""),IF(AR74="T-B",IF(H73="P",BB74,""),"")))</f>
        <v/>
      </c>
      <c r="AM74" s="71" t="str">
        <f t="shared" ref="AM74:AM109" si="75">IF(AR74="T-T",IF(H72="P",BB74,""),IF(AR74="T-C",IF(H73="P",BB74,""),IF(AR74="T-B",IF(H73="B",BB74,""),"")))</f>
        <v/>
      </c>
      <c r="AN74" s="71" t="str">
        <f t="shared" ref="AN74:AN109" si="76">IF(AR74="T-T",IF(H72="B",BD74,""),IF(AR74="T-C",IF(H73="B",BD74,""),IF(AR74="T-B",IF(H73="P",BD74,""),"")))</f>
        <v/>
      </c>
      <c r="AO74" s="71" t="str">
        <f t="shared" ref="AO74:AO109" si="77">IF(AR74="T-T",IF(H72="P",BD74,""),IF(AR74="T-C",IF(H73="P",BD74,""),IF(AR74="T-B",IF(H73="B",BD74,""),"")))</f>
        <v/>
      </c>
      <c r="AP74" s="14" t="str">
        <f t="shared" si="42"/>
        <v>N</v>
      </c>
      <c r="AR74" s="14" t="str">
        <f t="shared" si="65"/>
        <v/>
      </c>
      <c r="AS74" s="14" t="str">
        <f t="shared" si="51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1"/>
        <v>00000</v>
      </c>
      <c r="AW74" s="14" t="str">
        <f t="shared" si="61"/>
        <v>00000</v>
      </c>
      <c r="AX74" s="14" t="str">
        <f t="shared" si="62"/>
        <v>000000</v>
      </c>
      <c r="AY74" s="14" t="str">
        <f t="shared" si="62"/>
        <v>000000</v>
      </c>
      <c r="AZ74" s="14" t="str">
        <f t="shared" si="44"/>
        <v>B</v>
      </c>
      <c r="BA74" s="14" t="str">
        <f t="shared" ref="BA74:BA109" si="78">IF(D73="",E73,D73)&amp;F73</f>
        <v/>
      </c>
      <c r="BB74" s="14" t="str">
        <f t="shared" si="45"/>
        <v/>
      </c>
      <c r="BC74" s="14" t="str">
        <f t="shared" ref="BC74:BC109" si="79">IF(K73="",L73,K73)&amp;M73</f>
        <v/>
      </c>
      <c r="BD74" s="14" t="str">
        <f t="shared" si="48"/>
        <v/>
      </c>
      <c r="BE74" s="14">
        <f t="shared" si="46"/>
        <v>1</v>
      </c>
      <c r="BF74" s="14">
        <f t="shared" si="47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4" t="str">
        <f t="shared" si="67"/>
        <v/>
      </c>
      <c r="C75" s="36" t="str">
        <f t="shared" si="64"/>
        <v/>
      </c>
      <c r="D75" s="156" t="str">
        <f t="shared" si="49"/>
        <v/>
      </c>
      <c r="E75" s="113" t="str">
        <f t="shared" si="50"/>
        <v/>
      </c>
      <c r="F75" s="76" t="str">
        <f t="shared" ref="F75:F109" si="80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8"/>
        <v/>
      </c>
      <c r="K75" s="75" t="str">
        <f t="shared" si="69"/>
        <v/>
      </c>
      <c r="L75" s="113" t="str">
        <f t="shared" si="70"/>
        <v/>
      </c>
      <c r="M75" s="36" t="str">
        <f t="shared" ref="M75:M109" si="81">IF(H75="","",IF(H75="P",IF(K75="","L","W"),IF(L75="","L","W")))</f>
        <v/>
      </c>
      <c r="N75" s="36" t="str">
        <f t="shared" ref="N75:N109" si="82">IF(H75="","",IF(S75="",IF(V75="S",0,N74),IF(S75="W",IF(V75="S",0,N74)+INT(REPLACE(B75,1,1,"")),IF(V75="S",0,N74)-INT(REPLACE(B75,1,1,"")))))</f>
        <v/>
      </c>
      <c r="O75" s="129" t="str">
        <f t="shared" si="71"/>
        <v/>
      </c>
      <c r="P75" s="36" t="str">
        <f>IF(H75="","",IF(B75="NB",P74,IF(O75="",SUM($O$5:$O75)+N75,SUM($O$5:$O75))))</f>
        <v/>
      </c>
      <c r="Q75" s="130" t="str">
        <f t="shared" si="63"/>
        <v/>
      </c>
      <c r="R75" s="122" t="str">
        <f t="shared" si="72"/>
        <v/>
      </c>
      <c r="S75" s="79" t="str">
        <f t="shared" si="73"/>
        <v/>
      </c>
      <c r="T75" s="14" t="str">
        <f t="shared" si="66"/>
        <v/>
      </c>
      <c r="U75" s="14">
        <f t="shared" ref="U75:U109" si="83">IF(S75="",0,IFERROR(VLOOKUP(S70&amp;S71&amp;S72&amp;S73&amp;S74&amp;S75,BP:BQ,2,FALSE),0))</f>
        <v>0</v>
      </c>
      <c r="V75" s="14" t="str">
        <f t="shared" ref="V75:V109" si="84">IF(H74="","",IF(AB74="R","S",IF(V74="S","C",IF(N74&gt;0,"S","C"))))</f>
        <v/>
      </c>
      <c r="W75" s="14" t="str">
        <f t="shared" si="52"/>
        <v>N</v>
      </c>
      <c r="X75" s="14" t="str">
        <f t="shared" ref="X75:X116" si="85">IF(OR(M71&amp;M72&amp;M73="WLW",M72&amp;M73="WW"),"Y","N")</f>
        <v>N</v>
      </c>
      <c r="Y75" s="14" t="str">
        <f t="shared" si="56"/>
        <v/>
      </c>
      <c r="Z75" s="79" t="str">
        <f t="shared" ref="Z75:Z109" si="86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7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7"/>
        <v/>
      </c>
      <c r="AC75" s="14" t="str">
        <f t="shared" ref="AC75:AC109" si="88">IF(H74="","",IF(D75="B",1,IF(REPLACE(D75,1,1,"")="",0,INT(REPLACE(D75,1,1,"")))))</f>
        <v/>
      </c>
      <c r="AD75" s="14" t="str">
        <f t="shared" ref="AD75:AD109" si="89">IF(H74="","",IF(E75="B",1,IF(REPLACE(E75,1,1,"")="",0,INT(REPLACE(E75,1,1,"")))))</f>
        <v/>
      </c>
      <c r="AE75" s="14" t="str">
        <f t="shared" ref="AE75:AE109" si="90">IF(H74="","",IF(K75="B",1,IF(REPLACE(K75,1,1,"")="",0,INT(REPLACE(K75,1,1,"")))))</f>
        <v/>
      </c>
      <c r="AF75" s="14" t="str">
        <f t="shared" ref="AF75:AF109" si="91">IF(H74="","",IF(L75="B",1,IF(REPLACE(L75,1,1,"")="",0,INT(REPLACE(L75,1,1,"")))))</f>
        <v/>
      </c>
      <c r="AG75" s="152" t="str">
        <f t="shared" ref="AG75:AG109" si="92">IF(H74="","",IF(AS75="WB",IF(OR(AS74&lt;&gt;"WB",AND(AG74="",AH74="")),IF(H74="B",BD75,""),IF(AG74="",BD75,"")),AN75))</f>
        <v/>
      </c>
      <c r="AH75" s="152" t="str">
        <f t="shared" ref="AH75:AH109" si="93">IF(H74="","",IF(AS75="WB",IF(OR(AS74&lt;&gt;"WB",AND(AG74="",AH74="")),IF(H74="P",BD75,""),IF(AH74="",BD75,"")),AO75))</f>
        <v/>
      </c>
      <c r="AI75" s="44" t="str">
        <f t="shared" si="58"/>
        <v/>
      </c>
      <c r="AJ75" s="44" t="str">
        <f t="shared" si="59"/>
        <v/>
      </c>
      <c r="AK75" s="44" t="str">
        <f t="shared" si="60"/>
        <v/>
      </c>
      <c r="AL75" s="71" t="str">
        <f t="shared" si="74"/>
        <v/>
      </c>
      <c r="AM75" s="71" t="str">
        <f t="shared" si="75"/>
        <v/>
      </c>
      <c r="AN75" s="71" t="str">
        <f t="shared" si="76"/>
        <v/>
      </c>
      <c r="AO75" s="71" t="str">
        <f t="shared" si="77"/>
        <v/>
      </c>
      <c r="AP75" s="14" t="str">
        <f t="shared" ref="AP75:AP116" si="94">IF(AP74="N","N",IF(AS75="WB","Y","N"))</f>
        <v>N</v>
      </c>
      <c r="AR75" s="14" t="str">
        <f t="shared" si="65"/>
        <v/>
      </c>
      <c r="AS75" s="14" t="str">
        <f t="shared" si="51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1"/>
        <v>00000</v>
      </c>
      <c r="AW75" s="14" t="str">
        <f t="shared" si="61"/>
        <v>00000</v>
      </c>
      <c r="AX75" s="14" t="str">
        <f t="shared" si="62"/>
        <v>000000</v>
      </c>
      <c r="AY75" s="14" t="str">
        <f t="shared" si="62"/>
        <v>000000</v>
      </c>
      <c r="AZ75" s="14" t="str">
        <f t="shared" ref="AZ75:AZ109" si="95">IF(COUNTBLANK(AT70:AT74)&gt;2,"B","P")</f>
        <v>B</v>
      </c>
      <c r="BA75" s="14" t="str">
        <f t="shared" si="78"/>
        <v/>
      </c>
      <c r="BB75" s="14" t="str">
        <f t="shared" ref="BB75:BB109" si="96">IF(OR(V75="S",AND(Z74="Y",W75="N")),"B",IFERROR(VLOOKUP(BA75,BM:BN,2,FALSE),""))</f>
        <v/>
      </c>
      <c r="BC75" s="14" t="str">
        <f t="shared" si="79"/>
        <v/>
      </c>
      <c r="BD75" s="14" t="str">
        <f t="shared" si="48"/>
        <v/>
      </c>
      <c r="BE75" s="14">
        <f t="shared" ref="BE75:BE109" si="97">IF(REPLACE(BB75, 1, 1, "")="",1,REPLACE(BB75, 1, 1, ""))</f>
        <v>1</v>
      </c>
      <c r="BF75" s="14">
        <f t="shared" ref="BF75:BF109" si="98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68" t="str">
        <f t="shared" si="67"/>
        <v/>
      </c>
      <c r="C76" s="24" t="str">
        <f t="shared" si="64"/>
        <v/>
      </c>
      <c r="D76" s="158" t="str">
        <f t="shared" si="49"/>
        <v/>
      </c>
      <c r="E76" s="114" t="str">
        <f t="shared" si="50"/>
        <v/>
      </c>
      <c r="F76" s="67" t="str">
        <f t="shared" si="80"/>
        <v/>
      </c>
      <c r="H76" s="81" t="str">
        <f>IF('Strategy Dashboard'!AU76="","",'Strategy Dashboard'!AU76)</f>
        <v/>
      </c>
      <c r="J76" s="68" t="str">
        <f t="shared" si="68"/>
        <v/>
      </c>
      <c r="K76" s="77" t="str">
        <f t="shared" si="69"/>
        <v/>
      </c>
      <c r="L76" s="114" t="str">
        <f t="shared" si="70"/>
        <v/>
      </c>
      <c r="M76" s="24" t="str">
        <f t="shared" si="81"/>
        <v/>
      </c>
      <c r="N76" s="24" t="str">
        <f t="shared" si="82"/>
        <v/>
      </c>
      <c r="O76" s="117" t="str">
        <f t="shared" si="71"/>
        <v/>
      </c>
      <c r="P76" s="24" t="str">
        <f>IF(H76="","",IF(B76="NB",P75,IF(O76="",SUM($O$5:$O76)+N76,SUM($O$5:$O76))))</f>
        <v/>
      </c>
      <c r="Q76" s="123" t="str">
        <f t="shared" si="63"/>
        <v/>
      </c>
      <c r="R76" s="122" t="str">
        <f t="shared" si="72"/>
        <v/>
      </c>
      <c r="S76" s="79" t="str">
        <f t="shared" si="73"/>
        <v/>
      </c>
      <c r="T76" s="14" t="str">
        <f t="shared" si="66"/>
        <v/>
      </c>
      <c r="U76" s="14">
        <f t="shared" si="83"/>
        <v>0</v>
      </c>
      <c r="V76" s="14" t="str">
        <f t="shared" si="84"/>
        <v/>
      </c>
      <c r="W76" s="14" t="str">
        <f t="shared" si="52"/>
        <v>N</v>
      </c>
      <c r="X76" s="14" t="str">
        <f t="shared" si="85"/>
        <v>N</v>
      </c>
      <c r="Y76" s="14" t="str">
        <f t="shared" si="56"/>
        <v/>
      </c>
      <c r="Z76" s="79" t="str">
        <f t="shared" si="86"/>
        <v/>
      </c>
      <c r="AA76" s="14" t="str">
        <f t="shared" si="87"/>
        <v/>
      </c>
      <c r="AB76" s="14" t="str">
        <f t="shared" si="57"/>
        <v/>
      </c>
      <c r="AC76" s="14" t="str">
        <f t="shared" si="88"/>
        <v/>
      </c>
      <c r="AD76" s="14" t="str">
        <f t="shared" si="89"/>
        <v/>
      </c>
      <c r="AE76" s="14" t="str">
        <f t="shared" si="90"/>
        <v/>
      </c>
      <c r="AF76" s="14" t="str">
        <f t="shared" si="91"/>
        <v/>
      </c>
      <c r="AG76" s="152" t="str">
        <f t="shared" si="92"/>
        <v/>
      </c>
      <c r="AH76" s="152" t="str">
        <f t="shared" si="93"/>
        <v/>
      </c>
      <c r="AI76" s="44" t="str">
        <f t="shared" si="58"/>
        <v/>
      </c>
      <c r="AJ76" s="44" t="str">
        <f t="shared" si="59"/>
        <v/>
      </c>
      <c r="AK76" s="44" t="str">
        <f t="shared" si="60"/>
        <v/>
      </c>
      <c r="AL76" s="71" t="str">
        <f t="shared" si="74"/>
        <v/>
      </c>
      <c r="AM76" s="71" t="str">
        <f t="shared" si="75"/>
        <v/>
      </c>
      <c r="AN76" s="71" t="str">
        <f t="shared" si="76"/>
        <v/>
      </c>
      <c r="AO76" s="71" t="str">
        <f t="shared" si="77"/>
        <v/>
      </c>
      <c r="AP76" s="14" t="str">
        <f t="shared" si="94"/>
        <v>N</v>
      </c>
      <c r="AR76" s="14" t="str">
        <f t="shared" si="65"/>
        <v/>
      </c>
      <c r="AS76" s="14" t="str">
        <f t="shared" si="51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1"/>
        <v>00000</v>
      </c>
      <c r="AW76" s="14" t="str">
        <f t="shared" si="61"/>
        <v>00000</v>
      </c>
      <c r="AX76" s="14" t="str">
        <f t="shared" si="62"/>
        <v>000000</v>
      </c>
      <c r="AY76" s="14" t="str">
        <f t="shared" si="62"/>
        <v>000000</v>
      </c>
      <c r="AZ76" s="14" t="str">
        <f t="shared" si="95"/>
        <v>B</v>
      </c>
      <c r="BA76" s="14" t="str">
        <f t="shared" si="78"/>
        <v/>
      </c>
      <c r="BB76" s="14" t="str">
        <f t="shared" si="96"/>
        <v/>
      </c>
      <c r="BC76" s="14" t="str">
        <f t="shared" si="79"/>
        <v/>
      </c>
      <c r="BD76" s="14" t="str">
        <f t="shared" ref="BD76:BD109" si="99">IF(OR(V76="S",AND(AA75="Y",X76="N")),"B",IFERROR(VLOOKUP(BC76,$BM$3:$BN$100,2,FALSE),""))</f>
        <v/>
      </c>
      <c r="BE76" s="14">
        <f t="shared" si="97"/>
        <v>1</v>
      </c>
      <c r="BF76" s="14">
        <f t="shared" si="98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68" t="str">
        <f t="shared" si="67"/>
        <v/>
      </c>
      <c r="C77" s="24" t="str">
        <f t="shared" si="64"/>
        <v/>
      </c>
      <c r="D77" s="158" t="str">
        <f t="shared" si="49"/>
        <v/>
      </c>
      <c r="E77" s="114" t="str">
        <f t="shared" si="50"/>
        <v/>
      </c>
      <c r="F77" s="67" t="str">
        <f t="shared" si="80"/>
        <v/>
      </c>
      <c r="H77" s="81" t="str">
        <f>IF('Strategy Dashboard'!AU77="","",'Strategy Dashboard'!AU77)</f>
        <v/>
      </c>
      <c r="J77" s="68" t="str">
        <f t="shared" si="68"/>
        <v/>
      </c>
      <c r="K77" s="77" t="str">
        <f t="shared" si="69"/>
        <v/>
      </c>
      <c r="L77" s="114" t="str">
        <f t="shared" si="70"/>
        <v/>
      </c>
      <c r="M77" s="24" t="str">
        <f t="shared" si="81"/>
        <v/>
      </c>
      <c r="N77" s="24" t="str">
        <f t="shared" si="82"/>
        <v/>
      </c>
      <c r="O77" s="117" t="str">
        <f t="shared" si="71"/>
        <v/>
      </c>
      <c r="P77" s="24" t="str">
        <f>IF(H77="","",IF(B77="NB",P76,IF(O77="",SUM($O$5:$O77)+N77,SUM($O$5:$O77))))</f>
        <v/>
      </c>
      <c r="Q77" s="123" t="str">
        <f t="shared" si="63"/>
        <v/>
      </c>
      <c r="R77" s="122" t="str">
        <f t="shared" si="72"/>
        <v/>
      </c>
      <c r="S77" s="79" t="str">
        <f t="shared" si="73"/>
        <v/>
      </c>
      <c r="T77" s="14" t="str">
        <f t="shared" si="66"/>
        <v/>
      </c>
      <c r="U77" s="14">
        <f t="shared" si="83"/>
        <v>0</v>
      </c>
      <c r="V77" s="14" t="str">
        <f t="shared" si="84"/>
        <v/>
      </c>
      <c r="W77" s="14" t="str">
        <f t="shared" si="52"/>
        <v>N</v>
      </c>
      <c r="X77" s="14" t="str">
        <f t="shared" si="85"/>
        <v>N</v>
      </c>
      <c r="Y77" s="14" t="str">
        <f t="shared" si="56"/>
        <v/>
      </c>
      <c r="Z77" s="79" t="str">
        <f t="shared" si="86"/>
        <v/>
      </c>
      <c r="AA77" s="14" t="str">
        <f t="shared" si="87"/>
        <v/>
      </c>
      <c r="AB77" s="14" t="str">
        <f t="shared" si="57"/>
        <v/>
      </c>
      <c r="AC77" s="14" t="str">
        <f t="shared" si="88"/>
        <v/>
      </c>
      <c r="AD77" s="14" t="str">
        <f t="shared" si="89"/>
        <v/>
      </c>
      <c r="AE77" s="14" t="str">
        <f t="shared" si="90"/>
        <v/>
      </c>
      <c r="AF77" s="14" t="str">
        <f t="shared" si="91"/>
        <v/>
      </c>
      <c r="AG77" s="152" t="str">
        <f t="shared" si="92"/>
        <v/>
      </c>
      <c r="AH77" s="152" t="str">
        <f t="shared" si="93"/>
        <v/>
      </c>
      <c r="AI77" s="44" t="str">
        <f t="shared" si="58"/>
        <v/>
      </c>
      <c r="AJ77" s="44" t="str">
        <f t="shared" si="59"/>
        <v/>
      </c>
      <c r="AK77" s="44" t="str">
        <f t="shared" si="60"/>
        <v/>
      </c>
      <c r="AL77" s="71" t="str">
        <f t="shared" si="74"/>
        <v/>
      </c>
      <c r="AM77" s="71" t="str">
        <f t="shared" si="75"/>
        <v/>
      </c>
      <c r="AN77" s="71" t="str">
        <f t="shared" si="76"/>
        <v/>
      </c>
      <c r="AO77" s="71" t="str">
        <f t="shared" si="77"/>
        <v/>
      </c>
      <c r="AP77" s="14" t="str">
        <f t="shared" si="94"/>
        <v>N</v>
      </c>
      <c r="AR77" s="14" t="str">
        <f t="shared" si="65"/>
        <v/>
      </c>
      <c r="AS77" s="14" t="str">
        <f t="shared" si="51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1"/>
        <v>00000</v>
      </c>
      <c r="AW77" s="14" t="str">
        <f t="shared" si="61"/>
        <v>00000</v>
      </c>
      <c r="AX77" s="14" t="str">
        <f t="shared" si="62"/>
        <v>000000</v>
      </c>
      <c r="AY77" s="14" t="str">
        <f t="shared" si="62"/>
        <v>000000</v>
      </c>
      <c r="AZ77" s="14" t="str">
        <f t="shared" si="95"/>
        <v>B</v>
      </c>
      <c r="BA77" s="14" t="str">
        <f t="shared" si="78"/>
        <v/>
      </c>
      <c r="BB77" s="14" t="str">
        <f t="shared" si="96"/>
        <v/>
      </c>
      <c r="BC77" s="14" t="str">
        <f t="shared" si="79"/>
        <v/>
      </c>
      <c r="BD77" s="14" t="str">
        <f t="shared" si="99"/>
        <v/>
      </c>
      <c r="BE77" s="14">
        <f t="shared" si="97"/>
        <v>1</v>
      </c>
      <c r="BF77" s="14">
        <f t="shared" si="98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68" t="str">
        <f t="shared" si="67"/>
        <v/>
      </c>
      <c r="C78" s="24" t="str">
        <f t="shared" si="64"/>
        <v/>
      </c>
      <c r="D78" s="158" t="str">
        <f t="shared" ref="D78:D109" si="100">IF(H77="","",IF(AR78="M1",IF(H76="P",BB78,""),AL78))</f>
        <v/>
      </c>
      <c r="E78" s="114" t="str">
        <f t="shared" ref="E78:E109" si="101">IF(H77="","",IF(AR78="M1",IF(H76="B",BB78,""),AM78))</f>
        <v/>
      </c>
      <c r="F78" s="67" t="str">
        <f t="shared" si="80"/>
        <v/>
      </c>
      <c r="H78" s="81" t="str">
        <f>IF('Strategy Dashboard'!AU78="","",'Strategy Dashboard'!AU78)</f>
        <v/>
      </c>
      <c r="J78" s="68" t="str">
        <f t="shared" si="68"/>
        <v/>
      </c>
      <c r="K78" s="77" t="str">
        <f t="shared" si="69"/>
        <v/>
      </c>
      <c r="L78" s="114" t="str">
        <f t="shared" si="70"/>
        <v/>
      </c>
      <c r="M78" s="24" t="str">
        <f t="shared" si="81"/>
        <v/>
      </c>
      <c r="N78" s="24" t="str">
        <f t="shared" si="82"/>
        <v/>
      </c>
      <c r="O78" s="117" t="str">
        <f t="shared" si="71"/>
        <v/>
      </c>
      <c r="P78" s="24" t="str">
        <f>IF(H78="","",IF(B78="NB",P77,IF(O78="",SUM($O$5:$O78)+N78,SUM($O$5:$O78))))</f>
        <v/>
      </c>
      <c r="Q78" s="123" t="str">
        <f t="shared" si="63"/>
        <v/>
      </c>
      <c r="R78" s="122" t="str">
        <f t="shared" si="72"/>
        <v/>
      </c>
      <c r="S78" s="79" t="str">
        <f t="shared" si="73"/>
        <v/>
      </c>
      <c r="T78" s="14" t="str">
        <f t="shared" si="66"/>
        <v/>
      </c>
      <c r="U78" s="14">
        <f t="shared" si="83"/>
        <v>0</v>
      </c>
      <c r="V78" s="14" t="str">
        <f t="shared" si="84"/>
        <v/>
      </c>
      <c r="W78" s="14" t="str">
        <f t="shared" si="52"/>
        <v>N</v>
      </c>
      <c r="X78" s="14" t="str">
        <f t="shared" si="85"/>
        <v>N</v>
      </c>
      <c r="Y78" s="14" t="str">
        <f t="shared" si="56"/>
        <v/>
      </c>
      <c r="Z78" s="79" t="str">
        <f t="shared" si="86"/>
        <v/>
      </c>
      <c r="AA78" s="14" t="str">
        <f t="shared" si="87"/>
        <v/>
      </c>
      <c r="AB78" s="14" t="str">
        <f t="shared" si="57"/>
        <v/>
      </c>
      <c r="AC78" s="14" t="str">
        <f t="shared" si="88"/>
        <v/>
      </c>
      <c r="AD78" s="14" t="str">
        <f t="shared" si="89"/>
        <v/>
      </c>
      <c r="AE78" s="14" t="str">
        <f t="shared" si="90"/>
        <v/>
      </c>
      <c r="AF78" s="14" t="str">
        <f t="shared" si="91"/>
        <v/>
      </c>
      <c r="AG78" s="152" t="str">
        <f t="shared" si="92"/>
        <v/>
      </c>
      <c r="AH78" s="152" t="str">
        <f t="shared" si="93"/>
        <v/>
      </c>
      <c r="AI78" s="44" t="str">
        <f t="shared" si="58"/>
        <v/>
      </c>
      <c r="AJ78" s="44" t="str">
        <f t="shared" si="59"/>
        <v/>
      </c>
      <c r="AK78" s="44" t="str">
        <f t="shared" si="60"/>
        <v/>
      </c>
      <c r="AL78" s="71" t="str">
        <f t="shared" si="74"/>
        <v/>
      </c>
      <c r="AM78" s="71" t="str">
        <f t="shared" si="75"/>
        <v/>
      </c>
      <c r="AN78" s="71" t="str">
        <f t="shared" si="76"/>
        <v/>
      </c>
      <c r="AO78" s="71" t="str">
        <f t="shared" si="77"/>
        <v/>
      </c>
      <c r="AP78" s="14" t="str">
        <f t="shared" si="94"/>
        <v>N</v>
      </c>
      <c r="AR78" s="14" t="str">
        <f t="shared" si="65"/>
        <v/>
      </c>
      <c r="AS78" s="14" t="str">
        <f t="shared" si="51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1"/>
        <v>00000</v>
      </c>
      <c r="AW78" s="14" t="str">
        <f t="shared" si="61"/>
        <v>00000</v>
      </c>
      <c r="AX78" s="14" t="str">
        <f t="shared" si="62"/>
        <v>000000</v>
      </c>
      <c r="AY78" s="14" t="str">
        <f t="shared" si="62"/>
        <v>000000</v>
      </c>
      <c r="AZ78" s="14" t="str">
        <f t="shared" si="95"/>
        <v>B</v>
      </c>
      <c r="BA78" s="14" t="str">
        <f t="shared" si="78"/>
        <v/>
      </c>
      <c r="BB78" s="14" t="str">
        <f t="shared" si="96"/>
        <v/>
      </c>
      <c r="BC78" s="14" t="str">
        <f t="shared" si="79"/>
        <v/>
      </c>
      <c r="BD78" s="14" t="str">
        <f t="shared" si="99"/>
        <v/>
      </c>
      <c r="BE78" s="14">
        <f t="shared" si="97"/>
        <v>1</v>
      </c>
      <c r="BF78" s="14">
        <f t="shared" si="98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69" t="str">
        <f t="shared" si="67"/>
        <v/>
      </c>
      <c r="C79" s="25" t="str">
        <f t="shared" si="64"/>
        <v/>
      </c>
      <c r="D79" s="159" t="str">
        <f t="shared" si="100"/>
        <v/>
      </c>
      <c r="E79" s="115" t="str">
        <f t="shared" si="101"/>
        <v/>
      </c>
      <c r="F79" s="70" t="str">
        <f t="shared" si="80"/>
        <v/>
      </c>
      <c r="H79" s="82" t="str">
        <f>IF('Strategy Dashboard'!AU79="","",'Strategy Dashboard'!AU79)</f>
        <v/>
      </c>
      <c r="J79" s="69" t="str">
        <f t="shared" si="68"/>
        <v/>
      </c>
      <c r="K79" s="78" t="str">
        <f t="shared" si="69"/>
        <v/>
      </c>
      <c r="L79" s="115" t="str">
        <f t="shared" si="70"/>
        <v/>
      </c>
      <c r="M79" s="25" t="str">
        <f t="shared" si="81"/>
        <v/>
      </c>
      <c r="N79" s="25" t="str">
        <f t="shared" si="82"/>
        <v/>
      </c>
      <c r="O79" s="124" t="str">
        <f t="shared" si="71"/>
        <v/>
      </c>
      <c r="P79" s="25" t="str">
        <f>IF(H79="","",IF(B79="NB",P78,IF(O79="",SUM($O$5:$O79)+N79,SUM($O$5:$O79))))</f>
        <v/>
      </c>
      <c r="Q79" s="125" t="str">
        <f t="shared" si="63"/>
        <v/>
      </c>
      <c r="R79" s="122" t="str">
        <f t="shared" si="72"/>
        <v/>
      </c>
      <c r="S79" s="79" t="str">
        <f t="shared" si="73"/>
        <v/>
      </c>
      <c r="T79" s="14" t="str">
        <f t="shared" si="66"/>
        <v/>
      </c>
      <c r="U79" s="14">
        <f t="shared" si="83"/>
        <v>0</v>
      </c>
      <c r="V79" s="14" t="str">
        <f t="shared" si="84"/>
        <v/>
      </c>
      <c r="W79" s="14" t="str">
        <f t="shared" si="52"/>
        <v>N</v>
      </c>
      <c r="X79" s="14" t="str">
        <f t="shared" si="85"/>
        <v>N</v>
      </c>
      <c r="Y79" s="14" t="str">
        <f t="shared" si="56"/>
        <v/>
      </c>
      <c r="Z79" s="79" t="str">
        <f t="shared" si="86"/>
        <v/>
      </c>
      <c r="AA79" s="14" t="str">
        <f t="shared" si="87"/>
        <v/>
      </c>
      <c r="AB79" s="14" t="str">
        <f t="shared" si="57"/>
        <v/>
      </c>
      <c r="AC79" s="14" t="str">
        <f t="shared" si="88"/>
        <v/>
      </c>
      <c r="AD79" s="14" t="str">
        <f t="shared" si="89"/>
        <v/>
      </c>
      <c r="AE79" s="14" t="str">
        <f t="shared" si="90"/>
        <v/>
      </c>
      <c r="AF79" s="14" t="str">
        <f t="shared" si="91"/>
        <v/>
      </c>
      <c r="AG79" s="152" t="str">
        <f t="shared" si="92"/>
        <v/>
      </c>
      <c r="AH79" s="152" t="str">
        <f t="shared" si="93"/>
        <v/>
      </c>
      <c r="AI79" s="44" t="str">
        <f t="shared" si="58"/>
        <v/>
      </c>
      <c r="AJ79" s="44" t="str">
        <f t="shared" si="59"/>
        <v/>
      </c>
      <c r="AK79" s="44" t="str">
        <f t="shared" si="60"/>
        <v/>
      </c>
      <c r="AL79" s="71" t="str">
        <f t="shared" si="74"/>
        <v/>
      </c>
      <c r="AM79" s="71" t="str">
        <f t="shared" si="75"/>
        <v/>
      </c>
      <c r="AN79" s="71" t="str">
        <f t="shared" si="76"/>
        <v/>
      </c>
      <c r="AO79" s="71" t="str">
        <f t="shared" si="77"/>
        <v/>
      </c>
      <c r="AP79" s="14" t="str">
        <f t="shared" si="94"/>
        <v>N</v>
      </c>
      <c r="AR79" s="14" t="str">
        <f t="shared" si="65"/>
        <v/>
      </c>
      <c r="AS79" s="14" t="str">
        <f t="shared" ref="AS79:AS109" si="102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1"/>
        <v>00000</v>
      </c>
      <c r="AW79" s="14" t="str">
        <f t="shared" si="61"/>
        <v>00000</v>
      </c>
      <c r="AX79" s="14" t="str">
        <f t="shared" si="62"/>
        <v>000000</v>
      </c>
      <c r="AY79" s="14" t="str">
        <f t="shared" si="62"/>
        <v>000000</v>
      </c>
      <c r="AZ79" s="14" t="str">
        <f t="shared" si="95"/>
        <v>B</v>
      </c>
      <c r="BA79" s="14" t="str">
        <f t="shared" si="78"/>
        <v/>
      </c>
      <c r="BB79" s="14" t="str">
        <f t="shared" si="96"/>
        <v/>
      </c>
      <c r="BC79" s="14" t="str">
        <f t="shared" si="79"/>
        <v/>
      </c>
      <c r="BD79" s="14" t="str">
        <f t="shared" si="99"/>
        <v/>
      </c>
      <c r="BE79" s="14">
        <f t="shared" si="97"/>
        <v>1</v>
      </c>
      <c r="BF79" s="14">
        <f t="shared" si="98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4" t="str">
        <f t="shared" si="67"/>
        <v/>
      </c>
      <c r="C80" s="36" t="str">
        <f t="shared" si="64"/>
        <v/>
      </c>
      <c r="D80" s="156" t="str">
        <f t="shared" si="100"/>
        <v/>
      </c>
      <c r="E80" s="113" t="str">
        <f t="shared" si="101"/>
        <v/>
      </c>
      <c r="F80" s="76" t="str">
        <f t="shared" si="80"/>
        <v/>
      </c>
      <c r="H80" s="80" t="str">
        <f>IF('Strategy Dashboard'!AU80="","",'Strategy Dashboard'!AU80)</f>
        <v/>
      </c>
      <c r="J80" s="74" t="str">
        <f t="shared" si="68"/>
        <v/>
      </c>
      <c r="K80" s="75" t="str">
        <f t="shared" si="69"/>
        <v/>
      </c>
      <c r="L80" s="113" t="str">
        <f t="shared" si="70"/>
        <v/>
      </c>
      <c r="M80" s="36" t="str">
        <f t="shared" si="81"/>
        <v/>
      </c>
      <c r="N80" s="36" t="str">
        <f t="shared" si="82"/>
        <v/>
      </c>
      <c r="O80" s="129" t="str">
        <f t="shared" si="71"/>
        <v/>
      </c>
      <c r="P80" s="36" t="str">
        <f>IF(H80="","",IF(B80="NB",P79,IF(O80="",SUM($O$5:$O80)+N80,SUM($O$5:$O80))))</f>
        <v/>
      </c>
      <c r="Q80" s="130" t="str">
        <f t="shared" si="63"/>
        <v/>
      </c>
      <c r="R80" s="122" t="str">
        <f t="shared" si="72"/>
        <v/>
      </c>
      <c r="S80" s="79" t="str">
        <f t="shared" si="73"/>
        <v/>
      </c>
      <c r="T80" s="14" t="str">
        <f t="shared" si="66"/>
        <v/>
      </c>
      <c r="U80" s="14">
        <f t="shared" si="83"/>
        <v>0</v>
      </c>
      <c r="V80" s="14" t="str">
        <f t="shared" si="84"/>
        <v/>
      </c>
      <c r="W80" s="14" t="str">
        <f t="shared" si="52"/>
        <v>N</v>
      </c>
      <c r="X80" s="14" t="str">
        <f t="shared" si="85"/>
        <v>N</v>
      </c>
      <c r="Y80" s="14" t="str">
        <f t="shared" si="56"/>
        <v/>
      </c>
      <c r="Z80" s="79" t="str">
        <f t="shared" si="86"/>
        <v/>
      </c>
      <c r="AA80" s="14" t="str">
        <f t="shared" si="87"/>
        <v/>
      </c>
      <c r="AB80" s="14" t="str">
        <f t="shared" si="57"/>
        <v/>
      </c>
      <c r="AC80" s="14" t="str">
        <f t="shared" si="88"/>
        <v/>
      </c>
      <c r="AD80" s="14" t="str">
        <f t="shared" si="89"/>
        <v/>
      </c>
      <c r="AE80" s="14" t="str">
        <f t="shared" si="90"/>
        <v/>
      </c>
      <c r="AF80" s="14" t="str">
        <f t="shared" si="91"/>
        <v/>
      </c>
      <c r="AG80" s="152" t="str">
        <f t="shared" si="92"/>
        <v/>
      </c>
      <c r="AH80" s="152" t="str">
        <f t="shared" si="93"/>
        <v/>
      </c>
      <c r="AI80" s="44" t="str">
        <f t="shared" si="58"/>
        <v/>
      </c>
      <c r="AJ80" s="44" t="str">
        <f t="shared" si="59"/>
        <v/>
      </c>
      <c r="AK80" s="44" t="str">
        <f t="shared" si="60"/>
        <v/>
      </c>
      <c r="AL80" s="71" t="str">
        <f t="shared" si="74"/>
        <v/>
      </c>
      <c r="AM80" s="71" t="str">
        <f t="shared" si="75"/>
        <v/>
      </c>
      <c r="AN80" s="71" t="str">
        <f t="shared" si="76"/>
        <v/>
      </c>
      <c r="AO80" s="71" t="str">
        <f t="shared" si="77"/>
        <v/>
      </c>
      <c r="AP80" s="14" t="str">
        <f t="shared" si="94"/>
        <v>N</v>
      </c>
      <c r="AR80" s="14" t="str">
        <f t="shared" si="65"/>
        <v/>
      </c>
      <c r="AS80" s="14" t="str">
        <f t="shared" si="102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1"/>
        <v>00000</v>
      </c>
      <c r="AW80" s="14" t="str">
        <f t="shared" si="61"/>
        <v>00000</v>
      </c>
      <c r="AX80" s="14" t="str">
        <f t="shared" si="62"/>
        <v>000000</v>
      </c>
      <c r="AY80" s="14" t="str">
        <f t="shared" si="62"/>
        <v>000000</v>
      </c>
      <c r="AZ80" s="14" t="str">
        <f t="shared" si="95"/>
        <v>B</v>
      </c>
      <c r="BA80" s="14" t="str">
        <f t="shared" si="78"/>
        <v/>
      </c>
      <c r="BB80" s="14" t="str">
        <f t="shared" si="96"/>
        <v/>
      </c>
      <c r="BC80" s="14" t="str">
        <f t="shared" si="79"/>
        <v/>
      </c>
      <c r="BD80" s="14" t="str">
        <f t="shared" si="99"/>
        <v/>
      </c>
      <c r="BE80" s="14">
        <f t="shared" si="97"/>
        <v>1</v>
      </c>
      <c r="BF80" s="14">
        <f t="shared" si="98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68" t="str">
        <f t="shared" si="67"/>
        <v/>
      </c>
      <c r="C81" s="24" t="str">
        <f t="shared" si="64"/>
        <v/>
      </c>
      <c r="D81" s="158" t="str">
        <f t="shared" si="100"/>
        <v/>
      </c>
      <c r="E81" s="114" t="str">
        <f t="shared" si="101"/>
        <v/>
      </c>
      <c r="F81" s="67" t="str">
        <f t="shared" si="80"/>
        <v/>
      </c>
      <c r="H81" s="81" t="str">
        <f>IF('Strategy Dashboard'!AU81="","",'Strategy Dashboard'!AU81)</f>
        <v/>
      </c>
      <c r="J81" s="68" t="str">
        <f t="shared" si="68"/>
        <v/>
      </c>
      <c r="K81" s="77" t="str">
        <f t="shared" si="69"/>
        <v/>
      </c>
      <c r="L81" s="114" t="str">
        <f t="shared" si="70"/>
        <v/>
      </c>
      <c r="M81" s="24" t="str">
        <f t="shared" si="81"/>
        <v/>
      </c>
      <c r="N81" s="24" t="str">
        <f t="shared" si="82"/>
        <v/>
      </c>
      <c r="O81" s="117" t="str">
        <f t="shared" si="71"/>
        <v/>
      </c>
      <c r="P81" s="24" t="str">
        <f>IF(H81="","",IF(B81="NB",P80,IF(O81="",SUM($O$5:$O81)+N81,SUM($O$5:$O81))))</f>
        <v/>
      </c>
      <c r="Q81" s="123" t="str">
        <f t="shared" si="63"/>
        <v/>
      </c>
      <c r="R81" s="122" t="str">
        <f t="shared" si="72"/>
        <v/>
      </c>
      <c r="S81" s="79" t="str">
        <f t="shared" si="73"/>
        <v/>
      </c>
      <c r="T81" s="14" t="str">
        <f t="shared" si="66"/>
        <v/>
      </c>
      <c r="U81" s="14">
        <f t="shared" si="83"/>
        <v>0</v>
      </c>
      <c r="V81" s="14" t="str">
        <f t="shared" si="84"/>
        <v/>
      </c>
      <c r="W81" s="14" t="str">
        <f t="shared" si="52"/>
        <v>N</v>
      </c>
      <c r="X81" s="14" t="str">
        <f t="shared" si="85"/>
        <v>N</v>
      </c>
      <c r="Y81" s="14" t="str">
        <f t="shared" si="56"/>
        <v/>
      </c>
      <c r="Z81" s="79" t="str">
        <f t="shared" si="86"/>
        <v/>
      </c>
      <c r="AA81" s="14" t="str">
        <f t="shared" si="87"/>
        <v/>
      </c>
      <c r="AB81" s="14" t="str">
        <f t="shared" si="57"/>
        <v/>
      </c>
      <c r="AC81" s="14" t="str">
        <f t="shared" si="88"/>
        <v/>
      </c>
      <c r="AD81" s="14" t="str">
        <f t="shared" si="89"/>
        <v/>
      </c>
      <c r="AE81" s="14" t="str">
        <f t="shared" si="90"/>
        <v/>
      </c>
      <c r="AF81" s="14" t="str">
        <f t="shared" si="91"/>
        <v/>
      </c>
      <c r="AG81" s="152" t="str">
        <f t="shared" si="92"/>
        <v/>
      </c>
      <c r="AH81" s="152" t="str">
        <f t="shared" si="93"/>
        <v/>
      </c>
      <c r="AI81" s="44" t="str">
        <f t="shared" si="58"/>
        <v/>
      </c>
      <c r="AJ81" s="44" t="str">
        <f t="shared" si="59"/>
        <v/>
      </c>
      <c r="AK81" s="44" t="str">
        <f t="shared" si="60"/>
        <v/>
      </c>
      <c r="AL81" s="71" t="str">
        <f t="shared" si="74"/>
        <v/>
      </c>
      <c r="AM81" s="71" t="str">
        <f t="shared" si="75"/>
        <v/>
      </c>
      <c r="AN81" s="71" t="str">
        <f t="shared" si="76"/>
        <v/>
      </c>
      <c r="AO81" s="71" t="str">
        <f t="shared" si="77"/>
        <v/>
      </c>
      <c r="AP81" s="14" t="str">
        <f t="shared" si="94"/>
        <v>N</v>
      </c>
      <c r="AR81" s="14" t="str">
        <f t="shared" si="65"/>
        <v/>
      </c>
      <c r="AS81" s="14" t="str">
        <f t="shared" si="102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1"/>
        <v>00000</v>
      </c>
      <c r="AW81" s="14" t="str">
        <f t="shared" si="61"/>
        <v>00000</v>
      </c>
      <c r="AX81" s="14" t="str">
        <f t="shared" si="62"/>
        <v>000000</v>
      </c>
      <c r="AY81" s="14" t="str">
        <f t="shared" si="62"/>
        <v>000000</v>
      </c>
      <c r="AZ81" s="14" t="str">
        <f t="shared" si="95"/>
        <v>B</v>
      </c>
      <c r="BA81" s="14" t="str">
        <f t="shared" si="78"/>
        <v/>
      </c>
      <c r="BB81" s="14" t="str">
        <f t="shared" si="96"/>
        <v/>
      </c>
      <c r="BC81" s="14" t="str">
        <f t="shared" si="79"/>
        <v/>
      </c>
      <c r="BD81" s="14" t="str">
        <f t="shared" si="99"/>
        <v/>
      </c>
      <c r="BE81" s="14">
        <f t="shared" si="97"/>
        <v>1</v>
      </c>
      <c r="BF81" s="14">
        <f t="shared" si="98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68" t="str">
        <f t="shared" si="67"/>
        <v/>
      </c>
      <c r="C82" s="24" t="str">
        <f t="shared" si="64"/>
        <v/>
      </c>
      <c r="D82" s="158" t="str">
        <f t="shared" si="100"/>
        <v/>
      </c>
      <c r="E82" s="114" t="str">
        <f t="shared" si="101"/>
        <v/>
      </c>
      <c r="F82" s="67" t="str">
        <f t="shared" si="80"/>
        <v/>
      </c>
      <c r="H82" s="81" t="str">
        <f>IF('Strategy Dashboard'!AU82="","",'Strategy Dashboard'!AU82)</f>
        <v/>
      </c>
      <c r="J82" s="68" t="str">
        <f t="shared" si="68"/>
        <v/>
      </c>
      <c r="K82" s="77" t="str">
        <f t="shared" si="69"/>
        <v/>
      </c>
      <c r="L82" s="114" t="str">
        <f t="shared" si="70"/>
        <v/>
      </c>
      <c r="M82" s="24" t="str">
        <f t="shared" si="81"/>
        <v/>
      </c>
      <c r="N82" s="24" t="str">
        <f t="shared" si="82"/>
        <v/>
      </c>
      <c r="O82" s="117" t="str">
        <f t="shared" si="71"/>
        <v/>
      </c>
      <c r="P82" s="24" t="str">
        <f>IF(H82="","",IF(B82="NB",P81,IF(O82="",SUM($O$5:$O82)+N82,SUM($O$5:$O82))))</f>
        <v/>
      </c>
      <c r="Q82" s="123" t="str">
        <f t="shared" si="63"/>
        <v/>
      </c>
      <c r="R82" s="122" t="str">
        <f t="shared" si="72"/>
        <v/>
      </c>
      <c r="S82" s="79" t="str">
        <f t="shared" si="73"/>
        <v/>
      </c>
      <c r="T82" s="14" t="str">
        <f t="shared" si="66"/>
        <v/>
      </c>
      <c r="U82" s="14">
        <f t="shared" si="83"/>
        <v>0</v>
      </c>
      <c r="V82" s="14" t="str">
        <f t="shared" si="84"/>
        <v/>
      </c>
      <c r="W82" s="14" t="str">
        <f t="shared" si="52"/>
        <v>N</v>
      </c>
      <c r="X82" s="14" t="str">
        <f t="shared" si="85"/>
        <v>N</v>
      </c>
      <c r="Y82" s="14" t="str">
        <f t="shared" si="56"/>
        <v/>
      </c>
      <c r="Z82" s="79" t="str">
        <f t="shared" si="86"/>
        <v/>
      </c>
      <c r="AA82" s="14" t="str">
        <f t="shared" si="87"/>
        <v/>
      </c>
      <c r="AB82" s="14" t="str">
        <f t="shared" si="57"/>
        <v/>
      </c>
      <c r="AC82" s="14" t="str">
        <f t="shared" si="88"/>
        <v/>
      </c>
      <c r="AD82" s="14" t="str">
        <f t="shared" si="89"/>
        <v/>
      </c>
      <c r="AE82" s="14" t="str">
        <f t="shared" si="90"/>
        <v/>
      </c>
      <c r="AF82" s="14" t="str">
        <f t="shared" si="91"/>
        <v/>
      </c>
      <c r="AG82" s="152" t="str">
        <f t="shared" si="92"/>
        <v/>
      </c>
      <c r="AH82" s="152" t="str">
        <f t="shared" si="93"/>
        <v/>
      </c>
      <c r="AI82" s="44" t="str">
        <f t="shared" si="58"/>
        <v/>
      </c>
      <c r="AJ82" s="44" t="str">
        <f t="shared" si="59"/>
        <v/>
      </c>
      <c r="AK82" s="44" t="str">
        <f t="shared" si="60"/>
        <v/>
      </c>
      <c r="AL82" s="71" t="str">
        <f t="shared" si="74"/>
        <v/>
      </c>
      <c r="AM82" s="71" t="str">
        <f t="shared" si="75"/>
        <v/>
      </c>
      <c r="AN82" s="71" t="str">
        <f t="shared" si="76"/>
        <v/>
      </c>
      <c r="AO82" s="71" t="str">
        <f t="shared" si="77"/>
        <v/>
      </c>
      <c r="AP82" s="14" t="str">
        <f t="shared" si="94"/>
        <v>N</v>
      </c>
      <c r="AR82" s="14" t="str">
        <f t="shared" si="65"/>
        <v/>
      </c>
      <c r="AS82" s="14" t="str">
        <f t="shared" si="102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1"/>
        <v>00000</v>
      </c>
      <c r="AW82" s="14" t="str">
        <f t="shared" si="61"/>
        <v>00000</v>
      </c>
      <c r="AX82" s="14" t="str">
        <f t="shared" si="62"/>
        <v>000000</v>
      </c>
      <c r="AY82" s="14" t="str">
        <f t="shared" si="62"/>
        <v>000000</v>
      </c>
      <c r="AZ82" s="14" t="str">
        <f t="shared" si="95"/>
        <v>B</v>
      </c>
      <c r="BA82" s="14" t="str">
        <f t="shared" si="78"/>
        <v/>
      </c>
      <c r="BB82" s="14" t="str">
        <f t="shared" si="96"/>
        <v/>
      </c>
      <c r="BC82" s="14" t="str">
        <f t="shared" si="79"/>
        <v/>
      </c>
      <c r="BD82" s="14" t="str">
        <f t="shared" si="99"/>
        <v/>
      </c>
      <c r="BE82" s="14">
        <f t="shared" si="97"/>
        <v>1</v>
      </c>
      <c r="BF82" s="14">
        <f t="shared" si="98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68" t="str">
        <f t="shared" si="67"/>
        <v/>
      </c>
      <c r="C83" s="24" t="str">
        <f t="shared" si="64"/>
        <v/>
      </c>
      <c r="D83" s="158" t="str">
        <f t="shared" si="100"/>
        <v/>
      </c>
      <c r="E83" s="114" t="str">
        <f t="shared" si="101"/>
        <v/>
      </c>
      <c r="F83" s="67" t="str">
        <f t="shared" si="80"/>
        <v/>
      </c>
      <c r="H83" s="81" t="str">
        <f>IF('Strategy Dashboard'!AU83="","",'Strategy Dashboard'!AU83)</f>
        <v/>
      </c>
      <c r="J83" s="68" t="str">
        <f t="shared" si="68"/>
        <v/>
      </c>
      <c r="K83" s="77" t="str">
        <f t="shared" si="69"/>
        <v/>
      </c>
      <c r="L83" s="114" t="str">
        <f t="shared" si="70"/>
        <v/>
      </c>
      <c r="M83" s="24" t="str">
        <f t="shared" si="81"/>
        <v/>
      </c>
      <c r="N83" s="24" t="str">
        <f t="shared" si="82"/>
        <v/>
      </c>
      <c r="O83" s="117" t="str">
        <f t="shared" si="71"/>
        <v/>
      </c>
      <c r="P83" s="24" t="str">
        <f>IF(H83="","",IF(B83="NB",P82,IF(O83="",SUM($O$5:$O83)+N83,SUM($O$5:$O83))))</f>
        <v/>
      </c>
      <c r="Q83" s="123" t="str">
        <f t="shared" si="63"/>
        <v/>
      </c>
      <c r="R83" s="122" t="str">
        <f t="shared" si="72"/>
        <v/>
      </c>
      <c r="S83" s="79" t="str">
        <f t="shared" si="73"/>
        <v/>
      </c>
      <c r="T83" s="14" t="str">
        <f t="shared" si="66"/>
        <v/>
      </c>
      <c r="U83" s="14">
        <f t="shared" si="83"/>
        <v>0</v>
      </c>
      <c r="V83" s="14" t="str">
        <f t="shared" si="84"/>
        <v/>
      </c>
      <c r="W83" s="14" t="str">
        <f t="shared" si="52"/>
        <v>N</v>
      </c>
      <c r="X83" s="14" t="str">
        <f t="shared" si="85"/>
        <v>N</v>
      </c>
      <c r="Y83" s="14" t="str">
        <f t="shared" si="56"/>
        <v/>
      </c>
      <c r="Z83" s="79" t="str">
        <f t="shared" si="86"/>
        <v/>
      </c>
      <c r="AA83" s="14" t="str">
        <f t="shared" si="87"/>
        <v/>
      </c>
      <c r="AB83" s="14" t="str">
        <f t="shared" si="57"/>
        <v/>
      </c>
      <c r="AC83" s="14" t="str">
        <f t="shared" si="88"/>
        <v/>
      </c>
      <c r="AD83" s="14" t="str">
        <f t="shared" si="89"/>
        <v/>
      </c>
      <c r="AE83" s="14" t="str">
        <f t="shared" si="90"/>
        <v/>
      </c>
      <c r="AF83" s="14" t="str">
        <f t="shared" si="91"/>
        <v/>
      </c>
      <c r="AG83" s="152" t="str">
        <f t="shared" si="92"/>
        <v/>
      </c>
      <c r="AH83" s="152" t="str">
        <f t="shared" si="93"/>
        <v/>
      </c>
      <c r="AI83" s="44" t="str">
        <f t="shared" si="58"/>
        <v/>
      </c>
      <c r="AJ83" s="44" t="str">
        <f t="shared" si="59"/>
        <v/>
      </c>
      <c r="AK83" s="44" t="str">
        <f t="shared" si="60"/>
        <v/>
      </c>
      <c r="AL83" s="71" t="str">
        <f t="shared" si="74"/>
        <v/>
      </c>
      <c r="AM83" s="71" t="str">
        <f t="shared" si="75"/>
        <v/>
      </c>
      <c r="AN83" s="71" t="str">
        <f t="shared" si="76"/>
        <v/>
      </c>
      <c r="AO83" s="71" t="str">
        <f t="shared" si="77"/>
        <v/>
      </c>
      <c r="AP83" s="14" t="str">
        <f t="shared" si="94"/>
        <v>N</v>
      </c>
      <c r="AR83" s="14" t="str">
        <f t="shared" si="65"/>
        <v/>
      </c>
      <c r="AS83" s="14" t="str">
        <f t="shared" si="102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1"/>
        <v>00000</v>
      </c>
      <c r="AW83" s="14" t="str">
        <f t="shared" si="61"/>
        <v>00000</v>
      </c>
      <c r="AX83" s="14" t="str">
        <f t="shared" si="62"/>
        <v>000000</v>
      </c>
      <c r="AY83" s="14" t="str">
        <f t="shared" si="62"/>
        <v>000000</v>
      </c>
      <c r="AZ83" s="14" t="str">
        <f t="shared" si="95"/>
        <v>B</v>
      </c>
      <c r="BA83" s="14" t="str">
        <f t="shared" si="78"/>
        <v/>
      </c>
      <c r="BB83" s="14" t="str">
        <f t="shared" si="96"/>
        <v/>
      </c>
      <c r="BC83" s="14" t="str">
        <f t="shared" si="79"/>
        <v/>
      </c>
      <c r="BD83" s="14" t="str">
        <f t="shared" si="99"/>
        <v/>
      </c>
      <c r="BE83" s="14">
        <f t="shared" si="97"/>
        <v>1</v>
      </c>
      <c r="BF83" s="14">
        <f t="shared" si="98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69" t="str">
        <f t="shared" si="67"/>
        <v/>
      </c>
      <c r="C84" s="25" t="str">
        <f t="shared" si="64"/>
        <v/>
      </c>
      <c r="D84" s="159" t="str">
        <f t="shared" si="100"/>
        <v/>
      </c>
      <c r="E84" s="115" t="str">
        <f t="shared" si="101"/>
        <v/>
      </c>
      <c r="F84" s="70" t="str">
        <f t="shared" si="80"/>
        <v/>
      </c>
      <c r="H84" s="82" t="str">
        <f>IF('Strategy Dashboard'!AU84="","",'Strategy Dashboard'!AU84)</f>
        <v/>
      </c>
      <c r="J84" s="69" t="str">
        <f t="shared" si="68"/>
        <v/>
      </c>
      <c r="K84" s="78" t="str">
        <f t="shared" si="69"/>
        <v/>
      </c>
      <c r="L84" s="115" t="str">
        <f t="shared" si="70"/>
        <v/>
      </c>
      <c r="M84" s="25" t="str">
        <f t="shared" si="81"/>
        <v/>
      </c>
      <c r="N84" s="25" t="str">
        <f t="shared" si="82"/>
        <v/>
      </c>
      <c r="O84" s="124" t="str">
        <f t="shared" si="71"/>
        <v/>
      </c>
      <c r="P84" s="25" t="str">
        <f>IF(H84="","",IF(B84="NB",P83,IF(O84="",SUM($O$5:$O84)+N84,SUM($O$5:$O84))))</f>
        <v/>
      </c>
      <c r="Q84" s="125" t="str">
        <f t="shared" si="63"/>
        <v/>
      </c>
      <c r="R84" s="122" t="str">
        <f t="shared" si="72"/>
        <v/>
      </c>
      <c r="S84" s="79" t="str">
        <f t="shared" si="73"/>
        <v/>
      </c>
      <c r="T84" s="14" t="str">
        <f t="shared" si="66"/>
        <v/>
      </c>
      <c r="U84" s="14">
        <f t="shared" si="83"/>
        <v>0</v>
      </c>
      <c r="V84" s="14" t="str">
        <f t="shared" si="84"/>
        <v/>
      </c>
      <c r="W84" s="14" t="str">
        <f t="shared" si="52"/>
        <v>N</v>
      </c>
      <c r="X84" s="14" t="str">
        <f t="shared" si="85"/>
        <v>N</v>
      </c>
      <c r="Y84" s="14" t="str">
        <f t="shared" si="56"/>
        <v/>
      </c>
      <c r="Z84" s="79" t="str">
        <f t="shared" si="86"/>
        <v/>
      </c>
      <c r="AA84" s="14" t="str">
        <f t="shared" si="87"/>
        <v/>
      </c>
      <c r="AB84" s="14" t="str">
        <f t="shared" si="57"/>
        <v/>
      </c>
      <c r="AC84" s="14" t="str">
        <f t="shared" si="88"/>
        <v/>
      </c>
      <c r="AD84" s="14" t="str">
        <f t="shared" si="89"/>
        <v/>
      </c>
      <c r="AE84" s="14" t="str">
        <f t="shared" si="90"/>
        <v/>
      </c>
      <c r="AF84" s="14" t="str">
        <f t="shared" si="91"/>
        <v/>
      </c>
      <c r="AG84" s="152" t="str">
        <f t="shared" si="92"/>
        <v/>
      </c>
      <c r="AH84" s="152" t="str">
        <f t="shared" si="93"/>
        <v/>
      </c>
      <c r="AI84" s="44" t="str">
        <f t="shared" si="58"/>
        <v/>
      </c>
      <c r="AJ84" s="44" t="str">
        <f t="shared" si="59"/>
        <v/>
      </c>
      <c r="AK84" s="44" t="str">
        <f t="shared" si="60"/>
        <v/>
      </c>
      <c r="AL84" s="71" t="str">
        <f t="shared" si="74"/>
        <v/>
      </c>
      <c r="AM84" s="71" t="str">
        <f t="shared" si="75"/>
        <v/>
      </c>
      <c r="AN84" s="71" t="str">
        <f t="shared" si="76"/>
        <v/>
      </c>
      <c r="AO84" s="71" t="str">
        <f t="shared" si="77"/>
        <v/>
      </c>
      <c r="AP84" s="14" t="str">
        <f t="shared" si="94"/>
        <v>N</v>
      </c>
      <c r="AR84" s="14" t="str">
        <f t="shared" si="65"/>
        <v/>
      </c>
      <c r="AS84" s="14" t="str">
        <f t="shared" si="102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1"/>
        <v>00000</v>
      </c>
      <c r="AW84" s="14" t="str">
        <f t="shared" si="61"/>
        <v>00000</v>
      </c>
      <c r="AX84" s="14" t="str">
        <f t="shared" si="62"/>
        <v>000000</v>
      </c>
      <c r="AY84" s="14" t="str">
        <f t="shared" si="62"/>
        <v>000000</v>
      </c>
      <c r="AZ84" s="14" t="str">
        <f t="shared" si="95"/>
        <v>B</v>
      </c>
      <c r="BA84" s="14" t="str">
        <f t="shared" si="78"/>
        <v/>
      </c>
      <c r="BB84" s="14" t="str">
        <f t="shared" si="96"/>
        <v/>
      </c>
      <c r="BC84" s="14" t="str">
        <f t="shared" si="79"/>
        <v/>
      </c>
      <c r="BD84" s="14" t="str">
        <f t="shared" si="99"/>
        <v/>
      </c>
      <c r="BE84" s="14">
        <f t="shared" si="97"/>
        <v>1</v>
      </c>
      <c r="BF84" s="14">
        <f t="shared" si="98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4" t="str">
        <f t="shared" si="67"/>
        <v/>
      </c>
      <c r="C85" s="36" t="str">
        <f t="shared" si="64"/>
        <v/>
      </c>
      <c r="D85" s="156" t="str">
        <f t="shared" si="100"/>
        <v/>
      </c>
      <c r="E85" s="113" t="str">
        <f t="shared" si="101"/>
        <v/>
      </c>
      <c r="F85" s="76" t="str">
        <f t="shared" si="80"/>
        <v/>
      </c>
      <c r="H85" s="80" t="str">
        <f>IF('Strategy Dashboard'!AU85="","",'Strategy Dashboard'!AU85)</f>
        <v/>
      </c>
      <c r="J85" s="74" t="str">
        <f t="shared" si="68"/>
        <v/>
      </c>
      <c r="K85" s="75" t="str">
        <f t="shared" si="69"/>
        <v/>
      </c>
      <c r="L85" s="113" t="str">
        <f t="shared" si="70"/>
        <v/>
      </c>
      <c r="M85" s="36" t="str">
        <f t="shared" si="81"/>
        <v/>
      </c>
      <c r="N85" s="36" t="str">
        <f t="shared" si="82"/>
        <v/>
      </c>
      <c r="O85" s="129" t="str">
        <f t="shared" si="71"/>
        <v/>
      </c>
      <c r="P85" s="36" t="str">
        <f>IF(H85="","",IF(B85="NB",P84,IF(O85="",SUM($O$5:$O85)+N85,SUM($O$5:$O85))))</f>
        <v/>
      </c>
      <c r="Q85" s="130" t="str">
        <f t="shared" si="63"/>
        <v/>
      </c>
      <c r="R85" s="122" t="str">
        <f t="shared" si="72"/>
        <v/>
      </c>
      <c r="S85" s="79" t="str">
        <f t="shared" si="73"/>
        <v/>
      </c>
      <c r="T85" s="14" t="str">
        <f t="shared" si="66"/>
        <v/>
      </c>
      <c r="U85" s="14">
        <f t="shared" si="83"/>
        <v>0</v>
      </c>
      <c r="V85" s="14" t="str">
        <f t="shared" si="84"/>
        <v/>
      </c>
      <c r="W85" s="14" t="str">
        <f t="shared" ref="W85:W116" si="103">IF(OR(F81&amp;F82&amp;F83="WLW",F82&amp;F83="WW"),"Y","N")</f>
        <v>N</v>
      </c>
      <c r="X85" s="14" t="str">
        <f t="shared" si="85"/>
        <v>N</v>
      </c>
      <c r="Y85" s="14" t="str">
        <f t="shared" si="56"/>
        <v/>
      </c>
      <c r="Z85" s="79" t="str">
        <f t="shared" si="86"/>
        <v/>
      </c>
      <c r="AA85" s="14" t="str">
        <f t="shared" si="87"/>
        <v/>
      </c>
      <c r="AB85" s="14" t="str">
        <f t="shared" si="57"/>
        <v/>
      </c>
      <c r="AC85" s="14" t="str">
        <f t="shared" si="88"/>
        <v/>
      </c>
      <c r="AD85" s="14" t="str">
        <f t="shared" si="89"/>
        <v/>
      </c>
      <c r="AE85" s="14" t="str">
        <f t="shared" si="90"/>
        <v/>
      </c>
      <c r="AF85" s="14" t="str">
        <f t="shared" si="91"/>
        <v/>
      </c>
      <c r="AG85" s="152" t="str">
        <f t="shared" si="92"/>
        <v/>
      </c>
      <c r="AH85" s="152" t="str">
        <f t="shared" si="93"/>
        <v/>
      </c>
      <c r="AI85" s="44" t="str">
        <f t="shared" si="58"/>
        <v/>
      </c>
      <c r="AJ85" s="44" t="str">
        <f t="shared" si="59"/>
        <v/>
      </c>
      <c r="AK85" s="44" t="str">
        <f t="shared" si="60"/>
        <v/>
      </c>
      <c r="AL85" s="71" t="str">
        <f t="shared" si="74"/>
        <v/>
      </c>
      <c r="AM85" s="71" t="str">
        <f t="shared" si="75"/>
        <v/>
      </c>
      <c r="AN85" s="71" t="str">
        <f t="shared" si="76"/>
        <v/>
      </c>
      <c r="AO85" s="71" t="str">
        <f t="shared" si="77"/>
        <v/>
      </c>
      <c r="AP85" s="14" t="str">
        <f t="shared" si="94"/>
        <v>N</v>
      </c>
      <c r="AR85" s="14" t="str">
        <f t="shared" si="65"/>
        <v/>
      </c>
      <c r="AS85" s="14" t="str">
        <f t="shared" si="102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1"/>
        <v>00000</v>
      </c>
      <c r="AW85" s="14" t="str">
        <f t="shared" si="61"/>
        <v>00000</v>
      </c>
      <c r="AX85" s="14" t="str">
        <f t="shared" si="62"/>
        <v>000000</v>
      </c>
      <c r="AY85" s="14" t="str">
        <f t="shared" si="62"/>
        <v>000000</v>
      </c>
      <c r="AZ85" s="14" t="str">
        <f t="shared" si="95"/>
        <v>B</v>
      </c>
      <c r="BA85" s="14" t="str">
        <f t="shared" si="78"/>
        <v/>
      </c>
      <c r="BB85" s="14" t="str">
        <f t="shared" si="96"/>
        <v/>
      </c>
      <c r="BC85" s="14" t="str">
        <f t="shared" si="79"/>
        <v/>
      </c>
      <c r="BD85" s="14" t="str">
        <f t="shared" si="99"/>
        <v/>
      </c>
      <c r="BE85" s="14">
        <f t="shared" si="97"/>
        <v>1</v>
      </c>
      <c r="BF85" s="14">
        <f t="shared" si="98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68" t="str">
        <f t="shared" si="67"/>
        <v/>
      </c>
      <c r="C86" s="24" t="str">
        <f t="shared" si="64"/>
        <v/>
      </c>
      <c r="D86" s="158" t="str">
        <f t="shared" si="100"/>
        <v/>
      </c>
      <c r="E86" s="114" t="str">
        <f t="shared" si="101"/>
        <v/>
      </c>
      <c r="F86" s="67" t="str">
        <f t="shared" si="80"/>
        <v/>
      </c>
      <c r="H86" s="81" t="str">
        <f>IF('Strategy Dashboard'!AU86="","",'Strategy Dashboard'!AU86)</f>
        <v/>
      </c>
      <c r="J86" s="68" t="str">
        <f t="shared" si="68"/>
        <v/>
      </c>
      <c r="K86" s="77" t="str">
        <f t="shared" si="69"/>
        <v/>
      </c>
      <c r="L86" s="114" t="str">
        <f t="shared" si="70"/>
        <v/>
      </c>
      <c r="M86" s="24" t="str">
        <f t="shared" si="81"/>
        <v/>
      </c>
      <c r="N86" s="24" t="str">
        <f t="shared" si="82"/>
        <v/>
      </c>
      <c r="O86" s="117" t="str">
        <f t="shared" si="71"/>
        <v/>
      </c>
      <c r="P86" s="24" t="str">
        <f>IF(H86="","",IF(B86="NB",P85,IF(O86="",SUM($O$5:$O86)+N86,SUM($O$5:$O86))))</f>
        <v/>
      </c>
      <c r="Q86" s="123" t="str">
        <f t="shared" si="63"/>
        <v/>
      </c>
      <c r="R86" s="122" t="str">
        <f t="shared" si="72"/>
        <v/>
      </c>
      <c r="S86" s="79" t="str">
        <f t="shared" si="73"/>
        <v/>
      </c>
      <c r="T86" s="14" t="str">
        <f t="shared" si="66"/>
        <v/>
      </c>
      <c r="U86" s="14">
        <f t="shared" si="83"/>
        <v>0</v>
      </c>
      <c r="V86" s="14" t="str">
        <f t="shared" si="84"/>
        <v/>
      </c>
      <c r="W86" s="14" t="str">
        <f t="shared" si="103"/>
        <v>N</v>
      </c>
      <c r="X86" s="14" t="str">
        <f t="shared" si="85"/>
        <v>N</v>
      </c>
      <c r="Y86" s="14" t="str">
        <f t="shared" si="56"/>
        <v/>
      </c>
      <c r="Z86" s="79" t="str">
        <f t="shared" si="86"/>
        <v/>
      </c>
      <c r="AA86" s="14" t="str">
        <f t="shared" si="87"/>
        <v/>
      </c>
      <c r="AB86" s="14" t="str">
        <f t="shared" si="57"/>
        <v/>
      </c>
      <c r="AC86" s="14" t="str">
        <f t="shared" si="88"/>
        <v/>
      </c>
      <c r="AD86" s="14" t="str">
        <f t="shared" si="89"/>
        <v/>
      </c>
      <c r="AE86" s="14" t="str">
        <f t="shared" si="90"/>
        <v/>
      </c>
      <c r="AF86" s="14" t="str">
        <f t="shared" si="91"/>
        <v/>
      </c>
      <c r="AG86" s="152" t="str">
        <f t="shared" si="92"/>
        <v/>
      </c>
      <c r="AH86" s="152" t="str">
        <f t="shared" si="93"/>
        <v/>
      </c>
      <c r="AI86" s="44" t="str">
        <f t="shared" si="58"/>
        <v/>
      </c>
      <c r="AJ86" s="44" t="str">
        <f t="shared" si="59"/>
        <v/>
      </c>
      <c r="AK86" s="44" t="str">
        <f t="shared" si="60"/>
        <v/>
      </c>
      <c r="AL86" s="71" t="str">
        <f t="shared" si="74"/>
        <v/>
      </c>
      <c r="AM86" s="71" t="str">
        <f t="shared" si="75"/>
        <v/>
      </c>
      <c r="AN86" s="71" t="str">
        <f t="shared" si="76"/>
        <v/>
      </c>
      <c r="AO86" s="71" t="str">
        <f t="shared" si="77"/>
        <v/>
      </c>
      <c r="AP86" s="14" t="str">
        <f t="shared" si="94"/>
        <v>N</v>
      </c>
      <c r="AR86" s="14" t="str">
        <f t="shared" si="65"/>
        <v/>
      </c>
      <c r="AS86" s="14" t="str">
        <f t="shared" si="102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1"/>
        <v>00000</v>
      </c>
      <c r="AW86" s="14" t="str">
        <f t="shared" si="61"/>
        <v>00000</v>
      </c>
      <c r="AX86" s="14" t="str">
        <f t="shared" si="62"/>
        <v>000000</v>
      </c>
      <c r="AY86" s="14" t="str">
        <f t="shared" si="62"/>
        <v>000000</v>
      </c>
      <c r="AZ86" s="14" t="str">
        <f t="shared" si="95"/>
        <v>B</v>
      </c>
      <c r="BA86" s="14" t="str">
        <f t="shared" si="78"/>
        <v/>
      </c>
      <c r="BB86" s="14" t="str">
        <f t="shared" si="96"/>
        <v/>
      </c>
      <c r="BC86" s="14" t="str">
        <f t="shared" si="79"/>
        <v/>
      </c>
      <c r="BD86" s="14" t="str">
        <f t="shared" si="99"/>
        <v/>
      </c>
      <c r="BE86" s="14">
        <f t="shared" si="97"/>
        <v>1</v>
      </c>
      <c r="BF86" s="14">
        <f t="shared" si="98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68" t="str">
        <f t="shared" si="67"/>
        <v/>
      </c>
      <c r="C87" s="24" t="str">
        <f t="shared" si="64"/>
        <v/>
      </c>
      <c r="D87" s="158" t="str">
        <f t="shared" si="100"/>
        <v/>
      </c>
      <c r="E87" s="114" t="str">
        <f t="shared" si="101"/>
        <v/>
      </c>
      <c r="F87" s="67" t="str">
        <f t="shared" si="80"/>
        <v/>
      </c>
      <c r="H87" s="81" t="str">
        <f>IF('Strategy Dashboard'!AU87="","",'Strategy Dashboard'!AU87)</f>
        <v/>
      </c>
      <c r="J87" s="68" t="str">
        <f t="shared" si="68"/>
        <v/>
      </c>
      <c r="K87" s="77" t="str">
        <f t="shared" si="69"/>
        <v/>
      </c>
      <c r="L87" s="114" t="str">
        <f t="shared" si="70"/>
        <v/>
      </c>
      <c r="M87" s="24" t="str">
        <f t="shared" si="81"/>
        <v/>
      </c>
      <c r="N87" s="24" t="str">
        <f t="shared" si="82"/>
        <v/>
      </c>
      <c r="O87" s="117" t="str">
        <f t="shared" si="71"/>
        <v/>
      </c>
      <c r="P87" s="24" t="str">
        <f>IF(H87="","",IF(B87="NB",P86,IF(O87="",SUM($O$5:$O87)+N87,SUM($O$5:$O87))))</f>
        <v/>
      </c>
      <c r="Q87" s="123" t="str">
        <f t="shared" si="63"/>
        <v/>
      </c>
      <c r="R87" s="122" t="str">
        <f t="shared" si="72"/>
        <v/>
      </c>
      <c r="S87" s="79" t="str">
        <f t="shared" si="73"/>
        <v/>
      </c>
      <c r="T87" s="14" t="str">
        <f t="shared" si="66"/>
        <v/>
      </c>
      <c r="U87" s="14">
        <f t="shared" si="83"/>
        <v>0</v>
      </c>
      <c r="V87" s="14" t="str">
        <f t="shared" si="84"/>
        <v/>
      </c>
      <c r="W87" s="14" t="str">
        <f t="shared" si="103"/>
        <v>N</v>
      </c>
      <c r="X87" s="14" t="str">
        <f t="shared" si="85"/>
        <v>N</v>
      </c>
      <c r="Y87" s="14" t="str">
        <f t="shared" si="56"/>
        <v/>
      </c>
      <c r="Z87" s="79" t="str">
        <f t="shared" si="86"/>
        <v/>
      </c>
      <c r="AA87" s="14" t="str">
        <f t="shared" si="87"/>
        <v/>
      </c>
      <c r="AB87" s="14" t="str">
        <f t="shared" si="57"/>
        <v/>
      </c>
      <c r="AC87" s="14" t="str">
        <f t="shared" si="88"/>
        <v/>
      </c>
      <c r="AD87" s="14" t="str">
        <f t="shared" si="89"/>
        <v/>
      </c>
      <c r="AE87" s="14" t="str">
        <f t="shared" si="90"/>
        <v/>
      </c>
      <c r="AF87" s="14" t="str">
        <f t="shared" si="91"/>
        <v/>
      </c>
      <c r="AG87" s="152" t="str">
        <f t="shared" si="92"/>
        <v/>
      </c>
      <c r="AH87" s="152" t="str">
        <f t="shared" si="93"/>
        <v/>
      </c>
      <c r="AI87" s="44" t="str">
        <f t="shared" si="58"/>
        <v/>
      </c>
      <c r="AJ87" s="44" t="str">
        <f t="shared" si="59"/>
        <v/>
      </c>
      <c r="AK87" s="44" t="str">
        <f t="shared" si="60"/>
        <v/>
      </c>
      <c r="AL87" s="71" t="str">
        <f t="shared" si="74"/>
        <v/>
      </c>
      <c r="AM87" s="71" t="str">
        <f t="shared" si="75"/>
        <v/>
      </c>
      <c r="AN87" s="71" t="str">
        <f t="shared" si="76"/>
        <v/>
      </c>
      <c r="AO87" s="71" t="str">
        <f t="shared" si="77"/>
        <v/>
      </c>
      <c r="AP87" s="14" t="str">
        <f t="shared" si="94"/>
        <v>N</v>
      </c>
      <c r="AR87" s="14" t="str">
        <f t="shared" si="65"/>
        <v/>
      </c>
      <c r="AS87" s="14" t="str">
        <f t="shared" si="102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1"/>
        <v>00000</v>
      </c>
      <c r="AW87" s="14" t="str">
        <f t="shared" si="61"/>
        <v>00000</v>
      </c>
      <c r="AX87" s="14" t="str">
        <f t="shared" si="62"/>
        <v>000000</v>
      </c>
      <c r="AY87" s="14" t="str">
        <f t="shared" si="62"/>
        <v>000000</v>
      </c>
      <c r="AZ87" s="14" t="str">
        <f t="shared" si="95"/>
        <v>B</v>
      </c>
      <c r="BA87" s="14" t="str">
        <f t="shared" si="78"/>
        <v/>
      </c>
      <c r="BB87" s="14" t="str">
        <f t="shared" si="96"/>
        <v/>
      </c>
      <c r="BC87" s="14" t="str">
        <f t="shared" si="79"/>
        <v/>
      </c>
      <c r="BD87" s="14" t="str">
        <f t="shared" si="99"/>
        <v/>
      </c>
      <c r="BE87" s="14">
        <f t="shared" si="97"/>
        <v>1</v>
      </c>
      <c r="BF87" s="14">
        <f t="shared" si="98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68" t="str">
        <f t="shared" si="67"/>
        <v/>
      </c>
      <c r="C88" s="24" t="str">
        <f t="shared" si="64"/>
        <v/>
      </c>
      <c r="D88" s="158" t="str">
        <f t="shared" si="100"/>
        <v/>
      </c>
      <c r="E88" s="114" t="str">
        <f t="shared" si="101"/>
        <v/>
      </c>
      <c r="F88" s="67" t="str">
        <f t="shared" si="80"/>
        <v/>
      </c>
      <c r="H88" s="81" t="str">
        <f>IF('Strategy Dashboard'!AU88="","",'Strategy Dashboard'!AU88)</f>
        <v/>
      </c>
      <c r="J88" s="68" t="str">
        <f t="shared" si="68"/>
        <v/>
      </c>
      <c r="K88" s="77" t="str">
        <f t="shared" si="69"/>
        <v/>
      </c>
      <c r="L88" s="114" t="str">
        <f t="shared" si="70"/>
        <v/>
      </c>
      <c r="M88" s="24" t="str">
        <f t="shared" si="81"/>
        <v/>
      </c>
      <c r="N88" s="24" t="str">
        <f t="shared" si="82"/>
        <v/>
      </c>
      <c r="O88" s="117" t="str">
        <f t="shared" si="71"/>
        <v/>
      </c>
      <c r="P88" s="24" t="str">
        <f>IF(H88="","",IF(B88="NB",P87,IF(O88="",SUM($O$5:$O88)+N88,SUM($O$5:$O88))))</f>
        <v/>
      </c>
      <c r="Q88" s="123" t="str">
        <f t="shared" si="63"/>
        <v/>
      </c>
      <c r="R88" s="122" t="str">
        <f t="shared" si="72"/>
        <v/>
      </c>
      <c r="S88" s="79" t="str">
        <f t="shared" si="73"/>
        <v/>
      </c>
      <c r="T88" s="14" t="str">
        <f t="shared" si="66"/>
        <v/>
      </c>
      <c r="U88" s="14">
        <f t="shared" si="83"/>
        <v>0</v>
      </c>
      <c r="V88" s="14" t="str">
        <f t="shared" si="84"/>
        <v/>
      </c>
      <c r="W88" s="14" t="str">
        <f t="shared" si="103"/>
        <v>N</v>
      </c>
      <c r="X88" s="14" t="str">
        <f t="shared" si="85"/>
        <v>N</v>
      </c>
      <c r="Y88" s="14" t="str">
        <f t="shared" si="56"/>
        <v/>
      </c>
      <c r="Z88" s="79" t="str">
        <f t="shared" si="86"/>
        <v/>
      </c>
      <c r="AA88" s="14" t="str">
        <f t="shared" si="87"/>
        <v/>
      </c>
      <c r="AB88" s="14" t="str">
        <f t="shared" si="57"/>
        <v/>
      </c>
      <c r="AC88" s="14" t="str">
        <f t="shared" si="88"/>
        <v/>
      </c>
      <c r="AD88" s="14" t="str">
        <f t="shared" si="89"/>
        <v/>
      </c>
      <c r="AE88" s="14" t="str">
        <f t="shared" si="90"/>
        <v/>
      </c>
      <c r="AF88" s="14" t="str">
        <f t="shared" si="91"/>
        <v/>
      </c>
      <c r="AG88" s="152" t="str">
        <f t="shared" si="92"/>
        <v/>
      </c>
      <c r="AH88" s="152" t="str">
        <f t="shared" si="93"/>
        <v/>
      </c>
      <c r="AI88" s="44" t="str">
        <f t="shared" si="58"/>
        <v/>
      </c>
      <c r="AJ88" s="44" t="str">
        <f t="shared" si="59"/>
        <v/>
      </c>
      <c r="AK88" s="44" t="str">
        <f t="shared" si="60"/>
        <v/>
      </c>
      <c r="AL88" s="71" t="str">
        <f t="shared" si="74"/>
        <v/>
      </c>
      <c r="AM88" s="71" t="str">
        <f t="shared" si="75"/>
        <v/>
      </c>
      <c r="AN88" s="71" t="str">
        <f t="shared" si="76"/>
        <v/>
      </c>
      <c r="AO88" s="71" t="str">
        <f t="shared" si="77"/>
        <v/>
      </c>
      <c r="AP88" s="14" t="str">
        <f t="shared" si="94"/>
        <v>N</v>
      </c>
      <c r="AR88" s="14" t="str">
        <f t="shared" si="65"/>
        <v/>
      </c>
      <c r="AS88" s="14" t="str">
        <f t="shared" si="102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1"/>
        <v>00000</v>
      </c>
      <c r="AW88" s="14" t="str">
        <f t="shared" si="61"/>
        <v>00000</v>
      </c>
      <c r="AX88" s="14" t="str">
        <f t="shared" si="62"/>
        <v>000000</v>
      </c>
      <c r="AY88" s="14" t="str">
        <f t="shared" si="62"/>
        <v>000000</v>
      </c>
      <c r="AZ88" s="14" t="str">
        <f t="shared" si="95"/>
        <v>B</v>
      </c>
      <c r="BA88" s="14" t="str">
        <f t="shared" si="78"/>
        <v/>
      </c>
      <c r="BB88" s="14" t="str">
        <f t="shared" si="96"/>
        <v/>
      </c>
      <c r="BC88" s="14" t="str">
        <f t="shared" si="79"/>
        <v/>
      </c>
      <c r="BD88" s="14" t="str">
        <f t="shared" si="99"/>
        <v/>
      </c>
      <c r="BE88" s="14">
        <f t="shared" si="97"/>
        <v>1</v>
      </c>
      <c r="BF88" s="14">
        <f t="shared" si="98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69" t="str">
        <f t="shared" si="67"/>
        <v/>
      </c>
      <c r="C89" s="25" t="str">
        <f t="shared" si="64"/>
        <v/>
      </c>
      <c r="D89" s="159" t="str">
        <f t="shared" si="100"/>
        <v/>
      </c>
      <c r="E89" s="115" t="str">
        <f t="shared" si="101"/>
        <v/>
      </c>
      <c r="F89" s="70" t="str">
        <f t="shared" si="80"/>
        <v/>
      </c>
      <c r="H89" s="82" t="str">
        <f>IF('Strategy Dashboard'!AU89="","",'Strategy Dashboard'!AU89)</f>
        <v/>
      </c>
      <c r="J89" s="69" t="str">
        <f t="shared" si="68"/>
        <v/>
      </c>
      <c r="K89" s="78" t="str">
        <f t="shared" si="69"/>
        <v/>
      </c>
      <c r="L89" s="115" t="str">
        <f t="shared" si="70"/>
        <v/>
      </c>
      <c r="M89" s="25" t="str">
        <f t="shared" si="81"/>
        <v/>
      </c>
      <c r="N89" s="25" t="str">
        <f t="shared" si="82"/>
        <v/>
      </c>
      <c r="O89" s="124" t="str">
        <f t="shared" si="71"/>
        <v/>
      </c>
      <c r="P89" s="25" t="str">
        <f>IF(H89="","",IF(B89="NB",P88,IF(O89="",SUM($O$5:$O89)+N89,SUM($O$5:$O89))))</f>
        <v/>
      </c>
      <c r="Q89" s="125" t="str">
        <f t="shared" si="63"/>
        <v/>
      </c>
      <c r="R89" s="122" t="str">
        <f t="shared" si="72"/>
        <v/>
      </c>
      <c r="S89" s="79" t="str">
        <f t="shared" si="73"/>
        <v/>
      </c>
      <c r="T89" s="14" t="str">
        <f t="shared" si="66"/>
        <v/>
      </c>
      <c r="U89" s="14">
        <f t="shared" si="83"/>
        <v>0</v>
      </c>
      <c r="V89" s="14" t="str">
        <f t="shared" si="84"/>
        <v/>
      </c>
      <c r="W89" s="14" t="str">
        <f t="shared" si="103"/>
        <v>N</v>
      </c>
      <c r="X89" s="14" t="str">
        <f t="shared" si="85"/>
        <v>N</v>
      </c>
      <c r="Y89" s="14" t="str">
        <f t="shared" si="56"/>
        <v/>
      </c>
      <c r="Z89" s="79" t="str">
        <f t="shared" si="86"/>
        <v/>
      </c>
      <c r="AA89" s="14" t="str">
        <f t="shared" si="87"/>
        <v/>
      </c>
      <c r="AB89" s="14" t="str">
        <f t="shared" si="57"/>
        <v/>
      </c>
      <c r="AC89" s="14" t="str">
        <f t="shared" si="88"/>
        <v/>
      </c>
      <c r="AD89" s="14" t="str">
        <f t="shared" si="89"/>
        <v/>
      </c>
      <c r="AE89" s="14" t="str">
        <f t="shared" si="90"/>
        <v/>
      </c>
      <c r="AF89" s="14" t="str">
        <f t="shared" si="91"/>
        <v/>
      </c>
      <c r="AG89" s="152" t="str">
        <f t="shared" si="92"/>
        <v/>
      </c>
      <c r="AH89" s="152" t="str">
        <f t="shared" si="93"/>
        <v/>
      </c>
      <c r="AI89" s="44" t="str">
        <f t="shared" si="58"/>
        <v/>
      </c>
      <c r="AJ89" s="44" t="str">
        <f t="shared" si="59"/>
        <v/>
      </c>
      <c r="AK89" s="44" t="str">
        <f t="shared" si="60"/>
        <v/>
      </c>
      <c r="AL89" s="71" t="str">
        <f t="shared" si="74"/>
        <v/>
      </c>
      <c r="AM89" s="71" t="str">
        <f t="shared" si="75"/>
        <v/>
      </c>
      <c r="AN89" s="71" t="str">
        <f t="shared" si="76"/>
        <v/>
      </c>
      <c r="AO89" s="71" t="str">
        <f t="shared" si="77"/>
        <v/>
      </c>
      <c r="AP89" s="14" t="str">
        <f t="shared" si="94"/>
        <v>N</v>
      </c>
      <c r="AR89" s="14" t="str">
        <f t="shared" si="65"/>
        <v/>
      </c>
      <c r="AS89" s="14" t="str">
        <f t="shared" si="102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1"/>
        <v>00000</v>
      </c>
      <c r="AW89" s="14" t="str">
        <f t="shared" si="61"/>
        <v>00000</v>
      </c>
      <c r="AX89" s="14" t="str">
        <f t="shared" si="62"/>
        <v>000000</v>
      </c>
      <c r="AY89" s="14" t="str">
        <f t="shared" si="62"/>
        <v>000000</v>
      </c>
      <c r="AZ89" s="14" t="str">
        <f t="shared" si="95"/>
        <v>B</v>
      </c>
      <c r="BA89" s="14" t="str">
        <f t="shared" si="78"/>
        <v/>
      </c>
      <c r="BB89" s="14" t="str">
        <f t="shared" si="96"/>
        <v/>
      </c>
      <c r="BC89" s="14" t="str">
        <f t="shared" si="79"/>
        <v/>
      </c>
      <c r="BD89" s="14" t="str">
        <f t="shared" si="99"/>
        <v/>
      </c>
      <c r="BE89" s="14">
        <f t="shared" si="97"/>
        <v>1</v>
      </c>
      <c r="BF89" s="14">
        <f t="shared" si="98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4" t="str">
        <f t="shared" si="67"/>
        <v/>
      </c>
      <c r="C90" s="36" t="str">
        <f t="shared" si="64"/>
        <v/>
      </c>
      <c r="D90" s="156" t="str">
        <f t="shared" si="100"/>
        <v/>
      </c>
      <c r="E90" s="113" t="str">
        <f t="shared" si="101"/>
        <v/>
      </c>
      <c r="F90" s="76" t="str">
        <f t="shared" si="80"/>
        <v/>
      </c>
      <c r="H90" s="80" t="str">
        <f>IF('Strategy Dashboard'!AU90="","",'Strategy Dashboard'!AU90)</f>
        <v/>
      </c>
      <c r="J90" s="74" t="str">
        <f t="shared" si="68"/>
        <v/>
      </c>
      <c r="K90" s="75" t="str">
        <f t="shared" si="69"/>
        <v/>
      </c>
      <c r="L90" s="113" t="str">
        <f t="shared" si="70"/>
        <v/>
      </c>
      <c r="M90" s="36" t="str">
        <f t="shared" si="81"/>
        <v/>
      </c>
      <c r="N90" s="36" t="str">
        <f t="shared" si="82"/>
        <v/>
      </c>
      <c r="O90" s="129" t="str">
        <f t="shared" si="71"/>
        <v/>
      </c>
      <c r="P90" s="36" t="str">
        <f>IF(H90="","",IF(B90="NB",P89,IF(O90="",SUM($O$5:$O90)+N90,SUM($O$5:$O90))))</f>
        <v/>
      </c>
      <c r="Q90" s="130" t="str">
        <f t="shared" si="63"/>
        <v/>
      </c>
      <c r="R90" s="122" t="str">
        <f t="shared" si="72"/>
        <v/>
      </c>
      <c r="S90" s="79" t="str">
        <f t="shared" si="73"/>
        <v/>
      </c>
      <c r="T90" s="14" t="str">
        <f t="shared" si="66"/>
        <v/>
      </c>
      <c r="U90" s="14">
        <f t="shared" si="83"/>
        <v>0</v>
      </c>
      <c r="V90" s="14" t="str">
        <f t="shared" si="84"/>
        <v/>
      </c>
      <c r="W90" s="14" t="str">
        <f t="shared" si="103"/>
        <v>N</v>
      </c>
      <c r="X90" s="14" t="str">
        <f t="shared" si="85"/>
        <v>N</v>
      </c>
      <c r="Y90" s="14" t="str">
        <f t="shared" si="56"/>
        <v/>
      </c>
      <c r="Z90" s="79" t="str">
        <f t="shared" si="86"/>
        <v/>
      </c>
      <c r="AA90" s="14" t="str">
        <f t="shared" si="87"/>
        <v/>
      </c>
      <c r="AB90" s="14" t="str">
        <f t="shared" si="57"/>
        <v/>
      </c>
      <c r="AC90" s="14" t="str">
        <f t="shared" si="88"/>
        <v/>
      </c>
      <c r="AD90" s="14" t="str">
        <f t="shared" si="89"/>
        <v/>
      </c>
      <c r="AE90" s="14" t="str">
        <f t="shared" si="90"/>
        <v/>
      </c>
      <c r="AF90" s="14" t="str">
        <f t="shared" si="91"/>
        <v/>
      </c>
      <c r="AG90" s="152" t="str">
        <f t="shared" si="92"/>
        <v/>
      </c>
      <c r="AH90" s="152" t="str">
        <f t="shared" si="93"/>
        <v/>
      </c>
      <c r="AI90" s="44" t="str">
        <f t="shared" si="58"/>
        <v/>
      </c>
      <c r="AJ90" s="44" t="str">
        <f t="shared" si="59"/>
        <v/>
      </c>
      <c r="AK90" s="44" t="str">
        <f t="shared" si="60"/>
        <v/>
      </c>
      <c r="AL90" s="71" t="str">
        <f t="shared" si="74"/>
        <v/>
      </c>
      <c r="AM90" s="71" t="str">
        <f t="shared" si="75"/>
        <v/>
      </c>
      <c r="AN90" s="71" t="str">
        <f t="shared" si="76"/>
        <v/>
      </c>
      <c r="AO90" s="71" t="str">
        <f t="shared" si="77"/>
        <v/>
      </c>
      <c r="AP90" s="14" t="str">
        <f t="shared" si="94"/>
        <v>N</v>
      </c>
      <c r="AR90" s="14" t="str">
        <f t="shared" si="65"/>
        <v/>
      </c>
      <c r="AS90" s="14" t="str">
        <f t="shared" si="102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1"/>
        <v>00000</v>
      </c>
      <c r="AW90" s="14" t="str">
        <f t="shared" si="61"/>
        <v>00000</v>
      </c>
      <c r="AX90" s="14" t="str">
        <f t="shared" si="62"/>
        <v>000000</v>
      </c>
      <c r="AY90" s="14" t="str">
        <f t="shared" si="62"/>
        <v>000000</v>
      </c>
      <c r="AZ90" s="14" t="str">
        <f t="shared" si="95"/>
        <v>B</v>
      </c>
      <c r="BA90" s="14" t="str">
        <f t="shared" si="78"/>
        <v/>
      </c>
      <c r="BB90" s="14" t="str">
        <f t="shared" si="96"/>
        <v/>
      </c>
      <c r="BC90" s="14" t="str">
        <f t="shared" si="79"/>
        <v/>
      </c>
      <c r="BD90" s="14" t="str">
        <f t="shared" si="99"/>
        <v/>
      </c>
      <c r="BE90" s="14">
        <f t="shared" si="97"/>
        <v>1</v>
      </c>
      <c r="BF90" s="14">
        <f t="shared" si="98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68" t="str">
        <f t="shared" si="67"/>
        <v/>
      </c>
      <c r="C91" s="24" t="str">
        <f t="shared" si="64"/>
        <v/>
      </c>
      <c r="D91" s="158" t="str">
        <f t="shared" si="100"/>
        <v/>
      </c>
      <c r="E91" s="114" t="str">
        <f t="shared" si="101"/>
        <v/>
      </c>
      <c r="F91" s="67" t="str">
        <f t="shared" si="80"/>
        <v/>
      </c>
      <c r="H91" s="81" t="str">
        <f>IF('Strategy Dashboard'!AU91="","",'Strategy Dashboard'!AU91)</f>
        <v/>
      </c>
      <c r="J91" s="68" t="str">
        <f t="shared" si="68"/>
        <v/>
      </c>
      <c r="K91" s="77" t="str">
        <f t="shared" si="69"/>
        <v/>
      </c>
      <c r="L91" s="114" t="str">
        <f t="shared" si="70"/>
        <v/>
      </c>
      <c r="M91" s="24" t="str">
        <f t="shared" si="81"/>
        <v/>
      </c>
      <c r="N91" s="24" t="str">
        <f t="shared" si="82"/>
        <v/>
      </c>
      <c r="O91" s="117" t="str">
        <f t="shared" si="71"/>
        <v/>
      </c>
      <c r="P91" s="24" t="str">
        <f>IF(H91="","",IF(B91="NB",P90,IF(O91="",SUM($O$5:$O91)+N91,SUM($O$5:$O91))))</f>
        <v/>
      </c>
      <c r="Q91" s="123" t="str">
        <f t="shared" si="63"/>
        <v/>
      </c>
      <c r="R91" s="122" t="str">
        <f t="shared" si="72"/>
        <v/>
      </c>
      <c r="S91" s="79" t="str">
        <f t="shared" si="73"/>
        <v/>
      </c>
      <c r="T91" s="14" t="str">
        <f t="shared" si="66"/>
        <v/>
      </c>
      <c r="U91" s="14">
        <f t="shared" si="83"/>
        <v>0</v>
      </c>
      <c r="V91" s="14" t="str">
        <f t="shared" si="84"/>
        <v/>
      </c>
      <c r="W91" s="14" t="str">
        <f t="shared" si="103"/>
        <v>N</v>
      </c>
      <c r="X91" s="14" t="str">
        <f t="shared" si="85"/>
        <v>N</v>
      </c>
      <c r="Y91" s="14" t="str">
        <f t="shared" si="56"/>
        <v/>
      </c>
      <c r="Z91" s="79" t="str">
        <f t="shared" si="86"/>
        <v/>
      </c>
      <c r="AA91" s="14" t="str">
        <f t="shared" si="87"/>
        <v/>
      </c>
      <c r="AB91" s="14" t="str">
        <f t="shared" si="57"/>
        <v/>
      </c>
      <c r="AC91" s="14" t="str">
        <f t="shared" si="88"/>
        <v/>
      </c>
      <c r="AD91" s="14" t="str">
        <f t="shared" si="89"/>
        <v/>
      </c>
      <c r="AE91" s="14" t="str">
        <f t="shared" si="90"/>
        <v/>
      </c>
      <c r="AF91" s="14" t="str">
        <f t="shared" si="91"/>
        <v/>
      </c>
      <c r="AG91" s="152" t="str">
        <f t="shared" si="92"/>
        <v/>
      </c>
      <c r="AH91" s="152" t="str">
        <f t="shared" si="93"/>
        <v/>
      </c>
      <c r="AI91" s="44" t="str">
        <f t="shared" si="58"/>
        <v/>
      </c>
      <c r="AJ91" s="44" t="str">
        <f t="shared" si="59"/>
        <v/>
      </c>
      <c r="AK91" s="44" t="str">
        <f t="shared" si="60"/>
        <v/>
      </c>
      <c r="AL91" s="71" t="str">
        <f t="shared" si="74"/>
        <v/>
      </c>
      <c r="AM91" s="71" t="str">
        <f t="shared" si="75"/>
        <v/>
      </c>
      <c r="AN91" s="71" t="str">
        <f t="shared" si="76"/>
        <v/>
      </c>
      <c r="AO91" s="71" t="str">
        <f t="shared" si="77"/>
        <v/>
      </c>
      <c r="AP91" s="14" t="str">
        <f t="shared" si="94"/>
        <v>N</v>
      </c>
      <c r="AR91" s="14" t="str">
        <f t="shared" si="65"/>
        <v/>
      </c>
      <c r="AS91" s="14" t="str">
        <f t="shared" si="102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1"/>
        <v>00000</v>
      </c>
      <c r="AW91" s="14" t="str">
        <f t="shared" si="61"/>
        <v>00000</v>
      </c>
      <c r="AX91" s="14" t="str">
        <f t="shared" si="62"/>
        <v>000000</v>
      </c>
      <c r="AY91" s="14" t="str">
        <f t="shared" si="62"/>
        <v>000000</v>
      </c>
      <c r="AZ91" s="14" t="str">
        <f t="shared" si="95"/>
        <v>B</v>
      </c>
      <c r="BA91" s="14" t="str">
        <f t="shared" si="78"/>
        <v/>
      </c>
      <c r="BB91" s="14" t="str">
        <f t="shared" si="96"/>
        <v/>
      </c>
      <c r="BC91" s="14" t="str">
        <f t="shared" si="79"/>
        <v/>
      </c>
      <c r="BD91" s="14" t="str">
        <f t="shared" si="99"/>
        <v/>
      </c>
      <c r="BE91" s="14">
        <f t="shared" si="97"/>
        <v>1</v>
      </c>
      <c r="BF91" s="14">
        <f t="shared" si="98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68" t="str">
        <f t="shared" si="67"/>
        <v/>
      </c>
      <c r="C92" s="24" t="str">
        <f t="shared" si="64"/>
        <v/>
      </c>
      <c r="D92" s="158" t="str">
        <f t="shared" si="100"/>
        <v/>
      </c>
      <c r="E92" s="114" t="str">
        <f t="shared" si="101"/>
        <v/>
      </c>
      <c r="F92" s="67" t="str">
        <f t="shared" si="80"/>
        <v/>
      </c>
      <c r="H92" s="81" t="str">
        <f>IF('Strategy Dashboard'!AU92="","",'Strategy Dashboard'!AU92)</f>
        <v/>
      </c>
      <c r="J92" s="68" t="str">
        <f t="shared" si="68"/>
        <v/>
      </c>
      <c r="K92" s="77" t="str">
        <f t="shared" si="69"/>
        <v/>
      </c>
      <c r="L92" s="114" t="str">
        <f t="shared" si="70"/>
        <v/>
      </c>
      <c r="M92" s="24" t="str">
        <f t="shared" si="81"/>
        <v/>
      </c>
      <c r="N92" s="24" t="str">
        <f t="shared" si="82"/>
        <v/>
      </c>
      <c r="O92" s="117" t="str">
        <f t="shared" si="71"/>
        <v/>
      </c>
      <c r="P92" s="24" t="str">
        <f>IF(H92="","",IF(B92="NB",P91,IF(O92="",SUM($O$5:$O92)+N92,SUM($O$5:$O92))))</f>
        <v/>
      </c>
      <c r="Q92" s="123" t="str">
        <f t="shared" si="63"/>
        <v/>
      </c>
      <c r="R92" s="122" t="str">
        <f t="shared" si="72"/>
        <v/>
      </c>
      <c r="S92" s="79" t="str">
        <f t="shared" si="73"/>
        <v/>
      </c>
      <c r="T92" s="14" t="str">
        <f t="shared" si="66"/>
        <v/>
      </c>
      <c r="U92" s="14">
        <f t="shared" si="83"/>
        <v>0</v>
      </c>
      <c r="V92" s="14" t="str">
        <f t="shared" si="84"/>
        <v/>
      </c>
      <c r="W92" s="14" t="str">
        <f t="shared" si="103"/>
        <v>N</v>
      </c>
      <c r="X92" s="14" t="str">
        <f t="shared" si="85"/>
        <v>N</v>
      </c>
      <c r="Y92" s="14" t="str">
        <f t="shared" si="56"/>
        <v/>
      </c>
      <c r="Z92" s="79" t="str">
        <f t="shared" si="86"/>
        <v/>
      </c>
      <c r="AA92" s="14" t="str">
        <f t="shared" si="87"/>
        <v/>
      </c>
      <c r="AB92" s="14" t="str">
        <f t="shared" si="57"/>
        <v/>
      </c>
      <c r="AC92" s="14" t="str">
        <f t="shared" si="88"/>
        <v/>
      </c>
      <c r="AD92" s="14" t="str">
        <f t="shared" si="89"/>
        <v/>
      </c>
      <c r="AE92" s="14" t="str">
        <f t="shared" si="90"/>
        <v/>
      </c>
      <c r="AF92" s="14" t="str">
        <f t="shared" si="91"/>
        <v/>
      </c>
      <c r="AG92" s="152" t="str">
        <f t="shared" si="92"/>
        <v/>
      </c>
      <c r="AH92" s="152" t="str">
        <f t="shared" si="93"/>
        <v/>
      </c>
      <c r="AI92" s="44" t="str">
        <f t="shared" si="58"/>
        <v/>
      </c>
      <c r="AJ92" s="44" t="str">
        <f t="shared" si="59"/>
        <v/>
      </c>
      <c r="AK92" s="44" t="str">
        <f t="shared" si="60"/>
        <v/>
      </c>
      <c r="AL92" s="71" t="str">
        <f t="shared" si="74"/>
        <v/>
      </c>
      <c r="AM92" s="71" t="str">
        <f t="shared" si="75"/>
        <v/>
      </c>
      <c r="AN92" s="71" t="str">
        <f t="shared" si="76"/>
        <v/>
      </c>
      <c r="AO92" s="71" t="str">
        <f t="shared" si="77"/>
        <v/>
      </c>
      <c r="AP92" s="14" t="str">
        <f t="shared" si="94"/>
        <v>N</v>
      </c>
      <c r="AR92" s="14" t="str">
        <f t="shared" si="65"/>
        <v/>
      </c>
      <c r="AS92" s="14" t="str">
        <f t="shared" si="102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1"/>
        <v>00000</v>
      </c>
      <c r="AW92" s="14" t="str">
        <f t="shared" si="61"/>
        <v>00000</v>
      </c>
      <c r="AX92" s="14" t="str">
        <f t="shared" si="62"/>
        <v>000000</v>
      </c>
      <c r="AY92" s="14" t="str">
        <f t="shared" si="62"/>
        <v>000000</v>
      </c>
      <c r="AZ92" s="14" t="str">
        <f t="shared" si="95"/>
        <v>B</v>
      </c>
      <c r="BA92" s="14" t="str">
        <f t="shared" si="78"/>
        <v/>
      </c>
      <c r="BB92" s="14" t="str">
        <f t="shared" si="96"/>
        <v/>
      </c>
      <c r="BC92" s="14" t="str">
        <f t="shared" si="79"/>
        <v/>
      </c>
      <c r="BD92" s="14" t="str">
        <f t="shared" si="99"/>
        <v/>
      </c>
      <c r="BE92" s="14">
        <f t="shared" si="97"/>
        <v>1</v>
      </c>
      <c r="BF92" s="14">
        <f t="shared" si="98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68" t="str">
        <f t="shared" si="67"/>
        <v/>
      </c>
      <c r="C93" s="24" t="str">
        <f t="shared" si="64"/>
        <v/>
      </c>
      <c r="D93" s="158" t="str">
        <f t="shared" si="100"/>
        <v/>
      </c>
      <c r="E93" s="114" t="str">
        <f t="shared" si="101"/>
        <v/>
      </c>
      <c r="F93" s="67" t="str">
        <f t="shared" si="80"/>
        <v/>
      </c>
      <c r="H93" s="81" t="str">
        <f>IF('Strategy Dashboard'!AU93="","",'Strategy Dashboard'!AU93)</f>
        <v/>
      </c>
      <c r="J93" s="68" t="str">
        <f t="shared" si="68"/>
        <v/>
      </c>
      <c r="K93" s="77" t="str">
        <f t="shared" si="69"/>
        <v/>
      </c>
      <c r="L93" s="114" t="str">
        <f t="shared" si="70"/>
        <v/>
      </c>
      <c r="M93" s="24" t="str">
        <f t="shared" si="81"/>
        <v/>
      </c>
      <c r="N93" s="24" t="str">
        <f t="shared" si="82"/>
        <v/>
      </c>
      <c r="O93" s="117" t="str">
        <f t="shared" si="71"/>
        <v/>
      </c>
      <c r="P93" s="24" t="str">
        <f>IF(H93="","",IF(B93="NB",P92,IF(O93="",SUM($O$5:$O93)+N93,SUM($O$5:$O93))))</f>
        <v/>
      </c>
      <c r="Q93" s="123" t="str">
        <f t="shared" si="63"/>
        <v/>
      </c>
      <c r="R93" s="122" t="str">
        <f t="shared" si="72"/>
        <v/>
      </c>
      <c r="S93" s="79" t="str">
        <f t="shared" si="73"/>
        <v/>
      </c>
      <c r="T93" s="14" t="str">
        <f t="shared" si="66"/>
        <v/>
      </c>
      <c r="U93" s="14">
        <f t="shared" si="83"/>
        <v>0</v>
      </c>
      <c r="V93" s="14" t="str">
        <f t="shared" si="84"/>
        <v/>
      </c>
      <c r="W93" s="14" t="str">
        <f t="shared" si="103"/>
        <v>N</v>
      </c>
      <c r="X93" s="14" t="str">
        <f t="shared" si="85"/>
        <v>N</v>
      </c>
      <c r="Y93" s="14" t="str">
        <f t="shared" si="56"/>
        <v/>
      </c>
      <c r="Z93" s="79" t="str">
        <f t="shared" si="86"/>
        <v/>
      </c>
      <c r="AA93" s="14" t="str">
        <f t="shared" si="87"/>
        <v/>
      </c>
      <c r="AB93" s="14" t="str">
        <f t="shared" si="57"/>
        <v/>
      </c>
      <c r="AC93" s="14" t="str">
        <f t="shared" si="88"/>
        <v/>
      </c>
      <c r="AD93" s="14" t="str">
        <f t="shared" si="89"/>
        <v/>
      </c>
      <c r="AE93" s="14" t="str">
        <f t="shared" si="90"/>
        <v/>
      </c>
      <c r="AF93" s="14" t="str">
        <f t="shared" si="91"/>
        <v/>
      </c>
      <c r="AG93" s="152" t="str">
        <f t="shared" si="92"/>
        <v/>
      </c>
      <c r="AH93" s="152" t="str">
        <f t="shared" si="93"/>
        <v/>
      </c>
      <c r="AI93" s="44" t="str">
        <f t="shared" si="58"/>
        <v/>
      </c>
      <c r="AJ93" s="44" t="str">
        <f t="shared" si="59"/>
        <v/>
      </c>
      <c r="AK93" s="44" t="str">
        <f t="shared" si="60"/>
        <v/>
      </c>
      <c r="AL93" s="71" t="str">
        <f t="shared" si="74"/>
        <v/>
      </c>
      <c r="AM93" s="71" t="str">
        <f t="shared" si="75"/>
        <v/>
      </c>
      <c r="AN93" s="71" t="str">
        <f t="shared" si="76"/>
        <v/>
      </c>
      <c r="AO93" s="71" t="str">
        <f t="shared" si="77"/>
        <v/>
      </c>
      <c r="AP93" s="14" t="str">
        <f t="shared" si="94"/>
        <v>N</v>
      </c>
      <c r="AR93" s="14" t="str">
        <f t="shared" si="65"/>
        <v/>
      </c>
      <c r="AS93" s="14" t="str">
        <f t="shared" si="102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1"/>
        <v>00000</v>
      </c>
      <c r="AW93" s="14" t="str">
        <f t="shared" si="61"/>
        <v>00000</v>
      </c>
      <c r="AX93" s="14" t="str">
        <f t="shared" si="62"/>
        <v>000000</v>
      </c>
      <c r="AY93" s="14" t="str">
        <f t="shared" si="62"/>
        <v>000000</v>
      </c>
      <c r="AZ93" s="14" t="str">
        <f t="shared" si="95"/>
        <v>B</v>
      </c>
      <c r="BA93" s="14" t="str">
        <f t="shared" si="78"/>
        <v/>
      </c>
      <c r="BB93" s="14" t="str">
        <f t="shared" si="96"/>
        <v/>
      </c>
      <c r="BC93" s="14" t="str">
        <f t="shared" si="79"/>
        <v/>
      </c>
      <c r="BD93" s="14" t="str">
        <f t="shared" si="99"/>
        <v/>
      </c>
      <c r="BE93" s="14">
        <f t="shared" si="97"/>
        <v>1</v>
      </c>
      <c r="BF93" s="14">
        <f t="shared" si="98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69" t="str">
        <f t="shared" si="67"/>
        <v/>
      </c>
      <c r="C94" s="25" t="str">
        <f t="shared" si="64"/>
        <v/>
      </c>
      <c r="D94" s="159" t="str">
        <f t="shared" si="100"/>
        <v/>
      </c>
      <c r="E94" s="115" t="str">
        <f t="shared" si="101"/>
        <v/>
      </c>
      <c r="F94" s="70" t="str">
        <f t="shared" si="80"/>
        <v/>
      </c>
      <c r="H94" s="82" t="str">
        <f>IF('Strategy Dashboard'!AU94="","",'Strategy Dashboard'!AU94)</f>
        <v/>
      </c>
      <c r="J94" s="69" t="str">
        <f t="shared" si="68"/>
        <v/>
      </c>
      <c r="K94" s="78" t="str">
        <f t="shared" si="69"/>
        <v/>
      </c>
      <c r="L94" s="115" t="str">
        <f t="shared" si="70"/>
        <v/>
      </c>
      <c r="M94" s="25" t="str">
        <f t="shared" si="81"/>
        <v/>
      </c>
      <c r="N94" s="25" t="str">
        <f t="shared" si="82"/>
        <v/>
      </c>
      <c r="O94" s="124" t="str">
        <f t="shared" si="71"/>
        <v/>
      </c>
      <c r="P94" s="25" t="str">
        <f>IF(H94="","",IF(B94="NB",P93,IF(O94="",SUM($O$5:$O94)+N94,SUM($O$5:$O94))))</f>
        <v/>
      </c>
      <c r="Q94" s="125" t="str">
        <f t="shared" si="63"/>
        <v/>
      </c>
      <c r="R94" s="122" t="str">
        <f t="shared" si="72"/>
        <v/>
      </c>
      <c r="S94" s="79" t="str">
        <f t="shared" si="73"/>
        <v/>
      </c>
      <c r="T94" s="14" t="str">
        <f t="shared" si="66"/>
        <v/>
      </c>
      <c r="U94" s="14">
        <f t="shared" si="83"/>
        <v>0</v>
      </c>
      <c r="V94" s="14" t="str">
        <f t="shared" si="84"/>
        <v/>
      </c>
      <c r="W94" s="14" t="str">
        <f t="shared" si="103"/>
        <v>N</v>
      </c>
      <c r="X94" s="14" t="str">
        <f t="shared" si="85"/>
        <v>N</v>
      </c>
      <c r="Y94" s="14" t="str">
        <f t="shared" si="56"/>
        <v/>
      </c>
      <c r="Z94" s="79" t="str">
        <f t="shared" si="86"/>
        <v/>
      </c>
      <c r="AA94" s="14" t="str">
        <f t="shared" si="87"/>
        <v/>
      </c>
      <c r="AB94" s="14" t="str">
        <f t="shared" si="57"/>
        <v/>
      </c>
      <c r="AC94" s="14" t="str">
        <f t="shared" si="88"/>
        <v/>
      </c>
      <c r="AD94" s="14" t="str">
        <f t="shared" si="89"/>
        <v/>
      </c>
      <c r="AE94" s="14" t="str">
        <f t="shared" si="90"/>
        <v/>
      </c>
      <c r="AF94" s="14" t="str">
        <f t="shared" si="91"/>
        <v/>
      </c>
      <c r="AG94" s="152" t="str">
        <f t="shared" si="92"/>
        <v/>
      </c>
      <c r="AH94" s="152" t="str">
        <f t="shared" si="93"/>
        <v/>
      </c>
      <c r="AI94" s="44" t="str">
        <f t="shared" si="58"/>
        <v/>
      </c>
      <c r="AJ94" s="44" t="str">
        <f t="shared" si="59"/>
        <v/>
      </c>
      <c r="AK94" s="44" t="str">
        <f t="shared" si="60"/>
        <v/>
      </c>
      <c r="AL94" s="71" t="str">
        <f t="shared" si="74"/>
        <v/>
      </c>
      <c r="AM94" s="71" t="str">
        <f t="shared" si="75"/>
        <v/>
      </c>
      <c r="AN94" s="71" t="str">
        <f t="shared" si="76"/>
        <v/>
      </c>
      <c r="AO94" s="71" t="str">
        <f t="shared" si="77"/>
        <v/>
      </c>
      <c r="AP94" s="14" t="str">
        <f t="shared" si="94"/>
        <v>N</v>
      </c>
      <c r="AR94" s="14" t="str">
        <f t="shared" si="65"/>
        <v/>
      </c>
      <c r="AS94" s="14" t="str">
        <f t="shared" si="102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1"/>
        <v>00000</v>
      </c>
      <c r="AW94" s="14" t="str">
        <f t="shared" si="61"/>
        <v>00000</v>
      </c>
      <c r="AX94" s="14" t="str">
        <f t="shared" si="62"/>
        <v>000000</v>
      </c>
      <c r="AY94" s="14" t="str">
        <f t="shared" si="62"/>
        <v>000000</v>
      </c>
      <c r="AZ94" s="14" t="str">
        <f t="shared" si="95"/>
        <v>B</v>
      </c>
      <c r="BA94" s="14" t="str">
        <f t="shared" si="78"/>
        <v/>
      </c>
      <c r="BB94" s="14" t="str">
        <f t="shared" si="96"/>
        <v/>
      </c>
      <c r="BC94" s="14" t="str">
        <f t="shared" si="79"/>
        <v/>
      </c>
      <c r="BD94" s="14" t="str">
        <f t="shared" si="99"/>
        <v/>
      </c>
      <c r="BE94" s="14">
        <f t="shared" si="97"/>
        <v>1</v>
      </c>
      <c r="BF94" s="14">
        <f t="shared" si="98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4" t="str">
        <f t="shared" si="67"/>
        <v/>
      </c>
      <c r="C95" s="36" t="str">
        <f t="shared" si="64"/>
        <v/>
      </c>
      <c r="D95" s="156" t="str">
        <f t="shared" si="100"/>
        <v/>
      </c>
      <c r="E95" s="113" t="str">
        <f t="shared" si="101"/>
        <v/>
      </c>
      <c r="F95" s="76" t="str">
        <f t="shared" si="80"/>
        <v/>
      </c>
      <c r="H95" s="80" t="str">
        <f>IF('Strategy Dashboard'!AU95="","",'Strategy Dashboard'!AU95)</f>
        <v/>
      </c>
      <c r="J95" s="74" t="str">
        <f t="shared" si="68"/>
        <v/>
      </c>
      <c r="K95" s="75" t="str">
        <f t="shared" si="69"/>
        <v/>
      </c>
      <c r="L95" s="113" t="str">
        <f t="shared" si="70"/>
        <v/>
      </c>
      <c r="M95" s="36" t="str">
        <f t="shared" si="81"/>
        <v/>
      </c>
      <c r="N95" s="36" t="str">
        <f t="shared" si="82"/>
        <v/>
      </c>
      <c r="O95" s="129" t="str">
        <f t="shared" si="71"/>
        <v/>
      </c>
      <c r="P95" s="36" t="str">
        <f>IF(H95="","",IF(B95="NB",P94,IF(O95="",SUM($O$5:$O95)+N95,SUM($O$5:$O95))))</f>
        <v/>
      </c>
      <c r="Q95" s="130" t="str">
        <f t="shared" si="63"/>
        <v/>
      </c>
      <c r="R95" s="122" t="str">
        <f t="shared" si="72"/>
        <v/>
      </c>
      <c r="S95" s="79" t="str">
        <f t="shared" si="73"/>
        <v/>
      </c>
      <c r="T95" s="14" t="str">
        <f t="shared" si="66"/>
        <v/>
      </c>
      <c r="U95" s="14">
        <f t="shared" si="83"/>
        <v>0</v>
      </c>
      <c r="V95" s="14" t="str">
        <f t="shared" si="84"/>
        <v/>
      </c>
      <c r="W95" s="14" t="str">
        <f t="shared" si="103"/>
        <v>N</v>
      </c>
      <c r="X95" s="14" t="str">
        <f t="shared" si="85"/>
        <v>N</v>
      </c>
      <c r="Y95" s="14" t="str">
        <f t="shared" si="56"/>
        <v/>
      </c>
      <c r="Z95" s="79" t="str">
        <f t="shared" si="86"/>
        <v/>
      </c>
      <c r="AA95" s="14" t="str">
        <f t="shared" si="87"/>
        <v/>
      </c>
      <c r="AB95" s="14" t="str">
        <f t="shared" si="57"/>
        <v/>
      </c>
      <c r="AC95" s="14" t="str">
        <f t="shared" si="88"/>
        <v/>
      </c>
      <c r="AD95" s="14" t="str">
        <f t="shared" si="89"/>
        <v/>
      </c>
      <c r="AE95" s="14" t="str">
        <f t="shared" si="90"/>
        <v/>
      </c>
      <c r="AF95" s="14" t="str">
        <f t="shared" si="91"/>
        <v/>
      </c>
      <c r="AG95" s="152" t="str">
        <f t="shared" si="92"/>
        <v/>
      </c>
      <c r="AH95" s="152" t="str">
        <f t="shared" si="93"/>
        <v/>
      </c>
      <c r="AI95" s="44" t="str">
        <f t="shared" si="58"/>
        <v/>
      </c>
      <c r="AJ95" s="44" t="str">
        <f t="shared" si="59"/>
        <v/>
      </c>
      <c r="AK95" s="44" t="str">
        <f t="shared" si="60"/>
        <v/>
      </c>
      <c r="AL95" s="71" t="str">
        <f t="shared" si="74"/>
        <v/>
      </c>
      <c r="AM95" s="71" t="str">
        <f t="shared" si="75"/>
        <v/>
      </c>
      <c r="AN95" s="71" t="str">
        <f t="shared" si="76"/>
        <v/>
      </c>
      <c r="AO95" s="71" t="str">
        <f t="shared" si="77"/>
        <v/>
      </c>
      <c r="AP95" s="14" t="str">
        <f t="shared" si="94"/>
        <v>N</v>
      </c>
      <c r="AR95" s="14" t="str">
        <f t="shared" si="65"/>
        <v/>
      </c>
      <c r="AS95" s="14" t="str">
        <f t="shared" si="102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1"/>
        <v>00000</v>
      </c>
      <c r="AW95" s="14" t="str">
        <f t="shared" si="61"/>
        <v>00000</v>
      </c>
      <c r="AX95" s="14" t="str">
        <f t="shared" si="62"/>
        <v>000000</v>
      </c>
      <c r="AY95" s="14" t="str">
        <f t="shared" si="62"/>
        <v>000000</v>
      </c>
      <c r="AZ95" s="14" t="str">
        <f t="shared" si="95"/>
        <v>B</v>
      </c>
      <c r="BA95" s="14" t="str">
        <f t="shared" si="78"/>
        <v/>
      </c>
      <c r="BB95" s="14" t="str">
        <f t="shared" si="96"/>
        <v/>
      </c>
      <c r="BC95" s="14" t="str">
        <f t="shared" si="79"/>
        <v/>
      </c>
      <c r="BD95" s="14" t="str">
        <f t="shared" si="99"/>
        <v/>
      </c>
      <c r="BE95" s="14">
        <f t="shared" si="97"/>
        <v>1</v>
      </c>
      <c r="BF95" s="14">
        <f t="shared" si="98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68" t="str">
        <f t="shared" si="67"/>
        <v/>
      </c>
      <c r="C96" s="24" t="str">
        <f t="shared" si="64"/>
        <v/>
      </c>
      <c r="D96" s="158" t="str">
        <f t="shared" si="100"/>
        <v/>
      </c>
      <c r="E96" s="114" t="str">
        <f t="shared" si="101"/>
        <v/>
      </c>
      <c r="F96" s="67" t="str">
        <f t="shared" si="80"/>
        <v/>
      </c>
      <c r="H96" s="81" t="str">
        <f>IF('Strategy Dashboard'!AU96="","",'Strategy Dashboard'!AU96)</f>
        <v/>
      </c>
      <c r="J96" s="68" t="str">
        <f t="shared" si="68"/>
        <v/>
      </c>
      <c r="K96" s="77" t="str">
        <f t="shared" si="69"/>
        <v/>
      </c>
      <c r="L96" s="114" t="str">
        <f t="shared" si="70"/>
        <v/>
      </c>
      <c r="M96" s="24" t="str">
        <f t="shared" si="81"/>
        <v/>
      </c>
      <c r="N96" s="24" t="str">
        <f t="shared" si="82"/>
        <v/>
      </c>
      <c r="O96" s="117" t="str">
        <f t="shared" si="71"/>
        <v/>
      </c>
      <c r="P96" s="24" t="str">
        <f>IF(H96="","",IF(B96="NB",P95,IF(O96="",SUM($O$5:$O96)+N96,SUM($O$5:$O96))))</f>
        <v/>
      </c>
      <c r="Q96" s="123" t="str">
        <f t="shared" si="63"/>
        <v/>
      </c>
      <c r="R96" s="122" t="str">
        <f t="shared" si="72"/>
        <v/>
      </c>
      <c r="S96" s="79" t="str">
        <f t="shared" si="73"/>
        <v/>
      </c>
      <c r="T96" s="14" t="str">
        <f t="shared" si="66"/>
        <v/>
      </c>
      <c r="U96" s="14">
        <f t="shared" si="83"/>
        <v>0</v>
      </c>
      <c r="V96" s="14" t="str">
        <f t="shared" si="84"/>
        <v/>
      </c>
      <c r="W96" s="14" t="str">
        <f t="shared" si="103"/>
        <v>N</v>
      </c>
      <c r="X96" s="14" t="str">
        <f t="shared" si="85"/>
        <v>N</v>
      </c>
      <c r="Y96" s="14" t="str">
        <f t="shared" si="56"/>
        <v/>
      </c>
      <c r="Z96" s="79" t="str">
        <f t="shared" si="86"/>
        <v/>
      </c>
      <c r="AA96" s="14" t="str">
        <f t="shared" si="87"/>
        <v/>
      </c>
      <c r="AB96" s="14" t="str">
        <f t="shared" si="57"/>
        <v/>
      </c>
      <c r="AC96" s="14" t="str">
        <f t="shared" si="88"/>
        <v/>
      </c>
      <c r="AD96" s="14" t="str">
        <f t="shared" si="89"/>
        <v/>
      </c>
      <c r="AE96" s="14" t="str">
        <f t="shared" si="90"/>
        <v/>
      </c>
      <c r="AF96" s="14" t="str">
        <f t="shared" si="91"/>
        <v/>
      </c>
      <c r="AG96" s="152" t="str">
        <f t="shared" si="92"/>
        <v/>
      </c>
      <c r="AH96" s="152" t="str">
        <f t="shared" si="93"/>
        <v/>
      </c>
      <c r="AI96" s="44" t="str">
        <f t="shared" si="58"/>
        <v/>
      </c>
      <c r="AJ96" s="44" t="str">
        <f t="shared" si="59"/>
        <v/>
      </c>
      <c r="AK96" s="44" t="str">
        <f t="shared" si="60"/>
        <v/>
      </c>
      <c r="AL96" s="71" t="str">
        <f t="shared" si="74"/>
        <v/>
      </c>
      <c r="AM96" s="71" t="str">
        <f t="shared" si="75"/>
        <v/>
      </c>
      <c r="AN96" s="71" t="str">
        <f t="shared" si="76"/>
        <v/>
      </c>
      <c r="AO96" s="71" t="str">
        <f t="shared" si="77"/>
        <v/>
      </c>
      <c r="AP96" s="14" t="str">
        <f t="shared" si="94"/>
        <v>N</v>
      </c>
      <c r="AR96" s="14" t="str">
        <f t="shared" si="65"/>
        <v/>
      </c>
      <c r="AS96" s="14" t="str">
        <f t="shared" si="102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1"/>
        <v>00000</v>
      </c>
      <c r="AW96" s="14" t="str">
        <f t="shared" si="61"/>
        <v>00000</v>
      </c>
      <c r="AX96" s="14" t="str">
        <f t="shared" si="62"/>
        <v>000000</v>
      </c>
      <c r="AY96" s="14" t="str">
        <f t="shared" si="62"/>
        <v>000000</v>
      </c>
      <c r="AZ96" s="14" t="str">
        <f t="shared" si="95"/>
        <v>B</v>
      </c>
      <c r="BA96" s="14" t="str">
        <f t="shared" si="78"/>
        <v/>
      </c>
      <c r="BB96" s="14" t="str">
        <f t="shared" si="96"/>
        <v/>
      </c>
      <c r="BC96" s="14" t="str">
        <f t="shared" si="79"/>
        <v/>
      </c>
      <c r="BD96" s="14" t="str">
        <f t="shared" si="99"/>
        <v/>
      </c>
      <c r="BE96" s="14">
        <f t="shared" si="97"/>
        <v>1</v>
      </c>
      <c r="BF96" s="14">
        <f t="shared" si="98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68" t="str">
        <f t="shared" si="67"/>
        <v/>
      </c>
      <c r="C97" s="24" t="str">
        <f t="shared" si="64"/>
        <v/>
      </c>
      <c r="D97" s="158" t="str">
        <f t="shared" si="100"/>
        <v/>
      </c>
      <c r="E97" s="114" t="str">
        <f t="shared" si="101"/>
        <v/>
      </c>
      <c r="F97" s="67" t="str">
        <f t="shared" si="80"/>
        <v/>
      </c>
      <c r="H97" s="81" t="str">
        <f>IF('Strategy Dashboard'!AU97="","",'Strategy Dashboard'!AU97)</f>
        <v/>
      </c>
      <c r="J97" s="68" t="str">
        <f t="shared" si="68"/>
        <v/>
      </c>
      <c r="K97" s="77" t="str">
        <f t="shared" si="69"/>
        <v/>
      </c>
      <c r="L97" s="114" t="str">
        <f t="shared" si="70"/>
        <v/>
      </c>
      <c r="M97" s="24" t="str">
        <f t="shared" si="81"/>
        <v/>
      </c>
      <c r="N97" s="24" t="str">
        <f t="shared" si="82"/>
        <v/>
      </c>
      <c r="O97" s="117" t="str">
        <f t="shared" si="71"/>
        <v/>
      </c>
      <c r="P97" s="24" t="str">
        <f>IF(H97="","",IF(B97="NB",P96,IF(O97="",SUM($O$5:$O97)+N97,SUM($O$5:$O97))))</f>
        <v/>
      </c>
      <c r="Q97" s="123" t="str">
        <f t="shared" si="63"/>
        <v/>
      </c>
      <c r="R97" s="122" t="str">
        <f t="shared" si="72"/>
        <v/>
      </c>
      <c r="S97" s="79" t="str">
        <f t="shared" si="73"/>
        <v/>
      </c>
      <c r="T97" s="14" t="str">
        <f t="shared" si="66"/>
        <v/>
      </c>
      <c r="U97" s="14">
        <f t="shared" si="83"/>
        <v>0</v>
      </c>
      <c r="V97" s="14" t="str">
        <f t="shared" si="84"/>
        <v/>
      </c>
      <c r="W97" s="14" t="str">
        <f t="shared" si="103"/>
        <v>N</v>
      </c>
      <c r="X97" s="14" t="str">
        <f t="shared" si="85"/>
        <v>N</v>
      </c>
      <c r="Y97" s="14" t="str">
        <f t="shared" si="56"/>
        <v/>
      </c>
      <c r="Z97" s="79" t="str">
        <f t="shared" si="86"/>
        <v/>
      </c>
      <c r="AA97" s="14" t="str">
        <f t="shared" si="87"/>
        <v/>
      </c>
      <c r="AB97" s="14" t="str">
        <f t="shared" si="57"/>
        <v/>
      </c>
      <c r="AC97" s="14" t="str">
        <f t="shared" si="88"/>
        <v/>
      </c>
      <c r="AD97" s="14" t="str">
        <f t="shared" si="89"/>
        <v/>
      </c>
      <c r="AE97" s="14" t="str">
        <f t="shared" si="90"/>
        <v/>
      </c>
      <c r="AF97" s="14" t="str">
        <f t="shared" si="91"/>
        <v/>
      </c>
      <c r="AG97" s="152" t="str">
        <f t="shared" si="92"/>
        <v/>
      </c>
      <c r="AH97" s="152" t="str">
        <f t="shared" si="93"/>
        <v/>
      </c>
      <c r="AI97" s="44" t="str">
        <f t="shared" si="58"/>
        <v/>
      </c>
      <c r="AJ97" s="44" t="str">
        <f t="shared" si="59"/>
        <v/>
      </c>
      <c r="AK97" s="44" t="str">
        <f t="shared" si="60"/>
        <v/>
      </c>
      <c r="AL97" s="71" t="str">
        <f t="shared" si="74"/>
        <v/>
      </c>
      <c r="AM97" s="71" t="str">
        <f t="shared" si="75"/>
        <v/>
      </c>
      <c r="AN97" s="71" t="str">
        <f t="shared" si="76"/>
        <v/>
      </c>
      <c r="AO97" s="71" t="str">
        <f t="shared" si="77"/>
        <v/>
      </c>
      <c r="AP97" s="14" t="str">
        <f t="shared" si="94"/>
        <v>N</v>
      </c>
      <c r="AR97" s="14" t="str">
        <f t="shared" si="65"/>
        <v/>
      </c>
      <c r="AS97" s="14" t="str">
        <f t="shared" si="102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1"/>
        <v>00000</v>
      </c>
      <c r="AW97" s="14" t="str">
        <f t="shared" si="61"/>
        <v>00000</v>
      </c>
      <c r="AX97" s="14" t="str">
        <f t="shared" si="62"/>
        <v>000000</v>
      </c>
      <c r="AY97" s="14" t="str">
        <f t="shared" si="62"/>
        <v>000000</v>
      </c>
      <c r="AZ97" s="14" t="str">
        <f t="shared" si="95"/>
        <v>B</v>
      </c>
      <c r="BA97" s="14" t="str">
        <f t="shared" si="78"/>
        <v/>
      </c>
      <c r="BB97" s="14" t="str">
        <f t="shared" si="96"/>
        <v/>
      </c>
      <c r="BC97" s="14" t="str">
        <f t="shared" si="79"/>
        <v/>
      </c>
      <c r="BD97" s="14" t="str">
        <f t="shared" si="99"/>
        <v/>
      </c>
      <c r="BE97" s="14">
        <f t="shared" si="97"/>
        <v>1</v>
      </c>
      <c r="BF97" s="14">
        <f t="shared" si="98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68" t="str">
        <f t="shared" si="67"/>
        <v/>
      </c>
      <c r="C98" s="24" t="str">
        <f t="shared" si="64"/>
        <v/>
      </c>
      <c r="D98" s="158" t="str">
        <f t="shared" si="100"/>
        <v/>
      </c>
      <c r="E98" s="114" t="str">
        <f t="shared" si="101"/>
        <v/>
      </c>
      <c r="F98" s="67" t="str">
        <f t="shared" si="80"/>
        <v/>
      </c>
      <c r="H98" s="81" t="str">
        <f>IF('Strategy Dashboard'!AU98="","",'Strategy Dashboard'!AU98)</f>
        <v/>
      </c>
      <c r="J98" s="68" t="str">
        <f t="shared" si="68"/>
        <v/>
      </c>
      <c r="K98" s="77" t="str">
        <f t="shared" si="69"/>
        <v/>
      </c>
      <c r="L98" s="114" t="str">
        <f t="shared" si="70"/>
        <v/>
      </c>
      <c r="M98" s="24" t="str">
        <f t="shared" si="81"/>
        <v/>
      </c>
      <c r="N98" s="24" t="str">
        <f t="shared" si="82"/>
        <v/>
      </c>
      <c r="O98" s="117" t="str">
        <f t="shared" si="71"/>
        <v/>
      </c>
      <c r="P98" s="24" t="str">
        <f>IF(H98="","",IF(B98="NB",P97,IF(O98="",SUM($O$5:$O98)+N98,SUM($O$5:$O98))))</f>
        <v/>
      </c>
      <c r="Q98" s="123" t="str">
        <f t="shared" si="63"/>
        <v/>
      </c>
      <c r="R98" s="122" t="str">
        <f t="shared" si="72"/>
        <v/>
      </c>
      <c r="S98" s="79" t="str">
        <f t="shared" si="73"/>
        <v/>
      </c>
      <c r="T98" s="14" t="str">
        <f t="shared" si="66"/>
        <v/>
      </c>
      <c r="U98" s="14">
        <f t="shared" si="83"/>
        <v>0</v>
      </c>
      <c r="V98" s="14" t="str">
        <f t="shared" si="84"/>
        <v/>
      </c>
      <c r="W98" s="14" t="str">
        <f t="shared" si="103"/>
        <v>N</v>
      </c>
      <c r="X98" s="14" t="str">
        <f t="shared" si="85"/>
        <v>N</v>
      </c>
      <c r="Y98" s="14" t="str">
        <f t="shared" si="56"/>
        <v/>
      </c>
      <c r="Z98" s="79" t="str">
        <f t="shared" si="86"/>
        <v/>
      </c>
      <c r="AA98" s="14" t="str">
        <f t="shared" si="87"/>
        <v/>
      </c>
      <c r="AB98" s="14" t="str">
        <f t="shared" si="57"/>
        <v/>
      </c>
      <c r="AC98" s="14" t="str">
        <f t="shared" si="88"/>
        <v/>
      </c>
      <c r="AD98" s="14" t="str">
        <f t="shared" si="89"/>
        <v/>
      </c>
      <c r="AE98" s="14" t="str">
        <f t="shared" si="90"/>
        <v/>
      </c>
      <c r="AF98" s="14" t="str">
        <f t="shared" si="91"/>
        <v/>
      </c>
      <c r="AG98" s="152" t="str">
        <f t="shared" si="92"/>
        <v/>
      </c>
      <c r="AH98" s="152" t="str">
        <f t="shared" si="93"/>
        <v/>
      </c>
      <c r="AI98" s="44" t="str">
        <f t="shared" si="58"/>
        <v/>
      </c>
      <c r="AJ98" s="44" t="str">
        <f t="shared" si="59"/>
        <v/>
      </c>
      <c r="AK98" s="44" t="str">
        <f t="shared" si="60"/>
        <v/>
      </c>
      <c r="AL98" s="71" t="str">
        <f t="shared" si="74"/>
        <v/>
      </c>
      <c r="AM98" s="71" t="str">
        <f t="shared" si="75"/>
        <v/>
      </c>
      <c r="AN98" s="71" t="str">
        <f t="shared" si="76"/>
        <v/>
      </c>
      <c r="AO98" s="71" t="str">
        <f t="shared" si="77"/>
        <v/>
      </c>
      <c r="AP98" s="14" t="str">
        <f t="shared" si="94"/>
        <v>N</v>
      </c>
      <c r="AR98" s="14" t="str">
        <f t="shared" si="65"/>
        <v/>
      </c>
      <c r="AS98" s="14" t="str">
        <f t="shared" si="102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1"/>
        <v>00000</v>
      </c>
      <c r="AW98" s="14" t="str">
        <f t="shared" si="61"/>
        <v>00000</v>
      </c>
      <c r="AX98" s="14" t="str">
        <f t="shared" si="62"/>
        <v>000000</v>
      </c>
      <c r="AY98" s="14" t="str">
        <f t="shared" si="62"/>
        <v>000000</v>
      </c>
      <c r="AZ98" s="14" t="str">
        <f t="shared" si="95"/>
        <v>B</v>
      </c>
      <c r="BA98" s="14" t="str">
        <f t="shared" si="78"/>
        <v/>
      </c>
      <c r="BB98" s="14" t="str">
        <f t="shared" si="96"/>
        <v/>
      </c>
      <c r="BC98" s="14" t="str">
        <f t="shared" si="79"/>
        <v/>
      </c>
      <c r="BD98" s="14" t="str">
        <f t="shared" si="99"/>
        <v/>
      </c>
      <c r="BE98" s="14">
        <f t="shared" si="97"/>
        <v>1</v>
      </c>
      <c r="BF98" s="14">
        <f t="shared" si="98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69" t="str">
        <f t="shared" si="67"/>
        <v/>
      </c>
      <c r="C99" s="25" t="str">
        <f t="shared" si="64"/>
        <v/>
      </c>
      <c r="D99" s="159" t="str">
        <f t="shared" si="100"/>
        <v/>
      </c>
      <c r="E99" s="115" t="str">
        <f t="shared" si="101"/>
        <v/>
      </c>
      <c r="F99" s="70" t="str">
        <f t="shared" si="80"/>
        <v/>
      </c>
      <c r="H99" s="82" t="str">
        <f>IF('Strategy Dashboard'!AU99="","",'Strategy Dashboard'!AU99)</f>
        <v/>
      </c>
      <c r="J99" s="69" t="str">
        <f t="shared" si="68"/>
        <v/>
      </c>
      <c r="K99" s="78" t="str">
        <f t="shared" si="69"/>
        <v/>
      </c>
      <c r="L99" s="115" t="str">
        <f t="shared" si="70"/>
        <v/>
      </c>
      <c r="M99" s="25" t="str">
        <f t="shared" si="81"/>
        <v/>
      </c>
      <c r="N99" s="25" t="str">
        <f t="shared" si="82"/>
        <v/>
      </c>
      <c r="O99" s="124" t="str">
        <f t="shared" si="71"/>
        <v/>
      </c>
      <c r="P99" s="25" t="str">
        <f>IF(H99="","",IF(B99="NB",P98,IF(O99="",SUM($O$5:$O99)+N99,SUM($O$5:$O99))))</f>
        <v/>
      </c>
      <c r="Q99" s="125" t="str">
        <f t="shared" si="63"/>
        <v/>
      </c>
      <c r="R99" s="122" t="str">
        <f t="shared" si="72"/>
        <v/>
      </c>
      <c r="S99" s="79" t="str">
        <f t="shared" si="73"/>
        <v/>
      </c>
      <c r="T99" s="14" t="str">
        <f t="shared" si="66"/>
        <v/>
      </c>
      <c r="U99" s="14">
        <f t="shared" si="83"/>
        <v>0</v>
      </c>
      <c r="V99" s="14" t="str">
        <f t="shared" si="84"/>
        <v/>
      </c>
      <c r="W99" s="14" t="str">
        <f t="shared" si="103"/>
        <v>N</v>
      </c>
      <c r="X99" s="14" t="str">
        <f t="shared" si="85"/>
        <v>N</v>
      </c>
      <c r="Y99" s="14" t="str">
        <f t="shared" si="56"/>
        <v/>
      </c>
      <c r="Z99" s="79" t="str">
        <f t="shared" si="86"/>
        <v/>
      </c>
      <c r="AA99" s="14" t="str">
        <f t="shared" si="87"/>
        <v/>
      </c>
      <c r="AB99" s="14" t="str">
        <f t="shared" si="57"/>
        <v/>
      </c>
      <c r="AC99" s="14" t="str">
        <f t="shared" si="88"/>
        <v/>
      </c>
      <c r="AD99" s="14" t="str">
        <f t="shared" si="89"/>
        <v/>
      </c>
      <c r="AE99" s="14" t="str">
        <f t="shared" si="90"/>
        <v/>
      </c>
      <c r="AF99" s="14" t="str">
        <f t="shared" si="91"/>
        <v/>
      </c>
      <c r="AG99" s="152" t="str">
        <f t="shared" si="92"/>
        <v/>
      </c>
      <c r="AH99" s="152" t="str">
        <f t="shared" si="93"/>
        <v/>
      </c>
      <c r="AI99" s="44" t="str">
        <f t="shared" si="58"/>
        <v/>
      </c>
      <c r="AJ99" s="44" t="str">
        <f t="shared" si="59"/>
        <v/>
      </c>
      <c r="AK99" s="44" t="str">
        <f t="shared" si="60"/>
        <v/>
      </c>
      <c r="AL99" s="71" t="str">
        <f t="shared" si="74"/>
        <v/>
      </c>
      <c r="AM99" s="71" t="str">
        <f t="shared" si="75"/>
        <v/>
      </c>
      <c r="AN99" s="71" t="str">
        <f t="shared" si="76"/>
        <v/>
      </c>
      <c r="AO99" s="71" t="str">
        <f t="shared" si="77"/>
        <v/>
      </c>
      <c r="AP99" s="14" t="str">
        <f t="shared" si="94"/>
        <v>N</v>
      </c>
      <c r="AR99" s="14" t="str">
        <f t="shared" si="65"/>
        <v/>
      </c>
      <c r="AS99" s="14" t="str">
        <f t="shared" si="102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1"/>
        <v>00000</v>
      </c>
      <c r="AW99" s="14" t="str">
        <f t="shared" si="61"/>
        <v>00000</v>
      </c>
      <c r="AX99" s="14" t="str">
        <f t="shared" si="62"/>
        <v>000000</v>
      </c>
      <c r="AY99" s="14" t="str">
        <f t="shared" si="62"/>
        <v>000000</v>
      </c>
      <c r="AZ99" s="14" t="str">
        <f t="shared" si="95"/>
        <v>B</v>
      </c>
      <c r="BA99" s="14" t="str">
        <f t="shared" si="78"/>
        <v/>
      </c>
      <c r="BB99" s="14" t="str">
        <f t="shared" si="96"/>
        <v/>
      </c>
      <c r="BC99" s="14" t="str">
        <f t="shared" si="79"/>
        <v/>
      </c>
      <c r="BD99" s="14" t="str">
        <f t="shared" si="99"/>
        <v/>
      </c>
      <c r="BE99" s="14">
        <f t="shared" si="97"/>
        <v>1</v>
      </c>
      <c r="BF99" s="14">
        <f t="shared" si="98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4" t="str">
        <f t="shared" si="67"/>
        <v/>
      </c>
      <c r="C100" s="36" t="str">
        <f t="shared" si="64"/>
        <v/>
      </c>
      <c r="D100" s="156" t="str">
        <f t="shared" si="100"/>
        <v/>
      </c>
      <c r="E100" s="113" t="str">
        <f t="shared" si="101"/>
        <v/>
      </c>
      <c r="F100" s="76" t="str">
        <f t="shared" si="80"/>
        <v/>
      </c>
      <c r="H100" s="80" t="str">
        <f>IF('Strategy Dashboard'!AU100="","",'Strategy Dashboard'!AU100)</f>
        <v/>
      </c>
      <c r="J100" s="74" t="str">
        <f t="shared" si="68"/>
        <v/>
      </c>
      <c r="K100" s="75" t="str">
        <f t="shared" si="69"/>
        <v/>
      </c>
      <c r="L100" s="113" t="str">
        <f t="shared" si="70"/>
        <v/>
      </c>
      <c r="M100" s="36" t="str">
        <f t="shared" si="81"/>
        <v/>
      </c>
      <c r="N100" s="36" t="str">
        <f t="shared" si="82"/>
        <v/>
      </c>
      <c r="O100" s="129" t="str">
        <f t="shared" si="71"/>
        <v/>
      </c>
      <c r="P100" s="36" t="str">
        <f>IF(H100="","",IF(B100="NB",P99,IF(O100="",SUM($O$5:$O100)+N100,SUM($O$5:$O100))))</f>
        <v/>
      </c>
      <c r="Q100" s="130" t="str">
        <f t="shared" si="63"/>
        <v/>
      </c>
      <c r="R100" s="122" t="str">
        <f t="shared" si="72"/>
        <v/>
      </c>
      <c r="S100" s="79" t="str">
        <f t="shared" si="73"/>
        <v/>
      </c>
      <c r="T100" s="14" t="str">
        <f t="shared" si="66"/>
        <v/>
      </c>
      <c r="U100" s="14">
        <f t="shared" si="83"/>
        <v>0</v>
      </c>
      <c r="V100" s="14" t="str">
        <f t="shared" si="84"/>
        <v/>
      </c>
      <c r="W100" s="14" t="str">
        <f t="shared" si="103"/>
        <v>N</v>
      </c>
      <c r="X100" s="14" t="str">
        <f t="shared" si="85"/>
        <v>N</v>
      </c>
      <c r="Y100" s="14" t="str">
        <f t="shared" si="56"/>
        <v/>
      </c>
      <c r="Z100" s="79" t="str">
        <f t="shared" si="86"/>
        <v/>
      </c>
      <c r="AA100" s="14" t="str">
        <f t="shared" si="87"/>
        <v/>
      </c>
      <c r="AB100" s="14" t="str">
        <f t="shared" si="57"/>
        <v/>
      </c>
      <c r="AC100" s="14" t="str">
        <f t="shared" si="88"/>
        <v/>
      </c>
      <c r="AD100" s="14" t="str">
        <f t="shared" si="89"/>
        <v/>
      </c>
      <c r="AE100" s="14" t="str">
        <f t="shared" si="90"/>
        <v/>
      </c>
      <c r="AF100" s="14" t="str">
        <f t="shared" si="91"/>
        <v/>
      </c>
      <c r="AG100" s="152" t="str">
        <f t="shared" si="92"/>
        <v/>
      </c>
      <c r="AH100" s="152" t="str">
        <f t="shared" si="93"/>
        <v/>
      </c>
      <c r="AI100" s="44" t="str">
        <f t="shared" si="58"/>
        <v/>
      </c>
      <c r="AJ100" s="44" t="str">
        <f t="shared" si="59"/>
        <v/>
      </c>
      <c r="AK100" s="44" t="str">
        <f t="shared" si="60"/>
        <v/>
      </c>
      <c r="AL100" s="71" t="str">
        <f t="shared" si="74"/>
        <v/>
      </c>
      <c r="AM100" s="71" t="str">
        <f t="shared" si="75"/>
        <v/>
      </c>
      <c r="AN100" s="71" t="str">
        <f t="shared" si="76"/>
        <v/>
      </c>
      <c r="AO100" s="71" t="str">
        <f t="shared" si="77"/>
        <v/>
      </c>
      <c r="AP100" s="14" t="str">
        <f t="shared" si="94"/>
        <v>N</v>
      </c>
      <c r="AR100" s="14" t="str">
        <f t="shared" si="65"/>
        <v/>
      </c>
      <c r="AS100" s="14" t="str">
        <f t="shared" si="102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1"/>
        <v>00000</v>
      </c>
      <c r="AW100" s="14" t="str">
        <f t="shared" si="61"/>
        <v>00000</v>
      </c>
      <c r="AX100" s="14" t="str">
        <f t="shared" si="62"/>
        <v>000000</v>
      </c>
      <c r="AY100" s="14" t="str">
        <f t="shared" si="62"/>
        <v>000000</v>
      </c>
      <c r="AZ100" s="14" t="str">
        <f t="shared" si="95"/>
        <v>B</v>
      </c>
      <c r="BA100" s="14" t="str">
        <f t="shared" si="78"/>
        <v/>
      </c>
      <c r="BB100" s="14" t="str">
        <f t="shared" si="96"/>
        <v/>
      </c>
      <c r="BC100" s="14" t="str">
        <f t="shared" si="79"/>
        <v/>
      </c>
      <c r="BD100" s="14" t="str">
        <f t="shared" si="99"/>
        <v/>
      </c>
      <c r="BE100" s="14">
        <f t="shared" si="97"/>
        <v>1</v>
      </c>
      <c r="BF100" s="14">
        <f t="shared" si="98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68" t="str">
        <f t="shared" si="67"/>
        <v/>
      </c>
      <c r="C101" s="24" t="str">
        <f t="shared" si="64"/>
        <v/>
      </c>
      <c r="D101" s="158" t="str">
        <f t="shared" si="100"/>
        <v/>
      </c>
      <c r="E101" s="114" t="str">
        <f t="shared" si="101"/>
        <v/>
      </c>
      <c r="F101" s="67" t="str">
        <f t="shared" si="80"/>
        <v/>
      </c>
      <c r="H101" s="81" t="str">
        <f>IF('Strategy Dashboard'!AU101="","",'Strategy Dashboard'!AU101)</f>
        <v/>
      </c>
      <c r="J101" s="68" t="str">
        <f t="shared" si="68"/>
        <v/>
      </c>
      <c r="K101" s="77" t="str">
        <f t="shared" si="69"/>
        <v/>
      </c>
      <c r="L101" s="114" t="str">
        <f t="shared" si="70"/>
        <v/>
      </c>
      <c r="M101" s="24" t="str">
        <f t="shared" si="81"/>
        <v/>
      </c>
      <c r="N101" s="24" t="str">
        <f t="shared" si="82"/>
        <v/>
      </c>
      <c r="O101" s="117" t="str">
        <f t="shared" si="71"/>
        <v/>
      </c>
      <c r="P101" s="24" t="str">
        <f>IF(H101="","",IF(B101="NB",P100,IF(O101="",SUM($O$5:$O101)+N101,SUM($O$5:$O101))))</f>
        <v/>
      </c>
      <c r="Q101" s="123" t="str">
        <f t="shared" si="63"/>
        <v/>
      </c>
      <c r="R101" s="122" t="str">
        <f t="shared" si="72"/>
        <v/>
      </c>
      <c r="S101" s="79" t="str">
        <f t="shared" si="73"/>
        <v/>
      </c>
      <c r="T101" s="14" t="str">
        <f t="shared" si="66"/>
        <v/>
      </c>
      <c r="U101" s="14">
        <f t="shared" si="83"/>
        <v>0</v>
      </c>
      <c r="V101" s="14" t="str">
        <f t="shared" si="84"/>
        <v/>
      </c>
      <c r="W101" s="14" t="str">
        <f t="shared" si="103"/>
        <v>N</v>
      </c>
      <c r="X101" s="14" t="str">
        <f t="shared" si="85"/>
        <v>N</v>
      </c>
      <c r="Y101" s="14" t="str">
        <f t="shared" si="56"/>
        <v/>
      </c>
      <c r="Z101" s="79" t="str">
        <f t="shared" si="86"/>
        <v/>
      </c>
      <c r="AA101" s="14" t="str">
        <f t="shared" si="87"/>
        <v/>
      </c>
      <c r="AB101" s="14" t="str">
        <f t="shared" si="57"/>
        <v/>
      </c>
      <c r="AC101" s="14" t="str">
        <f t="shared" si="88"/>
        <v/>
      </c>
      <c r="AD101" s="14" t="str">
        <f t="shared" si="89"/>
        <v/>
      </c>
      <c r="AE101" s="14" t="str">
        <f t="shared" si="90"/>
        <v/>
      </c>
      <c r="AF101" s="14" t="str">
        <f t="shared" si="91"/>
        <v/>
      </c>
      <c r="AG101" s="152" t="str">
        <f t="shared" si="92"/>
        <v/>
      </c>
      <c r="AH101" s="152" t="str">
        <f t="shared" si="93"/>
        <v/>
      </c>
      <c r="AI101" s="44" t="str">
        <f t="shared" si="58"/>
        <v/>
      </c>
      <c r="AJ101" s="44" t="str">
        <f t="shared" si="59"/>
        <v/>
      </c>
      <c r="AK101" s="44" t="str">
        <f t="shared" si="60"/>
        <v/>
      </c>
      <c r="AL101" s="71" t="str">
        <f t="shared" si="74"/>
        <v/>
      </c>
      <c r="AM101" s="71" t="str">
        <f t="shared" si="75"/>
        <v/>
      </c>
      <c r="AN101" s="71" t="str">
        <f t="shared" si="76"/>
        <v/>
      </c>
      <c r="AO101" s="71" t="str">
        <f t="shared" si="77"/>
        <v/>
      </c>
      <c r="AP101" s="14" t="str">
        <f t="shared" si="94"/>
        <v>N</v>
      </c>
      <c r="AR101" s="14" t="str">
        <f t="shared" si="65"/>
        <v/>
      </c>
      <c r="AS101" s="14" t="str">
        <f t="shared" si="102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1"/>
        <v>00000</v>
      </c>
      <c r="AW101" s="14" t="str">
        <f t="shared" si="61"/>
        <v>00000</v>
      </c>
      <c r="AX101" s="14" t="str">
        <f t="shared" si="62"/>
        <v>000000</v>
      </c>
      <c r="AY101" s="14" t="str">
        <f t="shared" si="62"/>
        <v>000000</v>
      </c>
      <c r="AZ101" s="14" t="str">
        <f t="shared" si="95"/>
        <v>B</v>
      </c>
      <c r="BA101" s="14" t="str">
        <f t="shared" si="78"/>
        <v/>
      </c>
      <c r="BB101" s="14" t="str">
        <f t="shared" si="96"/>
        <v/>
      </c>
      <c r="BC101" s="14" t="str">
        <f t="shared" si="79"/>
        <v/>
      </c>
      <c r="BD101" s="14" t="str">
        <f t="shared" si="99"/>
        <v/>
      </c>
      <c r="BE101" s="14">
        <f t="shared" si="97"/>
        <v>1</v>
      </c>
      <c r="BF101" s="14">
        <f t="shared" si="98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68" t="str">
        <f t="shared" si="67"/>
        <v/>
      </c>
      <c r="C102" s="24" t="str">
        <f t="shared" si="64"/>
        <v/>
      </c>
      <c r="D102" s="158" t="str">
        <f t="shared" si="100"/>
        <v/>
      </c>
      <c r="E102" s="114" t="str">
        <f t="shared" si="101"/>
        <v/>
      </c>
      <c r="F102" s="67" t="str">
        <f t="shared" si="80"/>
        <v/>
      </c>
      <c r="H102" s="81" t="str">
        <f>IF('Strategy Dashboard'!AU102="","",'Strategy Dashboard'!AU102)</f>
        <v/>
      </c>
      <c r="J102" s="68" t="str">
        <f t="shared" si="68"/>
        <v/>
      </c>
      <c r="K102" s="77" t="str">
        <f t="shared" si="69"/>
        <v/>
      </c>
      <c r="L102" s="114" t="str">
        <f t="shared" si="70"/>
        <v/>
      </c>
      <c r="M102" s="24" t="str">
        <f t="shared" si="81"/>
        <v/>
      </c>
      <c r="N102" s="24" t="str">
        <f t="shared" si="82"/>
        <v/>
      </c>
      <c r="O102" s="117" t="str">
        <f t="shared" si="71"/>
        <v/>
      </c>
      <c r="P102" s="24" t="str">
        <f>IF(H102="","",IF(B102="NB",P101,IF(O102="",SUM($O$5:$O102)+N102,SUM($O$5:$O102))))</f>
        <v/>
      </c>
      <c r="Q102" s="123" t="str">
        <f t="shared" si="63"/>
        <v/>
      </c>
      <c r="R102" s="122" t="str">
        <f t="shared" si="72"/>
        <v/>
      </c>
      <c r="S102" s="79" t="str">
        <f t="shared" si="73"/>
        <v/>
      </c>
      <c r="T102" s="14" t="str">
        <f t="shared" si="66"/>
        <v/>
      </c>
      <c r="U102" s="14">
        <f t="shared" si="83"/>
        <v>0</v>
      </c>
      <c r="V102" s="14" t="str">
        <f t="shared" si="84"/>
        <v/>
      </c>
      <c r="W102" s="14" t="str">
        <f t="shared" si="103"/>
        <v>N</v>
      </c>
      <c r="X102" s="14" t="str">
        <f t="shared" si="85"/>
        <v>N</v>
      </c>
      <c r="Y102" s="14" t="str">
        <f t="shared" si="56"/>
        <v/>
      </c>
      <c r="Z102" s="79" t="str">
        <f t="shared" si="86"/>
        <v/>
      </c>
      <c r="AA102" s="14" t="str">
        <f t="shared" si="87"/>
        <v/>
      </c>
      <c r="AB102" s="14" t="str">
        <f t="shared" si="57"/>
        <v/>
      </c>
      <c r="AC102" s="14" t="str">
        <f t="shared" si="88"/>
        <v/>
      </c>
      <c r="AD102" s="14" t="str">
        <f t="shared" si="89"/>
        <v/>
      </c>
      <c r="AE102" s="14" t="str">
        <f t="shared" si="90"/>
        <v/>
      </c>
      <c r="AF102" s="14" t="str">
        <f t="shared" si="91"/>
        <v/>
      </c>
      <c r="AG102" s="152" t="str">
        <f t="shared" si="92"/>
        <v/>
      </c>
      <c r="AH102" s="152" t="str">
        <f t="shared" si="93"/>
        <v/>
      </c>
      <c r="AI102" s="44" t="str">
        <f t="shared" si="58"/>
        <v/>
      </c>
      <c r="AJ102" s="44" t="str">
        <f t="shared" si="59"/>
        <v/>
      </c>
      <c r="AK102" s="44" t="str">
        <f t="shared" si="60"/>
        <v/>
      </c>
      <c r="AL102" s="71" t="str">
        <f t="shared" si="74"/>
        <v/>
      </c>
      <c r="AM102" s="71" t="str">
        <f t="shared" si="75"/>
        <v/>
      </c>
      <c r="AN102" s="71" t="str">
        <f t="shared" si="76"/>
        <v/>
      </c>
      <c r="AO102" s="71" t="str">
        <f t="shared" si="77"/>
        <v/>
      </c>
      <c r="AP102" s="14" t="str">
        <f t="shared" si="94"/>
        <v>N</v>
      </c>
      <c r="AR102" s="14" t="str">
        <f t="shared" si="65"/>
        <v/>
      </c>
      <c r="AS102" s="14" t="str">
        <f t="shared" si="102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1"/>
        <v>00000</v>
      </c>
      <c r="AW102" s="14" t="str">
        <f t="shared" si="61"/>
        <v>00000</v>
      </c>
      <c r="AX102" s="14" t="str">
        <f t="shared" si="62"/>
        <v>000000</v>
      </c>
      <c r="AY102" s="14" t="str">
        <f t="shared" si="62"/>
        <v>000000</v>
      </c>
      <c r="AZ102" s="14" t="str">
        <f t="shared" si="95"/>
        <v>B</v>
      </c>
      <c r="BA102" s="14" t="str">
        <f t="shared" si="78"/>
        <v/>
      </c>
      <c r="BB102" s="14" t="str">
        <f t="shared" si="96"/>
        <v/>
      </c>
      <c r="BC102" s="14" t="str">
        <f t="shared" si="79"/>
        <v/>
      </c>
      <c r="BD102" s="14" t="str">
        <f t="shared" si="99"/>
        <v/>
      </c>
      <c r="BE102" s="14">
        <f t="shared" si="97"/>
        <v>1</v>
      </c>
      <c r="BF102" s="14">
        <f t="shared" si="98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68" t="str">
        <f t="shared" si="67"/>
        <v/>
      </c>
      <c r="C103" s="24" t="str">
        <f t="shared" si="64"/>
        <v/>
      </c>
      <c r="D103" s="158" t="str">
        <f t="shared" si="100"/>
        <v/>
      </c>
      <c r="E103" s="114" t="str">
        <f t="shared" si="101"/>
        <v/>
      </c>
      <c r="F103" s="67" t="str">
        <f t="shared" si="80"/>
        <v/>
      </c>
      <c r="H103" s="81" t="str">
        <f>IF('Strategy Dashboard'!AU103="","",'Strategy Dashboard'!AU103)</f>
        <v/>
      </c>
      <c r="J103" s="68" t="str">
        <f t="shared" si="68"/>
        <v/>
      </c>
      <c r="K103" s="77" t="str">
        <f t="shared" si="69"/>
        <v/>
      </c>
      <c r="L103" s="114" t="str">
        <f t="shared" si="70"/>
        <v/>
      </c>
      <c r="M103" s="24" t="str">
        <f t="shared" si="81"/>
        <v/>
      </c>
      <c r="N103" s="24" t="str">
        <f t="shared" si="82"/>
        <v/>
      </c>
      <c r="O103" s="117" t="str">
        <f t="shared" si="71"/>
        <v/>
      </c>
      <c r="P103" s="24" t="str">
        <f>IF(H103="","",IF(B103="NB",P102,IF(O103="",SUM($O$5:$O103)+N103,SUM($O$5:$O103))))</f>
        <v/>
      </c>
      <c r="Q103" s="123" t="str">
        <f t="shared" si="63"/>
        <v/>
      </c>
      <c r="R103" s="122" t="str">
        <f t="shared" si="72"/>
        <v/>
      </c>
      <c r="S103" s="79" t="str">
        <f t="shared" si="73"/>
        <v/>
      </c>
      <c r="T103" s="14" t="str">
        <f t="shared" si="66"/>
        <v/>
      </c>
      <c r="U103" s="14">
        <f t="shared" si="83"/>
        <v>0</v>
      </c>
      <c r="V103" s="14" t="str">
        <f t="shared" si="84"/>
        <v/>
      </c>
      <c r="W103" s="14" t="str">
        <f t="shared" si="103"/>
        <v>N</v>
      </c>
      <c r="X103" s="14" t="str">
        <f t="shared" si="85"/>
        <v>N</v>
      </c>
      <c r="Y103" s="14" t="str">
        <f t="shared" si="56"/>
        <v/>
      </c>
      <c r="Z103" s="79" t="str">
        <f t="shared" si="86"/>
        <v/>
      </c>
      <c r="AA103" s="14" t="str">
        <f t="shared" si="87"/>
        <v/>
      </c>
      <c r="AB103" s="14" t="str">
        <f t="shared" si="57"/>
        <v/>
      </c>
      <c r="AC103" s="14" t="str">
        <f t="shared" si="88"/>
        <v/>
      </c>
      <c r="AD103" s="14" t="str">
        <f t="shared" si="89"/>
        <v/>
      </c>
      <c r="AE103" s="14" t="str">
        <f t="shared" si="90"/>
        <v/>
      </c>
      <c r="AF103" s="14" t="str">
        <f t="shared" si="91"/>
        <v/>
      </c>
      <c r="AG103" s="152" t="str">
        <f t="shared" si="92"/>
        <v/>
      </c>
      <c r="AH103" s="152" t="str">
        <f t="shared" si="93"/>
        <v/>
      </c>
      <c r="AI103" s="44" t="str">
        <f t="shared" si="58"/>
        <v/>
      </c>
      <c r="AJ103" s="44" t="str">
        <f t="shared" si="59"/>
        <v/>
      </c>
      <c r="AK103" s="44" t="str">
        <f t="shared" si="60"/>
        <v/>
      </c>
      <c r="AL103" s="71" t="str">
        <f t="shared" si="74"/>
        <v/>
      </c>
      <c r="AM103" s="71" t="str">
        <f t="shared" si="75"/>
        <v/>
      </c>
      <c r="AN103" s="71" t="str">
        <f t="shared" si="76"/>
        <v/>
      </c>
      <c r="AO103" s="71" t="str">
        <f t="shared" si="77"/>
        <v/>
      </c>
      <c r="AP103" s="14" t="str">
        <f t="shared" si="94"/>
        <v>N</v>
      </c>
      <c r="AR103" s="14" t="str">
        <f t="shared" si="65"/>
        <v/>
      </c>
      <c r="AS103" s="14" t="str">
        <f t="shared" si="102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1"/>
        <v>00000</v>
      </c>
      <c r="AW103" s="14" t="str">
        <f t="shared" si="61"/>
        <v>00000</v>
      </c>
      <c r="AX103" s="14" t="str">
        <f t="shared" si="62"/>
        <v>000000</v>
      </c>
      <c r="AY103" s="14" t="str">
        <f t="shared" si="62"/>
        <v>000000</v>
      </c>
      <c r="AZ103" s="14" t="str">
        <f t="shared" si="95"/>
        <v>B</v>
      </c>
      <c r="BA103" s="14" t="str">
        <f t="shared" si="78"/>
        <v/>
      </c>
      <c r="BB103" s="14" t="str">
        <f t="shared" si="96"/>
        <v/>
      </c>
      <c r="BC103" s="14" t="str">
        <f t="shared" si="79"/>
        <v/>
      </c>
      <c r="BD103" s="14" t="str">
        <f t="shared" si="99"/>
        <v/>
      </c>
      <c r="BE103" s="14">
        <f t="shared" si="97"/>
        <v>1</v>
      </c>
      <c r="BF103" s="14">
        <f t="shared" si="98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69" t="str">
        <f t="shared" si="67"/>
        <v/>
      </c>
      <c r="C104" s="25" t="str">
        <f t="shared" si="64"/>
        <v/>
      </c>
      <c r="D104" s="159" t="str">
        <f t="shared" si="100"/>
        <v/>
      </c>
      <c r="E104" s="115" t="str">
        <f t="shared" si="101"/>
        <v/>
      </c>
      <c r="F104" s="70" t="str">
        <f t="shared" si="80"/>
        <v/>
      </c>
      <c r="H104" s="82" t="str">
        <f>IF('Strategy Dashboard'!AU104="","",'Strategy Dashboard'!AU104)</f>
        <v/>
      </c>
      <c r="J104" s="69" t="str">
        <f t="shared" si="68"/>
        <v/>
      </c>
      <c r="K104" s="78" t="str">
        <f t="shared" si="69"/>
        <v/>
      </c>
      <c r="L104" s="115" t="str">
        <f t="shared" si="70"/>
        <v/>
      </c>
      <c r="M104" s="25" t="str">
        <f t="shared" si="81"/>
        <v/>
      </c>
      <c r="N104" s="25" t="str">
        <f t="shared" si="82"/>
        <v/>
      </c>
      <c r="O104" s="124" t="str">
        <f t="shared" si="71"/>
        <v/>
      </c>
      <c r="P104" s="25" t="str">
        <f>IF(H104="","",IF(B104="NB",P103,IF(O104="",SUM($O$5:$O104)+N104,SUM($O$5:$O104))))</f>
        <v/>
      </c>
      <c r="Q104" s="125" t="str">
        <f t="shared" si="63"/>
        <v/>
      </c>
      <c r="R104" s="122" t="str">
        <f t="shared" si="72"/>
        <v/>
      </c>
      <c r="S104" s="79" t="str">
        <f t="shared" si="73"/>
        <v/>
      </c>
      <c r="T104" s="14" t="str">
        <f t="shared" si="66"/>
        <v/>
      </c>
      <c r="U104" s="14">
        <f t="shared" si="83"/>
        <v>0</v>
      </c>
      <c r="V104" s="14" t="str">
        <f t="shared" si="84"/>
        <v/>
      </c>
      <c r="W104" s="14" t="str">
        <f t="shared" si="103"/>
        <v>N</v>
      </c>
      <c r="X104" s="14" t="str">
        <f t="shared" si="85"/>
        <v>N</v>
      </c>
      <c r="Y104" s="14" t="str">
        <f t="shared" si="56"/>
        <v/>
      </c>
      <c r="Z104" s="79" t="str">
        <f t="shared" si="86"/>
        <v/>
      </c>
      <c r="AA104" s="14" t="str">
        <f t="shared" si="87"/>
        <v/>
      </c>
      <c r="AB104" s="14" t="str">
        <f t="shared" si="57"/>
        <v/>
      </c>
      <c r="AC104" s="14" t="str">
        <f t="shared" si="88"/>
        <v/>
      </c>
      <c r="AD104" s="14" t="str">
        <f t="shared" si="89"/>
        <v/>
      </c>
      <c r="AE104" s="14" t="str">
        <f t="shared" si="90"/>
        <v/>
      </c>
      <c r="AF104" s="14" t="str">
        <f t="shared" si="91"/>
        <v/>
      </c>
      <c r="AG104" s="152" t="str">
        <f t="shared" si="92"/>
        <v/>
      </c>
      <c r="AH104" s="152" t="str">
        <f t="shared" si="93"/>
        <v/>
      </c>
      <c r="AI104" s="44" t="str">
        <f t="shared" si="58"/>
        <v/>
      </c>
      <c r="AJ104" s="44" t="str">
        <f t="shared" si="59"/>
        <v/>
      </c>
      <c r="AK104" s="44" t="str">
        <f t="shared" si="60"/>
        <v/>
      </c>
      <c r="AL104" s="71" t="str">
        <f t="shared" si="74"/>
        <v/>
      </c>
      <c r="AM104" s="71" t="str">
        <f t="shared" si="75"/>
        <v/>
      </c>
      <c r="AN104" s="71" t="str">
        <f t="shared" si="76"/>
        <v/>
      </c>
      <c r="AO104" s="71" t="str">
        <f t="shared" si="77"/>
        <v/>
      </c>
      <c r="AP104" s="14" t="str">
        <f t="shared" si="94"/>
        <v>N</v>
      </c>
      <c r="AR104" s="14" t="str">
        <f t="shared" si="65"/>
        <v/>
      </c>
      <c r="AS104" s="14" t="str">
        <f t="shared" si="102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1"/>
        <v>00000</v>
      </c>
      <c r="AW104" s="14" t="str">
        <f t="shared" si="61"/>
        <v>00000</v>
      </c>
      <c r="AX104" s="14" t="str">
        <f t="shared" si="62"/>
        <v>000000</v>
      </c>
      <c r="AY104" s="14" t="str">
        <f t="shared" si="62"/>
        <v>000000</v>
      </c>
      <c r="AZ104" s="14" t="str">
        <f t="shared" si="95"/>
        <v>B</v>
      </c>
      <c r="BA104" s="14" t="str">
        <f t="shared" si="78"/>
        <v/>
      </c>
      <c r="BB104" s="14" t="str">
        <f t="shared" si="96"/>
        <v/>
      </c>
      <c r="BC104" s="14" t="str">
        <f t="shared" si="79"/>
        <v/>
      </c>
      <c r="BD104" s="14" t="str">
        <f t="shared" si="99"/>
        <v/>
      </c>
      <c r="BE104" s="14">
        <f t="shared" si="97"/>
        <v>1</v>
      </c>
      <c r="BF104" s="14">
        <f t="shared" si="98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4" t="str">
        <f t="shared" si="67"/>
        <v/>
      </c>
      <c r="C105" s="36" t="str">
        <f t="shared" si="64"/>
        <v/>
      </c>
      <c r="D105" s="156" t="str">
        <f t="shared" si="100"/>
        <v/>
      </c>
      <c r="E105" s="113" t="str">
        <f t="shared" si="101"/>
        <v/>
      </c>
      <c r="F105" s="76" t="str">
        <f t="shared" si="80"/>
        <v/>
      </c>
      <c r="H105" s="80" t="str">
        <f>IF('Strategy Dashboard'!AU105="","",'Strategy Dashboard'!AU105)</f>
        <v/>
      </c>
      <c r="J105" s="74" t="str">
        <f t="shared" si="68"/>
        <v/>
      </c>
      <c r="K105" s="75" t="str">
        <f t="shared" si="69"/>
        <v/>
      </c>
      <c r="L105" s="113" t="str">
        <f t="shared" si="70"/>
        <v/>
      </c>
      <c r="M105" s="36" t="str">
        <f t="shared" si="81"/>
        <v/>
      </c>
      <c r="N105" s="36" t="str">
        <f t="shared" si="82"/>
        <v/>
      </c>
      <c r="O105" s="129" t="str">
        <f t="shared" si="71"/>
        <v/>
      </c>
      <c r="P105" s="36" t="str">
        <f>IF(H105="","",IF(B105="NB",P104,IF(O105="",SUM($O$5:$O105)+N105,SUM($O$5:$O105))))</f>
        <v/>
      </c>
      <c r="Q105" s="130" t="str">
        <f t="shared" si="63"/>
        <v/>
      </c>
      <c r="R105" s="122" t="str">
        <f t="shared" si="72"/>
        <v/>
      </c>
      <c r="S105" s="79" t="str">
        <f t="shared" si="73"/>
        <v/>
      </c>
      <c r="T105" s="14" t="str">
        <f t="shared" si="66"/>
        <v/>
      </c>
      <c r="U105" s="14">
        <f t="shared" si="83"/>
        <v>0</v>
      </c>
      <c r="V105" s="14" t="str">
        <f t="shared" si="84"/>
        <v/>
      </c>
      <c r="W105" s="14" t="str">
        <f t="shared" si="103"/>
        <v>N</v>
      </c>
      <c r="X105" s="14" t="str">
        <f t="shared" si="85"/>
        <v>N</v>
      </c>
      <c r="Y105" s="14" t="str">
        <f t="shared" si="56"/>
        <v/>
      </c>
      <c r="Z105" s="79" t="str">
        <f t="shared" si="86"/>
        <v/>
      </c>
      <c r="AA105" s="14" t="str">
        <f t="shared" si="87"/>
        <v/>
      </c>
      <c r="AB105" s="14" t="str">
        <f t="shared" si="57"/>
        <v/>
      </c>
      <c r="AC105" s="14" t="str">
        <f t="shared" si="88"/>
        <v/>
      </c>
      <c r="AD105" s="14" t="str">
        <f t="shared" si="89"/>
        <v/>
      </c>
      <c r="AE105" s="14" t="str">
        <f t="shared" si="90"/>
        <v/>
      </c>
      <c r="AF105" s="14" t="str">
        <f t="shared" si="91"/>
        <v/>
      </c>
      <c r="AG105" s="152" t="str">
        <f t="shared" si="92"/>
        <v/>
      </c>
      <c r="AH105" s="152" t="str">
        <f t="shared" si="93"/>
        <v/>
      </c>
      <c r="AI105" s="44" t="str">
        <f t="shared" si="58"/>
        <v/>
      </c>
      <c r="AJ105" s="44" t="str">
        <f t="shared" si="59"/>
        <v/>
      </c>
      <c r="AK105" s="44" t="str">
        <f t="shared" si="60"/>
        <v/>
      </c>
      <c r="AL105" s="71" t="str">
        <f t="shared" si="74"/>
        <v/>
      </c>
      <c r="AM105" s="71" t="str">
        <f t="shared" si="75"/>
        <v/>
      </c>
      <c r="AN105" s="71" t="str">
        <f t="shared" si="76"/>
        <v/>
      </c>
      <c r="AO105" s="71" t="str">
        <f t="shared" si="77"/>
        <v/>
      </c>
      <c r="AP105" s="14" t="str">
        <f t="shared" si="94"/>
        <v>N</v>
      </c>
      <c r="AR105" s="14" t="str">
        <f t="shared" si="65"/>
        <v/>
      </c>
      <c r="AS105" s="14" t="str">
        <f t="shared" si="102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1"/>
        <v>00000</v>
      </c>
      <c r="AW105" s="14" t="str">
        <f t="shared" si="61"/>
        <v>00000</v>
      </c>
      <c r="AX105" s="14" t="str">
        <f t="shared" si="62"/>
        <v>000000</v>
      </c>
      <c r="AY105" s="14" t="str">
        <f t="shared" si="62"/>
        <v>000000</v>
      </c>
      <c r="AZ105" s="14" t="str">
        <f t="shared" si="95"/>
        <v>B</v>
      </c>
      <c r="BA105" s="14" t="str">
        <f t="shared" si="78"/>
        <v/>
      </c>
      <c r="BB105" s="14" t="str">
        <f t="shared" si="96"/>
        <v/>
      </c>
      <c r="BC105" s="14" t="str">
        <f t="shared" si="79"/>
        <v/>
      </c>
      <c r="BD105" s="14" t="str">
        <f t="shared" si="99"/>
        <v/>
      </c>
      <c r="BE105" s="14">
        <f t="shared" si="97"/>
        <v>1</v>
      </c>
      <c r="BF105" s="14">
        <f t="shared" si="98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68" t="str">
        <f t="shared" si="67"/>
        <v/>
      </c>
      <c r="C106" s="24" t="str">
        <f t="shared" si="64"/>
        <v/>
      </c>
      <c r="D106" s="158" t="str">
        <f t="shared" si="100"/>
        <v/>
      </c>
      <c r="E106" s="114" t="str">
        <f t="shared" si="101"/>
        <v/>
      </c>
      <c r="F106" s="67" t="str">
        <f t="shared" si="80"/>
        <v/>
      </c>
      <c r="H106" s="81" t="str">
        <f>IF('Strategy Dashboard'!AU106="","",'Strategy Dashboard'!AU106)</f>
        <v/>
      </c>
      <c r="J106" s="68" t="str">
        <f t="shared" si="68"/>
        <v/>
      </c>
      <c r="K106" s="77" t="str">
        <f t="shared" si="69"/>
        <v/>
      </c>
      <c r="L106" s="114" t="str">
        <f t="shared" si="70"/>
        <v/>
      </c>
      <c r="M106" s="24" t="str">
        <f t="shared" si="81"/>
        <v/>
      </c>
      <c r="N106" s="24" t="str">
        <f t="shared" si="82"/>
        <v/>
      </c>
      <c r="O106" s="117" t="str">
        <f t="shared" si="71"/>
        <v/>
      </c>
      <c r="P106" s="24" t="str">
        <f>IF(H106="","",IF(B106="NB",P105,IF(O106="",SUM($O$5:$O106)+N106,SUM($O$5:$O106))))</f>
        <v/>
      </c>
      <c r="Q106" s="123" t="str">
        <f t="shared" si="63"/>
        <v/>
      </c>
      <c r="R106" s="122" t="str">
        <f t="shared" si="72"/>
        <v/>
      </c>
      <c r="S106" s="79" t="str">
        <f t="shared" si="73"/>
        <v/>
      </c>
      <c r="T106" s="14" t="str">
        <f t="shared" si="66"/>
        <v/>
      </c>
      <c r="U106" s="14">
        <f t="shared" si="83"/>
        <v>0</v>
      </c>
      <c r="V106" s="14" t="str">
        <f t="shared" si="84"/>
        <v/>
      </c>
      <c r="W106" s="14" t="str">
        <f t="shared" si="103"/>
        <v>N</v>
      </c>
      <c r="X106" s="14" t="str">
        <f t="shared" si="85"/>
        <v>N</v>
      </c>
      <c r="Y106" s="14" t="str">
        <f t="shared" si="56"/>
        <v/>
      </c>
      <c r="Z106" s="79" t="str">
        <f t="shared" si="86"/>
        <v/>
      </c>
      <c r="AA106" s="14" t="str">
        <f t="shared" si="87"/>
        <v/>
      </c>
      <c r="AB106" s="14" t="str">
        <f t="shared" si="57"/>
        <v/>
      </c>
      <c r="AC106" s="14" t="str">
        <f t="shared" si="88"/>
        <v/>
      </c>
      <c r="AD106" s="14" t="str">
        <f t="shared" si="89"/>
        <v/>
      </c>
      <c r="AE106" s="14" t="str">
        <f t="shared" si="90"/>
        <v/>
      </c>
      <c r="AF106" s="14" t="str">
        <f t="shared" si="91"/>
        <v/>
      </c>
      <c r="AG106" s="152" t="str">
        <f t="shared" si="92"/>
        <v/>
      </c>
      <c r="AH106" s="152" t="str">
        <f t="shared" si="93"/>
        <v/>
      </c>
      <c r="AI106" s="44" t="str">
        <f t="shared" si="58"/>
        <v/>
      </c>
      <c r="AJ106" s="44" t="str">
        <f t="shared" si="59"/>
        <v/>
      </c>
      <c r="AK106" s="44" t="str">
        <f t="shared" si="60"/>
        <v/>
      </c>
      <c r="AL106" s="71" t="str">
        <f t="shared" si="74"/>
        <v/>
      </c>
      <c r="AM106" s="71" t="str">
        <f t="shared" si="75"/>
        <v/>
      </c>
      <c r="AN106" s="71" t="str">
        <f t="shared" si="76"/>
        <v/>
      </c>
      <c r="AO106" s="71" t="str">
        <f t="shared" si="77"/>
        <v/>
      </c>
      <c r="AP106" s="14" t="str">
        <f t="shared" si="94"/>
        <v>N</v>
      </c>
      <c r="AR106" s="14" t="str">
        <f t="shared" si="65"/>
        <v/>
      </c>
      <c r="AS106" s="14" t="str">
        <f t="shared" si="102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1"/>
        <v>00000</v>
      </c>
      <c r="AW106" s="14" t="str">
        <f t="shared" si="61"/>
        <v>00000</v>
      </c>
      <c r="AX106" s="14" t="str">
        <f t="shared" si="62"/>
        <v>000000</v>
      </c>
      <c r="AY106" s="14" t="str">
        <f t="shared" si="62"/>
        <v>000000</v>
      </c>
      <c r="AZ106" s="14" t="str">
        <f t="shared" si="95"/>
        <v>B</v>
      </c>
      <c r="BA106" s="14" t="str">
        <f t="shared" si="78"/>
        <v/>
      </c>
      <c r="BB106" s="14" t="str">
        <f t="shared" si="96"/>
        <v/>
      </c>
      <c r="BC106" s="14" t="str">
        <f t="shared" si="79"/>
        <v/>
      </c>
      <c r="BD106" s="14" t="str">
        <f t="shared" si="99"/>
        <v/>
      </c>
      <c r="BE106" s="14">
        <f t="shared" si="97"/>
        <v>1</v>
      </c>
      <c r="BF106" s="14">
        <f t="shared" si="98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68" t="str">
        <f t="shared" si="67"/>
        <v/>
      </c>
      <c r="C107" s="24" t="str">
        <f t="shared" si="64"/>
        <v/>
      </c>
      <c r="D107" s="158" t="str">
        <f t="shared" si="100"/>
        <v/>
      </c>
      <c r="E107" s="114" t="str">
        <f t="shared" si="101"/>
        <v/>
      </c>
      <c r="F107" s="67" t="str">
        <f t="shared" si="80"/>
        <v/>
      </c>
      <c r="H107" s="81" t="str">
        <f>IF('Strategy Dashboard'!AU107="","",'Strategy Dashboard'!AU107)</f>
        <v/>
      </c>
      <c r="J107" s="68" t="str">
        <f t="shared" si="68"/>
        <v/>
      </c>
      <c r="K107" s="77" t="str">
        <f t="shared" si="69"/>
        <v/>
      </c>
      <c r="L107" s="114" t="str">
        <f t="shared" si="70"/>
        <v/>
      </c>
      <c r="M107" s="24" t="str">
        <f t="shared" si="81"/>
        <v/>
      </c>
      <c r="N107" s="24" t="str">
        <f t="shared" si="82"/>
        <v/>
      </c>
      <c r="O107" s="117" t="str">
        <f t="shared" si="71"/>
        <v/>
      </c>
      <c r="P107" s="24" t="str">
        <f>IF(H107="","",IF(B107="NB",P106,IF(O107="",SUM($O$5:$O107)+N107,SUM($O$5:$O107))))</f>
        <v/>
      </c>
      <c r="Q107" s="123" t="str">
        <f t="shared" si="63"/>
        <v/>
      </c>
      <c r="R107" s="122" t="str">
        <f t="shared" si="72"/>
        <v/>
      </c>
      <c r="S107" s="79" t="str">
        <f t="shared" si="73"/>
        <v/>
      </c>
      <c r="T107" s="14" t="str">
        <f t="shared" si="66"/>
        <v/>
      </c>
      <c r="U107" s="14">
        <f t="shared" si="83"/>
        <v>0</v>
      </c>
      <c r="V107" s="14" t="str">
        <f t="shared" si="84"/>
        <v/>
      </c>
      <c r="W107" s="14" t="str">
        <f t="shared" si="103"/>
        <v>N</v>
      </c>
      <c r="X107" s="14" t="str">
        <f t="shared" si="85"/>
        <v>N</v>
      </c>
      <c r="Y107" s="14" t="str">
        <f t="shared" si="56"/>
        <v/>
      </c>
      <c r="Z107" s="79" t="str">
        <f t="shared" si="86"/>
        <v/>
      </c>
      <c r="AA107" s="14" t="str">
        <f t="shared" si="87"/>
        <v/>
      </c>
      <c r="AB107" s="14" t="str">
        <f t="shared" si="57"/>
        <v/>
      </c>
      <c r="AC107" s="14" t="str">
        <f t="shared" si="88"/>
        <v/>
      </c>
      <c r="AD107" s="14" t="str">
        <f t="shared" si="89"/>
        <v/>
      </c>
      <c r="AE107" s="14" t="str">
        <f t="shared" si="90"/>
        <v/>
      </c>
      <c r="AF107" s="14" t="str">
        <f t="shared" si="91"/>
        <v/>
      </c>
      <c r="AG107" s="152" t="str">
        <f t="shared" si="92"/>
        <v/>
      </c>
      <c r="AH107" s="152" t="str">
        <f t="shared" si="93"/>
        <v/>
      </c>
      <c r="AI107" s="44" t="str">
        <f t="shared" si="58"/>
        <v/>
      </c>
      <c r="AJ107" s="44" t="str">
        <f t="shared" si="59"/>
        <v/>
      </c>
      <c r="AK107" s="44" t="str">
        <f t="shared" si="60"/>
        <v/>
      </c>
      <c r="AL107" s="71" t="str">
        <f t="shared" si="74"/>
        <v/>
      </c>
      <c r="AM107" s="71" t="str">
        <f t="shared" si="75"/>
        <v/>
      </c>
      <c r="AN107" s="71" t="str">
        <f t="shared" si="76"/>
        <v/>
      </c>
      <c r="AO107" s="71" t="str">
        <f t="shared" si="77"/>
        <v/>
      </c>
      <c r="AP107" s="14" t="str">
        <f t="shared" si="94"/>
        <v>N</v>
      </c>
      <c r="AR107" s="14" t="str">
        <f t="shared" si="65"/>
        <v/>
      </c>
      <c r="AS107" s="14" t="str">
        <f t="shared" si="102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1"/>
        <v>00000</v>
      </c>
      <c r="AW107" s="14" t="str">
        <f t="shared" si="61"/>
        <v>00000</v>
      </c>
      <c r="AX107" s="14" t="str">
        <f t="shared" si="62"/>
        <v>000000</v>
      </c>
      <c r="AY107" s="14" t="str">
        <f t="shared" si="62"/>
        <v>000000</v>
      </c>
      <c r="AZ107" s="14" t="str">
        <f t="shared" si="95"/>
        <v>B</v>
      </c>
      <c r="BA107" s="14" t="str">
        <f t="shared" si="78"/>
        <v/>
      </c>
      <c r="BB107" s="14" t="str">
        <f t="shared" si="96"/>
        <v/>
      </c>
      <c r="BC107" s="14" t="str">
        <f t="shared" si="79"/>
        <v/>
      </c>
      <c r="BD107" s="14" t="str">
        <f t="shared" si="99"/>
        <v/>
      </c>
      <c r="BE107" s="14">
        <f t="shared" si="97"/>
        <v>1</v>
      </c>
      <c r="BF107" s="14">
        <f t="shared" si="98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68" t="str">
        <f t="shared" si="67"/>
        <v/>
      </c>
      <c r="C108" s="24" t="str">
        <f t="shared" si="64"/>
        <v/>
      </c>
      <c r="D108" s="158" t="str">
        <f t="shared" si="100"/>
        <v/>
      </c>
      <c r="E108" s="114" t="str">
        <f t="shared" si="101"/>
        <v/>
      </c>
      <c r="F108" s="67" t="str">
        <f t="shared" si="80"/>
        <v/>
      </c>
      <c r="H108" s="81" t="str">
        <f>IF('Strategy Dashboard'!AU108="","",'Strategy Dashboard'!AU108)</f>
        <v/>
      </c>
      <c r="J108" s="68" t="str">
        <f t="shared" si="68"/>
        <v/>
      </c>
      <c r="K108" s="77" t="str">
        <f t="shared" si="69"/>
        <v/>
      </c>
      <c r="L108" s="114" t="str">
        <f t="shared" si="70"/>
        <v/>
      </c>
      <c r="M108" s="24" t="str">
        <f t="shared" si="81"/>
        <v/>
      </c>
      <c r="N108" s="24" t="str">
        <f t="shared" si="82"/>
        <v/>
      </c>
      <c r="O108" s="117" t="str">
        <f t="shared" si="71"/>
        <v/>
      </c>
      <c r="P108" s="24" t="str">
        <f>IF(H108="","",IF(B108="NB",P107,IF(O108="",SUM($O$5:$O108)+N108,SUM($O$5:$O108))))</f>
        <v/>
      </c>
      <c r="Q108" s="123" t="str">
        <f t="shared" si="63"/>
        <v/>
      </c>
      <c r="R108" s="122" t="str">
        <f t="shared" si="72"/>
        <v/>
      </c>
      <c r="S108" s="79" t="str">
        <f t="shared" si="73"/>
        <v/>
      </c>
      <c r="T108" s="14" t="str">
        <f t="shared" si="66"/>
        <v/>
      </c>
      <c r="U108" s="14">
        <f t="shared" si="83"/>
        <v>0</v>
      </c>
      <c r="V108" s="14" t="str">
        <f t="shared" si="84"/>
        <v/>
      </c>
      <c r="W108" s="14" t="str">
        <f t="shared" si="103"/>
        <v>N</v>
      </c>
      <c r="X108" s="14" t="str">
        <f t="shared" si="85"/>
        <v>N</v>
      </c>
      <c r="Y108" s="14" t="str">
        <f t="shared" si="56"/>
        <v/>
      </c>
      <c r="Z108" s="79" t="str">
        <f t="shared" si="86"/>
        <v/>
      </c>
      <c r="AA108" s="14" t="str">
        <f t="shared" si="87"/>
        <v/>
      </c>
      <c r="AB108" s="14" t="str">
        <f t="shared" si="57"/>
        <v/>
      </c>
      <c r="AC108" s="14" t="str">
        <f t="shared" si="88"/>
        <v/>
      </c>
      <c r="AD108" s="14" t="str">
        <f t="shared" si="89"/>
        <v/>
      </c>
      <c r="AE108" s="14" t="str">
        <f t="shared" si="90"/>
        <v/>
      </c>
      <c r="AF108" s="14" t="str">
        <f t="shared" si="91"/>
        <v/>
      </c>
      <c r="AG108" s="152" t="str">
        <f t="shared" si="92"/>
        <v/>
      </c>
      <c r="AH108" s="152" t="str">
        <f t="shared" si="93"/>
        <v/>
      </c>
      <c r="AI108" s="44" t="str">
        <f t="shared" si="58"/>
        <v/>
      </c>
      <c r="AJ108" s="44" t="str">
        <f t="shared" si="59"/>
        <v/>
      </c>
      <c r="AK108" s="44" t="str">
        <f t="shared" si="60"/>
        <v/>
      </c>
      <c r="AL108" s="71" t="str">
        <f t="shared" si="74"/>
        <v/>
      </c>
      <c r="AM108" s="71" t="str">
        <f t="shared" si="75"/>
        <v/>
      </c>
      <c r="AN108" s="71" t="str">
        <f t="shared" si="76"/>
        <v/>
      </c>
      <c r="AO108" s="71" t="str">
        <f t="shared" si="77"/>
        <v/>
      </c>
      <c r="AP108" s="14" t="str">
        <f t="shared" si="94"/>
        <v>N</v>
      </c>
      <c r="AR108" s="14" t="str">
        <f t="shared" si="65"/>
        <v/>
      </c>
      <c r="AS108" s="14" t="str">
        <f t="shared" si="102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1"/>
        <v>00000</v>
      </c>
      <c r="AW108" s="14" t="str">
        <f t="shared" si="61"/>
        <v>00000</v>
      </c>
      <c r="AX108" s="14" t="str">
        <f t="shared" si="62"/>
        <v>000000</v>
      </c>
      <c r="AY108" s="14" t="str">
        <f t="shared" si="62"/>
        <v>000000</v>
      </c>
      <c r="AZ108" s="14" t="str">
        <f t="shared" si="95"/>
        <v>B</v>
      </c>
      <c r="BA108" s="14" t="str">
        <f t="shared" si="78"/>
        <v/>
      </c>
      <c r="BB108" s="14" t="str">
        <f t="shared" si="96"/>
        <v/>
      </c>
      <c r="BC108" s="14" t="str">
        <f t="shared" si="79"/>
        <v/>
      </c>
      <c r="BD108" s="14" t="str">
        <f t="shared" si="99"/>
        <v/>
      </c>
      <c r="BE108" s="14">
        <f t="shared" si="97"/>
        <v>1</v>
      </c>
      <c r="BF108" s="14">
        <f t="shared" si="98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69" t="str">
        <f t="shared" si="67"/>
        <v/>
      </c>
      <c r="C109" s="25" t="str">
        <f t="shared" si="64"/>
        <v/>
      </c>
      <c r="D109" s="159" t="str">
        <f t="shared" si="100"/>
        <v/>
      </c>
      <c r="E109" s="115" t="str">
        <f t="shared" si="101"/>
        <v/>
      </c>
      <c r="F109" s="70" t="str">
        <f t="shared" si="80"/>
        <v/>
      </c>
      <c r="H109" s="148" t="str">
        <f>IF('Strategy Dashboard'!AU109="","",'Strategy Dashboard'!AU109)</f>
        <v/>
      </c>
      <c r="J109" s="69" t="str">
        <f t="shared" si="68"/>
        <v/>
      </c>
      <c r="K109" s="78" t="str">
        <f t="shared" si="69"/>
        <v/>
      </c>
      <c r="L109" s="115" t="str">
        <f t="shared" si="70"/>
        <v/>
      </c>
      <c r="M109" s="25" t="str">
        <f t="shared" si="81"/>
        <v/>
      </c>
      <c r="N109" s="25" t="str">
        <f t="shared" si="82"/>
        <v/>
      </c>
      <c r="O109" s="124" t="str">
        <f t="shared" si="71"/>
        <v/>
      </c>
      <c r="P109" s="25" t="str">
        <f>IF(H109="","",IF(B109="NB",P108,IF(O109="",SUM($O$5:$O109)+N109,SUM($O$5:$O109))))</f>
        <v/>
      </c>
      <c r="Q109" s="125" t="str">
        <f t="shared" si="63"/>
        <v/>
      </c>
      <c r="R109" s="122" t="str">
        <f t="shared" si="72"/>
        <v/>
      </c>
      <c r="S109" s="79" t="str">
        <f t="shared" si="73"/>
        <v/>
      </c>
      <c r="T109" s="14" t="str">
        <f t="shared" si="66"/>
        <v/>
      </c>
      <c r="U109" s="14">
        <f t="shared" si="83"/>
        <v>0</v>
      </c>
      <c r="V109" s="14" t="str">
        <f t="shared" si="84"/>
        <v/>
      </c>
      <c r="W109" s="14" t="str">
        <f t="shared" si="103"/>
        <v>N</v>
      </c>
      <c r="X109" s="14" t="str">
        <f t="shared" si="85"/>
        <v>N</v>
      </c>
      <c r="Y109" s="14" t="str">
        <f t="shared" si="56"/>
        <v/>
      </c>
      <c r="Z109" s="79" t="str">
        <f t="shared" si="86"/>
        <v/>
      </c>
      <c r="AA109" s="14" t="str">
        <f t="shared" si="87"/>
        <v/>
      </c>
      <c r="AB109" s="14" t="str">
        <f t="shared" si="57"/>
        <v/>
      </c>
      <c r="AC109" s="14" t="str">
        <f t="shared" si="88"/>
        <v/>
      </c>
      <c r="AD109" s="14" t="str">
        <f t="shared" si="89"/>
        <v/>
      </c>
      <c r="AE109" s="14" t="str">
        <f t="shared" si="90"/>
        <v/>
      </c>
      <c r="AF109" s="14" t="str">
        <f t="shared" si="91"/>
        <v/>
      </c>
      <c r="AG109" s="152" t="str">
        <f t="shared" si="92"/>
        <v/>
      </c>
      <c r="AH109" s="152" t="str">
        <f t="shared" si="93"/>
        <v/>
      </c>
      <c r="AI109" s="44" t="str">
        <f t="shared" si="58"/>
        <v/>
      </c>
      <c r="AJ109" s="44" t="str">
        <f t="shared" si="59"/>
        <v/>
      </c>
      <c r="AK109" s="44" t="str">
        <f t="shared" si="60"/>
        <v/>
      </c>
      <c r="AL109" s="71" t="str">
        <f t="shared" si="74"/>
        <v/>
      </c>
      <c r="AM109" s="71" t="str">
        <f t="shared" si="75"/>
        <v/>
      </c>
      <c r="AN109" s="71" t="str">
        <f t="shared" si="76"/>
        <v/>
      </c>
      <c r="AO109" s="71" t="str">
        <f t="shared" si="77"/>
        <v/>
      </c>
      <c r="AP109" s="14" t="str">
        <f t="shared" si="94"/>
        <v>N</v>
      </c>
      <c r="AR109" s="14" t="str">
        <f t="shared" si="65"/>
        <v/>
      </c>
      <c r="AS109" s="14" t="str">
        <f t="shared" si="102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1"/>
        <v>00000</v>
      </c>
      <c r="AW109" s="14" t="str">
        <f t="shared" si="61"/>
        <v>00000</v>
      </c>
      <c r="AX109" s="14" t="str">
        <f t="shared" si="62"/>
        <v>000000</v>
      </c>
      <c r="AY109" s="14" t="str">
        <f t="shared" si="62"/>
        <v>000000</v>
      </c>
      <c r="AZ109" s="14" t="str">
        <f t="shared" si="95"/>
        <v>B</v>
      </c>
      <c r="BA109" s="14" t="str">
        <f t="shared" si="78"/>
        <v/>
      </c>
      <c r="BB109" s="14" t="str">
        <f t="shared" si="96"/>
        <v/>
      </c>
      <c r="BC109" s="14" t="str">
        <f t="shared" si="79"/>
        <v/>
      </c>
      <c r="BD109" s="14" t="str">
        <f t="shared" si="99"/>
        <v/>
      </c>
      <c r="BE109" s="14">
        <f t="shared" si="97"/>
        <v>1</v>
      </c>
      <c r="BF109" s="14">
        <f t="shared" si="98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55" t="s">
        <v>247</v>
      </c>
      <c r="B110" s="356"/>
      <c r="C110" s="356"/>
      <c r="D110" s="356"/>
      <c r="E110" s="356"/>
      <c r="F110" s="356"/>
      <c r="G110" s="356"/>
      <c r="H110" s="356"/>
      <c r="I110" s="356"/>
      <c r="J110" s="356"/>
      <c r="K110" s="356"/>
      <c r="L110" s="356"/>
      <c r="M110" s="356"/>
      <c r="N110" s="356"/>
      <c r="O110" s="356"/>
      <c r="P110" s="356"/>
      <c r="Q110" s="357"/>
      <c r="R110" s="151"/>
      <c r="W110" s="14" t="str">
        <f t="shared" si="103"/>
        <v>N</v>
      </c>
      <c r="X110" s="14" t="str">
        <f t="shared" si="85"/>
        <v>N</v>
      </c>
      <c r="AP110" s="14" t="str">
        <f t="shared" si="94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46" t="s">
        <v>249</v>
      </c>
      <c r="B111" s="347"/>
      <c r="C111" s="347"/>
      <c r="D111" s="347"/>
      <c r="E111" s="347"/>
      <c r="F111" s="347"/>
      <c r="G111" s="347"/>
      <c r="H111" s="347"/>
      <c r="I111" s="347"/>
      <c r="J111" s="347"/>
      <c r="K111" s="347"/>
      <c r="L111" s="347"/>
      <c r="M111" s="347"/>
      <c r="N111" s="347"/>
      <c r="O111" s="347"/>
      <c r="P111" s="347"/>
      <c r="Q111" s="348"/>
      <c r="W111" s="14" t="str">
        <f t="shared" si="103"/>
        <v>N</v>
      </c>
      <c r="X111" s="14" t="str">
        <f t="shared" si="85"/>
        <v>N</v>
      </c>
      <c r="AP111" s="14" t="str">
        <f t="shared" si="94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60" t="s">
        <v>250</v>
      </c>
      <c r="B112" s="361"/>
      <c r="C112" s="361"/>
      <c r="D112" s="361"/>
      <c r="E112" s="361"/>
      <c r="F112" s="361"/>
      <c r="G112" s="361"/>
      <c r="H112" s="361"/>
      <c r="I112" s="361"/>
      <c r="J112" s="361">
        <f>COUNTIF(H5:H109,"P")</f>
        <v>9</v>
      </c>
      <c r="K112" s="361"/>
      <c r="L112" s="361"/>
      <c r="M112" s="361"/>
      <c r="N112" s="361"/>
      <c r="O112" s="361"/>
      <c r="P112" s="361"/>
      <c r="Q112" s="362"/>
      <c r="W112" s="14" t="str">
        <f t="shared" si="103"/>
        <v>N</v>
      </c>
      <c r="X112" s="14" t="str">
        <f t="shared" si="85"/>
        <v>N</v>
      </c>
      <c r="AP112" s="14" t="str">
        <f t="shared" si="94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60" t="s">
        <v>251</v>
      </c>
      <c r="B113" s="361"/>
      <c r="C113" s="361"/>
      <c r="D113" s="361"/>
      <c r="E113" s="361"/>
      <c r="F113" s="361"/>
      <c r="G113" s="361"/>
      <c r="H113" s="361"/>
      <c r="I113" s="361"/>
      <c r="J113" s="361">
        <f>COUNTIF(H5:H109,"B")</f>
        <v>11</v>
      </c>
      <c r="K113" s="361"/>
      <c r="L113" s="361"/>
      <c r="M113" s="361"/>
      <c r="N113" s="361"/>
      <c r="O113" s="361"/>
      <c r="P113" s="361"/>
      <c r="Q113" s="362"/>
      <c r="W113" s="14" t="str">
        <f t="shared" si="103"/>
        <v>N</v>
      </c>
      <c r="X113" s="14" t="str">
        <f t="shared" si="85"/>
        <v>N</v>
      </c>
      <c r="AP113" s="14" t="str">
        <f t="shared" si="94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58" t="s">
        <v>252</v>
      </c>
      <c r="B114" s="359"/>
      <c r="C114" s="359"/>
      <c r="D114" s="359"/>
      <c r="E114" s="359"/>
      <c r="F114" s="359"/>
      <c r="G114" s="359"/>
      <c r="H114" s="359"/>
      <c r="I114" s="359"/>
      <c r="J114" s="359" cm="1">
        <f t="array" ref="J114">LOOKUP(2,1/(P10:P109&lt;&gt;""),P10:P109)</f>
        <v>-20</v>
      </c>
      <c r="K114" s="359"/>
      <c r="L114" s="359"/>
      <c r="M114" s="359"/>
      <c r="N114" s="359"/>
      <c r="O114" s="359"/>
      <c r="P114" s="359"/>
      <c r="Q114" s="363"/>
      <c r="W114" s="14" t="str">
        <f t="shared" si="103"/>
        <v>N</v>
      </c>
      <c r="X114" s="14" t="str">
        <f t="shared" si="85"/>
        <v>N</v>
      </c>
      <c r="AP114" s="14" t="str">
        <f t="shared" si="94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58" t="s">
        <v>253</v>
      </c>
      <c r="B115" s="359"/>
      <c r="C115" s="359"/>
      <c r="D115" s="359"/>
      <c r="E115" s="359"/>
      <c r="F115" s="359"/>
      <c r="G115" s="359"/>
      <c r="H115" s="359"/>
      <c r="I115" s="359"/>
      <c r="J115" s="359">
        <f>COUNTIF(S5:S109,"W")</f>
        <v>4</v>
      </c>
      <c r="K115" s="359"/>
      <c r="L115" s="359"/>
      <c r="M115" s="359"/>
      <c r="N115" s="359"/>
      <c r="O115" s="359"/>
      <c r="P115" s="359"/>
      <c r="Q115" s="363"/>
      <c r="W115" s="14" t="str">
        <f t="shared" si="103"/>
        <v>N</v>
      </c>
      <c r="X115" s="14" t="str">
        <f t="shared" si="85"/>
        <v>N</v>
      </c>
      <c r="AP115" s="14" t="str">
        <f t="shared" si="94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58" t="s">
        <v>254</v>
      </c>
      <c r="B116" s="359"/>
      <c r="C116" s="359"/>
      <c r="D116" s="359"/>
      <c r="E116" s="359"/>
      <c r="F116" s="359"/>
      <c r="G116" s="359"/>
      <c r="H116" s="359"/>
      <c r="I116" s="359"/>
      <c r="J116" s="359">
        <f>COUNTIF(S5:S109,"L")</f>
        <v>10</v>
      </c>
      <c r="K116" s="359"/>
      <c r="L116" s="359"/>
      <c r="M116" s="359"/>
      <c r="N116" s="359"/>
      <c r="O116" s="359"/>
      <c r="P116" s="359"/>
      <c r="Q116" s="363"/>
      <c r="W116" s="14" t="str">
        <f t="shared" si="103"/>
        <v>N</v>
      </c>
      <c r="X116" s="14" t="str">
        <f t="shared" si="85"/>
        <v>N</v>
      </c>
      <c r="AP116" s="14" t="str">
        <f t="shared" si="94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58"/>
      <c r="B117" s="359"/>
      <c r="C117" s="359"/>
      <c r="D117" s="359"/>
      <c r="E117" s="359"/>
      <c r="F117" s="359"/>
      <c r="G117" s="359"/>
      <c r="H117" s="359"/>
      <c r="I117" s="359"/>
      <c r="J117" s="359"/>
      <c r="K117" s="359"/>
      <c r="L117" s="359"/>
      <c r="M117" s="359"/>
      <c r="N117" s="359"/>
      <c r="O117" s="359"/>
      <c r="P117" s="359"/>
      <c r="Q117" s="363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58"/>
      <c r="B118" s="359"/>
      <c r="C118" s="359"/>
      <c r="D118" s="359"/>
      <c r="E118" s="359"/>
      <c r="F118" s="359"/>
      <c r="G118" s="359"/>
      <c r="H118" s="359"/>
      <c r="I118" s="359"/>
      <c r="J118" s="359"/>
      <c r="K118" s="359"/>
      <c r="L118" s="359"/>
      <c r="M118" s="359"/>
      <c r="N118" s="359"/>
      <c r="O118" s="359"/>
      <c r="P118" s="359"/>
      <c r="Q118" s="363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58"/>
      <c r="B119" s="359"/>
      <c r="C119" s="359"/>
      <c r="D119" s="359"/>
      <c r="E119" s="359"/>
      <c r="F119" s="359"/>
      <c r="G119" s="359"/>
      <c r="H119" s="359"/>
      <c r="I119" s="359"/>
      <c r="J119" s="359"/>
      <c r="K119" s="359"/>
      <c r="L119" s="359"/>
      <c r="M119" s="359"/>
      <c r="N119" s="359"/>
      <c r="O119" s="359"/>
      <c r="P119" s="359"/>
      <c r="Q119" s="363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58"/>
      <c r="B120" s="359"/>
      <c r="C120" s="359"/>
      <c r="D120" s="359"/>
      <c r="E120" s="359"/>
      <c r="F120" s="359"/>
      <c r="G120" s="359"/>
      <c r="H120" s="359"/>
      <c r="I120" s="359"/>
      <c r="J120" s="359"/>
      <c r="K120" s="359"/>
      <c r="L120" s="359"/>
      <c r="M120" s="359"/>
      <c r="N120" s="359"/>
      <c r="O120" s="359"/>
      <c r="P120" s="359"/>
      <c r="Q120" s="363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58"/>
      <c r="B121" s="359"/>
      <c r="C121" s="359"/>
      <c r="D121" s="359"/>
      <c r="E121" s="359"/>
      <c r="F121" s="359"/>
      <c r="G121" s="359"/>
      <c r="H121" s="359"/>
      <c r="I121" s="359"/>
      <c r="J121" s="359"/>
      <c r="K121" s="359"/>
      <c r="L121" s="359"/>
      <c r="M121" s="359"/>
      <c r="N121" s="359"/>
      <c r="O121" s="359"/>
      <c r="P121" s="359"/>
      <c r="Q121" s="363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58"/>
      <c r="B122" s="359"/>
      <c r="C122" s="359"/>
      <c r="D122" s="359"/>
      <c r="E122" s="359"/>
      <c r="F122" s="359"/>
      <c r="G122" s="359"/>
      <c r="H122" s="359"/>
      <c r="I122" s="359"/>
      <c r="J122" s="359"/>
      <c r="K122" s="359"/>
      <c r="L122" s="359"/>
      <c r="M122" s="359"/>
      <c r="N122" s="359"/>
      <c r="O122" s="359"/>
      <c r="P122" s="359"/>
      <c r="Q122" s="363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58"/>
      <c r="B123" s="359"/>
      <c r="C123" s="359"/>
      <c r="D123" s="359"/>
      <c r="E123" s="359"/>
      <c r="F123" s="359"/>
      <c r="G123" s="359"/>
      <c r="H123" s="359"/>
      <c r="I123" s="359"/>
      <c r="J123" s="359"/>
      <c r="K123" s="359"/>
      <c r="L123" s="359"/>
      <c r="M123" s="359"/>
      <c r="N123" s="359"/>
      <c r="O123" s="359"/>
      <c r="P123" s="359"/>
      <c r="Q123" s="363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358"/>
      <c r="B124" s="359"/>
      <c r="C124" s="359"/>
      <c r="D124" s="359"/>
      <c r="E124" s="359"/>
      <c r="F124" s="359"/>
      <c r="G124" s="359"/>
      <c r="H124" s="359"/>
      <c r="I124" s="359"/>
      <c r="J124" s="359"/>
      <c r="K124" s="359"/>
      <c r="L124" s="359"/>
      <c r="M124" s="359"/>
      <c r="N124" s="359"/>
      <c r="O124" s="359"/>
      <c r="P124" s="359"/>
      <c r="Q124" s="363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358"/>
      <c r="B125" s="359"/>
      <c r="C125" s="359"/>
      <c r="D125" s="359"/>
      <c r="E125" s="359"/>
      <c r="F125" s="359"/>
      <c r="G125" s="359"/>
      <c r="H125" s="359"/>
      <c r="I125" s="359"/>
      <c r="J125" s="359"/>
      <c r="K125" s="359"/>
      <c r="L125" s="359"/>
      <c r="M125" s="359"/>
      <c r="N125" s="359"/>
      <c r="O125" s="359"/>
      <c r="P125" s="359"/>
      <c r="Q125" s="363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>
        <f>General!F123</f>
        <v>0</v>
      </c>
      <c r="BQ125" s="14">
        <f>General!G123</f>
        <v>0</v>
      </c>
    </row>
    <row r="126" spans="1:69">
      <c r="A126" s="358"/>
      <c r="B126" s="359"/>
      <c r="C126" s="359"/>
      <c r="D126" s="359"/>
      <c r="E126" s="359"/>
      <c r="F126" s="359"/>
      <c r="G126" s="359"/>
      <c r="H126" s="359"/>
      <c r="I126" s="359"/>
      <c r="J126" s="359"/>
      <c r="K126" s="359"/>
      <c r="L126" s="359"/>
      <c r="M126" s="359"/>
      <c r="N126" s="359"/>
      <c r="O126" s="359"/>
      <c r="P126" s="359"/>
      <c r="Q126" s="363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>
        <f>General!F124</f>
        <v>0</v>
      </c>
      <c r="BQ126" s="14">
        <f>General!G124</f>
        <v>0</v>
      </c>
    </row>
    <row r="127" spans="1:69" ht="15.75" thickBot="1">
      <c r="A127" s="367"/>
      <c r="B127" s="364"/>
      <c r="C127" s="364"/>
      <c r="D127" s="364"/>
      <c r="E127" s="364"/>
      <c r="F127" s="364"/>
      <c r="G127" s="364"/>
      <c r="H127" s="364"/>
      <c r="I127" s="364"/>
      <c r="J127" s="364"/>
      <c r="K127" s="364"/>
      <c r="L127" s="364"/>
      <c r="M127" s="364"/>
      <c r="N127" s="364"/>
      <c r="O127" s="364"/>
      <c r="P127" s="364"/>
      <c r="Q127" s="365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>
        <f>General!F125</f>
        <v>0</v>
      </c>
      <c r="BQ127" s="14">
        <f>General!G125</f>
        <v>0</v>
      </c>
    </row>
    <row r="128" spans="1:69">
      <c r="A128" s="366"/>
      <c r="B128" s="366"/>
      <c r="C128" s="366"/>
      <c r="D128" s="366"/>
      <c r="E128" s="366"/>
      <c r="F128" s="366"/>
      <c r="G128" s="366"/>
      <c r="H128" s="366"/>
      <c r="I128" s="366"/>
      <c r="J128" s="366"/>
      <c r="K128" s="366"/>
      <c r="L128" s="366"/>
      <c r="M128" s="366"/>
      <c r="N128" s="366"/>
      <c r="O128" s="366"/>
      <c r="P128" s="366"/>
      <c r="Q128" s="366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  <row r="303" spans="68:69">
      <c r="BP303" s="14">
        <f>General!F301</f>
        <v>0</v>
      </c>
      <c r="BQ303" s="14">
        <f>General!G301</f>
        <v>0</v>
      </c>
    </row>
    <row r="304" spans="68:69">
      <c r="BP304" s="14">
        <f>General!F302</f>
        <v>0</v>
      </c>
      <c r="BQ304" s="14">
        <f>General!G302</f>
        <v>0</v>
      </c>
    </row>
    <row r="305" spans="68:69">
      <c r="BP305" s="14">
        <f>General!F303</f>
        <v>0</v>
      </c>
      <c r="BQ305" s="14">
        <f>General!G303</f>
        <v>0</v>
      </c>
    </row>
    <row r="306" spans="68:69">
      <c r="BP306" s="14">
        <f>General!F304</f>
        <v>0</v>
      </c>
      <c r="BQ306" s="14">
        <f>General!G304</f>
        <v>0</v>
      </c>
    </row>
    <row r="307" spans="68:69">
      <c r="BP307" s="14">
        <f>General!F305</f>
        <v>0</v>
      </c>
      <c r="BQ307" s="14">
        <f>General!G305</f>
        <v>0</v>
      </c>
    </row>
    <row r="308" spans="68:69">
      <c r="BP308" s="14">
        <f>General!F306</f>
        <v>0</v>
      </c>
      <c r="BQ308" s="14">
        <f>General!G306</f>
        <v>0</v>
      </c>
    </row>
    <row r="309" spans="68:69">
      <c r="BP309" s="14">
        <f>General!F307</f>
        <v>0</v>
      </c>
      <c r="BQ309" s="14">
        <f>General!G307</f>
        <v>0</v>
      </c>
    </row>
    <row r="310" spans="68:69">
      <c r="BP310" s="14">
        <f>General!F308</f>
        <v>0</v>
      </c>
      <c r="BQ310" s="14">
        <f>General!G308</f>
        <v>0</v>
      </c>
    </row>
    <row r="311" spans="68:69">
      <c r="BP311" s="14">
        <f>General!F309</f>
        <v>0</v>
      </c>
      <c r="BQ311" s="14">
        <f>General!G309</f>
        <v>0</v>
      </c>
    </row>
    <row r="312" spans="68:69">
      <c r="BP312" s="14">
        <f>General!F310</f>
        <v>0</v>
      </c>
      <c r="BQ312" s="14">
        <f>General!G310</f>
        <v>0</v>
      </c>
    </row>
    <row r="313" spans="68:69">
      <c r="BP313" s="14">
        <f>General!F311</f>
        <v>0</v>
      </c>
      <c r="BQ313" s="14">
        <f>General!G311</f>
        <v>0</v>
      </c>
    </row>
    <row r="314" spans="68:69">
      <c r="BP314" s="14">
        <f>General!F312</f>
        <v>0</v>
      </c>
      <c r="BQ314" s="14">
        <f>General!G312</f>
        <v>0</v>
      </c>
    </row>
    <row r="315" spans="68:69">
      <c r="BP315" s="14">
        <f>General!F313</f>
        <v>0</v>
      </c>
      <c r="BQ315" s="14">
        <f>General!G313</f>
        <v>0</v>
      </c>
    </row>
    <row r="316" spans="68:69">
      <c r="BP316" s="14">
        <f>General!F314</f>
        <v>0</v>
      </c>
      <c r="BQ316" s="14">
        <f>General!G314</f>
        <v>0</v>
      </c>
    </row>
    <row r="317" spans="68:69">
      <c r="BP317" s="14">
        <f>General!F315</f>
        <v>0</v>
      </c>
      <c r="BQ317" s="14">
        <f>General!G315</f>
        <v>0</v>
      </c>
    </row>
    <row r="318" spans="68:69">
      <c r="BP318" s="14">
        <f>General!F316</f>
        <v>0</v>
      </c>
      <c r="BQ318" s="14">
        <f>General!G316</f>
        <v>0</v>
      </c>
    </row>
    <row r="319" spans="68:69">
      <c r="BP319" s="14">
        <f>General!F317</f>
        <v>0</v>
      </c>
      <c r="BQ319" s="14">
        <f>General!G317</f>
        <v>0</v>
      </c>
    </row>
    <row r="320" spans="68:69">
      <c r="BP320" s="14">
        <f>General!F318</f>
        <v>0</v>
      </c>
      <c r="BQ320" s="14">
        <f>General!G318</f>
        <v>0</v>
      </c>
    </row>
    <row r="321" spans="68:69">
      <c r="BP321" s="14">
        <f>General!F319</f>
        <v>0</v>
      </c>
      <c r="BQ321" s="14">
        <f>General!G319</f>
        <v>0</v>
      </c>
    </row>
    <row r="322" spans="68:69">
      <c r="BP322" s="14">
        <f>General!F320</f>
        <v>0</v>
      </c>
      <c r="BQ322" s="14">
        <f>General!G320</f>
        <v>0</v>
      </c>
    </row>
    <row r="323" spans="68:69">
      <c r="BP323" s="14">
        <f>General!F321</f>
        <v>0</v>
      </c>
      <c r="BQ323" s="14">
        <f>General!G321</f>
        <v>0</v>
      </c>
    </row>
    <row r="324" spans="68:69">
      <c r="BP324" s="14">
        <f>General!F322</f>
        <v>0</v>
      </c>
      <c r="BQ324" s="14">
        <f>General!G322</f>
        <v>0</v>
      </c>
    </row>
    <row r="325" spans="68:69">
      <c r="BP325" s="14">
        <f>General!F323</f>
        <v>0</v>
      </c>
      <c r="BQ325" s="14">
        <f>General!G323</f>
        <v>0</v>
      </c>
    </row>
    <row r="326" spans="68:69">
      <c r="BP326" s="14">
        <f>General!F324</f>
        <v>0</v>
      </c>
      <c r="BQ326" s="14">
        <f>General!G324</f>
        <v>0</v>
      </c>
    </row>
    <row r="327" spans="68:69">
      <c r="BP327" s="14">
        <f>General!F325</f>
        <v>0</v>
      </c>
      <c r="BQ327" s="14">
        <f>General!G325</f>
        <v>0</v>
      </c>
    </row>
    <row r="328" spans="68:69">
      <c r="BP328" s="14">
        <f>General!F326</f>
        <v>0</v>
      </c>
      <c r="BQ328" s="14">
        <f>General!G326</f>
        <v>0</v>
      </c>
    </row>
    <row r="329" spans="68:69">
      <c r="BP329" s="14">
        <f>General!F327</f>
        <v>0</v>
      </c>
      <c r="BQ329" s="14">
        <f>General!G327</f>
        <v>0</v>
      </c>
    </row>
    <row r="330" spans="68:69">
      <c r="BP330" s="14">
        <f>General!F328</f>
        <v>0</v>
      </c>
      <c r="BQ330" s="14">
        <f>General!G328</f>
        <v>0</v>
      </c>
    </row>
    <row r="331" spans="68:69">
      <c r="BP331" s="14">
        <f>General!F329</f>
        <v>0</v>
      </c>
      <c r="BQ331" s="14">
        <f>General!G329</f>
        <v>0</v>
      </c>
    </row>
    <row r="332" spans="68:69">
      <c r="BP332" s="14">
        <f>General!F330</f>
        <v>0</v>
      </c>
      <c r="BQ332" s="14">
        <f>General!G330</f>
        <v>0</v>
      </c>
    </row>
    <row r="333" spans="68:69">
      <c r="BP333" s="14">
        <f>General!F331</f>
        <v>0</v>
      </c>
      <c r="BQ333" s="14">
        <f>General!G331</f>
        <v>0</v>
      </c>
    </row>
    <row r="334" spans="68:69">
      <c r="BP334" s="14">
        <f>General!F332</f>
        <v>0</v>
      </c>
      <c r="BQ334" s="14">
        <f>General!G332</f>
        <v>0</v>
      </c>
    </row>
    <row r="335" spans="68:69">
      <c r="BP335" s="14">
        <f>General!F333</f>
        <v>0</v>
      </c>
      <c r="BQ335" s="14">
        <f>General!G333</f>
        <v>0</v>
      </c>
    </row>
    <row r="336" spans="68:69">
      <c r="BP336" s="14">
        <f>General!F334</f>
        <v>0</v>
      </c>
      <c r="BQ336" s="14">
        <f>General!G334</f>
        <v>0</v>
      </c>
    </row>
    <row r="337" spans="68:69">
      <c r="BP337" s="14">
        <f>General!F335</f>
        <v>0</v>
      </c>
      <c r="BQ337" s="14">
        <f>General!G335</f>
        <v>0</v>
      </c>
    </row>
    <row r="338" spans="68:69">
      <c r="BP338" s="14">
        <f>General!F336</f>
        <v>0</v>
      </c>
      <c r="BQ338" s="14">
        <f>General!G336</f>
        <v>0</v>
      </c>
    </row>
    <row r="339" spans="68:69">
      <c r="BP339" s="14">
        <f>General!F337</f>
        <v>0</v>
      </c>
      <c r="BQ339" s="14">
        <f>General!G337</f>
        <v>0</v>
      </c>
    </row>
    <row r="340" spans="68:69">
      <c r="BP340" s="14">
        <f>General!F338</f>
        <v>0</v>
      </c>
      <c r="BQ340" s="14">
        <f>General!G338</f>
        <v>0</v>
      </c>
    </row>
    <row r="341" spans="68:69">
      <c r="BP341" s="14">
        <f>General!F339</f>
        <v>0</v>
      </c>
      <c r="BQ341" s="14">
        <f>General!G339</f>
        <v>0</v>
      </c>
    </row>
    <row r="342" spans="68:69">
      <c r="BP342" s="14">
        <f>General!F340</f>
        <v>0</v>
      </c>
      <c r="BQ342" s="14">
        <f>General!G340</f>
        <v>0</v>
      </c>
    </row>
    <row r="343" spans="68:69">
      <c r="BP343" s="14">
        <f>General!F341</f>
        <v>0</v>
      </c>
      <c r="BQ343" s="14">
        <f>General!G341</f>
        <v>0</v>
      </c>
    </row>
    <row r="344" spans="68:69">
      <c r="BP344" s="14">
        <f>General!F342</f>
        <v>0</v>
      </c>
      <c r="BQ344" s="14">
        <f>General!G342</f>
        <v>0</v>
      </c>
    </row>
    <row r="345" spans="68:69">
      <c r="BP345" s="14">
        <f>General!F343</f>
        <v>0</v>
      </c>
      <c r="BQ345" s="14">
        <f>General!G343</f>
        <v>0</v>
      </c>
    </row>
    <row r="346" spans="68:69">
      <c r="BP346" s="14">
        <f>General!F344</f>
        <v>0</v>
      </c>
      <c r="BQ346" s="14">
        <f>General!G344</f>
        <v>0</v>
      </c>
    </row>
    <row r="347" spans="68:69">
      <c r="BP347" s="14">
        <f>General!F345</f>
        <v>0</v>
      </c>
      <c r="BQ347" s="14">
        <f>General!G345</f>
        <v>0</v>
      </c>
    </row>
    <row r="348" spans="68:69">
      <c r="BP348" s="14">
        <f>General!F346</f>
        <v>0</v>
      </c>
      <c r="BQ348" s="14">
        <f>General!G346</f>
        <v>0</v>
      </c>
    </row>
    <row r="349" spans="68:69">
      <c r="BP349" s="14">
        <f>General!F347</f>
        <v>0</v>
      </c>
      <c r="BQ349" s="14">
        <f>General!G347</f>
        <v>0</v>
      </c>
    </row>
    <row r="350" spans="68:69">
      <c r="BP350" s="14">
        <f>General!F348</f>
        <v>0</v>
      </c>
      <c r="BQ350" s="14">
        <f>General!G348</f>
        <v>0</v>
      </c>
    </row>
    <row r="351" spans="68:69">
      <c r="BP351" s="14">
        <f>General!F349</f>
        <v>0</v>
      </c>
      <c r="BQ351" s="14">
        <f>General!G349</f>
        <v>0</v>
      </c>
    </row>
    <row r="352" spans="68:69">
      <c r="BP352" s="14">
        <f>General!F350</f>
        <v>0</v>
      </c>
      <c r="BQ352" s="14">
        <f>General!G350</f>
        <v>0</v>
      </c>
    </row>
    <row r="353" spans="68:69">
      <c r="BP353" s="14">
        <f>General!F351</f>
        <v>0</v>
      </c>
      <c r="BQ353" s="14">
        <f>General!G351</f>
        <v>0</v>
      </c>
    </row>
    <row r="354" spans="68:69">
      <c r="BP354" s="14">
        <f>General!F352</f>
        <v>0</v>
      </c>
      <c r="BQ354" s="14">
        <f>General!G352</f>
        <v>0</v>
      </c>
    </row>
    <row r="355" spans="68:69">
      <c r="BP355" s="14">
        <f>General!F353</f>
        <v>0</v>
      </c>
      <c r="BQ355" s="14">
        <f>General!G353</f>
        <v>0</v>
      </c>
    </row>
    <row r="356" spans="68:69">
      <c r="BP356" s="14">
        <f>General!F354</f>
        <v>0</v>
      </c>
      <c r="BQ356" s="14">
        <f>General!G354</f>
        <v>0</v>
      </c>
    </row>
    <row r="357" spans="68:69">
      <c r="BP357" s="14">
        <f>General!F355</f>
        <v>0</v>
      </c>
      <c r="BQ357" s="14">
        <f>General!G355</f>
        <v>0</v>
      </c>
    </row>
    <row r="358" spans="68:69">
      <c r="BP358" s="14">
        <f>General!F356</f>
        <v>0</v>
      </c>
      <c r="BQ358" s="14">
        <f>General!G356</f>
        <v>0</v>
      </c>
    </row>
    <row r="359" spans="68:69">
      <c r="BP359" s="14">
        <f>General!F357</f>
        <v>0</v>
      </c>
      <c r="BQ359" s="14">
        <f>General!G357</f>
        <v>0</v>
      </c>
    </row>
    <row r="360" spans="68:69">
      <c r="BP360" s="14">
        <f>General!F358</f>
        <v>0</v>
      </c>
      <c r="BQ360" s="14">
        <f>General!G358</f>
        <v>0</v>
      </c>
    </row>
    <row r="361" spans="68:69">
      <c r="BP361" s="14">
        <f>General!F359</f>
        <v>0</v>
      </c>
      <c r="BQ361" s="14">
        <f>General!G359</f>
        <v>0</v>
      </c>
    </row>
    <row r="362" spans="68:69">
      <c r="BP362" s="14">
        <f>General!F360</f>
        <v>0</v>
      </c>
      <c r="BQ362" s="14">
        <f>General!G360</f>
        <v>0</v>
      </c>
    </row>
    <row r="363" spans="68:69">
      <c r="BP363" s="14">
        <f>General!F361</f>
        <v>0</v>
      </c>
      <c r="BQ363" s="14">
        <f>General!G361</f>
        <v>0</v>
      </c>
    </row>
    <row r="364" spans="68:69">
      <c r="BP364" s="14">
        <f>General!F362</f>
        <v>0</v>
      </c>
      <c r="BQ364" s="14">
        <f>General!G362</f>
        <v>0</v>
      </c>
    </row>
    <row r="365" spans="68:69">
      <c r="BP365" s="14">
        <f>General!F363</f>
        <v>0</v>
      </c>
      <c r="BQ365" s="14">
        <f>General!G363</f>
        <v>0</v>
      </c>
    </row>
    <row r="366" spans="68:69">
      <c r="BP366" s="14">
        <f>General!F364</f>
        <v>0</v>
      </c>
      <c r="BQ366" s="14">
        <f>General!G364</f>
        <v>0</v>
      </c>
    </row>
  </sheetData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11" priority="4" operator="equal">
      <formula>"P"</formula>
    </cfRule>
  </conditionalFormatting>
  <conditionalFormatting sqref="H129:H1048576 H5:H109">
    <cfRule type="cellIs" dxfId="10" priority="2" operator="equal">
      <formula>"B"</formula>
    </cfRule>
    <cfRule type="cellIs" dxfId="9" priority="3" operator="equal">
      <formula>"P"</formula>
    </cfRule>
  </conditionalFormatting>
  <conditionalFormatting sqref="O10:O109">
    <cfRule type="cellIs" dxfId="8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8DEA9-70B1-42FF-B63E-71827D51D069}">
  <dimension ref="A1:BQ306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D10" sqref="D10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52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70" width="9.140625" style="14" customWidth="1"/>
    <col min="71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96" t="str">
        <f>'Strategy Dashboard'!CF3</f>
        <v>Strategy 9: HP/M1</v>
      </c>
      <c r="C3" s="397"/>
      <c r="D3" s="397"/>
      <c r="E3" s="397"/>
      <c r="F3" s="397"/>
      <c r="G3" s="398"/>
      <c r="H3" s="397"/>
      <c r="I3" s="397"/>
      <c r="J3" s="397"/>
      <c r="K3" s="397"/>
      <c r="L3" s="397"/>
      <c r="M3" s="397"/>
      <c r="N3" s="397"/>
      <c r="O3" s="397"/>
      <c r="P3" s="397"/>
      <c r="Q3" s="399"/>
      <c r="R3" s="353" t="s">
        <v>140</v>
      </c>
      <c r="S3" s="14" t="s">
        <v>141</v>
      </c>
      <c r="V3" s="14" t="s">
        <v>114</v>
      </c>
      <c r="W3" s="310" t="s">
        <v>439</v>
      </c>
      <c r="X3" s="310" t="s">
        <v>440</v>
      </c>
      <c r="AI3" s="336" t="s">
        <v>117</v>
      </c>
      <c r="AJ3" s="336"/>
      <c r="AK3" s="336"/>
      <c r="AL3" s="65"/>
      <c r="AM3" s="65"/>
      <c r="AN3" s="65"/>
      <c r="AO3" s="65"/>
      <c r="AP3" s="65"/>
      <c r="AQ3" s="65"/>
      <c r="AT3" s="326" t="s">
        <v>1</v>
      </c>
      <c r="AU3" s="326" t="s">
        <v>2</v>
      </c>
      <c r="AV3" s="308" t="s">
        <v>33</v>
      </c>
      <c r="AW3" s="309"/>
      <c r="AX3" s="308" t="s">
        <v>79</v>
      </c>
      <c r="AY3" s="309"/>
      <c r="AZ3" s="326" t="s">
        <v>37</v>
      </c>
      <c r="BA3" s="351" t="s">
        <v>10</v>
      </c>
      <c r="BB3" s="352"/>
      <c r="BC3" s="351" t="s">
        <v>11</v>
      </c>
      <c r="BD3" s="352"/>
      <c r="BE3" s="64" t="s">
        <v>10</v>
      </c>
      <c r="BF3" s="64" t="s">
        <v>11</v>
      </c>
      <c r="BG3" s="350" t="s">
        <v>111</v>
      </c>
      <c r="BH3" s="350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1" t="s">
        <v>73</v>
      </c>
      <c r="C4" s="132" t="s">
        <v>119</v>
      </c>
      <c r="D4" s="132" t="s">
        <v>24</v>
      </c>
      <c r="E4" s="132" t="s">
        <v>25</v>
      </c>
      <c r="F4" s="133" t="s">
        <v>74</v>
      </c>
      <c r="G4" s="136"/>
      <c r="H4" s="134" t="s">
        <v>0</v>
      </c>
      <c r="I4" s="135"/>
      <c r="J4" s="131" t="s">
        <v>118</v>
      </c>
      <c r="K4" s="132" t="s">
        <v>24</v>
      </c>
      <c r="L4" s="132" t="s">
        <v>25</v>
      </c>
      <c r="M4" s="132" t="s">
        <v>74</v>
      </c>
      <c r="N4" s="132" t="s">
        <v>76</v>
      </c>
      <c r="O4" s="132" t="s">
        <v>77</v>
      </c>
      <c r="P4" s="132" t="s">
        <v>248</v>
      </c>
      <c r="Q4" s="133" t="s">
        <v>136</v>
      </c>
      <c r="R4" s="354"/>
      <c r="S4" s="14" t="s">
        <v>142</v>
      </c>
      <c r="T4" s="14" t="str">
        <f>T28</f>
        <v/>
      </c>
      <c r="V4" s="14" t="s">
        <v>115</v>
      </c>
      <c r="W4" s="310"/>
      <c r="X4" s="310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52" t="s">
        <v>137</v>
      </c>
      <c r="AH4" s="152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49"/>
      <c r="AU4" s="349"/>
      <c r="AV4" s="16" t="s">
        <v>1</v>
      </c>
      <c r="AW4" s="16" t="s">
        <v>2</v>
      </c>
      <c r="AX4" s="16" t="s">
        <v>1</v>
      </c>
      <c r="AY4" s="16" t="s">
        <v>2</v>
      </c>
      <c r="AZ4" s="349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18"/>
      <c r="C5" s="85" t="s">
        <v>261</v>
      </c>
      <c r="D5" s="85"/>
      <c r="E5" s="85"/>
      <c r="F5" s="86"/>
      <c r="H5" s="80" t="str">
        <f>IF('Strategy Dashboard'!AU5="","",'Strategy Dashboard'!AU5)</f>
        <v>P</v>
      </c>
      <c r="J5" s="118" t="s">
        <v>259</v>
      </c>
      <c r="K5" s="85"/>
      <c r="L5" s="85"/>
      <c r="M5" s="85"/>
      <c r="N5" s="85"/>
      <c r="O5" s="126" t="s">
        <v>139</v>
      </c>
      <c r="P5" s="85"/>
      <c r="Q5" s="127" t="str">
        <f t="shared" ref="Q5:Q68" si="0">IF(AB5="R","Rabbit","")</f>
        <v/>
      </c>
      <c r="R5" s="120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2" t="str">
        <f>C5</f>
        <v>HP</v>
      </c>
      <c r="AS5" s="152" t="str">
        <f>J5</f>
        <v>M1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6"/>
      <c r="P6" s="87"/>
      <c r="Q6" s="111"/>
      <c r="R6" s="121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HP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M1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6"/>
      <c r="P7" s="87"/>
      <c r="Q7" s="111"/>
      <c r="R7" s="121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HP</v>
      </c>
      <c r="AS7" s="14" t="str">
        <f t="shared" si="4"/>
        <v>M1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6"/>
      <c r="P8" s="87"/>
      <c r="Q8" s="111"/>
      <c r="R8" s="121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HP</v>
      </c>
      <c r="AS8" s="14" t="str">
        <f t="shared" si="4"/>
        <v>M1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3"/>
      <c r="C9" s="154" t="str">
        <f t="shared" si="2"/>
        <v/>
      </c>
      <c r="D9" s="154"/>
      <c r="E9" s="154"/>
      <c r="F9" s="155"/>
      <c r="H9" s="82" t="str">
        <f>IF('Strategy Dashboard'!AU9="","",'Strategy Dashboard'!AU9)</f>
        <v>P</v>
      </c>
      <c r="J9" s="110"/>
      <c r="K9" s="89"/>
      <c r="L9" s="89"/>
      <c r="M9" s="89"/>
      <c r="N9" s="89"/>
      <c r="O9" s="128"/>
      <c r="P9" s="89"/>
      <c r="Q9" s="112"/>
      <c r="R9" s="122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HP</v>
      </c>
      <c r="AS9" s="14" t="str">
        <f t="shared" si="4"/>
        <v>M1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 t="shared" si="2"/>
        <v/>
      </c>
      <c r="D10" s="75" t="str">
        <f>IF(H9="","",IF(AR10="HP",IF(H9="P",BB10,""),AL10))</f>
        <v>B</v>
      </c>
      <c r="E10" s="113" t="str">
        <f>IF(H9="","",IF(AR10="HP",IF(H9="B",BB10,""),AM10))</f>
        <v/>
      </c>
      <c r="F10" s="76" t="str">
        <f>IF(H10="","",IF(H10="P",IF(D10="","L","W"),IF(E10="","L","W")))</f>
        <v>W</v>
      </c>
      <c r="H10" s="80" t="str">
        <f>IF('Strategy Dashboard'!AU10="","",'Strategy Dashboard'!AU10)</f>
        <v>P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/>
      </c>
      <c r="L10" s="113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0</v>
      </c>
      <c r="O10" s="129" t="str">
        <f t="shared" ref="O10:O73" si="10">IF(H9="","",IF(V10="S","",IF(N10&gt;0,N10,IF(AB10="R",N10,""))))</f>
        <v/>
      </c>
      <c r="P10" s="36">
        <f>IF(H10="","",IF(B10="NB",P9,IF(O10="",SUM($O$5:$O10)+N10,SUM($O$5:$O10))))</f>
        <v>0</v>
      </c>
      <c r="Q10" s="130" t="str">
        <f t="shared" si="0"/>
        <v/>
      </c>
      <c r="R10" s="120">
        <f t="shared" ref="R10:R73" si="11">IF(H10="","",IF(M10="W",0+BF10,0-BF10)+IF(F10="W",0+BE10,0-BE10))</f>
        <v>0</v>
      </c>
      <c r="S10" s="79" t="str">
        <f t="shared" ref="S10:S73" si="12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2" t="str">
        <f>IF(H9="","",IF(AS10="M1",IF(H8="P",BD10,""),AN10))</f>
        <v/>
      </c>
      <c r="AH10" s="152" t="str">
        <f>IF(H9="","",IF(AS10="M1",IF(H8="B",BD10,""),AO10))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4">IF(AR10="T-T",IF(H8="B",BB10,""),IF(AR10="T-C",IF(H9="B",BB10,""),IF(AR10="T-B",IF(H9="P",BB10,""),"")))</f>
        <v/>
      </c>
      <c r="AM10" s="71" t="str">
        <f t="shared" ref="AM10:AM73" si="15">IF(AR10="T-T",IF(H8="P",BB10,""),IF(AR10="T-C",IF(H9="P",BB10,""),IF(AR10="T-B",IF(H9="B",BB10,""),"")))</f>
        <v/>
      </c>
      <c r="AN10" s="71" t="str">
        <f t="shared" ref="AN10:AN73" si="16">IF(AR10="T-T",IF(H8="B",BD10,""),IF(AR10="T-C",IF(H9="B",BD10,""),IF(AR10="T-B",IF(H9="P",BD10,""),"")))</f>
        <v/>
      </c>
      <c r="AO10" s="71" t="str">
        <f t="shared" ref="AO10:AO73" si="17">IF(AR10="T-T",IF(H8="P",BD10,""),IF(AR10="T-C",IF(H9="P",BD10,""),IF(AR10="T-B",IF(H9="B",BD10,""),"")))</f>
        <v/>
      </c>
      <c r="AR10" s="14" t="str">
        <f t="shared" si="3"/>
        <v>HP</v>
      </c>
      <c r="AS10" s="14" t="str">
        <f t="shared" si="4"/>
        <v>M1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12001</v>
      </c>
      <c r="AW10" s="14" t="str">
        <f t="shared" si="18"/>
        <v>00120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68" t="str">
        <f t="shared" si="6"/>
        <v>B7</v>
      </c>
      <c r="C11" s="24" t="str">
        <f t="shared" si="2"/>
        <v>T-T</v>
      </c>
      <c r="D11" s="77" t="str">
        <f t="shared" ref="D11:D74" si="21">IF(H10="","",IF(AR11="HP",IF(H10="P",BB11,""),AL11))</f>
        <v/>
      </c>
      <c r="E11" s="114" t="str">
        <f t="shared" ref="E11:E74" si="22">IF(H10="","",IF(AR11="HP",IF(H10="B",BB11,""),AM11))</f>
        <v>L5</v>
      </c>
      <c r="F11" s="67" t="str">
        <f t="shared" ref="F11:F74" si="23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7"/>
        <v>T-T</v>
      </c>
      <c r="K11" s="77" t="str">
        <f t="shared" si="8"/>
        <v/>
      </c>
      <c r="L11" s="114" t="str">
        <f t="shared" si="9"/>
        <v>F2</v>
      </c>
      <c r="M11" s="24" t="str">
        <f t="shared" ref="M11:M74" si="24">IF(H11="","",IF(H11="P",IF(K11="","L","W"),IF(L11="","L","W")))</f>
        <v>L</v>
      </c>
      <c r="N11" s="36">
        <f t="shared" ref="N11:N74" si="25">IF(H11="","",IF(S11="",IF(V11="S",0,N10),IF(S11="W",IF(V11="S",0,N10)+INT(REPLACE(B11,1,1,"")),IF(V11="S",0,N10)-INT(REPLACE(B11,1,1,"")))))</f>
        <v>-7</v>
      </c>
      <c r="O11" s="117" t="str">
        <f t="shared" si="10"/>
        <v/>
      </c>
      <c r="P11" s="24">
        <f>IF(H11="","",IF(B11="NB",P10,IF(O11="",SUM($O$5:$O11)+N11,SUM($O$5:$O11))))</f>
        <v>-7</v>
      </c>
      <c r="Q11" s="123" t="str">
        <f t="shared" si="0"/>
        <v/>
      </c>
      <c r="R11" s="121">
        <f t="shared" si="11"/>
        <v>-7</v>
      </c>
      <c r="S11" s="79" t="str">
        <f t="shared" si="12"/>
        <v>L</v>
      </c>
      <c r="T11" s="14">
        <f t="shared" si="5"/>
        <v>-1</v>
      </c>
      <c r="U11" s="14">
        <f t="shared" ref="U11:U74" si="26">IF(S11="",0,IFERROR(VLOOKUP(S6&amp;S7&amp;S8&amp;S9&amp;S10&amp;S11,BP:BQ,2,FALSE),0))</f>
        <v>-1</v>
      </c>
      <c r="V11" s="14" t="str">
        <f t="shared" ref="V11:V74" si="27">IF(H10="","",IF(AB10="R","S",IF(V10="S","C",IF(N10&gt;0,"S","C"))))</f>
        <v>C</v>
      </c>
      <c r="W11" s="14" t="str">
        <f t="shared" si="13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79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0</v>
      </c>
      <c r="AD11" s="14">
        <f t="shared" ref="AD11:AD74" si="34">IF(H10="","",IF(E11="B",1,IF(REPLACE(E11,1,1,"")="",0,INT(REPLACE(E11,1,1,"")))))</f>
        <v>5</v>
      </c>
      <c r="AE11" s="14">
        <f t="shared" ref="AE11:AE74" si="35">IF(H10="","",IF(K11="B",1,IF(REPLACE(K11,1,1,"")="",0,INT(REPLACE(K11,1,1,"")))))</f>
        <v>0</v>
      </c>
      <c r="AF11" s="14">
        <f t="shared" ref="AF11:AF74" si="36">IF(H10="","",IF(L11="B",1,IF(REPLACE(L11,1,1,"")="",0,INT(REPLACE(L11,1,1,"")))))</f>
        <v>2</v>
      </c>
      <c r="AG11" s="152" t="str">
        <f t="shared" ref="AG11:AG74" si="37">IF(H10="","",IF(AS11="M1",IF(H9="P",BD11,""),AN11))</f>
        <v/>
      </c>
      <c r="AH11" s="152" t="str">
        <f t="shared" ref="AH11:AH74" si="38">IF(H10="","",IF(AS11="M1",IF(H9="B",BD11,""),AO11))</f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Y</v>
      </c>
      <c r="AL11" s="71" t="str">
        <f t="shared" si="14"/>
        <v/>
      </c>
      <c r="AM11" s="71" t="str">
        <f t="shared" si="15"/>
        <v>L5</v>
      </c>
      <c r="AN11" s="71" t="str">
        <f t="shared" si="16"/>
        <v/>
      </c>
      <c r="AO11" s="71" t="str">
        <f t="shared" si="17"/>
        <v>F2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18"/>
        <v>20012</v>
      </c>
      <c r="AW11" s="14" t="str">
        <f t="shared" si="18"/>
        <v>01200</v>
      </c>
      <c r="AX11" s="14" t="str">
        <f t="shared" ref="AX11:AY45" si="42">IF(AT5="",0,AT5)&amp;IF(AT6="",0,AT6)&amp;IF(AT7="",0,AT7)&amp;IF(AT8="",0,AT8)&amp;IF(AT9="",0,AT9)&amp;IF(AT10="",0,AT10)</f>
        <v>120012</v>
      </c>
      <c r="AY11" s="14" t="str">
        <f t="shared" si="42"/>
        <v>001200</v>
      </c>
      <c r="AZ11" s="14" t="str">
        <f t="shared" ref="AZ11:AZ74" si="43">IF(COUNTBLANK(AT6:AT10)&gt;2,"B","P")</f>
        <v>P</v>
      </c>
      <c r="BA11" s="14" t="str">
        <f t="shared" si="19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0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68" t="str">
        <f t="shared" si="6"/>
        <v>B5</v>
      </c>
      <c r="C12" s="24" t="str">
        <f t="shared" si="2"/>
        <v/>
      </c>
      <c r="D12" s="77" t="str">
        <f t="shared" si="21"/>
        <v/>
      </c>
      <c r="E12" s="114" t="str">
        <f t="shared" si="22"/>
        <v>F2</v>
      </c>
      <c r="F12" s="67" t="str">
        <f t="shared" si="23"/>
        <v>W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/>
      </c>
      <c r="L12" s="114" t="str">
        <f t="shared" si="9"/>
        <v>F3</v>
      </c>
      <c r="M12" s="24" t="str">
        <f t="shared" si="24"/>
        <v>W</v>
      </c>
      <c r="N12" s="36">
        <f t="shared" si="25"/>
        <v>-2</v>
      </c>
      <c r="O12" s="117" t="str">
        <f t="shared" si="10"/>
        <v/>
      </c>
      <c r="P12" s="24">
        <f>IF(H12="","",IF(B12="NB",P11,IF(O12="",SUM($O$5:$O12)+N12,SUM($O$5:$O12))))</f>
        <v>-2</v>
      </c>
      <c r="Q12" s="123" t="str">
        <f t="shared" si="0"/>
        <v/>
      </c>
      <c r="R12" s="121">
        <f t="shared" si="11"/>
        <v>5</v>
      </c>
      <c r="S12" s="79" t="str">
        <f t="shared" si="12"/>
        <v>W</v>
      </c>
      <c r="T12" s="14">
        <f t="shared" si="5"/>
        <v>0</v>
      </c>
      <c r="U12" s="14">
        <f t="shared" si="26"/>
        <v>1</v>
      </c>
      <c r="V12" s="14" t="str">
        <f t="shared" si="27"/>
        <v>C</v>
      </c>
      <c r="W12" s="14" t="str">
        <f t="shared" si="13"/>
        <v>N</v>
      </c>
      <c r="X12" s="14" t="str">
        <f t="shared" si="28"/>
        <v>N</v>
      </c>
      <c r="Y12" s="14">
        <f t="shared" si="29"/>
        <v>3</v>
      </c>
      <c r="Z12" s="79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0</v>
      </c>
      <c r="AD12" s="14">
        <f t="shared" si="34"/>
        <v>2</v>
      </c>
      <c r="AE12" s="14">
        <f t="shared" si="35"/>
        <v>0</v>
      </c>
      <c r="AF12" s="14">
        <f t="shared" si="36"/>
        <v>3</v>
      </c>
      <c r="AG12" s="152" t="str">
        <f t="shared" si="37"/>
        <v/>
      </c>
      <c r="AH12" s="152" t="str">
        <f t="shared" si="38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4"/>
        <v/>
      </c>
      <c r="AM12" s="71" t="str">
        <f t="shared" si="15"/>
        <v>F2</v>
      </c>
      <c r="AN12" s="71" t="str">
        <f t="shared" si="16"/>
        <v/>
      </c>
      <c r="AO12" s="71" t="str">
        <f t="shared" si="17"/>
        <v>F3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18"/>
        <v>00123</v>
      </c>
      <c r="AW12" s="14" t="str">
        <f t="shared" si="18"/>
        <v>12000</v>
      </c>
      <c r="AX12" s="14" t="str">
        <f t="shared" si="42"/>
        <v>200123</v>
      </c>
      <c r="AY12" s="14" t="str">
        <f t="shared" si="42"/>
        <v>012000</v>
      </c>
      <c r="AZ12" s="14" t="str">
        <f t="shared" si="43"/>
        <v>P</v>
      </c>
      <c r="BA12" s="14" t="str">
        <f t="shared" si="19"/>
        <v>L5L</v>
      </c>
      <c r="BB12" s="14" t="str">
        <f t="shared" si="44"/>
        <v>F2</v>
      </c>
      <c r="BC12" s="14" t="str">
        <f t="shared" si="20"/>
        <v>F2L</v>
      </c>
      <c r="BD12" s="14" t="str">
        <f t="shared" ref="BD12:BD75" si="47">IF(OR(V12="S",AND(AA11="Y",X12="N")),"B",IFERROR(VLOOKUP(BC12,$BM$3:$BN$100,2,FALSE),""))</f>
        <v>F3</v>
      </c>
      <c r="BE12" s="14" t="str">
        <f t="shared" si="45"/>
        <v>2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68" t="str">
        <f t="shared" si="6"/>
        <v>B3</v>
      </c>
      <c r="C13" s="24" t="str">
        <f t="shared" si="2"/>
        <v/>
      </c>
      <c r="D13" s="77" t="str">
        <f t="shared" si="21"/>
        <v/>
      </c>
      <c r="E13" s="114" t="str">
        <f t="shared" si="22"/>
        <v>B</v>
      </c>
      <c r="F13" s="67" t="str">
        <f t="shared" si="23"/>
        <v>W</v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/>
      </c>
      <c r="L13" s="114" t="str">
        <f t="shared" si="9"/>
        <v>F2</v>
      </c>
      <c r="M13" s="24" t="str">
        <f t="shared" si="24"/>
        <v>W</v>
      </c>
      <c r="N13" s="36">
        <f t="shared" si="25"/>
        <v>1</v>
      </c>
      <c r="O13" s="117">
        <f t="shared" si="10"/>
        <v>1</v>
      </c>
      <c r="P13" s="24">
        <f>IF(H13="","",IF(B13="NB",P12,IF(O13="",SUM($O$5:$O13)+N13,SUM($O$5:$O13))))</f>
        <v>1</v>
      </c>
      <c r="Q13" s="123" t="str">
        <f t="shared" si="0"/>
        <v/>
      </c>
      <c r="R13" s="121">
        <f t="shared" si="11"/>
        <v>3</v>
      </c>
      <c r="S13" s="79" t="str">
        <f t="shared" si="12"/>
        <v>W</v>
      </c>
      <c r="T13" s="14">
        <f t="shared" si="5"/>
        <v>3</v>
      </c>
      <c r="U13" s="14">
        <f t="shared" si="26"/>
        <v>3</v>
      </c>
      <c r="V13" s="14" t="str">
        <f t="shared" si="27"/>
        <v>C</v>
      </c>
      <c r="W13" s="14" t="str">
        <f t="shared" si="13"/>
        <v>N</v>
      </c>
      <c r="X13" s="14" t="str">
        <f t="shared" si="28"/>
        <v>N</v>
      </c>
      <c r="Y13" s="14">
        <f t="shared" si="29"/>
        <v>4</v>
      </c>
      <c r="Z13" s="79" t="str">
        <f t="shared" si="30"/>
        <v>Y</v>
      </c>
      <c r="AA13" s="14" t="str">
        <f t="shared" si="31"/>
        <v>Y</v>
      </c>
      <c r="AB13" s="14" t="str">
        <f t="shared" si="32"/>
        <v>N</v>
      </c>
      <c r="AC13" s="14">
        <f t="shared" si="33"/>
        <v>0</v>
      </c>
      <c r="AD13" s="14">
        <f t="shared" si="34"/>
        <v>1</v>
      </c>
      <c r="AE13" s="14">
        <f t="shared" si="35"/>
        <v>0</v>
      </c>
      <c r="AF13" s="14">
        <f t="shared" si="36"/>
        <v>2</v>
      </c>
      <c r="AG13" s="152" t="str">
        <f t="shared" si="37"/>
        <v/>
      </c>
      <c r="AH13" s="152" t="str">
        <f t="shared" si="38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4"/>
        <v/>
      </c>
      <c r="AM13" s="71" t="str">
        <f t="shared" si="15"/>
        <v>B</v>
      </c>
      <c r="AN13" s="71" t="str">
        <f t="shared" si="16"/>
        <v/>
      </c>
      <c r="AO13" s="71" t="str">
        <f t="shared" si="17"/>
        <v>F2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18"/>
        <v>01230</v>
      </c>
      <c r="AW13" s="14" t="str">
        <f t="shared" si="18"/>
        <v>20001</v>
      </c>
      <c r="AX13" s="14" t="str">
        <f t="shared" si="42"/>
        <v>001230</v>
      </c>
      <c r="AY13" s="14" t="str">
        <f t="shared" si="42"/>
        <v>120001</v>
      </c>
      <c r="AZ13" s="14" t="str">
        <f t="shared" si="43"/>
        <v>P</v>
      </c>
      <c r="BA13" s="14" t="str">
        <f t="shared" si="19"/>
        <v>F2W</v>
      </c>
      <c r="BB13" s="14" t="str">
        <f t="shared" si="44"/>
        <v>B</v>
      </c>
      <c r="BC13" s="14" t="str">
        <f t="shared" si="20"/>
        <v>F3W</v>
      </c>
      <c r="BD13" s="14" t="str">
        <f t="shared" si="47"/>
        <v>F2</v>
      </c>
      <c r="BE13" s="14">
        <f t="shared" si="45"/>
        <v>1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78" t="str">
        <f t="shared" si="21"/>
        <v>B</v>
      </c>
      <c r="E14" s="115" t="str">
        <f t="shared" si="22"/>
        <v/>
      </c>
      <c r="F14" s="70" t="str">
        <f t="shared" si="23"/>
        <v>L</v>
      </c>
      <c r="H14" s="82" t="str">
        <f>IF('Strategy Dashboard'!AU14="","",'Strategy Dashboard'!AU14)</f>
        <v>B</v>
      </c>
      <c r="J14" s="69" t="str">
        <f t="shared" si="7"/>
        <v/>
      </c>
      <c r="K14" s="78" t="str">
        <f t="shared" si="8"/>
        <v>B</v>
      </c>
      <c r="L14" s="115" t="str">
        <f t="shared" si="9"/>
        <v/>
      </c>
      <c r="M14" s="25" t="str">
        <f t="shared" si="24"/>
        <v>L</v>
      </c>
      <c r="N14" s="36">
        <f t="shared" si="25"/>
        <v>-2</v>
      </c>
      <c r="O14" s="124" t="str">
        <f t="shared" si="10"/>
        <v/>
      </c>
      <c r="P14" s="25">
        <f>IF(H14="","",IF(B14="NB",P13,IF(O14="",SUM($O$5:$O14)+N14,SUM($O$5:$O14))))</f>
        <v>-1</v>
      </c>
      <c r="Q14" s="125" t="str">
        <f t="shared" si="0"/>
        <v/>
      </c>
      <c r="R14" s="122">
        <f t="shared" si="11"/>
        <v>-2</v>
      </c>
      <c r="S14" s="79" t="str">
        <f t="shared" si="12"/>
        <v>L</v>
      </c>
      <c r="T14" s="14">
        <f t="shared" si="5"/>
        <v>2</v>
      </c>
      <c r="U14" s="14">
        <f t="shared" si="26"/>
        <v>-1</v>
      </c>
      <c r="V14" s="14" t="str">
        <f t="shared" si="27"/>
        <v>S</v>
      </c>
      <c r="W14" s="14" t="str">
        <f t="shared" si="13"/>
        <v>Y</v>
      </c>
      <c r="X14" s="14" t="str">
        <f t="shared" si="28"/>
        <v>N</v>
      </c>
      <c r="Y14" s="14">
        <f t="shared" si="29"/>
        <v>1</v>
      </c>
      <c r="Z14" s="79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1</v>
      </c>
      <c r="AD14" s="14">
        <f t="shared" si="34"/>
        <v>0</v>
      </c>
      <c r="AE14" s="14">
        <f t="shared" si="35"/>
        <v>1</v>
      </c>
      <c r="AF14" s="14">
        <f t="shared" si="36"/>
        <v>0</v>
      </c>
      <c r="AG14" s="152" t="str">
        <f t="shared" si="37"/>
        <v>B</v>
      </c>
      <c r="AH14" s="152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1" t="str">
        <f t="shared" si="14"/>
        <v>B</v>
      </c>
      <c r="AM14" s="71" t="str">
        <f t="shared" si="15"/>
        <v/>
      </c>
      <c r="AN14" s="71" t="str">
        <f t="shared" si="16"/>
        <v>B</v>
      </c>
      <c r="AO14" s="71" t="str">
        <f t="shared" si="17"/>
        <v/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18"/>
        <v>12300</v>
      </c>
      <c r="AW14" s="14" t="str">
        <f t="shared" si="18"/>
        <v>00012</v>
      </c>
      <c r="AX14" s="14" t="str">
        <f t="shared" si="42"/>
        <v>012300</v>
      </c>
      <c r="AY14" s="14" t="str">
        <f t="shared" si="42"/>
        <v>200012</v>
      </c>
      <c r="AZ14" s="14" t="str">
        <f t="shared" si="43"/>
        <v>P</v>
      </c>
      <c r="BA14" s="14" t="str">
        <f t="shared" si="19"/>
        <v>BW</v>
      </c>
      <c r="BB14" s="14" t="str">
        <f t="shared" si="44"/>
        <v>B</v>
      </c>
      <c r="BC14" s="14" t="str">
        <f t="shared" si="20"/>
        <v>F2W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4" t="str">
        <f t="shared" si="6"/>
        <v>P4</v>
      </c>
      <c r="C15" s="36" t="str">
        <f t="shared" si="2"/>
        <v/>
      </c>
      <c r="D15" s="75" t="str">
        <f t="shared" si="21"/>
        <v>F2</v>
      </c>
      <c r="E15" s="113" t="str">
        <f t="shared" si="22"/>
        <v/>
      </c>
      <c r="F15" s="76" t="str">
        <f t="shared" si="23"/>
        <v>L</v>
      </c>
      <c r="H15" s="80" t="str">
        <f>IF('Strategy Dashboard'!AU15="","",'Strategy Dashboard'!AU15)</f>
        <v>B</v>
      </c>
      <c r="J15" s="74" t="str">
        <f t="shared" si="7"/>
        <v/>
      </c>
      <c r="K15" s="75" t="str">
        <f t="shared" si="8"/>
        <v>F2</v>
      </c>
      <c r="L15" s="113" t="str">
        <f t="shared" si="9"/>
        <v/>
      </c>
      <c r="M15" s="36" t="str">
        <f t="shared" si="24"/>
        <v>L</v>
      </c>
      <c r="N15" s="36">
        <f t="shared" si="25"/>
        <v>-6</v>
      </c>
      <c r="O15" s="129" t="str">
        <f t="shared" si="10"/>
        <v/>
      </c>
      <c r="P15" s="36">
        <f>IF(H15="","",IF(B15="NB",P14,IF(O15="",SUM($O$5:$O15)+N15,SUM($O$5:$O15))))</f>
        <v>-5</v>
      </c>
      <c r="Q15" s="130" t="str">
        <f t="shared" si="0"/>
        <v/>
      </c>
      <c r="R15" s="120">
        <f t="shared" si="11"/>
        <v>-4</v>
      </c>
      <c r="S15" s="79" t="str">
        <f t="shared" si="12"/>
        <v>L</v>
      </c>
      <c r="T15" s="14">
        <f t="shared" si="5"/>
        <v>-1</v>
      </c>
      <c r="U15" s="14">
        <f t="shared" si="26"/>
        <v>-3</v>
      </c>
      <c r="V15" s="14" t="str">
        <f t="shared" si="27"/>
        <v>C</v>
      </c>
      <c r="W15" s="14" t="str">
        <f t="shared" si="13"/>
        <v>Y</v>
      </c>
      <c r="X15" s="14" t="str">
        <f t="shared" si="28"/>
        <v>Y</v>
      </c>
      <c r="Y15" s="14">
        <f t="shared" si="29"/>
        <v>2</v>
      </c>
      <c r="Z15" s="79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2</v>
      </c>
      <c r="AD15" s="14">
        <f t="shared" si="34"/>
        <v>0</v>
      </c>
      <c r="AE15" s="14">
        <f t="shared" si="35"/>
        <v>2</v>
      </c>
      <c r="AF15" s="14">
        <f t="shared" si="36"/>
        <v>0</v>
      </c>
      <c r="AG15" s="152" t="str">
        <f t="shared" si="37"/>
        <v>F2</v>
      </c>
      <c r="AH15" s="152" t="str">
        <f t="shared" si="38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4"/>
        <v>F2</v>
      </c>
      <c r="AM15" s="71" t="str">
        <f t="shared" si="15"/>
        <v/>
      </c>
      <c r="AN15" s="71" t="str">
        <f t="shared" si="16"/>
        <v>F2</v>
      </c>
      <c r="AO15" s="71" t="str">
        <f t="shared" si="17"/>
        <v/>
      </c>
      <c r="AR15" s="14" t="str">
        <f t="shared" si="3"/>
        <v>T-T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18"/>
        <v>23000</v>
      </c>
      <c r="AW15" s="14" t="str">
        <f t="shared" si="18"/>
        <v>00123</v>
      </c>
      <c r="AX15" s="14" t="str">
        <f t="shared" si="42"/>
        <v>123000</v>
      </c>
      <c r="AY15" s="14" t="str">
        <f t="shared" si="42"/>
        <v>000123</v>
      </c>
      <c r="AZ15" s="14" t="str">
        <f t="shared" si="43"/>
        <v>B</v>
      </c>
      <c r="BA15" s="14" t="str">
        <f t="shared" si="19"/>
        <v>BL</v>
      </c>
      <c r="BB15" s="14" t="str">
        <f t="shared" si="44"/>
        <v>F2</v>
      </c>
      <c r="BC15" s="14" t="str">
        <f t="shared" si="20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68" t="str">
        <f t="shared" si="6"/>
        <v>B6</v>
      </c>
      <c r="C16" s="24" t="str">
        <f t="shared" si="2"/>
        <v>HP</v>
      </c>
      <c r="D16" s="77" t="str">
        <f t="shared" si="21"/>
        <v/>
      </c>
      <c r="E16" s="114" t="str">
        <f t="shared" si="22"/>
        <v>F3</v>
      </c>
      <c r="F16" s="67" t="str">
        <f t="shared" si="23"/>
        <v>L</v>
      </c>
      <c r="H16" s="81" t="str">
        <f>IF('Strategy Dashboard'!AU16="","",'Strategy Dashboard'!AU16)</f>
        <v>P</v>
      </c>
      <c r="J16" s="68" t="str">
        <f t="shared" si="7"/>
        <v>M1</v>
      </c>
      <c r="K16" s="77" t="str">
        <f t="shared" si="8"/>
        <v/>
      </c>
      <c r="L16" s="114" t="str">
        <f t="shared" si="9"/>
        <v>F3</v>
      </c>
      <c r="M16" s="24" t="str">
        <f t="shared" si="24"/>
        <v>L</v>
      </c>
      <c r="N16" s="36">
        <f t="shared" si="25"/>
        <v>-12</v>
      </c>
      <c r="O16" s="117" t="str">
        <f t="shared" si="10"/>
        <v/>
      </c>
      <c r="P16" s="24">
        <f>IF(H16="","",IF(B16="NB",P15,IF(O16="",SUM($O$5:$O16)+N16,SUM($O$5:$O16))))</f>
        <v>-11</v>
      </c>
      <c r="Q16" s="123" t="str">
        <f t="shared" si="0"/>
        <v/>
      </c>
      <c r="R16" s="121">
        <f t="shared" si="11"/>
        <v>-6</v>
      </c>
      <c r="S16" s="79" t="str">
        <f t="shared" si="12"/>
        <v>L</v>
      </c>
      <c r="T16" s="14">
        <f t="shared" si="5"/>
        <v>-7</v>
      </c>
      <c r="U16" s="14">
        <f t="shared" si="26"/>
        <v>-6</v>
      </c>
      <c r="V16" s="14" t="str">
        <f t="shared" si="27"/>
        <v>C</v>
      </c>
      <c r="W16" s="14" t="str">
        <f t="shared" si="13"/>
        <v>N</v>
      </c>
      <c r="X16" s="14" t="str">
        <f t="shared" si="28"/>
        <v>N</v>
      </c>
      <c r="Y16" s="14">
        <f t="shared" si="29"/>
        <v>3</v>
      </c>
      <c r="Z16" s="79" t="str">
        <f t="shared" si="30"/>
        <v>N</v>
      </c>
      <c r="AA16" s="14" t="str">
        <f t="shared" si="31"/>
        <v>N</v>
      </c>
      <c r="AB16" s="14" t="str">
        <f t="shared" si="32"/>
        <v>N</v>
      </c>
      <c r="AC16" s="14">
        <f t="shared" si="33"/>
        <v>0</v>
      </c>
      <c r="AD16" s="14">
        <f t="shared" si="34"/>
        <v>3</v>
      </c>
      <c r="AE16" s="14">
        <f t="shared" si="35"/>
        <v>0</v>
      </c>
      <c r="AF16" s="14">
        <f t="shared" si="36"/>
        <v>3</v>
      </c>
      <c r="AG16" s="152" t="str">
        <f t="shared" si="37"/>
        <v/>
      </c>
      <c r="AH16" s="152" t="str">
        <f t="shared" si="38"/>
        <v>F3</v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4"/>
        <v/>
      </c>
      <c r="AM16" s="71" t="str">
        <f t="shared" si="15"/>
        <v/>
      </c>
      <c r="AN16" s="71" t="str">
        <f t="shared" si="16"/>
        <v/>
      </c>
      <c r="AO16" s="71" t="str">
        <f t="shared" si="17"/>
        <v/>
      </c>
      <c r="AR16" s="14" t="str">
        <f t="shared" si="3"/>
        <v>HP</v>
      </c>
      <c r="AS16" s="14" t="str">
        <f t="shared" si="48"/>
        <v>M1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30000</v>
      </c>
      <c r="AW16" s="14" t="str">
        <f t="shared" si="18"/>
        <v>01234</v>
      </c>
      <c r="AX16" s="14" t="str">
        <f t="shared" si="42"/>
        <v>230000</v>
      </c>
      <c r="AY16" s="14" t="str">
        <f t="shared" si="42"/>
        <v>001234</v>
      </c>
      <c r="AZ16" s="14" t="str">
        <f t="shared" si="43"/>
        <v>B</v>
      </c>
      <c r="BA16" s="14" t="str">
        <f t="shared" si="19"/>
        <v>F2L</v>
      </c>
      <c r="BB16" s="14" t="str">
        <f t="shared" si="44"/>
        <v>F3</v>
      </c>
      <c r="BC16" s="14" t="str">
        <f t="shared" si="20"/>
        <v>F2L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68" t="str">
        <f t="shared" si="6"/>
        <v>NB</v>
      </c>
      <c r="C17" s="24" t="str">
        <f t="shared" si="2"/>
        <v/>
      </c>
      <c r="D17" s="77" t="str">
        <f t="shared" si="21"/>
        <v>F4</v>
      </c>
      <c r="E17" s="114" t="str">
        <f t="shared" si="22"/>
        <v/>
      </c>
      <c r="F17" s="67" t="str">
        <f t="shared" si="23"/>
        <v>L</v>
      </c>
      <c r="H17" s="81" t="str">
        <f>IF('Strategy Dashboard'!AU17="","",'Strategy Dashboard'!AU17)</f>
        <v>B</v>
      </c>
      <c r="J17" s="68" t="str">
        <f t="shared" si="7"/>
        <v/>
      </c>
      <c r="K17" s="77" t="str">
        <f t="shared" si="8"/>
        <v/>
      </c>
      <c r="L17" s="114" t="str">
        <f t="shared" si="9"/>
        <v>F4</v>
      </c>
      <c r="M17" s="24" t="str">
        <f t="shared" si="24"/>
        <v>W</v>
      </c>
      <c r="N17" s="36">
        <f t="shared" si="25"/>
        <v>-12</v>
      </c>
      <c r="O17" s="117" t="str">
        <f t="shared" si="10"/>
        <v/>
      </c>
      <c r="P17" s="24">
        <f>IF(H17="","",IF(B17="NB",P16,IF(O17="",SUM($O$5:$O17)+N17,SUM($O$5:$O17))))</f>
        <v>-11</v>
      </c>
      <c r="Q17" s="123" t="str">
        <f t="shared" si="0"/>
        <v/>
      </c>
      <c r="R17" s="121">
        <f t="shared" si="11"/>
        <v>0</v>
      </c>
      <c r="S17" s="79" t="str">
        <f t="shared" si="12"/>
        <v/>
      </c>
      <c r="T17" s="14">
        <f t="shared" si="5"/>
        <v>-7</v>
      </c>
      <c r="U17" s="14">
        <f t="shared" si="26"/>
        <v>0</v>
      </c>
      <c r="V17" s="14" t="str">
        <f t="shared" si="27"/>
        <v>C</v>
      </c>
      <c r="W17" s="14" t="str">
        <f t="shared" si="13"/>
        <v>N</v>
      </c>
      <c r="X17" s="14" t="str">
        <f t="shared" si="28"/>
        <v>N</v>
      </c>
      <c r="Y17" s="14">
        <f t="shared" si="29"/>
        <v>4</v>
      </c>
      <c r="Z17" s="79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4</v>
      </c>
      <c r="AD17" s="14">
        <f t="shared" si="34"/>
        <v>0</v>
      </c>
      <c r="AE17" s="14">
        <f t="shared" si="35"/>
        <v>0</v>
      </c>
      <c r="AF17" s="14">
        <f t="shared" si="36"/>
        <v>4</v>
      </c>
      <c r="AG17" s="152" t="str">
        <f t="shared" si="37"/>
        <v/>
      </c>
      <c r="AH17" s="152" t="str">
        <f t="shared" si="38"/>
        <v>F4</v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4"/>
        <v/>
      </c>
      <c r="AM17" s="71" t="str">
        <f t="shared" si="15"/>
        <v/>
      </c>
      <c r="AN17" s="71" t="str">
        <f t="shared" si="16"/>
        <v/>
      </c>
      <c r="AO17" s="71" t="str">
        <f t="shared" si="17"/>
        <v/>
      </c>
      <c r="AR17" s="14" t="str">
        <f t="shared" si="3"/>
        <v>HP</v>
      </c>
      <c r="AS17" s="14" t="str">
        <f t="shared" si="48"/>
        <v>M1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18"/>
        <v>00001</v>
      </c>
      <c r="AW17" s="14" t="str">
        <f t="shared" si="18"/>
        <v>12340</v>
      </c>
      <c r="AX17" s="14" t="str">
        <f t="shared" si="42"/>
        <v>300001</v>
      </c>
      <c r="AY17" s="14" t="str">
        <f t="shared" si="42"/>
        <v>012340</v>
      </c>
      <c r="AZ17" s="14" t="str">
        <f t="shared" si="43"/>
        <v>B</v>
      </c>
      <c r="BA17" s="14" t="str">
        <f t="shared" si="19"/>
        <v>F3L</v>
      </c>
      <c r="BB17" s="14" t="str">
        <f t="shared" si="44"/>
        <v>F4</v>
      </c>
      <c r="BC17" s="14" t="str">
        <f t="shared" si="20"/>
        <v>F3L</v>
      </c>
      <c r="BD17" s="14" t="str">
        <f t="shared" si="47"/>
        <v>F4</v>
      </c>
      <c r="BE17" s="14" t="str">
        <f t="shared" si="45"/>
        <v>4</v>
      </c>
      <c r="BF17" s="14" t="str">
        <f t="shared" si="46"/>
        <v>4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68" t="str">
        <f t="shared" si="6"/>
        <v>B2</v>
      </c>
      <c r="C18" s="24" t="str">
        <f t="shared" si="2"/>
        <v/>
      </c>
      <c r="D18" s="77" t="str">
        <f t="shared" si="21"/>
        <v/>
      </c>
      <c r="E18" s="114" t="str">
        <f t="shared" si="22"/>
        <v>F5</v>
      </c>
      <c r="F18" s="67" t="str">
        <f t="shared" si="23"/>
        <v>W</v>
      </c>
      <c r="H18" s="81" t="str">
        <f>IF('Strategy Dashboard'!AU18="","",'Strategy Dashboard'!AU18)</f>
        <v>B</v>
      </c>
      <c r="J18" s="68" t="str">
        <f t="shared" si="7"/>
        <v/>
      </c>
      <c r="K18" s="77" t="str">
        <f t="shared" si="8"/>
        <v>F3</v>
      </c>
      <c r="L18" s="114" t="str">
        <f t="shared" si="9"/>
        <v/>
      </c>
      <c r="M18" s="24" t="str">
        <f t="shared" si="24"/>
        <v>L</v>
      </c>
      <c r="N18" s="36">
        <f t="shared" si="25"/>
        <v>-10</v>
      </c>
      <c r="O18" s="117" t="str">
        <f t="shared" si="10"/>
        <v/>
      </c>
      <c r="P18" s="24">
        <f>IF(H18="","",IF(B18="NB",P17,IF(O18="",SUM($O$5:$O18)+N18,SUM($O$5:$O18))))</f>
        <v>-9</v>
      </c>
      <c r="Q18" s="123" t="str">
        <f t="shared" si="0"/>
        <v/>
      </c>
      <c r="R18" s="121">
        <f t="shared" si="11"/>
        <v>2</v>
      </c>
      <c r="S18" s="79" t="str">
        <f t="shared" si="12"/>
        <v>W</v>
      </c>
      <c r="T18" s="14">
        <f t="shared" si="5"/>
        <v>-6</v>
      </c>
      <c r="U18" s="14">
        <f t="shared" si="26"/>
        <v>1</v>
      </c>
      <c r="V18" s="14" t="str">
        <f t="shared" si="27"/>
        <v>C</v>
      </c>
      <c r="W18" s="14" t="str">
        <f t="shared" si="13"/>
        <v>N</v>
      </c>
      <c r="X18" s="14" t="str">
        <f t="shared" si="28"/>
        <v>N</v>
      </c>
      <c r="Y18" s="14">
        <f t="shared" si="29"/>
        <v>5</v>
      </c>
      <c r="Z18" s="79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0</v>
      </c>
      <c r="AD18" s="14">
        <f t="shared" si="34"/>
        <v>5</v>
      </c>
      <c r="AE18" s="14">
        <f t="shared" si="35"/>
        <v>3</v>
      </c>
      <c r="AF18" s="14">
        <f t="shared" si="36"/>
        <v>0</v>
      </c>
      <c r="AG18" s="152" t="str">
        <f t="shared" si="37"/>
        <v>F3</v>
      </c>
      <c r="AH18" s="152" t="str">
        <f t="shared" si="38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4"/>
        <v/>
      </c>
      <c r="AM18" s="71" t="str">
        <f t="shared" si="15"/>
        <v/>
      </c>
      <c r="AN18" s="71" t="str">
        <f t="shared" si="16"/>
        <v/>
      </c>
      <c r="AO18" s="71" t="str">
        <f t="shared" si="17"/>
        <v/>
      </c>
      <c r="AR18" s="14" t="str">
        <f t="shared" si="3"/>
        <v>HP</v>
      </c>
      <c r="AS18" s="14" t="str">
        <f t="shared" si="48"/>
        <v>M1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18"/>
        <v>00010</v>
      </c>
      <c r="AW18" s="14" t="str">
        <f t="shared" si="18"/>
        <v>23401</v>
      </c>
      <c r="AX18" s="14" t="str">
        <f t="shared" si="42"/>
        <v>000010</v>
      </c>
      <c r="AY18" s="14" t="str">
        <f t="shared" si="42"/>
        <v>123401</v>
      </c>
      <c r="AZ18" s="14" t="str">
        <f t="shared" si="43"/>
        <v>B</v>
      </c>
      <c r="BA18" s="14" t="str">
        <f t="shared" si="19"/>
        <v>F4L</v>
      </c>
      <c r="BB18" s="14" t="str">
        <f t="shared" si="44"/>
        <v>F5</v>
      </c>
      <c r="BC18" s="14" t="str">
        <f t="shared" si="20"/>
        <v>F4W</v>
      </c>
      <c r="BD18" s="14" t="str">
        <f t="shared" si="47"/>
        <v>F3</v>
      </c>
      <c r="BE18" s="14" t="str">
        <f t="shared" si="45"/>
        <v>5</v>
      </c>
      <c r="BF18" s="14" t="str">
        <f t="shared" si="46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69" t="str">
        <f t="shared" si="6"/>
        <v>B8</v>
      </c>
      <c r="C19" s="25" t="str">
        <f t="shared" si="2"/>
        <v/>
      </c>
      <c r="D19" s="78" t="str">
        <f t="shared" si="21"/>
        <v/>
      </c>
      <c r="E19" s="115" t="str">
        <f t="shared" si="22"/>
        <v>F4</v>
      </c>
      <c r="F19" s="70" t="str">
        <f t="shared" si="23"/>
        <v>L</v>
      </c>
      <c r="H19" s="82" t="str">
        <f>IF('Strategy Dashboard'!AU19="","",'Strategy Dashboard'!AU19)</f>
        <v>P</v>
      </c>
      <c r="J19" s="69" t="str">
        <f t="shared" si="7"/>
        <v/>
      </c>
      <c r="K19" s="78" t="str">
        <f t="shared" si="8"/>
        <v/>
      </c>
      <c r="L19" s="115" t="str">
        <f t="shared" si="9"/>
        <v>F4</v>
      </c>
      <c r="M19" s="25" t="str">
        <f t="shared" si="24"/>
        <v>L</v>
      </c>
      <c r="N19" s="36">
        <f t="shared" si="25"/>
        <v>-18</v>
      </c>
      <c r="O19" s="124" t="str">
        <f t="shared" si="10"/>
        <v/>
      </c>
      <c r="P19" s="25">
        <f>IF(H19="","",IF(B19="NB",P18,IF(O19="",SUM($O$5:$O19)+N19,SUM($O$5:$O19))))</f>
        <v>-17</v>
      </c>
      <c r="Q19" s="125" t="str">
        <f t="shared" si="0"/>
        <v/>
      </c>
      <c r="R19" s="122">
        <f t="shared" si="11"/>
        <v>-8</v>
      </c>
      <c r="S19" s="79" t="str">
        <f t="shared" si="12"/>
        <v>L</v>
      </c>
      <c r="T19" s="14">
        <f t="shared" si="5"/>
        <v>-7</v>
      </c>
      <c r="U19" s="14">
        <f t="shared" si="26"/>
        <v>-1</v>
      </c>
      <c r="V19" s="14" t="str">
        <f t="shared" si="27"/>
        <v>C</v>
      </c>
      <c r="W19" s="14" t="str">
        <f t="shared" si="13"/>
        <v>N</v>
      </c>
      <c r="X19" s="14" t="str">
        <f t="shared" si="28"/>
        <v>N</v>
      </c>
      <c r="Y19" s="14">
        <f t="shared" si="29"/>
        <v>6</v>
      </c>
      <c r="Z19" s="79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0</v>
      </c>
      <c r="AD19" s="14">
        <f t="shared" si="34"/>
        <v>4</v>
      </c>
      <c r="AE19" s="14">
        <f t="shared" si="35"/>
        <v>0</v>
      </c>
      <c r="AF19" s="14">
        <f t="shared" si="36"/>
        <v>4</v>
      </c>
      <c r="AG19" s="152" t="str">
        <f t="shared" si="37"/>
        <v/>
      </c>
      <c r="AH19" s="152" t="str">
        <f t="shared" si="38"/>
        <v>F4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1" t="str">
        <f t="shared" si="14"/>
        <v/>
      </c>
      <c r="AM19" s="71" t="str">
        <f t="shared" si="15"/>
        <v/>
      </c>
      <c r="AN19" s="71" t="str">
        <f t="shared" si="16"/>
        <v/>
      </c>
      <c r="AO19" s="71" t="str">
        <f t="shared" si="17"/>
        <v/>
      </c>
      <c r="AR19" s="14" t="str">
        <f t="shared" si="3"/>
        <v>HP</v>
      </c>
      <c r="AS19" s="14" t="str">
        <f t="shared" si="48"/>
        <v>M1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18"/>
        <v>00100</v>
      </c>
      <c r="AW19" s="14" t="str">
        <f t="shared" si="18"/>
        <v>34012</v>
      </c>
      <c r="AX19" s="14" t="str">
        <f t="shared" si="42"/>
        <v>000100</v>
      </c>
      <c r="AY19" s="14" t="str">
        <f t="shared" si="42"/>
        <v>234012</v>
      </c>
      <c r="AZ19" s="14" t="str">
        <f t="shared" si="43"/>
        <v>B</v>
      </c>
      <c r="BA19" s="14" t="str">
        <f t="shared" si="19"/>
        <v>F5W</v>
      </c>
      <c r="BB19" s="14" t="str">
        <f t="shared" si="44"/>
        <v>F4</v>
      </c>
      <c r="BC19" s="14" t="str">
        <f t="shared" si="20"/>
        <v>F3L</v>
      </c>
      <c r="BD19" s="14" t="str">
        <f t="shared" si="47"/>
        <v>F4</v>
      </c>
      <c r="BE19" s="14" t="str">
        <f t="shared" si="45"/>
        <v>4</v>
      </c>
      <c r="BF19" s="14" t="str">
        <f t="shared" si="46"/>
        <v>4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4" t="str">
        <f t="shared" si="6"/>
        <v>NB</v>
      </c>
      <c r="C20" s="36" t="str">
        <f t="shared" si="2"/>
        <v/>
      </c>
      <c r="D20" s="75" t="str">
        <f t="shared" si="21"/>
        <v>F5</v>
      </c>
      <c r="E20" s="113" t="str">
        <f t="shared" si="22"/>
        <v/>
      </c>
      <c r="F20" s="76" t="str">
        <f t="shared" si="23"/>
        <v>W</v>
      </c>
      <c r="H20" s="80" t="str">
        <f>IF('Strategy Dashboard'!AU20="","",'Strategy Dashboard'!AU20)</f>
        <v>P</v>
      </c>
      <c r="J20" s="74" t="str">
        <f t="shared" si="7"/>
        <v/>
      </c>
      <c r="K20" s="75" t="str">
        <f t="shared" si="8"/>
        <v/>
      </c>
      <c r="L20" s="113" t="str">
        <f t="shared" si="9"/>
        <v>F5</v>
      </c>
      <c r="M20" s="36" t="str">
        <f t="shared" si="24"/>
        <v>L</v>
      </c>
      <c r="N20" s="36">
        <f t="shared" si="25"/>
        <v>-18</v>
      </c>
      <c r="O20" s="129" t="str">
        <f t="shared" si="10"/>
        <v/>
      </c>
      <c r="P20" s="36">
        <f>IF(H20="","",IF(B20="NB",P19,IF(O20="",SUM($O$5:$O20)+N20,SUM($O$5:$O20))))</f>
        <v>-17</v>
      </c>
      <c r="Q20" s="130" t="str">
        <f t="shared" si="0"/>
        <v/>
      </c>
      <c r="R20" s="120">
        <f t="shared" si="11"/>
        <v>0</v>
      </c>
      <c r="S20" s="79" t="str">
        <f t="shared" si="12"/>
        <v/>
      </c>
      <c r="T20" s="14">
        <f t="shared" si="5"/>
        <v>-7</v>
      </c>
      <c r="U20" s="14">
        <f t="shared" si="26"/>
        <v>0</v>
      </c>
      <c r="V20" s="14" t="str">
        <f t="shared" si="27"/>
        <v>C</v>
      </c>
      <c r="W20" s="14" t="str">
        <f>IF(OR(F16&amp;F17&amp;F18="WLW",F17&amp;F18="WW"),"Y","N")</f>
        <v>N</v>
      </c>
      <c r="X20" s="14" t="str">
        <f t="shared" si="28"/>
        <v>N</v>
      </c>
      <c r="Y20" s="14">
        <f t="shared" si="29"/>
        <v>7</v>
      </c>
      <c r="Z20" s="79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5</v>
      </c>
      <c r="AD20" s="14">
        <f t="shared" si="34"/>
        <v>0</v>
      </c>
      <c r="AE20" s="14">
        <f t="shared" si="35"/>
        <v>0</v>
      </c>
      <c r="AF20" s="14">
        <f t="shared" si="36"/>
        <v>5</v>
      </c>
      <c r="AG20" s="152" t="str">
        <f t="shared" si="37"/>
        <v/>
      </c>
      <c r="AH20" s="152" t="str">
        <f t="shared" si="38"/>
        <v>F5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4"/>
        <v/>
      </c>
      <c r="AM20" s="71" t="str">
        <f t="shared" si="15"/>
        <v/>
      </c>
      <c r="AN20" s="71" t="str">
        <f t="shared" si="16"/>
        <v/>
      </c>
      <c r="AO20" s="71" t="str">
        <f t="shared" si="17"/>
        <v/>
      </c>
      <c r="AR20" s="14" t="str">
        <f t="shared" si="3"/>
        <v>HP</v>
      </c>
      <c r="AS20" s="14" t="str">
        <f t="shared" si="48"/>
        <v>M1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18"/>
        <v>01001</v>
      </c>
      <c r="AW20" s="14" t="str">
        <f t="shared" si="18"/>
        <v>40120</v>
      </c>
      <c r="AX20" s="14" t="str">
        <f t="shared" si="42"/>
        <v>001001</v>
      </c>
      <c r="AY20" s="14" t="str">
        <f t="shared" si="42"/>
        <v>340120</v>
      </c>
      <c r="AZ20" s="14" t="str">
        <f t="shared" si="43"/>
        <v>B</v>
      </c>
      <c r="BA20" s="14" t="str">
        <f t="shared" si="19"/>
        <v>F4L</v>
      </c>
      <c r="BB20" s="14" t="str">
        <f t="shared" si="44"/>
        <v>F5</v>
      </c>
      <c r="BC20" s="14" t="str">
        <f t="shared" si="20"/>
        <v>F4L</v>
      </c>
      <c r="BD20" s="14" t="str">
        <f t="shared" si="47"/>
        <v>F5</v>
      </c>
      <c r="BE20" s="14" t="str">
        <f t="shared" si="45"/>
        <v>5</v>
      </c>
      <c r="BF20" s="14" t="str">
        <f t="shared" si="46"/>
        <v>5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68" t="str">
        <f t="shared" si="6"/>
        <v>P10</v>
      </c>
      <c r="C21" s="24" t="str">
        <f t="shared" si="2"/>
        <v/>
      </c>
      <c r="D21" s="77" t="str">
        <f t="shared" si="21"/>
        <v>F4</v>
      </c>
      <c r="E21" s="114" t="str">
        <f t="shared" si="22"/>
        <v/>
      </c>
      <c r="F21" s="67" t="str">
        <f t="shared" si="23"/>
        <v>L</v>
      </c>
      <c r="H21" s="81" t="str">
        <f>IF('Strategy Dashboard'!AU21="","",'Strategy Dashboard'!AU21)</f>
        <v>B</v>
      </c>
      <c r="J21" s="68" t="str">
        <f t="shared" si="7"/>
        <v/>
      </c>
      <c r="K21" s="77" t="str">
        <f t="shared" si="8"/>
        <v>F6</v>
      </c>
      <c r="L21" s="114" t="str">
        <f t="shared" si="9"/>
        <v/>
      </c>
      <c r="M21" s="24" t="str">
        <f t="shared" si="24"/>
        <v>L</v>
      </c>
      <c r="N21" s="36">
        <f t="shared" si="25"/>
        <v>-28</v>
      </c>
      <c r="O21" s="117" t="str">
        <f t="shared" si="10"/>
        <v/>
      </c>
      <c r="P21" s="24">
        <f>IF(H21="","",IF(B21="NB",P20,IF(O21="",SUM($O$5:$O21)+N21,SUM($O$5:$O21))))</f>
        <v>-27</v>
      </c>
      <c r="Q21" s="123" t="str">
        <f t="shared" si="0"/>
        <v/>
      </c>
      <c r="R21" s="121">
        <f t="shared" si="11"/>
        <v>-10</v>
      </c>
      <c r="S21" s="79" t="str">
        <f t="shared" si="12"/>
        <v>L</v>
      </c>
      <c r="T21" s="14">
        <f t="shared" si="5"/>
        <v>-10</v>
      </c>
      <c r="U21" s="14">
        <f t="shared" si="26"/>
        <v>-3</v>
      </c>
      <c r="V21" s="14" t="str">
        <f t="shared" si="27"/>
        <v>C</v>
      </c>
      <c r="W21" s="14" t="str">
        <f t="shared" ref="W21:W84" si="49">IF(OR(F17&amp;F18&amp;F19="WLW",F18&amp;F19="WW"),"Y","N")</f>
        <v>N</v>
      </c>
      <c r="X21" s="14" t="str">
        <f t="shared" si="28"/>
        <v>N</v>
      </c>
      <c r="Y21" s="14">
        <f t="shared" si="29"/>
        <v>8</v>
      </c>
      <c r="Z21" s="79" t="str">
        <f t="shared" si="30"/>
        <v>N</v>
      </c>
      <c r="AA21" s="14" t="str">
        <f t="shared" si="31"/>
        <v>N</v>
      </c>
      <c r="AB21" s="14" t="str">
        <f t="shared" si="32"/>
        <v>N</v>
      </c>
      <c r="AC21" s="14">
        <f t="shared" si="33"/>
        <v>4</v>
      </c>
      <c r="AD21" s="14">
        <f t="shared" si="34"/>
        <v>0</v>
      </c>
      <c r="AE21" s="14">
        <f t="shared" si="35"/>
        <v>6</v>
      </c>
      <c r="AF21" s="14">
        <f t="shared" si="36"/>
        <v>0</v>
      </c>
      <c r="AG21" s="152" t="str">
        <f t="shared" si="37"/>
        <v>F6</v>
      </c>
      <c r="AH21" s="152" t="str">
        <f t="shared" si="38"/>
        <v/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4"/>
        <v/>
      </c>
      <c r="AM21" s="71" t="str">
        <f t="shared" si="15"/>
        <v/>
      </c>
      <c r="AN21" s="71" t="str">
        <f t="shared" si="16"/>
        <v/>
      </c>
      <c r="AO21" s="71" t="str">
        <f t="shared" si="17"/>
        <v/>
      </c>
      <c r="AR21" s="14" t="str">
        <f t="shared" si="3"/>
        <v>HP</v>
      </c>
      <c r="AS21" s="14" t="str">
        <f t="shared" si="48"/>
        <v>M1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18"/>
        <v>10012</v>
      </c>
      <c r="AW21" s="14" t="str">
        <f t="shared" si="18"/>
        <v>01200</v>
      </c>
      <c r="AX21" s="14" t="str">
        <f t="shared" si="42"/>
        <v>010012</v>
      </c>
      <c r="AY21" s="14" t="str">
        <f t="shared" si="42"/>
        <v>401200</v>
      </c>
      <c r="AZ21" s="14" t="str">
        <f t="shared" si="43"/>
        <v>P</v>
      </c>
      <c r="BA21" s="14" t="str">
        <f t="shared" si="19"/>
        <v>F5W</v>
      </c>
      <c r="BB21" s="14" t="str">
        <f t="shared" si="44"/>
        <v>F4</v>
      </c>
      <c r="BC21" s="14" t="str">
        <f t="shared" si="20"/>
        <v>F5L</v>
      </c>
      <c r="BD21" s="14" t="str">
        <f t="shared" si="47"/>
        <v>F6</v>
      </c>
      <c r="BE21" s="14" t="str">
        <f t="shared" si="45"/>
        <v>4</v>
      </c>
      <c r="BF21" s="14" t="str">
        <f t="shared" si="46"/>
        <v>6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68" t="str">
        <f t="shared" si="6"/>
        <v>P2</v>
      </c>
      <c r="C22" s="24" t="str">
        <f t="shared" si="2"/>
        <v/>
      </c>
      <c r="D22" s="77" t="str">
        <f t="shared" si="21"/>
        <v/>
      </c>
      <c r="E22" s="114" t="str">
        <f t="shared" si="22"/>
        <v>F5</v>
      </c>
      <c r="F22" s="67" t="str">
        <f t="shared" si="23"/>
        <v>W</v>
      </c>
      <c r="H22" s="81" t="str">
        <f>IF('Strategy Dashboard'!AU22="","",'Strategy Dashboard'!AU22)</f>
        <v>B</v>
      </c>
      <c r="J22" s="68" t="str">
        <f t="shared" si="7"/>
        <v/>
      </c>
      <c r="K22" s="77" t="str">
        <f t="shared" si="8"/>
        <v>F7</v>
      </c>
      <c r="L22" s="114" t="str">
        <f t="shared" si="9"/>
        <v/>
      </c>
      <c r="M22" s="24" t="str">
        <f t="shared" si="24"/>
        <v>L</v>
      </c>
      <c r="N22" s="36">
        <f t="shared" si="25"/>
        <v>-30</v>
      </c>
      <c r="O22" s="117" t="str">
        <f t="shared" si="10"/>
        <v/>
      </c>
      <c r="P22" s="24">
        <f>IF(H22="","",IF(B22="NB",P21,IF(O22="",SUM($O$5:$O22)+N22,SUM($O$5:$O22))))</f>
        <v>-29</v>
      </c>
      <c r="Q22" s="123" t="str">
        <f t="shared" si="0"/>
        <v/>
      </c>
      <c r="R22" s="121">
        <f t="shared" si="11"/>
        <v>-2</v>
      </c>
      <c r="S22" s="79" t="str">
        <f t="shared" si="12"/>
        <v>L</v>
      </c>
      <c r="T22" s="14">
        <f t="shared" si="5"/>
        <v>-10</v>
      </c>
      <c r="U22" s="14">
        <f t="shared" si="26"/>
        <v>-6</v>
      </c>
      <c r="V22" s="14" t="str">
        <f t="shared" si="27"/>
        <v>C</v>
      </c>
      <c r="W22" s="14" t="str">
        <f t="shared" si="49"/>
        <v>Y</v>
      </c>
      <c r="X22" s="14" t="str">
        <f t="shared" si="28"/>
        <v>N</v>
      </c>
      <c r="Y22" s="14">
        <f t="shared" si="29"/>
        <v>9</v>
      </c>
      <c r="Z22" s="79" t="str">
        <f t="shared" si="30"/>
        <v>N</v>
      </c>
      <c r="AA22" s="14" t="str">
        <f t="shared" si="31"/>
        <v>N</v>
      </c>
      <c r="AB22" s="14" t="str">
        <f t="shared" si="32"/>
        <v>N</v>
      </c>
      <c r="AC22" s="14">
        <f t="shared" si="33"/>
        <v>0</v>
      </c>
      <c r="AD22" s="14">
        <f t="shared" si="34"/>
        <v>5</v>
      </c>
      <c r="AE22" s="14">
        <f t="shared" si="35"/>
        <v>7</v>
      </c>
      <c r="AF22" s="14">
        <f t="shared" si="36"/>
        <v>0</v>
      </c>
      <c r="AG22" s="152" t="str">
        <f t="shared" si="37"/>
        <v>F7</v>
      </c>
      <c r="AH22" s="152" t="str">
        <f t="shared" si="38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1" t="str">
        <f t="shared" si="14"/>
        <v/>
      </c>
      <c r="AM22" s="71" t="str">
        <f t="shared" si="15"/>
        <v/>
      </c>
      <c r="AN22" s="71" t="str">
        <f t="shared" si="16"/>
        <v/>
      </c>
      <c r="AO22" s="71" t="str">
        <f t="shared" si="17"/>
        <v/>
      </c>
      <c r="AR22" s="14" t="str">
        <f t="shared" si="3"/>
        <v>HP</v>
      </c>
      <c r="AS22" s="14" t="str">
        <f t="shared" si="48"/>
        <v>M1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18"/>
        <v>00120</v>
      </c>
      <c r="AW22" s="14" t="str">
        <f t="shared" si="18"/>
        <v>12001</v>
      </c>
      <c r="AX22" s="14" t="str">
        <f t="shared" si="42"/>
        <v>100120</v>
      </c>
      <c r="AY22" s="14" t="str">
        <f t="shared" si="42"/>
        <v>012001</v>
      </c>
      <c r="AZ22" s="14" t="str">
        <f t="shared" si="43"/>
        <v>B</v>
      </c>
      <c r="BA22" s="14" t="str">
        <f t="shared" si="19"/>
        <v>F4L</v>
      </c>
      <c r="BB22" s="14" t="str">
        <f t="shared" si="44"/>
        <v>F5</v>
      </c>
      <c r="BC22" s="14" t="str">
        <f t="shared" si="20"/>
        <v>F6L</v>
      </c>
      <c r="BD22" s="14" t="str">
        <f t="shared" si="47"/>
        <v>F7</v>
      </c>
      <c r="BE22" s="14" t="str">
        <f t="shared" si="45"/>
        <v>5</v>
      </c>
      <c r="BF22" s="14" t="str">
        <f t="shared" si="46"/>
        <v>7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68" t="str">
        <f t="shared" si="6"/>
        <v>P12</v>
      </c>
      <c r="C23" s="24" t="str">
        <f t="shared" si="2"/>
        <v>T-T</v>
      </c>
      <c r="D23" s="77" t="str">
        <f t="shared" si="21"/>
        <v>F4</v>
      </c>
      <c r="E23" s="114" t="str">
        <f t="shared" si="22"/>
        <v/>
      </c>
      <c r="F23" s="67" t="str">
        <f t="shared" si="23"/>
        <v>L</v>
      </c>
      <c r="H23" s="81" t="str">
        <f>IF('Strategy Dashboard'!AU23="","",'Strategy Dashboard'!AU23)</f>
        <v>B</v>
      </c>
      <c r="J23" s="68" t="str">
        <f t="shared" si="7"/>
        <v>T-T</v>
      </c>
      <c r="K23" s="77" t="str">
        <f t="shared" si="8"/>
        <v>F8</v>
      </c>
      <c r="L23" s="114" t="str">
        <f t="shared" si="9"/>
        <v/>
      </c>
      <c r="M23" s="24" t="str">
        <f t="shared" si="24"/>
        <v>L</v>
      </c>
      <c r="N23" s="36">
        <f t="shared" si="25"/>
        <v>-42</v>
      </c>
      <c r="O23" s="117" t="str">
        <f t="shared" si="10"/>
        <v/>
      </c>
      <c r="P23" s="24">
        <f>IF(H23="","",IF(B23="NB",P22,IF(O23="",SUM($O$5:$O23)+N23,SUM($O$5:$O23))))</f>
        <v>-41</v>
      </c>
      <c r="Q23" s="123" t="str">
        <f t="shared" si="0"/>
        <v/>
      </c>
      <c r="R23" s="121">
        <f t="shared" si="11"/>
        <v>-12</v>
      </c>
      <c r="S23" s="79" t="str">
        <f t="shared" si="12"/>
        <v>L</v>
      </c>
      <c r="T23" s="14">
        <f t="shared" si="5"/>
        <v>-10</v>
      </c>
      <c r="U23" s="14">
        <f t="shared" si="26"/>
        <v>-6</v>
      </c>
      <c r="V23" s="14" t="str">
        <f t="shared" si="27"/>
        <v>C</v>
      </c>
      <c r="W23" s="14" t="str">
        <f t="shared" si="49"/>
        <v>N</v>
      </c>
      <c r="X23" s="14" t="str">
        <f t="shared" si="28"/>
        <v>N</v>
      </c>
      <c r="Y23" s="14">
        <f t="shared" si="29"/>
        <v>10</v>
      </c>
      <c r="Z23" s="79" t="str">
        <f t="shared" si="30"/>
        <v>N</v>
      </c>
      <c r="AA23" s="14" t="str">
        <f t="shared" si="31"/>
        <v>N</v>
      </c>
      <c r="AB23" s="14" t="str">
        <f t="shared" si="32"/>
        <v>N</v>
      </c>
      <c r="AC23" s="14">
        <f t="shared" si="33"/>
        <v>4</v>
      </c>
      <c r="AD23" s="14">
        <f t="shared" si="34"/>
        <v>0</v>
      </c>
      <c r="AE23" s="14">
        <f t="shared" si="35"/>
        <v>8</v>
      </c>
      <c r="AF23" s="14">
        <f t="shared" si="36"/>
        <v>0</v>
      </c>
      <c r="AG23" s="152" t="str">
        <f t="shared" si="37"/>
        <v>F8</v>
      </c>
      <c r="AH23" s="152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Y</v>
      </c>
      <c r="AL23" s="71" t="str">
        <f t="shared" si="14"/>
        <v>F4</v>
      </c>
      <c r="AM23" s="71" t="str">
        <f t="shared" si="15"/>
        <v/>
      </c>
      <c r="AN23" s="71" t="str">
        <f t="shared" si="16"/>
        <v>F8</v>
      </c>
      <c r="AO23" s="71" t="str">
        <f t="shared" si="17"/>
        <v/>
      </c>
      <c r="AR23" s="14" t="str">
        <f t="shared" si="3"/>
        <v>T-T</v>
      </c>
      <c r="AS23" s="14" t="str">
        <f t="shared" si="48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18"/>
        <v>01200</v>
      </c>
      <c r="AW23" s="14" t="str">
        <f t="shared" si="18"/>
        <v>20012</v>
      </c>
      <c r="AX23" s="14" t="str">
        <f t="shared" si="42"/>
        <v>001200</v>
      </c>
      <c r="AY23" s="14" t="str">
        <f t="shared" si="42"/>
        <v>120012</v>
      </c>
      <c r="AZ23" s="14" t="str">
        <f t="shared" si="43"/>
        <v>B</v>
      </c>
      <c r="BA23" s="14" t="str">
        <f t="shared" si="19"/>
        <v>F5W</v>
      </c>
      <c r="BB23" s="14" t="str">
        <f t="shared" si="44"/>
        <v>F4</v>
      </c>
      <c r="BC23" s="14" t="str">
        <f t="shared" si="20"/>
        <v>F7L</v>
      </c>
      <c r="BD23" s="14" t="str">
        <f t="shared" si="47"/>
        <v>F8</v>
      </c>
      <c r="BE23" s="14" t="str">
        <f t="shared" si="45"/>
        <v>4</v>
      </c>
      <c r="BF23" s="14" t="str">
        <f t="shared" si="46"/>
        <v>8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P14</v>
      </c>
      <c r="C24" s="25" t="str">
        <f t="shared" si="2"/>
        <v/>
      </c>
      <c r="D24" s="78" t="str">
        <f t="shared" si="21"/>
        <v>F5</v>
      </c>
      <c r="E24" s="115" t="str">
        <f t="shared" si="22"/>
        <v/>
      </c>
      <c r="F24" s="70" t="str">
        <f t="shared" si="23"/>
        <v>W</v>
      </c>
      <c r="H24" s="82" t="str">
        <f>IF('Strategy Dashboard'!AU24="","",'Strategy Dashboard'!AU24)</f>
        <v>P</v>
      </c>
      <c r="J24" s="69" t="str">
        <f t="shared" si="7"/>
        <v/>
      </c>
      <c r="K24" s="78" t="str">
        <f t="shared" si="8"/>
        <v>F9</v>
      </c>
      <c r="L24" s="115" t="str">
        <f t="shared" si="9"/>
        <v/>
      </c>
      <c r="M24" s="25" t="str">
        <f t="shared" si="24"/>
        <v>W</v>
      </c>
      <c r="N24" s="36">
        <f t="shared" si="25"/>
        <v>-28</v>
      </c>
      <c r="O24" s="124" t="str">
        <f t="shared" si="10"/>
        <v/>
      </c>
      <c r="P24" s="25">
        <f>IF(H24="","",IF(B24="NB",P23,IF(O24="",SUM($O$5:$O24)+N24,SUM($O$5:$O24))))</f>
        <v>-27</v>
      </c>
      <c r="Q24" s="125" t="str">
        <f t="shared" si="0"/>
        <v/>
      </c>
      <c r="R24" s="122">
        <f t="shared" si="11"/>
        <v>14</v>
      </c>
      <c r="S24" s="79" t="str">
        <f t="shared" si="12"/>
        <v>W</v>
      </c>
      <c r="T24" s="14">
        <f t="shared" si="5"/>
        <v>-9</v>
      </c>
      <c r="U24" s="14">
        <f t="shared" si="26"/>
        <v>1</v>
      </c>
      <c r="V24" s="14" t="str">
        <f t="shared" si="27"/>
        <v>C</v>
      </c>
      <c r="W24" s="14" t="str">
        <f t="shared" si="49"/>
        <v>Y</v>
      </c>
      <c r="X24" s="14" t="str">
        <f t="shared" si="28"/>
        <v>N</v>
      </c>
      <c r="Y24" s="14">
        <f t="shared" si="29"/>
        <v>11</v>
      </c>
      <c r="Z24" s="79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5</v>
      </c>
      <c r="AD24" s="14">
        <f t="shared" si="34"/>
        <v>0</v>
      </c>
      <c r="AE24" s="14">
        <f t="shared" si="35"/>
        <v>9</v>
      </c>
      <c r="AF24" s="14">
        <f t="shared" si="36"/>
        <v>0</v>
      </c>
      <c r="AG24" s="152" t="str">
        <f t="shared" si="37"/>
        <v>F9</v>
      </c>
      <c r="AH24" s="152" t="str">
        <f t="shared" si="38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1" t="str">
        <f t="shared" si="14"/>
        <v>F5</v>
      </c>
      <c r="AM24" s="71" t="str">
        <f t="shared" si="15"/>
        <v/>
      </c>
      <c r="AN24" s="71" t="str">
        <f t="shared" si="16"/>
        <v>F9</v>
      </c>
      <c r="AO24" s="71" t="str">
        <f t="shared" si="17"/>
        <v/>
      </c>
      <c r="AR24" s="14" t="str">
        <f t="shared" si="3"/>
        <v>T-T</v>
      </c>
      <c r="AS24" s="14" t="str">
        <f t="shared" si="48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18"/>
        <v>12000</v>
      </c>
      <c r="AW24" s="14" t="str">
        <f t="shared" si="18"/>
        <v>00123</v>
      </c>
      <c r="AX24" s="14" t="str">
        <f t="shared" si="42"/>
        <v>012000</v>
      </c>
      <c r="AY24" s="14" t="str">
        <f t="shared" si="42"/>
        <v>200123</v>
      </c>
      <c r="AZ24" s="14" t="str">
        <f t="shared" si="43"/>
        <v>B</v>
      </c>
      <c r="BA24" s="14" t="str">
        <f t="shared" si="19"/>
        <v>F4L</v>
      </c>
      <c r="BB24" s="14" t="str">
        <f t="shared" si="44"/>
        <v>F5</v>
      </c>
      <c r="BC24" s="14" t="str">
        <f t="shared" si="20"/>
        <v>F8L</v>
      </c>
      <c r="BD24" s="14" t="str">
        <f t="shared" si="47"/>
        <v>F9</v>
      </c>
      <c r="BE24" s="14" t="str">
        <f t="shared" si="45"/>
        <v>5</v>
      </c>
      <c r="BF24" s="14" t="str">
        <f t="shared" si="46"/>
        <v>9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4" t="str">
        <f t="shared" si="6"/>
        <v>P12</v>
      </c>
      <c r="C25" s="36" t="str">
        <f t="shared" si="2"/>
        <v/>
      </c>
      <c r="D25" s="75" t="str">
        <f t="shared" si="21"/>
        <v>F4</v>
      </c>
      <c r="E25" s="113" t="str">
        <f t="shared" si="22"/>
        <v/>
      </c>
      <c r="F25" s="76" t="str">
        <f t="shared" si="23"/>
        <v/>
      </c>
      <c r="H25" s="80" t="str">
        <f>IF('Strategy Dashboard'!AU25="","",'Strategy Dashboard'!AU25)</f>
        <v/>
      </c>
      <c r="J25" s="74" t="str">
        <f t="shared" si="7"/>
        <v/>
      </c>
      <c r="K25" s="75" t="str">
        <f t="shared" si="8"/>
        <v>F8</v>
      </c>
      <c r="L25" s="113" t="str">
        <f t="shared" si="9"/>
        <v/>
      </c>
      <c r="M25" s="36" t="str">
        <f t="shared" si="24"/>
        <v/>
      </c>
      <c r="N25" s="36" t="str">
        <f t="shared" si="25"/>
        <v/>
      </c>
      <c r="O25" s="129" t="str">
        <f t="shared" si="10"/>
        <v/>
      </c>
      <c r="P25" s="36" t="str">
        <f>IF(H25="","",IF(B25="NB",P24,IF(O25="",SUM($O$5:$O25)+N25,SUM($O$5:$O25))))</f>
        <v/>
      </c>
      <c r="Q25" s="130" t="str">
        <f t="shared" si="0"/>
        <v/>
      </c>
      <c r="R25" s="120" t="str">
        <f t="shared" si="11"/>
        <v/>
      </c>
      <c r="S25" s="79" t="str">
        <f t="shared" si="12"/>
        <v/>
      </c>
      <c r="T25" s="14" t="str">
        <f t="shared" si="5"/>
        <v/>
      </c>
      <c r="U25" s="14">
        <f t="shared" si="26"/>
        <v>0</v>
      </c>
      <c r="V25" s="14" t="str">
        <f t="shared" si="27"/>
        <v>C</v>
      </c>
      <c r="W25" s="14" t="str">
        <f t="shared" si="49"/>
        <v>N</v>
      </c>
      <c r="X25" s="14" t="str">
        <f t="shared" si="28"/>
        <v>N</v>
      </c>
      <c r="Y25" s="14">
        <f t="shared" si="29"/>
        <v>12</v>
      </c>
      <c r="Z25" s="79" t="str">
        <f t="shared" si="30"/>
        <v>N</v>
      </c>
      <c r="AA25" s="14" t="str">
        <f t="shared" si="31"/>
        <v>N</v>
      </c>
      <c r="AB25" s="14" t="str">
        <f t="shared" si="32"/>
        <v>N</v>
      </c>
      <c r="AC25" s="14">
        <f t="shared" si="33"/>
        <v>4</v>
      </c>
      <c r="AD25" s="14">
        <f t="shared" si="34"/>
        <v>0</v>
      </c>
      <c r="AE25" s="14">
        <f t="shared" si="35"/>
        <v>8</v>
      </c>
      <c r="AF25" s="14">
        <f t="shared" si="36"/>
        <v>0</v>
      </c>
      <c r="AG25" s="152" t="str">
        <f t="shared" si="37"/>
        <v>F8</v>
      </c>
      <c r="AH25" s="152" t="str">
        <f t="shared" si="38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1" t="str">
        <f t="shared" si="14"/>
        <v>F4</v>
      </c>
      <c r="AM25" s="71" t="str">
        <f t="shared" si="15"/>
        <v/>
      </c>
      <c r="AN25" s="71" t="str">
        <f t="shared" si="16"/>
        <v>F8</v>
      </c>
      <c r="AO25" s="71" t="str">
        <f t="shared" si="17"/>
        <v/>
      </c>
      <c r="AR25" s="14" t="str">
        <f t="shared" si="3"/>
        <v>T-T</v>
      </c>
      <c r="AS25" s="14" t="str">
        <f t="shared" si="48"/>
        <v>T-T</v>
      </c>
      <c r="AT25" s="14" t="str">
        <f>IF('Strategy Dashboard'!AU25="P",IF(AT24="",1,AT24+1),"")</f>
        <v/>
      </c>
      <c r="AU25" s="14" t="str">
        <f>IF('Strategy Dashboard'!AU25="B",IF(AU24="",1,AU24+1),"")</f>
        <v/>
      </c>
      <c r="AV25" s="14" t="str">
        <f t="shared" si="18"/>
        <v>20001</v>
      </c>
      <c r="AW25" s="14" t="str">
        <f t="shared" si="18"/>
        <v>01230</v>
      </c>
      <c r="AX25" s="14" t="str">
        <f t="shared" si="42"/>
        <v>120001</v>
      </c>
      <c r="AY25" s="14" t="str">
        <f t="shared" si="42"/>
        <v>001230</v>
      </c>
      <c r="AZ25" s="14" t="str">
        <f t="shared" si="43"/>
        <v>B</v>
      </c>
      <c r="BA25" s="14" t="str">
        <f t="shared" si="19"/>
        <v>F5W</v>
      </c>
      <c r="BB25" s="14" t="str">
        <f t="shared" si="44"/>
        <v>F4</v>
      </c>
      <c r="BC25" s="14" t="str">
        <f t="shared" si="20"/>
        <v>F9W</v>
      </c>
      <c r="BD25" s="14" t="str">
        <f t="shared" si="47"/>
        <v>F8</v>
      </c>
      <c r="BE25" s="14" t="str">
        <f t="shared" si="45"/>
        <v>4</v>
      </c>
      <c r="BF25" s="14" t="str">
        <f t="shared" si="46"/>
        <v>8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68" t="str">
        <f t="shared" si="6"/>
        <v/>
      </c>
      <c r="C26" s="24" t="str">
        <f t="shared" si="2"/>
        <v/>
      </c>
      <c r="D26" s="77" t="str">
        <f t="shared" si="21"/>
        <v/>
      </c>
      <c r="E26" s="114" t="str">
        <f t="shared" si="22"/>
        <v/>
      </c>
      <c r="F26" s="67" t="str">
        <f t="shared" si="23"/>
        <v/>
      </c>
      <c r="H26" s="81" t="str">
        <f>IF('Strategy Dashboard'!AU26="","",'Strategy Dashboard'!AU26)</f>
        <v/>
      </c>
      <c r="J26" s="68" t="str">
        <f t="shared" si="7"/>
        <v/>
      </c>
      <c r="K26" s="77" t="str">
        <f t="shared" si="8"/>
        <v/>
      </c>
      <c r="L26" s="114" t="str">
        <f t="shared" si="9"/>
        <v/>
      </c>
      <c r="M26" s="24" t="str">
        <f t="shared" si="24"/>
        <v/>
      </c>
      <c r="N26" s="36" t="str">
        <f t="shared" si="25"/>
        <v/>
      </c>
      <c r="O26" s="117" t="str">
        <f t="shared" si="10"/>
        <v/>
      </c>
      <c r="P26" s="24" t="str">
        <f>IF(H26="","",IF(B26="NB",P25,IF(O26="",SUM($O$5:$O26)+N26,SUM($O$5:$O26))))</f>
        <v/>
      </c>
      <c r="Q26" s="123" t="str">
        <f t="shared" si="0"/>
        <v/>
      </c>
      <c r="R26" s="121" t="str">
        <f t="shared" si="11"/>
        <v/>
      </c>
      <c r="S26" s="79" t="str">
        <f t="shared" si="12"/>
        <v/>
      </c>
      <c r="T26" s="14" t="str">
        <f t="shared" si="5"/>
        <v/>
      </c>
      <c r="U26" s="14">
        <f t="shared" si="26"/>
        <v>0</v>
      </c>
      <c r="V26" s="14" t="str">
        <f t="shared" si="27"/>
        <v/>
      </c>
      <c r="W26" s="14" t="str">
        <f t="shared" si="49"/>
        <v>Y</v>
      </c>
      <c r="X26" s="14" t="str">
        <f t="shared" si="28"/>
        <v>N</v>
      </c>
      <c r="Y26" s="14" t="str">
        <f t="shared" si="29"/>
        <v/>
      </c>
      <c r="Z26" s="79" t="str">
        <f t="shared" si="30"/>
        <v/>
      </c>
      <c r="AA26" s="14" t="str">
        <f t="shared" si="31"/>
        <v/>
      </c>
      <c r="AB26" s="14" t="str">
        <f t="shared" si="32"/>
        <v/>
      </c>
      <c r="AC26" s="14" t="str">
        <f t="shared" si="33"/>
        <v/>
      </c>
      <c r="AD26" s="14" t="str">
        <f t="shared" si="34"/>
        <v/>
      </c>
      <c r="AE26" s="14" t="str">
        <f t="shared" si="35"/>
        <v/>
      </c>
      <c r="AF26" s="14" t="str">
        <f t="shared" si="36"/>
        <v/>
      </c>
      <c r="AG26" s="152" t="str">
        <f t="shared" si="37"/>
        <v/>
      </c>
      <c r="AH26" s="152" t="str">
        <f t="shared" si="38"/>
        <v/>
      </c>
      <c r="AI26" s="44" t="str">
        <f t="shared" si="39"/>
        <v/>
      </c>
      <c r="AJ26" s="44" t="str">
        <f t="shared" si="40"/>
        <v/>
      </c>
      <c r="AK26" s="44" t="str">
        <f t="shared" si="41"/>
        <v/>
      </c>
      <c r="AL26" s="71" t="str">
        <f t="shared" si="14"/>
        <v/>
      </c>
      <c r="AM26" s="71" t="str">
        <f t="shared" si="15"/>
        <v/>
      </c>
      <c r="AN26" s="71" t="str">
        <f t="shared" si="16"/>
        <v/>
      </c>
      <c r="AO26" s="71" t="str">
        <f t="shared" si="17"/>
        <v/>
      </c>
      <c r="AR26" s="14" t="str">
        <f t="shared" si="3"/>
        <v/>
      </c>
      <c r="AS26" s="14" t="str">
        <f t="shared" si="48"/>
        <v/>
      </c>
      <c r="AT26" s="14" t="str">
        <f>IF('Strategy Dashboard'!AU26="P",IF(AT25="",1,AT25+1),"")</f>
        <v/>
      </c>
      <c r="AU26" s="14" t="str">
        <f>IF('Strategy Dashboard'!AU26="B",IF(AU25="",1,AU25+1),"")</f>
        <v/>
      </c>
      <c r="AV26" s="14" t="str">
        <f t="shared" ref="AV26:AW45" si="50">IF(AT21="",0,AT21)&amp;IF(AT22="",0,AT22)&amp;IF(AT23="",0,AT23)&amp;IF(AT24="",0,AT24)&amp;IF(AT25="",0,AT25)</f>
        <v>00010</v>
      </c>
      <c r="AW26" s="14" t="str">
        <f t="shared" si="50"/>
        <v>12300</v>
      </c>
      <c r="AX26" s="14" t="str">
        <f t="shared" si="42"/>
        <v>200010</v>
      </c>
      <c r="AY26" s="14" t="str">
        <f t="shared" si="42"/>
        <v>012300</v>
      </c>
      <c r="AZ26" s="14" t="str">
        <f t="shared" si="43"/>
        <v>B</v>
      </c>
      <c r="BA26" s="14" t="str">
        <f t="shared" si="19"/>
        <v>F4</v>
      </c>
      <c r="BB26" s="14" t="str">
        <f t="shared" si="44"/>
        <v/>
      </c>
      <c r="BC26" s="14" t="str">
        <f t="shared" si="20"/>
        <v>F8</v>
      </c>
      <c r="BD26" s="14" t="str">
        <f t="shared" si="47"/>
        <v/>
      </c>
      <c r="BE26" s="14">
        <f t="shared" si="45"/>
        <v>1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68" t="str">
        <f t="shared" si="6"/>
        <v/>
      </c>
      <c r="C27" s="24" t="str">
        <f t="shared" si="2"/>
        <v/>
      </c>
      <c r="D27" s="77" t="str">
        <f t="shared" si="21"/>
        <v/>
      </c>
      <c r="E27" s="114" t="str">
        <f t="shared" si="22"/>
        <v/>
      </c>
      <c r="F27" s="67" t="str">
        <f t="shared" si="23"/>
        <v/>
      </c>
      <c r="H27" s="81" t="str">
        <f>IF('Strategy Dashboard'!AU27="","",'Strategy Dashboard'!AU27)</f>
        <v/>
      </c>
      <c r="J27" s="68" t="str">
        <f t="shared" si="7"/>
        <v/>
      </c>
      <c r="K27" s="77" t="str">
        <f t="shared" si="8"/>
        <v/>
      </c>
      <c r="L27" s="114" t="str">
        <f t="shared" si="9"/>
        <v/>
      </c>
      <c r="M27" s="24" t="str">
        <f t="shared" si="24"/>
        <v/>
      </c>
      <c r="N27" s="36" t="str">
        <f t="shared" si="25"/>
        <v/>
      </c>
      <c r="O27" s="117" t="str">
        <f t="shared" si="10"/>
        <v/>
      </c>
      <c r="P27" s="24" t="str">
        <f>IF(H27="","",IF(B27="NB",P26,IF(O27="",SUM($O$5:$O27)+N27,SUM($O$5:$O27))))</f>
        <v/>
      </c>
      <c r="Q27" s="123" t="str">
        <f t="shared" si="0"/>
        <v/>
      </c>
      <c r="R27" s="121" t="str">
        <f t="shared" si="11"/>
        <v/>
      </c>
      <c r="S27" s="79" t="str">
        <f t="shared" si="12"/>
        <v/>
      </c>
      <c r="T27" s="14" t="str">
        <f t="shared" si="5"/>
        <v/>
      </c>
      <c r="U27" s="14">
        <f t="shared" si="26"/>
        <v>0</v>
      </c>
      <c r="V27" s="14" t="str">
        <f t="shared" si="27"/>
        <v/>
      </c>
      <c r="W27" s="14" t="str">
        <f t="shared" si="49"/>
        <v>N</v>
      </c>
      <c r="X27" s="14" t="str">
        <f t="shared" si="28"/>
        <v>N</v>
      </c>
      <c r="Y27" s="14" t="str">
        <f t="shared" si="29"/>
        <v/>
      </c>
      <c r="Z27" s="79" t="str">
        <f t="shared" si="30"/>
        <v/>
      </c>
      <c r="AA27" s="14" t="str">
        <f t="shared" si="31"/>
        <v/>
      </c>
      <c r="AB27" s="14" t="str">
        <f t="shared" si="32"/>
        <v/>
      </c>
      <c r="AC27" s="14" t="str">
        <f t="shared" si="33"/>
        <v/>
      </c>
      <c r="AD27" s="14" t="str">
        <f t="shared" si="34"/>
        <v/>
      </c>
      <c r="AE27" s="14" t="str">
        <f t="shared" si="35"/>
        <v/>
      </c>
      <c r="AF27" s="14" t="str">
        <f t="shared" si="36"/>
        <v/>
      </c>
      <c r="AG27" s="152" t="str">
        <f t="shared" si="37"/>
        <v/>
      </c>
      <c r="AH27" s="152" t="str">
        <f t="shared" si="38"/>
        <v/>
      </c>
      <c r="AI27" s="44" t="str">
        <f t="shared" si="39"/>
        <v/>
      </c>
      <c r="AJ27" s="44" t="str">
        <f t="shared" si="40"/>
        <v/>
      </c>
      <c r="AK27" s="44" t="str">
        <f t="shared" si="41"/>
        <v/>
      </c>
      <c r="AL27" s="71" t="str">
        <f t="shared" si="14"/>
        <v/>
      </c>
      <c r="AM27" s="71" t="str">
        <f t="shared" si="15"/>
        <v/>
      </c>
      <c r="AN27" s="71" t="str">
        <f t="shared" si="16"/>
        <v/>
      </c>
      <c r="AO27" s="71" t="str">
        <f t="shared" si="17"/>
        <v/>
      </c>
      <c r="AR27" s="14" t="str">
        <f t="shared" si="3"/>
        <v/>
      </c>
      <c r="AS27" s="14" t="str">
        <f t="shared" si="48"/>
        <v/>
      </c>
      <c r="AT27" s="14" t="str">
        <f>IF('Strategy Dashboard'!AU27="P",IF(AT26="",1,AT26+1),"")</f>
        <v/>
      </c>
      <c r="AU27" s="14" t="str">
        <f>IF('Strategy Dashboard'!AU27="B",IF(AU26="",1,AU26+1),"")</f>
        <v/>
      </c>
      <c r="AV27" s="14" t="str">
        <f t="shared" si="50"/>
        <v>00100</v>
      </c>
      <c r="AW27" s="14" t="str">
        <f t="shared" si="50"/>
        <v>23000</v>
      </c>
      <c r="AX27" s="14" t="str">
        <f t="shared" si="42"/>
        <v>000100</v>
      </c>
      <c r="AY27" s="14" t="str">
        <f t="shared" si="42"/>
        <v>123000</v>
      </c>
      <c r="AZ27" s="14" t="str">
        <f t="shared" si="43"/>
        <v>B</v>
      </c>
      <c r="BA27" s="14" t="str">
        <f t="shared" si="19"/>
        <v/>
      </c>
      <c r="BB27" s="14" t="str">
        <f t="shared" si="44"/>
        <v/>
      </c>
      <c r="BC27" s="14" t="str">
        <f t="shared" si="20"/>
        <v/>
      </c>
      <c r="BD27" s="14" t="str">
        <f t="shared" si="47"/>
        <v/>
      </c>
      <c r="BE27" s="14">
        <f t="shared" si="45"/>
        <v>1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68" t="str">
        <f t="shared" si="6"/>
        <v/>
      </c>
      <c r="C28" s="24" t="str">
        <f t="shared" si="2"/>
        <v/>
      </c>
      <c r="D28" s="77" t="str">
        <f t="shared" si="21"/>
        <v/>
      </c>
      <c r="E28" s="114" t="str">
        <f t="shared" si="22"/>
        <v/>
      </c>
      <c r="F28" s="67" t="str">
        <f t="shared" si="23"/>
        <v/>
      </c>
      <c r="H28" s="81" t="str">
        <f>IF('Strategy Dashboard'!AU28="","",'Strategy Dashboard'!AU28)</f>
        <v/>
      </c>
      <c r="J28" s="68" t="str">
        <f t="shared" si="7"/>
        <v/>
      </c>
      <c r="K28" s="77" t="str">
        <f t="shared" si="8"/>
        <v/>
      </c>
      <c r="L28" s="114" t="str">
        <f t="shared" si="9"/>
        <v/>
      </c>
      <c r="M28" s="24" t="str">
        <f t="shared" si="24"/>
        <v/>
      </c>
      <c r="N28" s="36" t="str">
        <f t="shared" si="25"/>
        <v/>
      </c>
      <c r="O28" s="117" t="str">
        <f t="shared" si="10"/>
        <v/>
      </c>
      <c r="P28" s="24" t="str">
        <f>IF(H28="","",IF(B28="NB",P27,IF(O28="",SUM($O$5:$O28)+N28,SUM($O$5:$O28))))</f>
        <v/>
      </c>
      <c r="Q28" s="123" t="str">
        <f t="shared" si="0"/>
        <v/>
      </c>
      <c r="R28" s="121" t="str">
        <f t="shared" si="11"/>
        <v/>
      </c>
      <c r="S28" s="79" t="str">
        <f t="shared" si="12"/>
        <v/>
      </c>
      <c r="T28" s="14" t="str">
        <f t="shared" si="5"/>
        <v/>
      </c>
      <c r="U28" s="14">
        <f t="shared" si="26"/>
        <v>0</v>
      </c>
      <c r="V28" s="14" t="str">
        <f t="shared" si="27"/>
        <v/>
      </c>
      <c r="W28" s="14" t="str">
        <f t="shared" si="49"/>
        <v>N</v>
      </c>
      <c r="X28" s="14" t="str">
        <f t="shared" si="28"/>
        <v>N</v>
      </c>
      <c r="Y28" s="14" t="str">
        <f t="shared" si="29"/>
        <v/>
      </c>
      <c r="Z28" s="79" t="str">
        <f t="shared" si="30"/>
        <v/>
      </c>
      <c r="AA28" s="14" t="str">
        <f t="shared" si="31"/>
        <v/>
      </c>
      <c r="AB28" s="14" t="str">
        <f t="shared" si="32"/>
        <v/>
      </c>
      <c r="AC28" s="14" t="str">
        <f t="shared" si="33"/>
        <v/>
      </c>
      <c r="AD28" s="14" t="str">
        <f t="shared" si="34"/>
        <v/>
      </c>
      <c r="AE28" s="14" t="str">
        <f t="shared" si="35"/>
        <v/>
      </c>
      <c r="AF28" s="14" t="str">
        <f t="shared" si="36"/>
        <v/>
      </c>
      <c r="AG28" s="152" t="str">
        <f t="shared" si="37"/>
        <v/>
      </c>
      <c r="AH28" s="152" t="str">
        <f t="shared" si="38"/>
        <v/>
      </c>
      <c r="AI28" s="44" t="str">
        <f t="shared" si="39"/>
        <v/>
      </c>
      <c r="AJ28" s="44" t="str">
        <f t="shared" si="40"/>
        <v/>
      </c>
      <c r="AK28" s="44" t="str">
        <f t="shared" si="41"/>
        <v/>
      </c>
      <c r="AL28" s="71" t="str">
        <f t="shared" si="14"/>
        <v/>
      </c>
      <c r="AM28" s="71" t="str">
        <f t="shared" si="15"/>
        <v/>
      </c>
      <c r="AN28" s="71" t="str">
        <f t="shared" si="16"/>
        <v/>
      </c>
      <c r="AO28" s="71" t="str">
        <f t="shared" si="17"/>
        <v/>
      </c>
      <c r="AR28" s="14" t="str">
        <f t="shared" si="3"/>
        <v/>
      </c>
      <c r="AS28" s="14" t="str">
        <f t="shared" si="48"/>
        <v/>
      </c>
      <c r="AT28" s="14" t="str">
        <f>IF('Strategy Dashboard'!AU28="P",IF(AT27="",1,AT27+1),"")</f>
        <v/>
      </c>
      <c r="AU28" s="14" t="str">
        <f>IF('Strategy Dashboard'!AU28="B",IF(AU27="",1,AU27+1),"")</f>
        <v/>
      </c>
      <c r="AV28" s="14" t="str">
        <f t="shared" si="50"/>
        <v>01000</v>
      </c>
      <c r="AW28" s="14" t="str">
        <f t="shared" si="50"/>
        <v>30000</v>
      </c>
      <c r="AX28" s="14" t="str">
        <f t="shared" si="42"/>
        <v>001000</v>
      </c>
      <c r="AY28" s="14" t="str">
        <f t="shared" si="42"/>
        <v>230000</v>
      </c>
      <c r="AZ28" s="14" t="str">
        <f t="shared" si="43"/>
        <v>B</v>
      </c>
      <c r="BA28" s="14" t="str">
        <f t="shared" si="19"/>
        <v/>
      </c>
      <c r="BB28" s="14" t="str">
        <f t="shared" si="44"/>
        <v/>
      </c>
      <c r="BC28" s="14" t="str">
        <f t="shared" si="20"/>
        <v/>
      </c>
      <c r="BD28" s="14" t="str">
        <f t="shared" si="47"/>
        <v/>
      </c>
      <c r="BE28" s="14">
        <f t="shared" si="45"/>
        <v>1</v>
      </c>
      <c r="BF28" s="14">
        <f t="shared" si="46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/>
      </c>
      <c r="C29" s="25" t="str">
        <f t="shared" si="2"/>
        <v/>
      </c>
      <c r="D29" s="78" t="str">
        <f t="shared" si="21"/>
        <v/>
      </c>
      <c r="E29" s="115" t="str">
        <f t="shared" si="22"/>
        <v/>
      </c>
      <c r="F29" s="70" t="str">
        <f t="shared" si="23"/>
        <v/>
      </c>
      <c r="H29" s="82" t="str">
        <f>IF('Strategy Dashboard'!AU29="","",'Strategy Dashboard'!AU29)</f>
        <v/>
      </c>
      <c r="J29" s="69" t="str">
        <f t="shared" si="7"/>
        <v/>
      </c>
      <c r="K29" s="78" t="str">
        <f t="shared" si="8"/>
        <v/>
      </c>
      <c r="L29" s="115" t="str">
        <f t="shared" si="9"/>
        <v/>
      </c>
      <c r="M29" s="25" t="str">
        <f t="shared" si="24"/>
        <v/>
      </c>
      <c r="N29" s="36" t="str">
        <f t="shared" si="25"/>
        <v/>
      </c>
      <c r="O29" s="124" t="str">
        <f t="shared" si="10"/>
        <v/>
      </c>
      <c r="P29" s="25" t="str">
        <f>IF(H29="","",IF(B29="NB",P28,IF(O29="",SUM($O$5:$O29)+N29,SUM($O$5:$O29))))</f>
        <v/>
      </c>
      <c r="Q29" s="125" t="str">
        <f t="shared" si="0"/>
        <v/>
      </c>
      <c r="R29" s="122" t="str">
        <f t="shared" si="11"/>
        <v/>
      </c>
      <c r="S29" s="79" t="str">
        <f t="shared" si="12"/>
        <v/>
      </c>
      <c r="T29" s="14" t="str">
        <f t="shared" si="5"/>
        <v/>
      </c>
      <c r="U29" s="14">
        <f t="shared" si="26"/>
        <v>0</v>
      </c>
      <c r="V29" s="14" t="str">
        <f t="shared" si="27"/>
        <v/>
      </c>
      <c r="W29" s="14" t="str">
        <f t="shared" si="49"/>
        <v>N</v>
      </c>
      <c r="X29" s="14" t="str">
        <f t="shared" si="28"/>
        <v>N</v>
      </c>
      <c r="Y29" s="14" t="str">
        <f t="shared" si="29"/>
        <v/>
      </c>
      <c r="Z29" s="79" t="str">
        <f t="shared" si="30"/>
        <v/>
      </c>
      <c r="AA29" s="14" t="str">
        <f t="shared" si="31"/>
        <v/>
      </c>
      <c r="AB29" s="14" t="str">
        <f t="shared" si="32"/>
        <v/>
      </c>
      <c r="AC29" s="14" t="str">
        <f t="shared" si="33"/>
        <v/>
      </c>
      <c r="AD29" s="14" t="str">
        <f t="shared" si="34"/>
        <v/>
      </c>
      <c r="AE29" s="14" t="str">
        <f t="shared" si="35"/>
        <v/>
      </c>
      <c r="AF29" s="14" t="str">
        <f t="shared" si="36"/>
        <v/>
      </c>
      <c r="AG29" s="152" t="str">
        <f t="shared" si="37"/>
        <v/>
      </c>
      <c r="AH29" s="152" t="str">
        <f t="shared" si="38"/>
        <v/>
      </c>
      <c r="AI29" s="44" t="str">
        <f t="shared" si="39"/>
        <v/>
      </c>
      <c r="AJ29" s="44" t="str">
        <f t="shared" si="40"/>
        <v/>
      </c>
      <c r="AK29" s="44" t="str">
        <f t="shared" si="41"/>
        <v/>
      </c>
      <c r="AL29" s="71" t="str">
        <f t="shared" si="14"/>
        <v/>
      </c>
      <c r="AM29" s="71" t="str">
        <f t="shared" si="15"/>
        <v/>
      </c>
      <c r="AN29" s="71" t="str">
        <f t="shared" si="16"/>
        <v/>
      </c>
      <c r="AO29" s="71" t="str">
        <f t="shared" si="17"/>
        <v/>
      </c>
      <c r="AR29" s="14" t="str">
        <f t="shared" si="3"/>
        <v/>
      </c>
      <c r="AS29" s="14" t="str">
        <f t="shared" si="48"/>
        <v/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0"/>
        <v>10000</v>
      </c>
      <c r="AW29" s="14" t="str">
        <f t="shared" si="50"/>
        <v>00000</v>
      </c>
      <c r="AX29" s="14" t="str">
        <f t="shared" si="42"/>
        <v>010000</v>
      </c>
      <c r="AY29" s="14" t="str">
        <f t="shared" si="42"/>
        <v>300000</v>
      </c>
      <c r="AZ29" s="14" t="str">
        <f t="shared" si="43"/>
        <v>B</v>
      </c>
      <c r="BA29" s="14" t="str">
        <f t="shared" si="19"/>
        <v/>
      </c>
      <c r="BB29" s="14" t="str">
        <f t="shared" si="44"/>
        <v/>
      </c>
      <c r="BC29" s="14" t="str">
        <f t="shared" si="20"/>
        <v/>
      </c>
      <c r="BD29" s="14" t="str">
        <f t="shared" si="47"/>
        <v/>
      </c>
      <c r="BE29" s="14">
        <f t="shared" si="45"/>
        <v>1</v>
      </c>
      <c r="BF29" s="14">
        <f t="shared" si="46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/>
      </c>
      <c r="C30" s="36" t="str">
        <f t="shared" si="2"/>
        <v/>
      </c>
      <c r="D30" s="75" t="str">
        <f t="shared" si="21"/>
        <v/>
      </c>
      <c r="E30" s="113" t="str">
        <f t="shared" si="22"/>
        <v/>
      </c>
      <c r="F30" s="76" t="str">
        <f t="shared" si="23"/>
        <v/>
      </c>
      <c r="H30" s="80" t="str">
        <f>IF('Strategy Dashboard'!AU30="","",'Strategy Dashboard'!AU30)</f>
        <v/>
      </c>
      <c r="J30" s="74" t="str">
        <f t="shared" si="7"/>
        <v/>
      </c>
      <c r="K30" s="75" t="str">
        <f t="shared" si="8"/>
        <v/>
      </c>
      <c r="L30" s="113" t="str">
        <f t="shared" si="9"/>
        <v/>
      </c>
      <c r="M30" s="36" t="str">
        <f t="shared" si="24"/>
        <v/>
      </c>
      <c r="N30" s="36" t="str">
        <f t="shared" si="25"/>
        <v/>
      </c>
      <c r="O30" s="129" t="str">
        <f t="shared" si="10"/>
        <v/>
      </c>
      <c r="P30" s="36" t="str">
        <f>IF(H30="","",IF(B30="NB",P29,IF(O30="",SUM($O$5:$O30)+N30,SUM($O$5:$O30))))</f>
        <v/>
      </c>
      <c r="Q30" s="130" t="str">
        <f t="shared" si="0"/>
        <v/>
      </c>
      <c r="R30" s="122" t="str">
        <f t="shared" si="11"/>
        <v/>
      </c>
      <c r="S30" s="79" t="str">
        <f t="shared" si="12"/>
        <v/>
      </c>
      <c r="T30" s="14" t="str">
        <f t="shared" si="5"/>
        <v/>
      </c>
      <c r="U30" s="14">
        <f t="shared" si="26"/>
        <v>0</v>
      </c>
      <c r="V30" s="14" t="str">
        <f t="shared" si="27"/>
        <v/>
      </c>
      <c r="W30" s="14" t="str">
        <f t="shared" si="49"/>
        <v>N</v>
      </c>
      <c r="X30" s="14" t="str">
        <f t="shared" si="28"/>
        <v>N</v>
      </c>
      <c r="Y30" s="14" t="str">
        <f t="shared" si="29"/>
        <v/>
      </c>
      <c r="Z30" s="79" t="str">
        <f t="shared" si="30"/>
        <v/>
      </c>
      <c r="AA30" s="14" t="str">
        <f t="shared" si="31"/>
        <v/>
      </c>
      <c r="AB30" s="14" t="str">
        <f t="shared" si="32"/>
        <v/>
      </c>
      <c r="AC30" s="14" t="str">
        <f t="shared" si="33"/>
        <v/>
      </c>
      <c r="AD30" s="14" t="str">
        <f t="shared" si="34"/>
        <v/>
      </c>
      <c r="AE30" s="14" t="str">
        <f t="shared" si="35"/>
        <v/>
      </c>
      <c r="AF30" s="14" t="str">
        <f t="shared" si="36"/>
        <v/>
      </c>
      <c r="AG30" s="152" t="str">
        <f t="shared" si="37"/>
        <v/>
      </c>
      <c r="AH30" s="152" t="str">
        <f t="shared" si="38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1" t="str">
        <f t="shared" si="14"/>
        <v/>
      </c>
      <c r="AM30" s="71" t="str">
        <f t="shared" si="15"/>
        <v/>
      </c>
      <c r="AN30" s="71" t="str">
        <f t="shared" si="16"/>
        <v/>
      </c>
      <c r="AO30" s="71" t="str">
        <f t="shared" si="17"/>
        <v/>
      </c>
      <c r="AR30" s="14" t="str">
        <f t="shared" si="3"/>
        <v/>
      </c>
      <c r="AS30" s="14" t="str">
        <f t="shared" si="48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00000</v>
      </c>
      <c r="AW30" s="14" t="str">
        <f t="shared" si="50"/>
        <v>00000</v>
      </c>
      <c r="AX30" s="14" t="str">
        <f t="shared" si="42"/>
        <v>100000</v>
      </c>
      <c r="AY30" s="14" t="str">
        <f t="shared" si="42"/>
        <v>000000</v>
      </c>
      <c r="AZ30" s="14" t="str">
        <f t="shared" si="43"/>
        <v>B</v>
      </c>
      <c r="BA30" s="14" t="str">
        <f t="shared" si="19"/>
        <v/>
      </c>
      <c r="BB30" s="14" t="str">
        <f t="shared" si="44"/>
        <v/>
      </c>
      <c r="BC30" s="14" t="str">
        <f t="shared" si="20"/>
        <v/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/>
      </c>
      <c r="C31" s="24" t="str">
        <f t="shared" si="2"/>
        <v/>
      </c>
      <c r="D31" s="77" t="str">
        <f t="shared" si="21"/>
        <v/>
      </c>
      <c r="E31" s="114" t="str">
        <f t="shared" si="22"/>
        <v/>
      </c>
      <c r="F31" s="67" t="str">
        <f t="shared" si="23"/>
        <v/>
      </c>
      <c r="H31" s="81" t="str">
        <f>IF('Strategy Dashboard'!AU31="","",'Strategy Dashboard'!AU31)</f>
        <v/>
      </c>
      <c r="J31" s="68" t="str">
        <f t="shared" si="7"/>
        <v/>
      </c>
      <c r="K31" s="77" t="str">
        <f t="shared" si="8"/>
        <v/>
      </c>
      <c r="L31" s="114" t="str">
        <f t="shared" si="9"/>
        <v/>
      </c>
      <c r="M31" s="24" t="str">
        <f t="shared" si="24"/>
        <v/>
      </c>
      <c r="N31" s="36" t="str">
        <f t="shared" si="25"/>
        <v/>
      </c>
      <c r="O31" s="117" t="str">
        <f t="shared" si="10"/>
        <v/>
      </c>
      <c r="P31" s="24" t="str">
        <f>IF(H31="","",IF(B31="NB",P30,IF(O31="",SUM($O$5:$O31)+N31,SUM($O$5:$O31))))</f>
        <v/>
      </c>
      <c r="Q31" s="123" t="str">
        <f t="shared" si="0"/>
        <v/>
      </c>
      <c r="R31" s="122" t="str">
        <f t="shared" si="11"/>
        <v/>
      </c>
      <c r="S31" s="79" t="str">
        <f t="shared" si="12"/>
        <v/>
      </c>
      <c r="T31" s="14" t="str">
        <f t="shared" si="5"/>
        <v/>
      </c>
      <c r="U31" s="14">
        <f t="shared" si="26"/>
        <v>0</v>
      </c>
      <c r="V31" s="14" t="str">
        <f t="shared" si="27"/>
        <v/>
      </c>
      <c r="W31" s="14" t="str">
        <f t="shared" si="49"/>
        <v>N</v>
      </c>
      <c r="X31" s="14" t="str">
        <f t="shared" si="28"/>
        <v>N</v>
      </c>
      <c r="Y31" s="14" t="str">
        <f t="shared" si="29"/>
        <v/>
      </c>
      <c r="Z31" s="79" t="str">
        <f t="shared" si="30"/>
        <v/>
      </c>
      <c r="AA31" s="14" t="str">
        <f t="shared" si="31"/>
        <v/>
      </c>
      <c r="AB31" s="14" t="str">
        <f t="shared" si="32"/>
        <v/>
      </c>
      <c r="AC31" s="14" t="str">
        <f t="shared" si="33"/>
        <v/>
      </c>
      <c r="AD31" s="14" t="str">
        <f t="shared" si="34"/>
        <v/>
      </c>
      <c r="AE31" s="14" t="str">
        <f t="shared" si="35"/>
        <v/>
      </c>
      <c r="AF31" s="14" t="str">
        <f t="shared" si="36"/>
        <v/>
      </c>
      <c r="AG31" s="152" t="str">
        <f t="shared" si="37"/>
        <v/>
      </c>
      <c r="AH31" s="152" t="str">
        <f t="shared" si="38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1" t="str">
        <f t="shared" si="14"/>
        <v/>
      </c>
      <c r="AM31" s="71" t="str">
        <f t="shared" si="15"/>
        <v/>
      </c>
      <c r="AN31" s="71" t="str">
        <f t="shared" si="16"/>
        <v/>
      </c>
      <c r="AO31" s="71" t="str">
        <f t="shared" si="17"/>
        <v/>
      </c>
      <c r="AR31" s="14" t="str">
        <f t="shared" si="3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00000</v>
      </c>
      <c r="AW31" s="14" t="str">
        <f t="shared" si="50"/>
        <v>00000</v>
      </c>
      <c r="AX31" s="14" t="str">
        <f t="shared" si="42"/>
        <v>000000</v>
      </c>
      <c r="AY31" s="14" t="str">
        <f t="shared" si="42"/>
        <v>000000</v>
      </c>
      <c r="AZ31" s="14" t="str">
        <f t="shared" si="43"/>
        <v>B</v>
      </c>
      <c r="BA31" s="14" t="str">
        <f t="shared" si="19"/>
        <v/>
      </c>
      <c r="BB31" s="14" t="str">
        <f t="shared" si="44"/>
        <v/>
      </c>
      <c r="BC31" s="14" t="str">
        <f t="shared" si="20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/>
      </c>
      <c r="C32" s="24" t="str">
        <f t="shared" si="2"/>
        <v/>
      </c>
      <c r="D32" s="77" t="str">
        <f t="shared" si="21"/>
        <v/>
      </c>
      <c r="E32" s="114" t="str">
        <f t="shared" si="22"/>
        <v/>
      </c>
      <c r="F32" s="67" t="str">
        <f t="shared" si="23"/>
        <v/>
      </c>
      <c r="H32" s="81" t="str">
        <f>IF('Strategy Dashboard'!AU32="","",'Strategy Dashboard'!AU32)</f>
        <v/>
      </c>
      <c r="J32" s="68" t="str">
        <f t="shared" si="7"/>
        <v/>
      </c>
      <c r="K32" s="77" t="str">
        <f t="shared" si="8"/>
        <v/>
      </c>
      <c r="L32" s="114" t="str">
        <f t="shared" si="9"/>
        <v/>
      </c>
      <c r="M32" s="24" t="str">
        <f t="shared" si="24"/>
        <v/>
      </c>
      <c r="N32" s="36" t="str">
        <f t="shared" si="25"/>
        <v/>
      </c>
      <c r="O32" s="117" t="str">
        <f t="shared" si="10"/>
        <v/>
      </c>
      <c r="P32" s="24" t="str">
        <f>IF(H32="","",IF(B32="NB",P31,IF(O32="",SUM($O$5:$O32)+N32,SUM($O$5:$O32))))</f>
        <v/>
      </c>
      <c r="Q32" s="123" t="str">
        <f t="shared" si="0"/>
        <v/>
      </c>
      <c r="R32" s="122" t="str">
        <f t="shared" si="11"/>
        <v/>
      </c>
      <c r="S32" s="79" t="str">
        <f t="shared" si="12"/>
        <v/>
      </c>
      <c r="T32" s="14" t="str">
        <f t="shared" si="5"/>
        <v/>
      </c>
      <c r="U32" s="14">
        <f t="shared" si="26"/>
        <v>0</v>
      </c>
      <c r="V32" s="14" t="str">
        <f t="shared" si="27"/>
        <v/>
      </c>
      <c r="W32" s="14" t="str">
        <f t="shared" si="49"/>
        <v>N</v>
      </c>
      <c r="X32" s="14" t="str">
        <f t="shared" si="28"/>
        <v>N</v>
      </c>
      <c r="Y32" s="14" t="str">
        <f t="shared" si="29"/>
        <v/>
      </c>
      <c r="Z32" s="79" t="str">
        <f t="shared" si="30"/>
        <v/>
      </c>
      <c r="AA32" s="14" t="str">
        <f t="shared" si="31"/>
        <v/>
      </c>
      <c r="AB32" s="14" t="str">
        <f t="shared" si="32"/>
        <v/>
      </c>
      <c r="AC32" s="14" t="str">
        <f t="shared" si="33"/>
        <v/>
      </c>
      <c r="AD32" s="14" t="str">
        <f t="shared" si="34"/>
        <v/>
      </c>
      <c r="AE32" s="14" t="str">
        <f t="shared" si="35"/>
        <v/>
      </c>
      <c r="AF32" s="14" t="str">
        <f t="shared" si="36"/>
        <v/>
      </c>
      <c r="AG32" s="152" t="str">
        <f t="shared" si="37"/>
        <v/>
      </c>
      <c r="AH32" s="152" t="str">
        <f t="shared" si="38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1" t="str">
        <f t="shared" si="14"/>
        <v/>
      </c>
      <c r="AM32" s="71" t="str">
        <f t="shared" si="15"/>
        <v/>
      </c>
      <c r="AN32" s="71" t="str">
        <f t="shared" si="16"/>
        <v/>
      </c>
      <c r="AO32" s="71" t="str">
        <f t="shared" si="17"/>
        <v/>
      </c>
      <c r="AR32" s="14" t="str">
        <f t="shared" si="3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00000</v>
      </c>
      <c r="AW32" s="14" t="str">
        <f t="shared" si="50"/>
        <v>00000</v>
      </c>
      <c r="AX32" s="14" t="str">
        <f t="shared" si="42"/>
        <v>000000</v>
      </c>
      <c r="AY32" s="14" t="str">
        <f t="shared" si="42"/>
        <v>000000</v>
      </c>
      <c r="AZ32" s="14" t="str">
        <f t="shared" si="43"/>
        <v>B</v>
      </c>
      <c r="BA32" s="14" t="str">
        <f t="shared" si="19"/>
        <v/>
      </c>
      <c r="BB32" s="14" t="str">
        <f t="shared" si="44"/>
        <v/>
      </c>
      <c r="BC32" s="14" t="str">
        <f t="shared" si="20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68" t="str">
        <f t="shared" si="6"/>
        <v/>
      </c>
      <c r="C33" s="24" t="str">
        <f t="shared" si="2"/>
        <v/>
      </c>
      <c r="D33" s="77" t="str">
        <f t="shared" si="21"/>
        <v/>
      </c>
      <c r="E33" s="114" t="str">
        <f t="shared" si="22"/>
        <v/>
      </c>
      <c r="F33" s="67" t="str">
        <f t="shared" si="23"/>
        <v/>
      </c>
      <c r="H33" s="81" t="str">
        <f>IF('Strategy Dashboard'!AU33="","",'Strategy Dashboard'!AU33)</f>
        <v/>
      </c>
      <c r="J33" s="68" t="str">
        <f t="shared" si="7"/>
        <v/>
      </c>
      <c r="K33" s="77" t="str">
        <f t="shared" si="8"/>
        <v/>
      </c>
      <c r="L33" s="114" t="str">
        <f t="shared" si="9"/>
        <v/>
      </c>
      <c r="M33" s="24" t="str">
        <f t="shared" si="24"/>
        <v/>
      </c>
      <c r="N33" s="36" t="str">
        <f t="shared" si="25"/>
        <v/>
      </c>
      <c r="O33" s="117" t="str">
        <f t="shared" si="10"/>
        <v/>
      </c>
      <c r="P33" s="24" t="str">
        <f>IF(H33="","",IF(B33="NB",P32,IF(O33="",SUM($O$5:$O33)+N33,SUM($O$5:$O33))))</f>
        <v/>
      </c>
      <c r="Q33" s="123" t="str">
        <f t="shared" si="0"/>
        <v/>
      </c>
      <c r="R33" s="122" t="str">
        <f t="shared" si="11"/>
        <v/>
      </c>
      <c r="S33" s="79" t="str">
        <f t="shared" si="12"/>
        <v/>
      </c>
      <c r="T33" s="14" t="str">
        <f t="shared" si="5"/>
        <v/>
      </c>
      <c r="U33" s="14">
        <f t="shared" si="26"/>
        <v>0</v>
      </c>
      <c r="V33" s="14" t="str">
        <f t="shared" si="27"/>
        <v/>
      </c>
      <c r="W33" s="14" t="str">
        <f t="shared" si="49"/>
        <v>N</v>
      </c>
      <c r="X33" s="14" t="str">
        <f t="shared" si="28"/>
        <v>N</v>
      </c>
      <c r="Y33" s="14" t="str">
        <f t="shared" si="29"/>
        <v/>
      </c>
      <c r="Z33" s="79" t="str">
        <f t="shared" si="30"/>
        <v/>
      </c>
      <c r="AA33" s="14" t="str">
        <f t="shared" si="31"/>
        <v/>
      </c>
      <c r="AB33" s="14" t="str">
        <f t="shared" si="32"/>
        <v/>
      </c>
      <c r="AC33" s="14" t="str">
        <f t="shared" si="33"/>
        <v/>
      </c>
      <c r="AD33" s="14" t="str">
        <f t="shared" si="34"/>
        <v/>
      </c>
      <c r="AE33" s="14" t="str">
        <f t="shared" si="35"/>
        <v/>
      </c>
      <c r="AF33" s="14" t="str">
        <f t="shared" si="36"/>
        <v/>
      </c>
      <c r="AG33" s="152" t="str">
        <f t="shared" si="37"/>
        <v/>
      </c>
      <c r="AH33" s="152" t="str">
        <f t="shared" si="38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1" t="str">
        <f t="shared" si="14"/>
        <v/>
      </c>
      <c r="AM33" s="71" t="str">
        <f t="shared" si="15"/>
        <v/>
      </c>
      <c r="AN33" s="71" t="str">
        <f t="shared" si="16"/>
        <v/>
      </c>
      <c r="AO33" s="71" t="str">
        <f t="shared" si="17"/>
        <v/>
      </c>
      <c r="AR33" s="14" t="str">
        <f t="shared" si="3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00000</v>
      </c>
      <c r="AW33" s="14" t="str">
        <f t="shared" si="50"/>
        <v>00000</v>
      </c>
      <c r="AX33" s="14" t="str">
        <f t="shared" si="42"/>
        <v>000000</v>
      </c>
      <c r="AY33" s="14" t="str">
        <f t="shared" si="42"/>
        <v>000000</v>
      </c>
      <c r="AZ33" s="14" t="str">
        <f t="shared" si="43"/>
        <v>B</v>
      </c>
      <c r="BA33" s="14" t="str">
        <f t="shared" si="19"/>
        <v/>
      </c>
      <c r="BB33" s="14" t="str">
        <f t="shared" si="44"/>
        <v/>
      </c>
      <c r="BC33" s="14" t="str">
        <f t="shared" si="20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/>
      </c>
      <c r="C34" s="25" t="str">
        <f t="shared" si="2"/>
        <v/>
      </c>
      <c r="D34" s="78" t="str">
        <f t="shared" si="21"/>
        <v/>
      </c>
      <c r="E34" s="115" t="str">
        <f t="shared" si="22"/>
        <v/>
      </c>
      <c r="F34" s="70" t="str">
        <f t="shared" si="23"/>
        <v/>
      </c>
      <c r="H34" s="82" t="str">
        <f>IF('Strategy Dashboard'!AU34="","",'Strategy Dashboard'!AU34)</f>
        <v/>
      </c>
      <c r="J34" s="69" t="str">
        <f t="shared" si="7"/>
        <v/>
      </c>
      <c r="K34" s="78" t="str">
        <f t="shared" si="8"/>
        <v/>
      </c>
      <c r="L34" s="115" t="str">
        <f t="shared" si="9"/>
        <v/>
      </c>
      <c r="M34" s="25" t="str">
        <f t="shared" si="24"/>
        <v/>
      </c>
      <c r="N34" s="36" t="str">
        <f t="shared" si="25"/>
        <v/>
      </c>
      <c r="O34" s="124" t="str">
        <f t="shared" si="10"/>
        <v/>
      </c>
      <c r="P34" s="25" t="str">
        <f>IF(H34="","",IF(B34="NB",P33,IF(O34="",SUM($O$5:$O34)+N34,SUM($O$5:$O34))))</f>
        <v/>
      </c>
      <c r="Q34" s="125" t="str">
        <f t="shared" si="0"/>
        <v/>
      </c>
      <c r="R34" s="122" t="str">
        <f t="shared" si="11"/>
        <v/>
      </c>
      <c r="S34" s="79" t="str">
        <f t="shared" si="12"/>
        <v/>
      </c>
      <c r="T34" s="14" t="str">
        <f t="shared" si="5"/>
        <v/>
      </c>
      <c r="U34" s="14">
        <f t="shared" si="26"/>
        <v>0</v>
      </c>
      <c r="V34" s="14" t="str">
        <f t="shared" si="27"/>
        <v/>
      </c>
      <c r="W34" s="14" t="str">
        <f t="shared" si="49"/>
        <v>N</v>
      </c>
      <c r="X34" s="14" t="str">
        <f t="shared" si="28"/>
        <v>N</v>
      </c>
      <c r="Y34" s="14" t="str">
        <f t="shared" si="29"/>
        <v/>
      </c>
      <c r="Z34" s="79" t="str">
        <f t="shared" si="30"/>
        <v/>
      </c>
      <c r="AA34" s="14" t="str">
        <f t="shared" si="31"/>
        <v/>
      </c>
      <c r="AB34" s="14" t="str">
        <f t="shared" si="32"/>
        <v/>
      </c>
      <c r="AC34" s="14" t="str">
        <f t="shared" si="33"/>
        <v/>
      </c>
      <c r="AD34" s="14" t="str">
        <f t="shared" si="34"/>
        <v/>
      </c>
      <c r="AE34" s="14" t="str">
        <f t="shared" si="35"/>
        <v/>
      </c>
      <c r="AF34" s="14" t="str">
        <f t="shared" si="36"/>
        <v/>
      </c>
      <c r="AG34" s="152" t="str">
        <f t="shared" si="37"/>
        <v/>
      </c>
      <c r="AH34" s="152" t="str">
        <f t="shared" si="38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1" t="str">
        <f t="shared" si="14"/>
        <v/>
      </c>
      <c r="AM34" s="71" t="str">
        <f t="shared" si="15"/>
        <v/>
      </c>
      <c r="AN34" s="71" t="str">
        <f t="shared" si="16"/>
        <v/>
      </c>
      <c r="AO34" s="71" t="str">
        <f t="shared" si="17"/>
        <v/>
      </c>
      <c r="AR34" s="14" t="str">
        <f t="shared" si="3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00000</v>
      </c>
      <c r="AX34" s="14" t="str">
        <f t="shared" si="42"/>
        <v>000000</v>
      </c>
      <c r="AY34" s="14" t="str">
        <f t="shared" si="42"/>
        <v>000000</v>
      </c>
      <c r="AZ34" s="14" t="str">
        <f t="shared" si="43"/>
        <v>B</v>
      </c>
      <c r="BA34" s="14" t="str">
        <f t="shared" si="19"/>
        <v/>
      </c>
      <c r="BB34" s="14" t="str">
        <f t="shared" si="44"/>
        <v/>
      </c>
      <c r="BC34" s="14" t="str">
        <f t="shared" si="20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4" t="str">
        <f t="shared" si="6"/>
        <v/>
      </c>
      <c r="C35" s="36" t="str">
        <f t="shared" si="2"/>
        <v/>
      </c>
      <c r="D35" s="75" t="str">
        <f t="shared" si="21"/>
        <v/>
      </c>
      <c r="E35" s="113" t="str">
        <f t="shared" si="22"/>
        <v/>
      </c>
      <c r="F35" s="76" t="str">
        <f t="shared" si="23"/>
        <v/>
      </c>
      <c r="H35" s="80" t="str">
        <f>IF('Strategy Dashboard'!AU35="","",'Strategy Dashboard'!AU35)</f>
        <v/>
      </c>
      <c r="J35" s="74" t="str">
        <f t="shared" si="7"/>
        <v/>
      </c>
      <c r="K35" s="75" t="str">
        <f t="shared" si="8"/>
        <v/>
      </c>
      <c r="L35" s="113" t="str">
        <f t="shared" si="9"/>
        <v/>
      </c>
      <c r="M35" s="36" t="str">
        <f t="shared" si="24"/>
        <v/>
      </c>
      <c r="N35" s="36" t="str">
        <f t="shared" si="25"/>
        <v/>
      </c>
      <c r="O35" s="129" t="str">
        <f t="shared" si="10"/>
        <v/>
      </c>
      <c r="P35" s="36" t="str">
        <f>IF(H35="","",IF(B35="NB",P34,IF(O35="",SUM($O$5:$O35)+N35,SUM($O$5:$O35))))</f>
        <v/>
      </c>
      <c r="Q35" s="130" t="str">
        <f t="shared" si="0"/>
        <v/>
      </c>
      <c r="R35" s="122" t="str">
        <f t="shared" si="11"/>
        <v/>
      </c>
      <c r="S35" s="79" t="str">
        <f t="shared" si="12"/>
        <v/>
      </c>
      <c r="T35" s="14" t="str">
        <f t="shared" si="5"/>
        <v/>
      </c>
      <c r="U35" s="14">
        <f t="shared" si="26"/>
        <v>0</v>
      </c>
      <c r="V35" s="14" t="str">
        <f t="shared" si="27"/>
        <v/>
      </c>
      <c r="W35" s="14" t="str">
        <f t="shared" si="49"/>
        <v>N</v>
      </c>
      <c r="X35" s="14" t="str">
        <f t="shared" si="28"/>
        <v>N</v>
      </c>
      <c r="Y35" s="14" t="str">
        <f t="shared" si="29"/>
        <v/>
      </c>
      <c r="Z35" s="79" t="str">
        <f t="shared" si="30"/>
        <v/>
      </c>
      <c r="AA35" s="14" t="str">
        <f t="shared" si="31"/>
        <v/>
      </c>
      <c r="AB35" s="14" t="str">
        <f t="shared" si="32"/>
        <v/>
      </c>
      <c r="AC35" s="14" t="str">
        <f t="shared" si="33"/>
        <v/>
      </c>
      <c r="AD35" s="14" t="str">
        <f t="shared" si="34"/>
        <v/>
      </c>
      <c r="AE35" s="14" t="str">
        <f t="shared" si="35"/>
        <v/>
      </c>
      <c r="AF35" s="14" t="str">
        <f t="shared" si="36"/>
        <v/>
      </c>
      <c r="AG35" s="152" t="str">
        <f t="shared" si="37"/>
        <v/>
      </c>
      <c r="AH35" s="152" t="str">
        <f t="shared" si="38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1" t="str">
        <f t="shared" si="14"/>
        <v/>
      </c>
      <c r="AM35" s="71" t="str">
        <f t="shared" si="15"/>
        <v/>
      </c>
      <c r="AN35" s="71" t="str">
        <f t="shared" si="16"/>
        <v/>
      </c>
      <c r="AO35" s="71" t="str">
        <f t="shared" si="17"/>
        <v/>
      </c>
      <c r="AR35" s="14" t="str">
        <f t="shared" si="3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19"/>
        <v/>
      </c>
      <c r="BB35" s="14" t="str">
        <f t="shared" si="44"/>
        <v/>
      </c>
      <c r="BC35" s="14" t="str">
        <f t="shared" si="20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68" t="str">
        <f t="shared" si="6"/>
        <v/>
      </c>
      <c r="C36" s="24" t="str">
        <f t="shared" si="2"/>
        <v/>
      </c>
      <c r="D36" s="77" t="str">
        <f t="shared" si="21"/>
        <v/>
      </c>
      <c r="E36" s="114" t="str">
        <f t="shared" si="22"/>
        <v/>
      </c>
      <c r="F36" s="67" t="str">
        <f t="shared" si="23"/>
        <v/>
      </c>
      <c r="H36" s="81" t="str">
        <f>IF('Strategy Dashboard'!AU36="","",'Strategy Dashboard'!AU36)</f>
        <v/>
      </c>
      <c r="J36" s="68" t="str">
        <f t="shared" si="7"/>
        <v/>
      </c>
      <c r="K36" s="77" t="str">
        <f t="shared" si="8"/>
        <v/>
      </c>
      <c r="L36" s="114" t="str">
        <f t="shared" si="9"/>
        <v/>
      </c>
      <c r="M36" s="24" t="str">
        <f t="shared" si="24"/>
        <v/>
      </c>
      <c r="N36" s="36" t="str">
        <f t="shared" si="25"/>
        <v/>
      </c>
      <c r="O36" s="117" t="str">
        <f t="shared" si="10"/>
        <v/>
      </c>
      <c r="P36" s="24" t="str">
        <f>IF(H36="","",IF(B36="NB",P35,IF(O36="",SUM($O$5:$O36)+N36,SUM($O$5:$O36))))</f>
        <v/>
      </c>
      <c r="Q36" s="123" t="str">
        <f t="shared" si="0"/>
        <v/>
      </c>
      <c r="R36" s="122" t="str">
        <f t="shared" si="11"/>
        <v/>
      </c>
      <c r="S36" s="79" t="str">
        <f t="shared" si="12"/>
        <v/>
      </c>
      <c r="T36" s="14" t="str">
        <f t="shared" si="5"/>
        <v/>
      </c>
      <c r="U36" s="14">
        <f t="shared" si="26"/>
        <v>0</v>
      </c>
      <c r="V36" s="14" t="str">
        <f t="shared" si="27"/>
        <v/>
      </c>
      <c r="W36" s="14" t="str">
        <f t="shared" si="49"/>
        <v>N</v>
      </c>
      <c r="X36" s="14" t="str">
        <f t="shared" si="28"/>
        <v>N</v>
      </c>
      <c r="Y36" s="14" t="str">
        <f t="shared" si="29"/>
        <v/>
      </c>
      <c r="Z36" s="79" t="str">
        <f t="shared" si="30"/>
        <v/>
      </c>
      <c r="AA36" s="14" t="str">
        <f t="shared" si="31"/>
        <v/>
      </c>
      <c r="AB36" s="14" t="str">
        <f t="shared" si="32"/>
        <v/>
      </c>
      <c r="AC36" s="14" t="str">
        <f t="shared" si="33"/>
        <v/>
      </c>
      <c r="AD36" s="14" t="str">
        <f t="shared" si="34"/>
        <v/>
      </c>
      <c r="AE36" s="14" t="str">
        <f t="shared" si="35"/>
        <v/>
      </c>
      <c r="AF36" s="14" t="str">
        <f t="shared" si="36"/>
        <v/>
      </c>
      <c r="AG36" s="152" t="str">
        <f t="shared" si="37"/>
        <v/>
      </c>
      <c r="AH36" s="152" t="str">
        <f t="shared" si="38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1" t="str">
        <f t="shared" si="14"/>
        <v/>
      </c>
      <c r="AM36" s="71" t="str">
        <f t="shared" si="15"/>
        <v/>
      </c>
      <c r="AN36" s="71" t="str">
        <f t="shared" si="16"/>
        <v/>
      </c>
      <c r="AO36" s="71" t="str">
        <f t="shared" si="17"/>
        <v/>
      </c>
      <c r="AR36" s="14" t="str">
        <f t="shared" si="3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19"/>
        <v/>
      </c>
      <c r="BB36" s="14" t="str">
        <f t="shared" si="44"/>
        <v/>
      </c>
      <c r="BC36" s="14" t="str">
        <f t="shared" si="20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68" t="str">
        <f t="shared" si="6"/>
        <v/>
      </c>
      <c r="C37" s="24" t="str">
        <f t="shared" si="2"/>
        <v/>
      </c>
      <c r="D37" s="77" t="str">
        <f t="shared" si="21"/>
        <v/>
      </c>
      <c r="E37" s="114" t="str">
        <f t="shared" si="22"/>
        <v/>
      </c>
      <c r="F37" s="67" t="str">
        <f t="shared" si="23"/>
        <v/>
      </c>
      <c r="H37" s="81" t="str">
        <f>IF('Strategy Dashboard'!AU37="","",'Strategy Dashboard'!AU37)</f>
        <v/>
      </c>
      <c r="J37" s="68" t="str">
        <f t="shared" si="7"/>
        <v/>
      </c>
      <c r="K37" s="77" t="str">
        <f t="shared" si="8"/>
        <v/>
      </c>
      <c r="L37" s="114" t="str">
        <f t="shared" si="9"/>
        <v/>
      </c>
      <c r="M37" s="24" t="str">
        <f t="shared" si="24"/>
        <v/>
      </c>
      <c r="N37" s="36" t="str">
        <f t="shared" si="25"/>
        <v/>
      </c>
      <c r="O37" s="117" t="str">
        <f t="shared" si="10"/>
        <v/>
      </c>
      <c r="P37" s="24" t="str">
        <f>IF(H37="","",IF(B37="NB",P36,IF(O37="",SUM($O$5:$O37)+N37,SUM($O$5:$O37))))</f>
        <v/>
      </c>
      <c r="Q37" s="123" t="str">
        <f t="shared" si="0"/>
        <v/>
      </c>
      <c r="R37" s="122" t="str">
        <f t="shared" si="11"/>
        <v/>
      </c>
      <c r="S37" s="79" t="str">
        <f t="shared" si="12"/>
        <v/>
      </c>
      <c r="T37" s="14" t="str">
        <f t="shared" si="5"/>
        <v/>
      </c>
      <c r="U37" s="14">
        <f t="shared" si="26"/>
        <v>0</v>
      </c>
      <c r="V37" s="14" t="str">
        <f t="shared" si="27"/>
        <v/>
      </c>
      <c r="W37" s="14" t="str">
        <f t="shared" si="49"/>
        <v>N</v>
      </c>
      <c r="X37" s="14" t="str">
        <f t="shared" si="28"/>
        <v>N</v>
      </c>
      <c r="Y37" s="14" t="str">
        <f t="shared" si="29"/>
        <v/>
      </c>
      <c r="Z37" s="79" t="str">
        <f t="shared" si="30"/>
        <v/>
      </c>
      <c r="AA37" s="14" t="str">
        <f t="shared" si="31"/>
        <v/>
      </c>
      <c r="AB37" s="14" t="str">
        <f t="shared" si="32"/>
        <v/>
      </c>
      <c r="AC37" s="14" t="str">
        <f t="shared" si="33"/>
        <v/>
      </c>
      <c r="AD37" s="14" t="str">
        <f t="shared" si="34"/>
        <v/>
      </c>
      <c r="AE37" s="14" t="str">
        <f t="shared" si="35"/>
        <v/>
      </c>
      <c r="AF37" s="14" t="str">
        <f t="shared" si="36"/>
        <v/>
      </c>
      <c r="AG37" s="152" t="str">
        <f t="shared" si="37"/>
        <v/>
      </c>
      <c r="AH37" s="152" t="str">
        <f t="shared" si="38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1" t="str">
        <f t="shared" si="14"/>
        <v/>
      </c>
      <c r="AM37" s="71" t="str">
        <f t="shared" si="15"/>
        <v/>
      </c>
      <c r="AN37" s="71" t="str">
        <f t="shared" si="16"/>
        <v/>
      </c>
      <c r="AO37" s="71" t="str">
        <f t="shared" si="17"/>
        <v/>
      </c>
      <c r="AR37" s="14" t="str">
        <f t="shared" si="3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19"/>
        <v/>
      </c>
      <c r="BB37" s="14" t="str">
        <f t="shared" si="44"/>
        <v/>
      </c>
      <c r="BC37" s="14" t="str">
        <f t="shared" si="20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68" t="str">
        <f t="shared" si="6"/>
        <v/>
      </c>
      <c r="C38" s="24" t="str">
        <f t="shared" si="2"/>
        <v/>
      </c>
      <c r="D38" s="77" t="str">
        <f t="shared" si="21"/>
        <v/>
      </c>
      <c r="E38" s="114" t="str">
        <f t="shared" si="22"/>
        <v/>
      </c>
      <c r="F38" s="67" t="str">
        <f t="shared" si="23"/>
        <v/>
      </c>
      <c r="H38" s="81" t="str">
        <f>IF('Strategy Dashboard'!AU38="","",'Strategy Dashboard'!AU38)</f>
        <v/>
      </c>
      <c r="J38" s="68" t="str">
        <f t="shared" si="7"/>
        <v/>
      </c>
      <c r="K38" s="77" t="str">
        <f t="shared" si="8"/>
        <v/>
      </c>
      <c r="L38" s="114" t="str">
        <f t="shared" si="9"/>
        <v/>
      </c>
      <c r="M38" s="24" t="str">
        <f t="shared" si="24"/>
        <v/>
      </c>
      <c r="N38" s="36" t="str">
        <f t="shared" si="25"/>
        <v/>
      </c>
      <c r="O38" s="117" t="str">
        <f t="shared" si="10"/>
        <v/>
      </c>
      <c r="P38" s="24" t="str">
        <f>IF(H38="","",IF(B38="NB",P37,IF(O38="",SUM($O$5:$O38)+N38,SUM($O$5:$O38))))</f>
        <v/>
      </c>
      <c r="Q38" s="123" t="str">
        <f t="shared" si="0"/>
        <v/>
      </c>
      <c r="R38" s="122" t="str">
        <f t="shared" si="11"/>
        <v/>
      </c>
      <c r="S38" s="79" t="str">
        <f t="shared" si="12"/>
        <v/>
      </c>
      <c r="T38" s="14" t="str">
        <f t="shared" si="5"/>
        <v/>
      </c>
      <c r="U38" s="14">
        <f t="shared" si="26"/>
        <v>0</v>
      </c>
      <c r="V38" s="14" t="str">
        <f t="shared" si="27"/>
        <v/>
      </c>
      <c r="W38" s="14" t="str">
        <f t="shared" si="49"/>
        <v>N</v>
      </c>
      <c r="X38" s="14" t="str">
        <f t="shared" si="28"/>
        <v>N</v>
      </c>
      <c r="Y38" s="14" t="str">
        <f t="shared" si="29"/>
        <v/>
      </c>
      <c r="Z38" s="79" t="str">
        <f t="shared" si="30"/>
        <v/>
      </c>
      <c r="AA38" s="14" t="str">
        <f t="shared" si="31"/>
        <v/>
      </c>
      <c r="AB38" s="14" t="str">
        <f t="shared" si="32"/>
        <v/>
      </c>
      <c r="AC38" s="14" t="str">
        <f t="shared" si="33"/>
        <v/>
      </c>
      <c r="AD38" s="14" t="str">
        <f t="shared" si="34"/>
        <v/>
      </c>
      <c r="AE38" s="14" t="str">
        <f t="shared" si="35"/>
        <v/>
      </c>
      <c r="AF38" s="14" t="str">
        <f t="shared" si="36"/>
        <v/>
      </c>
      <c r="AG38" s="152" t="str">
        <f t="shared" si="37"/>
        <v/>
      </c>
      <c r="AH38" s="152" t="str">
        <f t="shared" si="38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1" t="str">
        <f t="shared" si="14"/>
        <v/>
      </c>
      <c r="AM38" s="71" t="str">
        <f t="shared" si="15"/>
        <v/>
      </c>
      <c r="AN38" s="71" t="str">
        <f t="shared" si="16"/>
        <v/>
      </c>
      <c r="AO38" s="71" t="str">
        <f t="shared" si="17"/>
        <v/>
      </c>
      <c r="AR38" s="14" t="str">
        <f t="shared" si="3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19"/>
        <v/>
      </c>
      <c r="BB38" s="14" t="str">
        <f t="shared" si="44"/>
        <v/>
      </c>
      <c r="BC38" s="14" t="str">
        <f t="shared" si="20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69" t="str">
        <f t="shared" si="6"/>
        <v/>
      </c>
      <c r="C39" s="25" t="str">
        <f t="shared" si="2"/>
        <v/>
      </c>
      <c r="D39" s="78" t="str">
        <f t="shared" si="21"/>
        <v/>
      </c>
      <c r="E39" s="115" t="str">
        <f t="shared" si="22"/>
        <v/>
      </c>
      <c r="F39" s="70" t="str">
        <f t="shared" si="23"/>
        <v/>
      </c>
      <c r="H39" s="82" t="str">
        <f>IF('Strategy Dashboard'!AU39="","",'Strategy Dashboard'!AU39)</f>
        <v/>
      </c>
      <c r="J39" s="69" t="str">
        <f t="shared" si="7"/>
        <v/>
      </c>
      <c r="K39" s="78" t="str">
        <f t="shared" si="8"/>
        <v/>
      </c>
      <c r="L39" s="115" t="str">
        <f t="shared" si="9"/>
        <v/>
      </c>
      <c r="M39" s="25" t="str">
        <f t="shared" si="24"/>
        <v/>
      </c>
      <c r="N39" s="36" t="str">
        <f t="shared" si="25"/>
        <v/>
      </c>
      <c r="O39" s="124" t="str">
        <f t="shared" si="10"/>
        <v/>
      </c>
      <c r="P39" s="25" t="str">
        <f>IF(H39="","",IF(B39="NB",P38,IF(O39="",SUM($O$5:$O39)+N39,SUM($O$5:$O39))))</f>
        <v/>
      </c>
      <c r="Q39" s="125" t="str">
        <f t="shared" si="0"/>
        <v/>
      </c>
      <c r="R39" s="122" t="str">
        <f t="shared" si="11"/>
        <v/>
      </c>
      <c r="S39" s="79" t="str">
        <f t="shared" si="12"/>
        <v/>
      </c>
      <c r="T39" s="14" t="str">
        <f t="shared" si="5"/>
        <v/>
      </c>
      <c r="U39" s="14">
        <f t="shared" si="26"/>
        <v>0</v>
      </c>
      <c r="V39" s="14" t="str">
        <f t="shared" si="27"/>
        <v/>
      </c>
      <c r="W39" s="14" t="str">
        <f t="shared" si="49"/>
        <v>N</v>
      </c>
      <c r="X39" s="14" t="str">
        <f t="shared" si="28"/>
        <v>N</v>
      </c>
      <c r="Y39" s="14" t="str">
        <f t="shared" si="29"/>
        <v/>
      </c>
      <c r="Z39" s="79" t="str">
        <f t="shared" si="30"/>
        <v/>
      </c>
      <c r="AA39" s="14" t="str">
        <f t="shared" si="31"/>
        <v/>
      </c>
      <c r="AB39" s="14" t="str">
        <f t="shared" si="32"/>
        <v/>
      </c>
      <c r="AC39" s="14" t="str">
        <f t="shared" si="33"/>
        <v/>
      </c>
      <c r="AD39" s="14" t="str">
        <f t="shared" si="34"/>
        <v/>
      </c>
      <c r="AE39" s="14" t="str">
        <f t="shared" si="35"/>
        <v/>
      </c>
      <c r="AF39" s="14" t="str">
        <f t="shared" si="36"/>
        <v/>
      </c>
      <c r="AG39" s="152" t="str">
        <f t="shared" si="37"/>
        <v/>
      </c>
      <c r="AH39" s="152" t="str">
        <f t="shared" si="38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1" t="str">
        <f t="shared" si="14"/>
        <v/>
      </c>
      <c r="AM39" s="71" t="str">
        <f t="shared" si="15"/>
        <v/>
      </c>
      <c r="AN39" s="71" t="str">
        <f t="shared" si="16"/>
        <v/>
      </c>
      <c r="AO39" s="71" t="str">
        <f t="shared" si="17"/>
        <v/>
      </c>
      <c r="AR39" s="14" t="str">
        <f t="shared" si="3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19"/>
        <v/>
      </c>
      <c r="BB39" s="14" t="str">
        <f t="shared" si="44"/>
        <v/>
      </c>
      <c r="BC39" s="14" t="str">
        <f t="shared" si="20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/>
      </c>
      <c r="C40" s="36" t="str">
        <f t="shared" si="2"/>
        <v/>
      </c>
      <c r="D40" s="75" t="str">
        <f t="shared" si="21"/>
        <v/>
      </c>
      <c r="E40" s="113" t="str">
        <f t="shared" si="22"/>
        <v/>
      </c>
      <c r="F40" s="76" t="str">
        <f t="shared" si="23"/>
        <v/>
      </c>
      <c r="H40" s="80" t="str">
        <f>IF('Strategy Dashboard'!AU40="","",'Strategy Dashboard'!AU40)</f>
        <v/>
      </c>
      <c r="J40" s="74" t="str">
        <f t="shared" si="7"/>
        <v/>
      </c>
      <c r="K40" s="75" t="str">
        <f t="shared" si="8"/>
        <v/>
      </c>
      <c r="L40" s="113" t="str">
        <f t="shared" si="9"/>
        <v/>
      </c>
      <c r="M40" s="36" t="str">
        <f t="shared" si="24"/>
        <v/>
      </c>
      <c r="N40" s="36" t="str">
        <f t="shared" si="25"/>
        <v/>
      </c>
      <c r="O40" s="129" t="str">
        <f t="shared" si="10"/>
        <v/>
      </c>
      <c r="P40" s="36" t="str">
        <f>IF(H40="","",IF(B40="NB",P39,IF(O40="",SUM($O$5:$O40)+N40,SUM($O$5:$O40))))</f>
        <v/>
      </c>
      <c r="Q40" s="130" t="str">
        <f t="shared" si="0"/>
        <v/>
      </c>
      <c r="R40" s="122" t="str">
        <f t="shared" si="11"/>
        <v/>
      </c>
      <c r="S40" s="79" t="str">
        <f t="shared" si="12"/>
        <v/>
      </c>
      <c r="T40" s="14" t="str">
        <f t="shared" si="5"/>
        <v/>
      </c>
      <c r="U40" s="14">
        <f t="shared" si="26"/>
        <v>0</v>
      </c>
      <c r="V40" s="14" t="str">
        <f t="shared" si="27"/>
        <v/>
      </c>
      <c r="W40" s="14" t="str">
        <f t="shared" si="49"/>
        <v>N</v>
      </c>
      <c r="X40" s="14" t="str">
        <f t="shared" si="28"/>
        <v>N</v>
      </c>
      <c r="Y40" s="14" t="str">
        <f t="shared" si="29"/>
        <v/>
      </c>
      <c r="Z40" s="79" t="str">
        <f t="shared" si="30"/>
        <v/>
      </c>
      <c r="AA40" s="14" t="str">
        <f t="shared" si="31"/>
        <v/>
      </c>
      <c r="AB40" s="14" t="str">
        <f t="shared" si="32"/>
        <v/>
      </c>
      <c r="AC40" s="14" t="str">
        <f t="shared" si="33"/>
        <v/>
      </c>
      <c r="AD40" s="14" t="str">
        <f t="shared" si="34"/>
        <v/>
      </c>
      <c r="AE40" s="14" t="str">
        <f t="shared" si="35"/>
        <v/>
      </c>
      <c r="AF40" s="14" t="str">
        <f t="shared" si="36"/>
        <v/>
      </c>
      <c r="AG40" s="152" t="str">
        <f t="shared" si="37"/>
        <v/>
      </c>
      <c r="AH40" s="152" t="str">
        <f t="shared" si="38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1" t="str">
        <f t="shared" si="14"/>
        <v/>
      </c>
      <c r="AM40" s="71" t="str">
        <f t="shared" si="15"/>
        <v/>
      </c>
      <c r="AN40" s="71" t="str">
        <f t="shared" si="16"/>
        <v/>
      </c>
      <c r="AO40" s="71" t="str">
        <f t="shared" si="17"/>
        <v/>
      </c>
      <c r="AR40" s="14" t="str">
        <f t="shared" si="3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19"/>
        <v/>
      </c>
      <c r="BB40" s="14" t="str">
        <f t="shared" si="44"/>
        <v/>
      </c>
      <c r="BC40" s="14" t="str">
        <f t="shared" si="20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68" t="str">
        <f t="shared" si="6"/>
        <v/>
      </c>
      <c r="C41" s="24" t="str">
        <f t="shared" si="2"/>
        <v/>
      </c>
      <c r="D41" s="77" t="str">
        <f t="shared" si="21"/>
        <v/>
      </c>
      <c r="E41" s="114" t="str">
        <f t="shared" si="22"/>
        <v/>
      </c>
      <c r="F41" s="67" t="str">
        <f t="shared" si="23"/>
        <v/>
      </c>
      <c r="H41" s="81" t="str">
        <f>IF('Strategy Dashboard'!AU41="","",'Strategy Dashboard'!AU41)</f>
        <v/>
      </c>
      <c r="J41" s="68" t="str">
        <f t="shared" si="7"/>
        <v/>
      </c>
      <c r="K41" s="77" t="str">
        <f t="shared" si="8"/>
        <v/>
      </c>
      <c r="L41" s="114" t="str">
        <f t="shared" si="9"/>
        <v/>
      </c>
      <c r="M41" s="24" t="str">
        <f t="shared" si="24"/>
        <v/>
      </c>
      <c r="N41" s="36" t="str">
        <f t="shared" si="25"/>
        <v/>
      </c>
      <c r="O41" s="117" t="str">
        <f t="shared" si="10"/>
        <v/>
      </c>
      <c r="P41" s="24" t="str">
        <f>IF(H41="","",IF(B41="NB",P40,IF(O41="",SUM($O$5:$O41)+N41,SUM($O$5:$O41))))</f>
        <v/>
      </c>
      <c r="Q41" s="123" t="str">
        <f t="shared" si="0"/>
        <v/>
      </c>
      <c r="R41" s="122" t="str">
        <f t="shared" si="11"/>
        <v/>
      </c>
      <c r="S41" s="79" t="str">
        <f t="shared" si="12"/>
        <v/>
      </c>
      <c r="T41" s="14" t="str">
        <f t="shared" si="5"/>
        <v/>
      </c>
      <c r="U41" s="14">
        <f t="shared" si="26"/>
        <v>0</v>
      </c>
      <c r="V41" s="14" t="str">
        <f t="shared" si="27"/>
        <v/>
      </c>
      <c r="W41" s="14" t="str">
        <f t="shared" si="49"/>
        <v>N</v>
      </c>
      <c r="X41" s="14" t="str">
        <f t="shared" si="28"/>
        <v>N</v>
      </c>
      <c r="Y41" s="14" t="str">
        <f t="shared" si="29"/>
        <v/>
      </c>
      <c r="Z41" s="79" t="str">
        <f t="shared" si="30"/>
        <v/>
      </c>
      <c r="AA41" s="14" t="str">
        <f t="shared" si="31"/>
        <v/>
      </c>
      <c r="AB41" s="14" t="str">
        <f t="shared" si="32"/>
        <v/>
      </c>
      <c r="AC41" s="14" t="str">
        <f t="shared" si="33"/>
        <v/>
      </c>
      <c r="AD41" s="14" t="str">
        <f t="shared" si="34"/>
        <v/>
      </c>
      <c r="AE41" s="14" t="str">
        <f t="shared" si="35"/>
        <v/>
      </c>
      <c r="AF41" s="14" t="str">
        <f t="shared" si="36"/>
        <v/>
      </c>
      <c r="AG41" s="152" t="str">
        <f t="shared" si="37"/>
        <v/>
      </c>
      <c r="AH41" s="152" t="str">
        <f t="shared" si="38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1" t="str">
        <f t="shared" si="14"/>
        <v/>
      </c>
      <c r="AM41" s="71" t="str">
        <f t="shared" si="15"/>
        <v/>
      </c>
      <c r="AN41" s="71" t="str">
        <f t="shared" si="16"/>
        <v/>
      </c>
      <c r="AO41" s="71" t="str">
        <f t="shared" si="17"/>
        <v/>
      </c>
      <c r="AR41" s="14" t="str">
        <f t="shared" si="3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19"/>
        <v/>
      </c>
      <c r="BB41" s="14" t="str">
        <f t="shared" si="44"/>
        <v/>
      </c>
      <c r="BC41" s="14" t="str">
        <f t="shared" si="20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/>
      </c>
      <c r="C42" s="24" t="str">
        <f t="shared" si="2"/>
        <v/>
      </c>
      <c r="D42" s="77" t="str">
        <f t="shared" si="21"/>
        <v/>
      </c>
      <c r="E42" s="114" t="str">
        <f t="shared" si="22"/>
        <v/>
      </c>
      <c r="F42" s="67" t="str">
        <f t="shared" si="23"/>
        <v/>
      </c>
      <c r="H42" s="81" t="str">
        <f>IF('Strategy Dashboard'!AU42="","",'Strategy Dashboard'!AU42)</f>
        <v/>
      </c>
      <c r="J42" s="68" t="str">
        <f t="shared" si="7"/>
        <v/>
      </c>
      <c r="K42" s="77" t="str">
        <f t="shared" si="8"/>
        <v/>
      </c>
      <c r="L42" s="114" t="str">
        <f t="shared" si="9"/>
        <v/>
      </c>
      <c r="M42" s="24" t="str">
        <f t="shared" si="24"/>
        <v/>
      </c>
      <c r="N42" s="36" t="str">
        <f t="shared" si="25"/>
        <v/>
      </c>
      <c r="O42" s="117" t="str">
        <f t="shared" si="10"/>
        <v/>
      </c>
      <c r="P42" s="24" t="str">
        <f>IF(H42="","",IF(B42="NB",P41,IF(O42="",SUM($O$5:$O42)+N42,SUM($O$5:$O42))))</f>
        <v/>
      </c>
      <c r="Q42" s="123" t="str">
        <f t="shared" si="0"/>
        <v/>
      </c>
      <c r="R42" s="122" t="str">
        <f t="shared" si="11"/>
        <v/>
      </c>
      <c r="S42" s="79" t="str">
        <f t="shared" si="12"/>
        <v/>
      </c>
      <c r="T42" s="14" t="str">
        <f t="shared" si="5"/>
        <v/>
      </c>
      <c r="U42" s="14">
        <f t="shared" si="26"/>
        <v>0</v>
      </c>
      <c r="V42" s="14" t="str">
        <f t="shared" si="27"/>
        <v/>
      </c>
      <c r="W42" s="14" t="str">
        <f t="shared" si="49"/>
        <v>N</v>
      </c>
      <c r="X42" s="14" t="str">
        <f t="shared" si="28"/>
        <v>N</v>
      </c>
      <c r="Y42" s="14" t="str">
        <f t="shared" si="29"/>
        <v/>
      </c>
      <c r="Z42" s="79" t="str">
        <f t="shared" si="30"/>
        <v/>
      </c>
      <c r="AA42" s="14" t="str">
        <f t="shared" si="31"/>
        <v/>
      </c>
      <c r="AB42" s="14" t="str">
        <f t="shared" si="32"/>
        <v/>
      </c>
      <c r="AC42" s="14" t="str">
        <f t="shared" si="33"/>
        <v/>
      </c>
      <c r="AD42" s="14" t="str">
        <f t="shared" si="34"/>
        <v/>
      </c>
      <c r="AE42" s="14" t="str">
        <f t="shared" si="35"/>
        <v/>
      </c>
      <c r="AF42" s="14" t="str">
        <f t="shared" si="36"/>
        <v/>
      </c>
      <c r="AG42" s="152" t="str">
        <f t="shared" si="37"/>
        <v/>
      </c>
      <c r="AH42" s="152" t="str">
        <f t="shared" si="38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1" t="str">
        <f t="shared" si="14"/>
        <v/>
      </c>
      <c r="AM42" s="71" t="str">
        <f t="shared" si="15"/>
        <v/>
      </c>
      <c r="AN42" s="71" t="str">
        <f t="shared" si="16"/>
        <v/>
      </c>
      <c r="AO42" s="71" t="str">
        <f t="shared" si="17"/>
        <v/>
      </c>
      <c r="AR42" s="14" t="str">
        <f t="shared" si="3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19"/>
        <v/>
      </c>
      <c r="BB42" s="14" t="str">
        <f t="shared" si="44"/>
        <v/>
      </c>
      <c r="BC42" s="14" t="str">
        <f t="shared" si="20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77" t="str">
        <f t="shared" si="21"/>
        <v/>
      </c>
      <c r="E43" s="114" t="str">
        <f t="shared" si="22"/>
        <v/>
      </c>
      <c r="F43" s="67" t="str">
        <f t="shared" si="23"/>
        <v/>
      </c>
      <c r="H43" s="81" t="str">
        <f>IF('Strategy Dashboard'!AU43="","",'Strategy Dashboard'!AU43)</f>
        <v/>
      </c>
      <c r="J43" s="68" t="str">
        <f t="shared" si="7"/>
        <v/>
      </c>
      <c r="K43" s="77" t="str">
        <f t="shared" si="8"/>
        <v/>
      </c>
      <c r="L43" s="114" t="str">
        <f t="shared" si="9"/>
        <v/>
      </c>
      <c r="M43" s="24" t="str">
        <f t="shared" si="24"/>
        <v/>
      </c>
      <c r="N43" s="36" t="str">
        <f t="shared" si="25"/>
        <v/>
      </c>
      <c r="O43" s="117" t="str">
        <f t="shared" si="10"/>
        <v/>
      </c>
      <c r="P43" s="24" t="str">
        <f>IF(H43="","",IF(B43="NB",P42,IF(O43="",SUM($O$5:$O43)+N43,SUM($O$5:$O43))))</f>
        <v/>
      </c>
      <c r="Q43" s="123" t="str">
        <f t="shared" si="0"/>
        <v/>
      </c>
      <c r="R43" s="122" t="str">
        <f t="shared" si="11"/>
        <v/>
      </c>
      <c r="S43" s="79" t="str">
        <f t="shared" si="12"/>
        <v/>
      </c>
      <c r="T43" s="14" t="str">
        <f t="shared" si="5"/>
        <v/>
      </c>
      <c r="U43" s="14">
        <f t="shared" si="26"/>
        <v>0</v>
      </c>
      <c r="V43" s="14" t="str">
        <f t="shared" si="27"/>
        <v/>
      </c>
      <c r="W43" s="14" t="str">
        <f t="shared" si="49"/>
        <v>N</v>
      </c>
      <c r="X43" s="14" t="str">
        <f t="shared" si="28"/>
        <v>N</v>
      </c>
      <c r="Y43" s="14" t="str">
        <f t="shared" si="29"/>
        <v/>
      </c>
      <c r="Z43" s="79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2" t="str">
        <f t="shared" si="37"/>
        <v/>
      </c>
      <c r="AH43" s="152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1" t="str">
        <f t="shared" si="14"/>
        <v/>
      </c>
      <c r="AM43" s="71" t="str">
        <f t="shared" si="15"/>
        <v/>
      </c>
      <c r="AN43" s="71" t="str">
        <f t="shared" si="16"/>
        <v/>
      </c>
      <c r="AO43" s="71" t="str">
        <f t="shared" si="17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19"/>
        <v/>
      </c>
      <c r="BB43" s="14" t="str">
        <f t="shared" si="44"/>
        <v/>
      </c>
      <c r="BC43" s="14" t="str">
        <f t="shared" si="20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78" t="str">
        <f t="shared" si="21"/>
        <v/>
      </c>
      <c r="E44" s="115" t="str">
        <f t="shared" si="22"/>
        <v/>
      </c>
      <c r="F44" s="70" t="str">
        <f t="shared" si="23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/>
      </c>
      <c r="L44" s="115" t="str">
        <f t="shared" si="9"/>
        <v/>
      </c>
      <c r="M44" s="25" t="str">
        <f t="shared" si="24"/>
        <v/>
      </c>
      <c r="N44" s="36" t="str">
        <f t="shared" si="25"/>
        <v/>
      </c>
      <c r="O44" s="124" t="str">
        <f t="shared" si="10"/>
        <v/>
      </c>
      <c r="P44" s="25" t="str">
        <f>IF(H44="","",IF(B44="NB",P43,IF(O44="",SUM($O$5:$O44)+N44,SUM($O$5:$O44))))</f>
        <v/>
      </c>
      <c r="Q44" s="125" t="str">
        <f t="shared" si="0"/>
        <v/>
      </c>
      <c r="R44" s="122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6"/>
        <v>0</v>
      </c>
      <c r="V44" s="14" t="str">
        <f t="shared" si="27"/>
        <v/>
      </c>
      <c r="W44" s="14" t="str">
        <f t="shared" si="49"/>
        <v>N</v>
      </c>
      <c r="X44" s="14" t="str">
        <f t="shared" si="28"/>
        <v>N</v>
      </c>
      <c r="Y44" s="14" t="str">
        <f t="shared" si="29"/>
        <v/>
      </c>
      <c r="Z44" s="79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2" t="str">
        <f t="shared" si="37"/>
        <v/>
      </c>
      <c r="AH44" s="152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1" t="str">
        <f t="shared" si="14"/>
        <v/>
      </c>
      <c r="AM44" s="71" t="str">
        <f t="shared" si="15"/>
        <v/>
      </c>
      <c r="AN44" s="71" t="str">
        <f t="shared" si="16"/>
        <v/>
      </c>
      <c r="AO44" s="71" t="str">
        <f t="shared" si="17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19"/>
        <v/>
      </c>
      <c r="BB44" s="14" t="str">
        <f t="shared" si="44"/>
        <v/>
      </c>
      <c r="BC44" s="14" t="str">
        <f t="shared" si="20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21"/>
        <v/>
      </c>
      <c r="E45" s="113" t="str">
        <f t="shared" si="22"/>
        <v/>
      </c>
      <c r="F45" s="76" t="str">
        <f t="shared" si="23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3" t="str">
        <f t="shared" si="9"/>
        <v/>
      </c>
      <c r="M45" s="36" t="str">
        <f t="shared" si="24"/>
        <v/>
      </c>
      <c r="N45" s="36" t="str">
        <f t="shared" si="25"/>
        <v/>
      </c>
      <c r="O45" s="129" t="str">
        <f t="shared" si="10"/>
        <v/>
      </c>
      <c r="P45" s="36" t="str">
        <f>IF(H45="","",IF(B45="NB",P44,IF(O45="",SUM($O$5:$O45)+N45,SUM($O$5:$O45))))</f>
        <v/>
      </c>
      <c r="Q45" s="130" t="str">
        <f t="shared" si="0"/>
        <v/>
      </c>
      <c r="R45" s="122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6"/>
        <v>0</v>
      </c>
      <c r="V45" s="14" t="str">
        <f t="shared" si="27"/>
        <v/>
      </c>
      <c r="W45" s="14" t="str">
        <f t="shared" si="49"/>
        <v>N</v>
      </c>
      <c r="X45" s="14" t="str">
        <f t="shared" si="28"/>
        <v>N</v>
      </c>
      <c r="Y45" s="14" t="str">
        <f t="shared" si="29"/>
        <v/>
      </c>
      <c r="Z45" s="79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2" t="str">
        <f t="shared" si="37"/>
        <v/>
      </c>
      <c r="AH45" s="152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4"/>
        <v/>
      </c>
      <c r="AM45" s="71" t="str">
        <f t="shared" si="15"/>
        <v/>
      </c>
      <c r="AN45" s="71" t="str">
        <f t="shared" si="16"/>
        <v/>
      </c>
      <c r="AO45" s="71" t="str">
        <f t="shared" si="17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19"/>
        <v/>
      </c>
      <c r="BB45" s="14" t="str">
        <f t="shared" si="44"/>
        <v/>
      </c>
      <c r="BC45" s="14" t="str">
        <f t="shared" si="20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7" t="str">
        <f t="shared" si="21"/>
        <v/>
      </c>
      <c r="E46" s="114" t="str">
        <f t="shared" si="22"/>
        <v/>
      </c>
      <c r="F46" s="67" t="str">
        <f t="shared" si="23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4" t="str">
        <f t="shared" si="9"/>
        <v/>
      </c>
      <c r="M46" s="24" t="str">
        <f t="shared" si="24"/>
        <v/>
      </c>
      <c r="N46" s="36" t="str">
        <f t="shared" si="25"/>
        <v/>
      </c>
      <c r="O46" s="117" t="str">
        <f t="shared" si="10"/>
        <v/>
      </c>
      <c r="P46" s="24" t="str">
        <f>IF(H46="","",IF(B46="NB",P45,IF(O46="",SUM($O$5:$O46)+N46,SUM($O$5:$O46))))</f>
        <v/>
      </c>
      <c r="Q46" s="123" t="str">
        <f t="shared" si="0"/>
        <v/>
      </c>
      <c r="R46" s="122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6"/>
        <v>0</v>
      </c>
      <c r="V46" s="14" t="str">
        <f t="shared" si="27"/>
        <v/>
      </c>
      <c r="W46" s="14" t="str">
        <f t="shared" si="49"/>
        <v>N</v>
      </c>
      <c r="X46" s="14" t="str">
        <f t="shared" si="28"/>
        <v>N</v>
      </c>
      <c r="Y46" s="14" t="str">
        <f>IF(H45="","",IF(V46="S",1,Y45+1))</f>
        <v/>
      </c>
      <c r="Z46" s="79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2" t="str">
        <f t="shared" si="37"/>
        <v/>
      </c>
      <c r="AH46" s="152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4"/>
        <v/>
      </c>
      <c r="AM46" s="71" t="str">
        <f t="shared" si="15"/>
        <v/>
      </c>
      <c r="AN46" s="71" t="str">
        <f t="shared" si="16"/>
        <v/>
      </c>
      <c r="AO46" s="71" t="str">
        <f t="shared" si="17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3"/>
        <v>B</v>
      </c>
      <c r="BA46" s="14" t="str">
        <f t="shared" si="19"/>
        <v/>
      </c>
      <c r="BB46" s="14" t="str">
        <f t="shared" si="44"/>
        <v/>
      </c>
      <c r="BC46" s="14" t="str">
        <f t="shared" si="20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7" t="str">
        <f t="shared" si="21"/>
        <v/>
      </c>
      <c r="E47" s="114" t="str">
        <f t="shared" si="22"/>
        <v/>
      </c>
      <c r="F47" s="67" t="str">
        <f t="shared" si="23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4" t="str">
        <f t="shared" si="9"/>
        <v/>
      </c>
      <c r="M47" s="24" t="str">
        <f t="shared" si="24"/>
        <v/>
      </c>
      <c r="N47" s="36" t="str">
        <f t="shared" si="25"/>
        <v/>
      </c>
      <c r="O47" s="117" t="str">
        <f t="shared" si="10"/>
        <v/>
      </c>
      <c r="P47" s="24" t="str">
        <f>IF(H47="","",IF(B47="NB",P46,IF(O47="",SUM($O$5:$O47)+N47,SUM($O$5:$O47))))</f>
        <v/>
      </c>
      <c r="Q47" s="123" t="str">
        <f t="shared" si="0"/>
        <v/>
      </c>
      <c r="R47" s="122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6"/>
        <v>0</v>
      </c>
      <c r="V47" s="14" t="str">
        <f t="shared" si="27"/>
        <v/>
      </c>
      <c r="W47" s="14" t="str">
        <f t="shared" si="49"/>
        <v>N</v>
      </c>
      <c r="X47" s="14" t="str">
        <f t="shared" si="28"/>
        <v>N</v>
      </c>
      <c r="Y47" s="14" t="str">
        <f t="shared" ref="Y47:Y109" si="53">IF(H46="","",IF(V47="S",1,Y46+1))</f>
        <v/>
      </c>
      <c r="Z47" s="79" t="str">
        <f t="shared" si="30"/>
        <v/>
      </c>
      <c r="AA47" s="14" t="str">
        <f t="shared" si="31"/>
        <v/>
      </c>
      <c r="AB47" s="14" t="str">
        <f t="shared" ref="AB47:AB109" si="54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2" t="str">
        <f t="shared" si="37"/>
        <v/>
      </c>
      <c r="AH47" s="152" t="str">
        <f t="shared" si="38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1" t="str">
        <f t="shared" si="14"/>
        <v/>
      </c>
      <c r="AM47" s="71" t="str">
        <f t="shared" si="15"/>
        <v/>
      </c>
      <c r="AN47" s="71" t="str">
        <f t="shared" si="16"/>
        <v/>
      </c>
      <c r="AO47" s="71" t="str">
        <f t="shared" si="17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19"/>
        <v/>
      </c>
      <c r="BB47" s="14" t="str">
        <f t="shared" si="44"/>
        <v/>
      </c>
      <c r="BC47" s="14" t="str">
        <f t="shared" si="20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7" t="str">
        <f t="shared" si="21"/>
        <v/>
      </c>
      <c r="E48" s="114" t="str">
        <f t="shared" si="22"/>
        <v/>
      </c>
      <c r="F48" s="67" t="str">
        <f t="shared" si="23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4" t="str">
        <f t="shared" si="9"/>
        <v/>
      </c>
      <c r="M48" s="24" t="str">
        <f t="shared" si="24"/>
        <v/>
      </c>
      <c r="N48" s="36" t="str">
        <f t="shared" si="25"/>
        <v/>
      </c>
      <c r="O48" s="117" t="str">
        <f t="shared" si="10"/>
        <v/>
      </c>
      <c r="P48" s="24" t="str">
        <f>IF(H48="","",IF(B48="NB",P47,IF(O48="",SUM($O$5:$O48)+N48,SUM($O$5:$O48))))</f>
        <v/>
      </c>
      <c r="Q48" s="123" t="str">
        <f t="shared" si="0"/>
        <v/>
      </c>
      <c r="R48" s="122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49"/>
        <v>N</v>
      </c>
      <c r="X48" s="14" t="str">
        <f t="shared" si="28"/>
        <v>N</v>
      </c>
      <c r="Y48" s="14" t="str">
        <f t="shared" si="53"/>
        <v/>
      </c>
      <c r="Z48" s="79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2" t="str">
        <f t="shared" si="37"/>
        <v/>
      </c>
      <c r="AH48" s="152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1" t="str">
        <f t="shared" si="14"/>
        <v/>
      </c>
      <c r="AM48" s="71" t="str">
        <f t="shared" si="15"/>
        <v/>
      </c>
      <c r="AN48" s="71" t="str">
        <f t="shared" si="16"/>
        <v/>
      </c>
      <c r="AO48" s="71" t="str">
        <f t="shared" si="17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19"/>
        <v/>
      </c>
      <c r="BB48" s="14" t="str">
        <f t="shared" si="44"/>
        <v/>
      </c>
      <c r="BC48" s="14" t="str">
        <f t="shared" si="20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8" t="str">
        <f t="shared" si="21"/>
        <v/>
      </c>
      <c r="E49" s="115" t="str">
        <f t="shared" si="22"/>
        <v/>
      </c>
      <c r="F49" s="70" t="str">
        <f t="shared" si="23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5" t="str">
        <f t="shared" si="9"/>
        <v/>
      </c>
      <c r="M49" s="25" t="str">
        <f t="shared" si="24"/>
        <v/>
      </c>
      <c r="N49" s="36" t="str">
        <f t="shared" si="25"/>
        <v/>
      </c>
      <c r="O49" s="124" t="str">
        <f t="shared" si="10"/>
        <v/>
      </c>
      <c r="P49" s="25" t="str">
        <f>IF(H49="","",IF(B49="NB",P48,IF(O49="",SUM($O$5:$O49)+N49,SUM($O$5:$O49))))</f>
        <v/>
      </c>
      <c r="Q49" s="125" t="str">
        <f t="shared" si="0"/>
        <v/>
      </c>
      <c r="R49" s="122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79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2" t="str">
        <f t="shared" si="37"/>
        <v/>
      </c>
      <c r="AH49" s="152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1" t="str">
        <f t="shared" si="14"/>
        <v/>
      </c>
      <c r="AM49" s="71" t="str">
        <f t="shared" si="15"/>
        <v/>
      </c>
      <c r="AN49" s="71" t="str">
        <f t="shared" si="16"/>
        <v/>
      </c>
      <c r="AO49" s="71" t="str">
        <f t="shared" si="17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19"/>
        <v/>
      </c>
      <c r="BB49" s="14" t="str">
        <f t="shared" si="44"/>
        <v/>
      </c>
      <c r="BC49" s="14" t="str">
        <f t="shared" si="20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21"/>
        <v/>
      </c>
      <c r="E50" s="113" t="str">
        <f t="shared" si="22"/>
        <v/>
      </c>
      <c r="F50" s="76" t="str">
        <f t="shared" si="23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3" t="str">
        <f t="shared" si="9"/>
        <v/>
      </c>
      <c r="M50" s="36" t="str">
        <f t="shared" si="24"/>
        <v/>
      </c>
      <c r="N50" s="36" t="str">
        <f t="shared" si="25"/>
        <v/>
      </c>
      <c r="O50" s="129" t="str">
        <f t="shared" si="10"/>
        <v/>
      </c>
      <c r="P50" s="36" t="str">
        <f>IF(H50="","",IF(B50="NB",P49,IF(O50="",SUM($O$5:$O50)+N50,SUM($O$5:$O50))))</f>
        <v/>
      </c>
      <c r="Q50" s="130" t="str">
        <f t="shared" si="0"/>
        <v/>
      </c>
      <c r="R50" s="122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79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2" t="str">
        <f t="shared" si="37"/>
        <v/>
      </c>
      <c r="AH50" s="152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1" t="str">
        <f t="shared" si="14"/>
        <v/>
      </c>
      <c r="AM50" s="71" t="str">
        <f t="shared" si="15"/>
        <v/>
      </c>
      <c r="AN50" s="71" t="str">
        <f t="shared" si="16"/>
        <v/>
      </c>
      <c r="AO50" s="71" t="str">
        <f t="shared" si="17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19"/>
        <v/>
      </c>
      <c r="BB50" s="14" t="str">
        <f t="shared" si="44"/>
        <v/>
      </c>
      <c r="BC50" s="14" t="str">
        <f t="shared" si="20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7" t="str">
        <f t="shared" si="21"/>
        <v/>
      </c>
      <c r="E51" s="114" t="str">
        <f t="shared" si="22"/>
        <v/>
      </c>
      <c r="F51" s="67" t="str">
        <f t="shared" si="23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4" t="str">
        <f t="shared" si="9"/>
        <v/>
      </c>
      <c r="M51" s="24" t="str">
        <f t="shared" si="24"/>
        <v/>
      </c>
      <c r="N51" s="36" t="str">
        <f t="shared" si="25"/>
        <v/>
      </c>
      <c r="O51" s="117" t="str">
        <f t="shared" si="10"/>
        <v/>
      </c>
      <c r="P51" s="24" t="str">
        <f>IF(H51="","",IF(B51="NB",P50,IF(O51="",SUM($O$5:$O51)+N51,SUM($O$5:$O51))))</f>
        <v/>
      </c>
      <c r="Q51" s="123" t="str">
        <f t="shared" si="0"/>
        <v/>
      </c>
      <c r="R51" s="122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79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2" t="str">
        <f t="shared" si="37"/>
        <v/>
      </c>
      <c r="AH51" s="152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1" t="str">
        <f t="shared" si="14"/>
        <v/>
      </c>
      <c r="AM51" s="71" t="str">
        <f t="shared" si="15"/>
        <v/>
      </c>
      <c r="AN51" s="71" t="str">
        <f t="shared" si="16"/>
        <v/>
      </c>
      <c r="AO51" s="71" t="str">
        <f t="shared" si="17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19"/>
        <v/>
      </c>
      <c r="BB51" s="14" t="str">
        <f t="shared" si="44"/>
        <v/>
      </c>
      <c r="BC51" s="14" t="str">
        <f t="shared" si="20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7" t="str">
        <f t="shared" si="21"/>
        <v/>
      </c>
      <c r="E52" s="114" t="str">
        <f t="shared" si="22"/>
        <v/>
      </c>
      <c r="F52" s="67" t="str">
        <f t="shared" si="23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4" t="str">
        <f t="shared" si="9"/>
        <v/>
      </c>
      <c r="M52" s="24" t="str">
        <f t="shared" si="24"/>
        <v/>
      </c>
      <c r="N52" s="36" t="str">
        <f t="shared" si="25"/>
        <v/>
      </c>
      <c r="O52" s="117" t="str">
        <f t="shared" si="10"/>
        <v/>
      </c>
      <c r="P52" s="24" t="str">
        <f>IF(H52="","",IF(B52="NB",P51,IF(O52="",SUM($O$5:$O52)+N52,SUM($O$5:$O52))))</f>
        <v/>
      </c>
      <c r="Q52" s="123" t="str">
        <f t="shared" si="0"/>
        <v/>
      </c>
      <c r="R52" s="122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79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2" t="str">
        <f t="shared" si="37"/>
        <v/>
      </c>
      <c r="AH52" s="152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1" t="str">
        <f t="shared" si="14"/>
        <v/>
      </c>
      <c r="AM52" s="71" t="str">
        <f t="shared" si="15"/>
        <v/>
      </c>
      <c r="AN52" s="71" t="str">
        <f t="shared" si="16"/>
        <v/>
      </c>
      <c r="AO52" s="71" t="str">
        <f t="shared" si="17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19"/>
        <v/>
      </c>
      <c r="BB52" s="14" t="str">
        <f t="shared" si="44"/>
        <v/>
      </c>
      <c r="BC52" s="14" t="str">
        <f t="shared" si="20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7" t="str">
        <f t="shared" si="21"/>
        <v/>
      </c>
      <c r="E53" s="114" t="str">
        <f t="shared" si="22"/>
        <v/>
      </c>
      <c r="F53" s="67" t="str">
        <f t="shared" si="23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4" t="str">
        <f t="shared" si="9"/>
        <v/>
      </c>
      <c r="M53" s="24" t="str">
        <f t="shared" si="24"/>
        <v/>
      </c>
      <c r="N53" s="36" t="str">
        <f t="shared" si="25"/>
        <v/>
      </c>
      <c r="O53" s="117" t="str">
        <f t="shared" si="10"/>
        <v/>
      </c>
      <c r="P53" s="24" t="str">
        <f>IF(H53="","",IF(B53="NB",P52,IF(O53="",SUM($O$5:$O53)+N53,SUM($O$5:$O53))))</f>
        <v/>
      </c>
      <c r="Q53" s="123" t="str">
        <f t="shared" si="0"/>
        <v/>
      </c>
      <c r="R53" s="122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79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2" t="str">
        <f t="shared" si="37"/>
        <v/>
      </c>
      <c r="AH53" s="152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1" t="str">
        <f t="shared" si="14"/>
        <v/>
      </c>
      <c r="AM53" s="71" t="str">
        <f t="shared" si="15"/>
        <v/>
      </c>
      <c r="AN53" s="71" t="str">
        <f t="shared" si="16"/>
        <v/>
      </c>
      <c r="AO53" s="71" t="str">
        <f t="shared" si="17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19"/>
        <v/>
      </c>
      <c r="BB53" s="14" t="str">
        <f t="shared" si="44"/>
        <v/>
      </c>
      <c r="BC53" s="14" t="str">
        <f t="shared" si="20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8" t="str">
        <f t="shared" si="21"/>
        <v/>
      </c>
      <c r="E54" s="115" t="str">
        <f t="shared" si="22"/>
        <v/>
      </c>
      <c r="F54" s="70" t="str">
        <f t="shared" si="23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5" t="str">
        <f t="shared" si="9"/>
        <v/>
      </c>
      <c r="M54" s="25" t="str">
        <f t="shared" si="24"/>
        <v/>
      </c>
      <c r="N54" s="36" t="str">
        <f t="shared" si="25"/>
        <v/>
      </c>
      <c r="O54" s="124" t="str">
        <f t="shared" si="10"/>
        <v/>
      </c>
      <c r="P54" s="25" t="str">
        <f>IF(H54="","",IF(B54="NB",P53,IF(O54="",SUM($O$5:$O54)+N54,SUM($O$5:$O54))))</f>
        <v/>
      </c>
      <c r="Q54" s="125" t="str">
        <f t="shared" si="0"/>
        <v/>
      </c>
      <c r="R54" s="122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79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2" t="str">
        <f t="shared" si="37"/>
        <v/>
      </c>
      <c r="AH54" s="152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1" t="str">
        <f t="shared" si="14"/>
        <v/>
      </c>
      <c r="AM54" s="71" t="str">
        <f t="shared" si="15"/>
        <v/>
      </c>
      <c r="AN54" s="71" t="str">
        <f t="shared" si="16"/>
        <v/>
      </c>
      <c r="AO54" s="71" t="str">
        <f t="shared" si="17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19"/>
        <v/>
      </c>
      <c r="BB54" s="14" t="str">
        <f t="shared" si="44"/>
        <v/>
      </c>
      <c r="BC54" s="14" t="str">
        <f t="shared" si="20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21"/>
        <v/>
      </c>
      <c r="E55" s="113" t="str">
        <f t="shared" si="22"/>
        <v/>
      </c>
      <c r="F55" s="76" t="str">
        <f t="shared" si="23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3" t="str">
        <f t="shared" si="9"/>
        <v/>
      </c>
      <c r="M55" s="36" t="str">
        <f t="shared" si="24"/>
        <v/>
      </c>
      <c r="N55" s="36" t="str">
        <f t="shared" si="25"/>
        <v/>
      </c>
      <c r="O55" s="129" t="str">
        <f t="shared" si="10"/>
        <v/>
      </c>
      <c r="P55" s="36" t="str">
        <f>IF(H55="","",IF(B55="NB",P54,IF(O55="",SUM($O$5:$O55)+N55,SUM($O$5:$O55))))</f>
        <v/>
      </c>
      <c r="Q55" s="130" t="str">
        <f t="shared" si="0"/>
        <v/>
      </c>
      <c r="R55" s="122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79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2" t="str">
        <f t="shared" si="37"/>
        <v/>
      </c>
      <c r="AH55" s="152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1" t="str">
        <f t="shared" si="14"/>
        <v/>
      </c>
      <c r="AM55" s="71" t="str">
        <f t="shared" si="15"/>
        <v/>
      </c>
      <c r="AN55" s="71" t="str">
        <f t="shared" si="16"/>
        <v/>
      </c>
      <c r="AO55" s="71" t="str">
        <f t="shared" si="17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19"/>
        <v/>
      </c>
      <c r="BB55" s="14" t="str">
        <f t="shared" si="44"/>
        <v/>
      </c>
      <c r="BC55" s="14" t="str">
        <f t="shared" si="20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7" t="str">
        <f t="shared" si="21"/>
        <v/>
      </c>
      <c r="E56" s="114" t="str">
        <f t="shared" si="22"/>
        <v/>
      </c>
      <c r="F56" s="67" t="str">
        <f t="shared" si="23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4" t="str">
        <f t="shared" si="9"/>
        <v/>
      </c>
      <c r="M56" s="24" t="str">
        <f t="shared" si="24"/>
        <v/>
      </c>
      <c r="N56" s="36" t="str">
        <f t="shared" si="25"/>
        <v/>
      </c>
      <c r="O56" s="117" t="str">
        <f t="shared" si="10"/>
        <v/>
      </c>
      <c r="P56" s="24" t="str">
        <f>IF(H56="","",IF(B56="NB",P55,IF(O56="",SUM($O$5:$O56)+N56,SUM($O$5:$O56))))</f>
        <v/>
      </c>
      <c r="Q56" s="123" t="str">
        <f t="shared" si="0"/>
        <v/>
      </c>
      <c r="R56" s="122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79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2" t="str">
        <f t="shared" si="37"/>
        <v/>
      </c>
      <c r="AH56" s="152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1" t="str">
        <f t="shared" si="14"/>
        <v/>
      </c>
      <c r="AM56" s="71" t="str">
        <f t="shared" si="15"/>
        <v/>
      </c>
      <c r="AN56" s="71" t="str">
        <f t="shared" si="16"/>
        <v/>
      </c>
      <c r="AO56" s="71" t="str">
        <f t="shared" si="17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19"/>
        <v/>
      </c>
      <c r="BB56" s="14" t="str">
        <f t="shared" si="44"/>
        <v/>
      </c>
      <c r="BC56" s="14" t="str">
        <f t="shared" si="20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7" t="str">
        <f t="shared" si="21"/>
        <v/>
      </c>
      <c r="E57" s="114" t="str">
        <f t="shared" si="22"/>
        <v/>
      </c>
      <c r="F57" s="67" t="str">
        <f t="shared" si="23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4" t="str">
        <f t="shared" si="9"/>
        <v/>
      </c>
      <c r="M57" s="24" t="str">
        <f t="shared" si="24"/>
        <v/>
      </c>
      <c r="N57" s="36" t="str">
        <f t="shared" si="25"/>
        <v/>
      </c>
      <c r="O57" s="117" t="str">
        <f t="shared" si="10"/>
        <v/>
      </c>
      <c r="P57" s="24" t="str">
        <f>IF(H57="","",IF(B57="NB",P56,IF(O57="",SUM($O$5:$O57)+N57,SUM($O$5:$O57))))</f>
        <v/>
      </c>
      <c r="Q57" s="123" t="str">
        <f t="shared" si="0"/>
        <v/>
      </c>
      <c r="R57" s="122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79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2" t="str">
        <f t="shared" si="37"/>
        <v/>
      </c>
      <c r="AH57" s="152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1" t="str">
        <f t="shared" si="14"/>
        <v/>
      </c>
      <c r="AM57" s="71" t="str">
        <f t="shared" si="15"/>
        <v/>
      </c>
      <c r="AN57" s="71" t="str">
        <f t="shared" si="16"/>
        <v/>
      </c>
      <c r="AO57" s="71" t="str">
        <f t="shared" si="17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19"/>
        <v/>
      </c>
      <c r="BB57" s="14" t="str">
        <f t="shared" si="44"/>
        <v/>
      </c>
      <c r="BC57" s="14" t="str">
        <f t="shared" si="20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7" t="str">
        <f t="shared" si="21"/>
        <v/>
      </c>
      <c r="E58" s="114" t="str">
        <f t="shared" si="22"/>
        <v/>
      </c>
      <c r="F58" s="67" t="str">
        <f t="shared" si="23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4" t="str">
        <f t="shared" si="9"/>
        <v/>
      </c>
      <c r="M58" s="24" t="str">
        <f t="shared" si="24"/>
        <v/>
      </c>
      <c r="N58" s="36" t="str">
        <f t="shared" si="25"/>
        <v/>
      </c>
      <c r="O58" s="117" t="str">
        <f t="shared" si="10"/>
        <v/>
      </c>
      <c r="P58" s="24" t="str">
        <f>IF(H58="","",IF(B58="NB",P57,IF(O58="",SUM($O$5:$O58)+N58,SUM($O$5:$O58))))</f>
        <v/>
      </c>
      <c r="Q58" s="123" t="str">
        <f t="shared" si="0"/>
        <v/>
      </c>
      <c r="R58" s="122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79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2" t="str">
        <f t="shared" si="37"/>
        <v/>
      </c>
      <c r="AH58" s="152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1" t="str">
        <f t="shared" si="14"/>
        <v/>
      </c>
      <c r="AM58" s="71" t="str">
        <f t="shared" si="15"/>
        <v/>
      </c>
      <c r="AN58" s="71" t="str">
        <f t="shared" si="16"/>
        <v/>
      </c>
      <c r="AO58" s="71" t="str">
        <f t="shared" si="17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19"/>
        <v/>
      </c>
      <c r="BB58" s="14" t="str">
        <f t="shared" si="44"/>
        <v/>
      </c>
      <c r="BC58" s="14" t="str">
        <f t="shared" si="20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8" t="str">
        <f t="shared" si="21"/>
        <v/>
      </c>
      <c r="E59" s="115" t="str">
        <f t="shared" si="22"/>
        <v/>
      </c>
      <c r="F59" s="70" t="str">
        <f t="shared" si="23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5" t="str">
        <f t="shared" si="9"/>
        <v/>
      </c>
      <c r="M59" s="25" t="str">
        <f t="shared" si="24"/>
        <v/>
      </c>
      <c r="N59" s="36" t="str">
        <f t="shared" si="25"/>
        <v/>
      </c>
      <c r="O59" s="124" t="str">
        <f t="shared" si="10"/>
        <v/>
      </c>
      <c r="P59" s="25" t="str">
        <f>IF(H59="","",IF(B59="NB",P58,IF(O59="",SUM($O$5:$O59)+N59,SUM($O$5:$O59))))</f>
        <v/>
      </c>
      <c r="Q59" s="125" t="str">
        <f t="shared" si="0"/>
        <v/>
      </c>
      <c r="R59" s="122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79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2" t="str">
        <f t="shared" si="37"/>
        <v/>
      </c>
      <c r="AH59" s="152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1" t="str">
        <f t="shared" si="14"/>
        <v/>
      </c>
      <c r="AM59" s="71" t="str">
        <f t="shared" si="15"/>
        <v/>
      </c>
      <c r="AN59" s="71" t="str">
        <f t="shared" si="16"/>
        <v/>
      </c>
      <c r="AO59" s="71" t="str">
        <f t="shared" si="17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19"/>
        <v/>
      </c>
      <c r="BB59" s="14" t="str">
        <f t="shared" si="44"/>
        <v/>
      </c>
      <c r="BC59" s="14" t="str">
        <f t="shared" si="20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21"/>
        <v/>
      </c>
      <c r="E60" s="113" t="str">
        <f t="shared" si="22"/>
        <v/>
      </c>
      <c r="F60" s="76" t="str">
        <f t="shared" si="23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3" t="str">
        <f t="shared" si="9"/>
        <v/>
      </c>
      <c r="M60" s="36" t="str">
        <f t="shared" si="24"/>
        <v/>
      </c>
      <c r="N60" s="36" t="str">
        <f t="shared" si="25"/>
        <v/>
      </c>
      <c r="O60" s="129" t="str">
        <f t="shared" si="10"/>
        <v/>
      </c>
      <c r="P60" s="36" t="str">
        <f>IF(H60="","",IF(B60="NB",P59,IF(O60="",SUM($O$5:$O60)+N60,SUM($O$5:$O60))))</f>
        <v/>
      </c>
      <c r="Q60" s="130" t="str">
        <f t="shared" si="0"/>
        <v/>
      </c>
      <c r="R60" s="122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79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2" t="str">
        <f t="shared" si="37"/>
        <v/>
      </c>
      <c r="AH60" s="152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1" t="str">
        <f t="shared" si="14"/>
        <v/>
      </c>
      <c r="AM60" s="71" t="str">
        <f t="shared" si="15"/>
        <v/>
      </c>
      <c r="AN60" s="71" t="str">
        <f t="shared" si="16"/>
        <v/>
      </c>
      <c r="AO60" s="71" t="str">
        <f t="shared" si="17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19"/>
        <v/>
      </c>
      <c r="BB60" s="14" t="str">
        <f t="shared" si="44"/>
        <v/>
      </c>
      <c r="BC60" s="14" t="str">
        <f t="shared" si="20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7" t="str">
        <f t="shared" si="21"/>
        <v/>
      </c>
      <c r="E61" s="114" t="str">
        <f t="shared" si="22"/>
        <v/>
      </c>
      <c r="F61" s="67" t="str">
        <f t="shared" si="23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4" t="str">
        <f t="shared" si="9"/>
        <v/>
      </c>
      <c r="M61" s="24" t="str">
        <f t="shared" si="24"/>
        <v/>
      </c>
      <c r="N61" s="36" t="str">
        <f t="shared" si="25"/>
        <v/>
      </c>
      <c r="O61" s="117" t="str">
        <f t="shared" si="10"/>
        <v/>
      </c>
      <c r="P61" s="24" t="str">
        <f>IF(H61="","",IF(B61="NB",P60,IF(O61="",SUM($O$5:$O61)+N61,SUM($O$5:$O61))))</f>
        <v/>
      </c>
      <c r="Q61" s="123" t="str">
        <f t="shared" si="0"/>
        <v/>
      </c>
      <c r="R61" s="122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79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2" t="str">
        <f t="shared" si="37"/>
        <v/>
      </c>
      <c r="AH61" s="152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1" t="str">
        <f t="shared" si="14"/>
        <v/>
      </c>
      <c r="AM61" s="71" t="str">
        <f t="shared" si="15"/>
        <v/>
      </c>
      <c r="AN61" s="71" t="str">
        <f t="shared" si="16"/>
        <v/>
      </c>
      <c r="AO61" s="71" t="str">
        <f t="shared" si="17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19"/>
        <v/>
      </c>
      <c r="BB61" s="14" t="str">
        <f t="shared" si="44"/>
        <v/>
      </c>
      <c r="BC61" s="14" t="str">
        <f t="shared" si="20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7" t="str">
        <f t="shared" si="21"/>
        <v/>
      </c>
      <c r="E62" s="114" t="str">
        <f t="shared" si="22"/>
        <v/>
      </c>
      <c r="F62" s="67" t="str">
        <f t="shared" si="23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4" t="str">
        <f t="shared" si="9"/>
        <v/>
      </c>
      <c r="M62" s="24" t="str">
        <f t="shared" si="24"/>
        <v/>
      </c>
      <c r="N62" s="36" t="str">
        <f t="shared" si="25"/>
        <v/>
      </c>
      <c r="O62" s="117" t="str">
        <f t="shared" si="10"/>
        <v/>
      </c>
      <c r="P62" s="24" t="str">
        <f>IF(H62="","",IF(B62="NB",P61,IF(O62="",SUM($O$5:$O62)+N62,SUM($O$5:$O62))))</f>
        <v/>
      </c>
      <c r="Q62" s="123" t="str">
        <f t="shared" si="0"/>
        <v/>
      </c>
      <c r="R62" s="122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79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2" t="str">
        <f t="shared" si="37"/>
        <v/>
      </c>
      <c r="AH62" s="152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1" t="str">
        <f t="shared" si="14"/>
        <v/>
      </c>
      <c r="AM62" s="71" t="str">
        <f t="shared" si="15"/>
        <v/>
      </c>
      <c r="AN62" s="71" t="str">
        <f t="shared" si="16"/>
        <v/>
      </c>
      <c r="AO62" s="71" t="str">
        <f t="shared" si="17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19"/>
        <v/>
      </c>
      <c r="BB62" s="14" t="str">
        <f t="shared" si="44"/>
        <v/>
      </c>
      <c r="BC62" s="14" t="str">
        <f t="shared" si="20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7" t="str">
        <f t="shared" si="21"/>
        <v/>
      </c>
      <c r="E63" s="114" t="str">
        <f t="shared" si="22"/>
        <v/>
      </c>
      <c r="F63" s="67" t="str">
        <f t="shared" si="23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4" t="str">
        <f t="shared" si="9"/>
        <v/>
      </c>
      <c r="M63" s="24" t="str">
        <f t="shared" si="24"/>
        <v/>
      </c>
      <c r="N63" s="36" t="str">
        <f t="shared" si="25"/>
        <v/>
      </c>
      <c r="O63" s="117" t="str">
        <f t="shared" si="10"/>
        <v/>
      </c>
      <c r="P63" s="24" t="str">
        <f>IF(H63="","",IF(B63="NB",P62,IF(O63="",SUM($O$5:$O63)+N63,SUM($O$5:$O63))))</f>
        <v/>
      </c>
      <c r="Q63" s="123" t="str">
        <f t="shared" si="0"/>
        <v/>
      </c>
      <c r="R63" s="122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79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2" t="str">
        <f t="shared" si="37"/>
        <v/>
      </c>
      <c r="AH63" s="152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1" t="str">
        <f t="shared" si="14"/>
        <v/>
      </c>
      <c r="AM63" s="71" t="str">
        <f t="shared" si="15"/>
        <v/>
      </c>
      <c r="AN63" s="71" t="str">
        <f t="shared" si="16"/>
        <v/>
      </c>
      <c r="AO63" s="71" t="str">
        <f t="shared" si="17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19"/>
        <v/>
      </c>
      <c r="BB63" s="14" t="str">
        <f t="shared" si="44"/>
        <v/>
      </c>
      <c r="BC63" s="14" t="str">
        <f t="shared" si="20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8" t="str">
        <f t="shared" si="21"/>
        <v/>
      </c>
      <c r="E64" s="115" t="str">
        <f t="shared" si="22"/>
        <v/>
      </c>
      <c r="F64" s="70" t="str">
        <f t="shared" si="23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5" t="str">
        <f t="shared" si="9"/>
        <v/>
      </c>
      <c r="M64" s="25" t="str">
        <f t="shared" si="24"/>
        <v/>
      </c>
      <c r="N64" s="36" t="str">
        <f t="shared" si="25"/>
        <v/>
      </c>
      <c r="O64" s="124" t="str">
        <f t="shared" si="10"/>
        <v/>
      </c>
      <c r="P64" s="25" t="str">
        <f>IF(H64="","",IF(B64="NB",P63,IF(O64="",SUM($O$5:$O64)+N64,SUM($O$5:$O64))))</f>
        <v/>
      </c>
      <c r="Q64" s="125" t="str">
        <f t="shared" si="0"/>
        <v/>
      </c>
      <c r="R64" s="122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79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2" t="str">
        <f t="shared" si="37"/>
        <v/>
      </c>
      <c r="AH64" s="152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1" t="str">
        <f t="shared" si="14"/>
        <v/>
      </c>
      <c r="AM64" s="71" t="str">
        <f t="shared" si="15"/>
        <v/>
      </c>
      <c r="AN64" s="71" t="str">
        <f t="shared" si="16"/>
        <v/>
      </c>
      <c r="AO64" s="71" t="str">
        <f t="shared" si="17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19"/>
        <v/>
      </c>
      <c r="BB64" s="14" t="str">
        <f t="shared" si="44"/>
        <v/>
      </c>
      <c r="BC64" s="14" t="str">
        <f t="shared" si="20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21"/>
        <v/>
      </c>
      <c r="E65" s="113" t="str">
        <f t="shared" si="22"/>
        <v/>
      </c>
      <c r="F65" s="76" t="str">
        <f t="shared" si="23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3" t="str">
        <f t="shared" si="9"/>
        <v/>
      </c>
      <c r="M65" s="36" t="str">
        <f t="shared" si="24"/>
        <v/>
      </c>
      <c r="N65" s="36" t="str">
        <f t="shared" si="25"/>
        <v/>
      </c>
      <c r="O65" s="129" t="str">
        <f t="shared" si="10"/>
        <v/>
      </c>
      <c r="P65" s="36" t="str">
        <f>IF(H65="","",IF(B65="NB",P64,IF(O65="",SUM($O$5:$O65)+N65,SUM($O$5:$O65))))</f>
        <v/>
      </c>
      <c r="Q65" s="130" t="str">
        <f t="shared" si="0"/>
        <v/>
      </c>
      <c r="R65" s="122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79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2" t="str">
        <f t="shared" si="37"/>
        <v/>
      </c>
      <c r="AH65" s="152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1" t="str">
        <f t="shared" si="14"/>
        <v/>
      </c>
      <c r="AM65" s="71" t="str">
        <f t="shared" si="15"/>
        <v/>
      </c>
      <c r="AN65" s="71" t="str">
        <f t="shared" si="16"/>
        <v/>
      </c>
      <c r="AO65" s="71" t="str">
        <f t="shared" si="17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19"/>
        <v/>
      </c>
      <c r="BB65" s="14" t="str">
        <f t="shared" si="44"/>
        <v/>
      </c>
      <c r="BC65" s="14" t="str">
        <f t="shared" si="20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7" t="str">
        <f t="shared" si="21"/>
        <v/>
      </c>
      <c r="E66" s="114" t="str">
        <f t="shared" si="22"/>
        <v/>
      </c>
      <c r="F66" s="67" t="str">
        <f t="shared" si="23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4" t="str">
        <f t="shared" si="9"/>
        <v/>
      </c>
      <c r="M66" s="24" t="str">
        <f t="shared" si="24"/>
        <v/>
      </c>
      <c r="N66" s="36" t="str">
        <f t="shared" si="25"/>
        <v/>
      </c>
      <c r="O66" s="117" t="str">
        <f t="shared" si="10"/>
        <v/>
      </c>
      <c r="P66" s="24" t="str">
        <f>IF(H66="","",IF(B66="NB",P65,IF(O66="",SUM($O$5:$O66)+N66,SUM($O$5:$O66))))</f>
        <v/>
      </c>
      <c r="Q66" s="123" t="str">
        <f t="shared" si="0"/>
        <v/>
      </c>
      <c r="R66" s="122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79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2" t="str">
        <f t="shared" si="37"/>
        <v/>
      </c>
      <c r="AH66" s="152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1" t="str">
        <f t="shared" si="14"/>
        <v/>
      </c>
      <c r="AM66" s="71" t="str">
        <f t="shared" si="15"/>
        <v/>
      </c>
      <c r="AN66" s="71" t="str">
        <f t="shared" si="16"/>
        <v/>
      </c>
      <c r="AO66" s="71" t="str">
        <f t="shared" si="17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19"/>
        <v/>
      </c>
      <c r="BB66" s="14" t="str">
        <f t="shared" si="44"/>
        <v/>
      </c>
      <c r="BC66" s="14" t="str">
        <f t="shared" si="20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7" t="str">
        <f t="shared" si="21"/>
        <v/>
      </c>
      <c r="E67" s="114" t="str">
        <f t="shared" si="22"/>
        <v/>
      </c>
      <c r="F67" s="67" t="str">
        <f t="shared" si="23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4" t="str">
        <f t="shared" si="9"/>
        <v/>
      </c>
      <c r="M67" s="24" t="str">
        <f t="shared" si="24"/>
        <v/>
      </c>
      <c r="N67" s="36" t="str">
        <f t="shared" si="25"/>
        <v/>
      </c>
      <c r="O67" s="117" t="str">
        <f t="shared" si="10"/>
        <v/>
      </c>
      <c r="P67" s="24" t="str">
        <f>IF(H67="","",IF(B67="NB",P66,IF(O67="",SUM($O$5:$O67)+N67,SUM($O$5:$O67))))</f>
        <v/>
      </c>
      <c r="Q67" s="123" t="str">
        <f t="shared" si="0"/>
        <v/>
      </c>
      <c r="R67" s="122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79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2" t="str">
        <f t="shared" si="37"/>
        <v/>
      </c>
      <c r="AH67" s="152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1" t="str">
        <f t="shared" si="14"/>
        <v/>
      </c>
      <c r="AM67" s="71" t="str">
        <f t="shared" si="15"/>
        <v/>
      </c>
      <c r="AN67" s="71" t="str">
        <f t="shared" si="16"/>
        <v/>
      </c>
      <c r="AO67" s="71" t="str">
        <f t="shared" si="17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19"/>
        <v/>
      </c>
      <c r="BB67" s="14" t="str">
        <f t="shared" si="44"/>
        <v/>
      </c>
      <c r="BC67" s="14" t="str">
        <f t="shared" si="20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7" t="str">
        <f t="shared" si="21"/>
        <v/>
      </c>
      <c r="E68" s="114" t="str">
        <f t="shared" si="22"/>
        <v/>
      </c>
      <c r="F68" s="67" t="str">
        <f t="shared" si="23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4" t="str">
        <f t="shared" si="9"/>
        <v/>
      </c>
      <c r="M68" s="24" t="str">
        <f t="shared" si="24"/>
        <v/>
      </c>
      <c r="N68" s="36" t="str">
        <f t="shared" si="25"/>
        <v/>
      </c>
      <c r="O68" s="117" t="str">
        <f t="shared" si="10"/>
        <v/>
      </c>
      <c r="P68" s="24" t="str">
        <f>IF(H68="","",IF(B68="NB",P67,IF(O68="",SUM($O$5:$O68)+N68,SUM($O$5:$O68))))</f>
        <v/>
      </c>
      <c r="Q68" s="123" t="str">
        <f t="shared" si="0"/>
        <v/>
      </c>
      <c r="R68" s="122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79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2" t="str">
        <f t="shared" si="37"/>
        <v/>
      </c>
      <c r="AH68" s="152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1" t="str">
        <f t="shared" si="14"/>
        <v/>
      </c>
      <c r="AM68" s="71" t="str">
        <f t="shared" si="15"/>
        <v/>
      </c>
      <c r="AN68" s="71" t="str">
        <f t="shared" si="16"/>
        <v/>
      </c>
      <c r="AO68" s="71" t="str">
        <f t="shared" si="17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19"/>
        <v/>
      </c>
      <c r="BB68" s="14" t="str">
        <f t="shared" si="44"/>
        <v/>
      </c>
      <c r="BC68" s="14" t="str">
        <f t="shared" si="20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8" t="str">
        <f t="shared" si="21"/>
        <v/>
      </c>
      <c r="E69" s="115" t="str">
        <f t="shared" si="22"/>
        <v/>
      </c>
      <c r="F69" s="70" t="str">
        <f t="shared" si="23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5" t="str">
        <f t="shared" si="9"/>
        <v/>
      </c>
      <c r="M69" s="25" t="str">
        <f t="shared" si="24"/>
        <v/>
      </c>
      <c r="N69" s="36" t="str">
        <f t="shared" si="25"/>
        <v/>
      </c>
      <c r="O69" s="124" t="str">
        <f t="shared" si="10"/>
        <v/>
      </c>
      <c r="P69" s="25" t="str">
        <f>IF(H69="","",IF(B69="NB",P68,IF(O69="",SUM($O$5:$O69)+N69,SUM($O$5:$O69))))</f>
        <v/>
      </c>
      <c r="Q69" s="125" t="str">
        <f t="shared" ref="Q69:Q109" si="60">IF(AB69="R","Rabbit","")</f>
        <v/>
      </c>
      <c r="R69" s="122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79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2" t="str">
        <f t="shared" si="37"/>
        <v/>
      </c>
      <c r="AH69" s="152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1" t="str">
        <f t="shared" si="14"/>
        <v/>
      </c>
      <c r="AM69" s="71" t="str">
        <f t="shared" si="15"/>
        <v/>
      </c>
      <c r="AN69" s="71" t="str">
        <f t="shared" si="16"/>
        <v/>
      </c>
      <c r="AO69" s="71" t="str">
        <f t="shared" si="17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19"/>
        <v/>
      </c>
      <c r="BB69" s="14" t="str">
        <f t="shared" si="44"/>
        <v/>
      </c>
      <c r="BC69" s="14" t="str">
        <f t="shared" si="20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1">IF(H69="","",IF(AR69=AR70,"",AR70))</f>
        <v/>
      </c>
      <c r="D70" s="75" t="str">
        <f t="shared" si="21"/>
        <v/>
      </c>
      <c r="E70" s="113" t="str">
        <f t="shared" si="22"/>
        <v/>
      </c>
      <c r="F70" s="76" t="str">
        <f t="shared" si="23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3" t="str">
        <f t="shared" si="9"/>
        <v/>
      </c>
      <c r="M70" s="36" t="str">
        <f t="shared" si="24"/>
        <v/>
      </c>
      <c r="N70" s="36" t="str">
        <f t="shared" si="25"/>
        <v/>
      </c>
      <c r="O70" s="129" t="str">
        <f t="shared" si="10"/>
        <v/>
      </c>
      <c r="P70" s="36" t="str">
        <f>IF(H70="","",IF(B70="NB",P69,IF(O70="",SUM($O$5:$O70)+N70,SUM($O$5:$O70))))</f>
        <v/>
      </c>
      <c r="Q70" s="130" t="str">
        <f t="shared" si="60"/>
        <v/>
      </c>
      <c r="R70" s="122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79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2" t="str">
        <f t="shared" si="37"/>
        <v/>
      </c>
      <c r="AH70" s="152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1" t="str">
        <f t="shared" si="14"/>
        <v/>
      </c>
      <c r="AM70" s="71" t="str">
        <f t="shared" si="15"/>
        <v/>
      </c>
      <c r="AN70" s="71" t="str">
        <f t="shared" si="16"/>
        <v/>
      </c>
      <c r="AO70" s="71" t="str">
        <f t="shared" si="17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19"/>
        <v/>
      </c>
      <c r="BB70" s="14" t="str">
        <f t="shared" si="44"/>
        <v/>
      </c>
      <c r="BC70" s="14" t="str">
        <f t="shared" si="20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1"/>
        <v/>
      </c>
      <c r="D71" s="77" t="str">
        <f t="shared" si="21"/>
        <v/>
      </c>
      <c r="E71" s="114" t="str">
        <f t="shared" si="22"/>
        <v/>
      </c>
      <c r="F71" s="67" t="str">
        <f t="shared" si="23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4" t="str">
        <f t="shared" si="9"/>
        <v/>
      </c>
      <c r="M71" s="24" t="str">
        <f t="shared" si="24"/>
        <v/>
      </c>
      <c r="N71" s="36" t="str">
        <f t="shared" si="25"/>
        <v/>
      </c>
      <c r="O71" s="117" t="str">
        <f t="shared" si="10"/>
        <v/>
      </c>
      <c r="P71" s="24" t="str">
        <f>IF(H71="","",IF(B71="NB",P70,IF(O71="",SUM($O$5:$O71)+N71,SUM($O$5:$O71))))</f>
        <v/>
      </c>
      <c r="Q71" s="123" t="str">
        <f t="shared" si="60"/>
        <v/>
      </c>
      <c r="R71" s="122" t="str">
        <f t="shared" si="11"/>
        <v/>
      </c>
      <c r="S71" s="79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79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2" t="str">
        <f t="shared" si="37"/>
        <v/>
      </c>
      <c r="AH71" s="152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1" t="str">
        <f t="shared" si="14"/>
        <v/>
      </c>
      <c r="AM71" s="71" t="str">
        <f t="shared" si="15"/>
        <v/>
      </c>
      <c r="AN71" s="71" t="str">
        <f t="shared" si="16"/>
        <v/>
      </c>
      <c r="AO71" s="71" t="str">
        <f t="shared" si="17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19"/>
        <v/>
      </c>
      <c r="BB71" s="14" t="str">
        <f t="shared" si="44"/>
        <v/>
      </c>
      <c r="BC71" s="14" t="str">
        <f t="shared" si="20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1"/>
        <v/>
      </c>
      <c r="D72" s="77" t="str">
        <f t="shared" si="21"/>
        <v/>
      </c>
      <c r="E72" s="114" t="str">
        <f t="shared" si="22"/>
        <v/>
      </c>
      <c r="F72" s="67" t="str">
        <f t="shared" si="23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4" t="str">
        <f t="shared" si="9"/>
        <v/>
      </c>
      <c r="M72" s="24" t="str">
        <f t="shared" si="24"/>
        <v/>
      </c>
      <c r="N72" s="36" t="str">
        <f t="shared" si="25"/>
        <v/>
      </c>
      <c r="O72" s="117" t="str">
        <f t="shared" si="10"/>
        <v/>
      </c>
      <c r="P72" s="24" t="str">
        <f>IF(H72="","",IF(B72="NB",P71,IF(O72="",SUM($O$5:$O72)+N72,SUM($O$5:$O72))))</f>
        <v/>
      </c>
      <c r="Q72" s="123" t="str">
        <f t="shared" si="60"/>
        <v/>
      </c>
      <c r="R72" s="122" t="str">
        <f t="shared" si="11"/>
        <v/>
      </c>
      <c r="S72" s="79" t="str">
        <f t="shared" si="12"/>
        <v/>
      </c>
      <c r="T72" s="14" t="str">
        <f t="shared" si="63"/>
        <v/>
      </c>
      <c r="U72" s="14">
        <f t="shared" si="26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79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2" t="str">
        <f t="shared" si="37"/>
        <v/>
      </c>
      <c r="AH72" s="152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1" t="str">
        <f t="shared" si="14"/>
        <v/>
      </c>
      <c r="AM72" s="71" t="str">
        <f t="shared" si="15"/>
        <v/>
      </c>
      <c r="AN72" s="71" t="str">
        <f t="shared" si="16"/>
        <v/>
      </c>
      <c r="AO72" s="71" t="str">
        <f t="shared" si="17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19"/>
        <v/>
      </c>
      <c r="BB72" s="14" t="str">
        <f t="shared" si="44"/>
        <v/>
      </c>
      <c r="BC72" s="14" t="str">
        <f t="shared" si="20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1"/>
        <v/>
      </c>
      <c r="D73" s="77" t="str">
        <f t="shared" si="21"/>
        <v/>
      </c>
      <c r="E73" s="114" t="str">
        <f t="shared" si="22"/>
        <v/>
      </c>
      <c r="F73" s="67" t="str">
        <f t="shared" si="23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4" t="str">
        <f t="shared" si="9"/>
        <v/>
      </c>
      <c r="M73" s="24" t="str">
        <f t="shared" si="24"/>
        <v/>
      </c>
      <c r="N73" s="36" t="str">
        <f t="shared" si="25"/>
        <v/>
      </c>
      <c r="O73" s="117" t="str">
        <f t="shared" si="10"/>
        <v/>
      </c>
      <c r="P73" s="24" t="str">
        <f>IF(H73="","",IF(B73="NB",P72,IF(O73="",SUM($O$5:$O73)+N73,SUM($O$5:$O73))))</f>
        <v/>
      </c>
      <c r="Q73" s="123" t="str">
        <f t="shared" si="60"/>
        <v/>
      </c>
      <c r="R73" s="122" t="str">
        <f t="shared" si="11"/>
        <v/>
      </c>
      <c r="S73" s="79" t="str">
        <f t="shared" si="12"/>
        <v/>
      </c>
      <c r="T73" s="14" t="str">
        <f t="shared" si="63"/>
        <v/>
      </c>
      <c r="U73" s="14">
        <f t="shared" si="26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79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2" t="str">
        <f t="shared" si="37"/>
        <v/>
      </c>
      <c r="AH73" s="152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1" t="str">
        <f t="shared" si="14"/>
        <v/>
      </c>
      <c r="AM73" s="71" t="str">
        <f t="shared" si="15"/>
        <v/>
      </c>
      <c r="AN73" s="71" t="str">
        <f t="shared" si="16"/>
        <v/>
      </c>
      <c r="AO73" s="71" t="str">
        <f t="shared" si="17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19"/>
        <v/>
      </c>
      <c r="BB73" s="14" t="str">
        <f t="shared" si="44"/>
        <v/>
      </c>
      <c r="BC73" s="14" t="str">
        <f t="shared" si="20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69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8" t="str">
        <f t="shared" si="21"/>
        <v/>
      </c>
      <c r="E74" s="115" t="str">
        <f t="shared" si="22"/>
        <v/>
      </c>
      <c r="F74" s="70" t="str">
        <f t="shared" si="23"/>
        <v/>
      </c>
      <c r="H74" s="82" t="str">
        <f>IF('Strategy Dashboard'!AU74="","",'Strategy Dashboard'!AU74)</f>
        <v/>
      </c>
      <c r="J74" s="69" t="str">
        <f t="shared" ref="J74:J109" si="65">IF(AS73=AS74,"",AS74)</f>
        <v/>
      </c>
      <c r="K74" s="78" t="str">
        <f t="shared" ref="K74:K109" si="66">IF(H73="","",IF(AND(D74=AG74,LEFT(AG74)="L",REPLACE(AG74,1,1,"")&gt;=5),"L"&amp;(REPLACE(AG74,1,1,"")-3),AG74))</f>
        <v/>
      </c>
      <c r="L74" s="115" t="str">
        <f t="shared" ref="L74:L109" si="67">IF(H73="","",IF(AND(E74=AH74,LEFT(AH74)="L",REPLACE(AH74,1,1,"")&gt;=5),"L"&amp;(REPLACE(AH74,1,1,"")-3),AH74))</f>
        <v/>
      </c>
      <c r="M74" s="25" t="str">
        <f t="shared" si="24"/>
        <v/>
      </c>
      <c r="N74" s="36" t="str">
        <f t="shared" si="25"/>
        <v/>
      </c>
      <c r="O74" s="124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5" t="str">
        <f t="shared" si="60"/>
        <v/>
      </c>
      <c r="R74" s="122" t="str">
        <f t="shared" ref="R74:R109" si="69">IF(H74="","",IF(M74="W",0+BF74,0-BF74)+IF(F74="W",0+BE74,0-BE74))</f>
        <v/>
      </c>
      <c r="S74" s="79" t="str">
        <f t="shared" ref="S74:S109" si="70">IF(H74="","",IF(R74&gt;0,"W",IF(R74&lt;0,"L","")))</f>
        <v/>
      </c>
      <c r="T74" s="14" t="str">
        <f t="shared" si="63"/>
        <v/>
      </c>
      <c r="U74" s="14">
        <f t="shared" si="26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79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2" t="str">
        <f t="shared" si="37"/>
        <v/>
      </c>
      <c r="AH74" s="152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1" t="str">
        <f t="shared" ref="AL74:AL109" si="71">IF(AR74="T-T",IF(H72="B",BB74,""),IF(AR74="T-C",IF(H73="B",BB74,""),IF(AR74="T-B",IF(H73="P",BB74,""),"")))</f>
        <v/>
      </c>
      <c r="AM74" s="71" t="str">
        <f t="shared" ref="AM74:AM109" si="72">IF(AR74="T-T",IF(H72="P",BB74,""),IF(AR74="T-C",IF(H73="P",BB74,""),IF(AR74="T-B",IF(H73="B",BB74,""),"")))</f>
        <v/>
      </c>
      <c r="AN74" s="71" t="str">
        <f t="shared" ref="AN74:AN109" si="73">IF(AR74="T-T",IF(H72="B",BD74,""),IF(AR74="T-C",IF(H73="B",BD74,""),IF(AR74="T-B",IF(H73="P",BD74,""),"")))</f>
        <v/>
      </c>
      <c r="AO74" s="71" t="str">
        <f t="shared" ref="AO74:AO109" si="74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5">IF(D73="",E73,D73)&amp;F73</f>
        <v/>
      </c>
      <c r="BB74" s="14" t="str">
        <f t="shared" si="44"/>
        <v/>
      </c>
      <c r="BC74" s="14" t="str">
        <f t="shared" ref="BC74:BC109" si="76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4" t="str">
        <f t="shared" si="64"/>
        <v/>
      </c>
      <c r="C75" s="36" t="str">
        <f t="shared" si="61"/>
        <v/>
      </c>
      <c r="D75" s="75" t="str">
        <f t="shared" ref="D75:D109" si="77">IF(H74="","",IF(AR75="HP",IF(H74="P",BB75,""),AL75))</f>
        <v/>
      </c>
      <c r="E75" s="113" t="str">
        <f t="shared" ref="E75:E109" si="78">IF(H74="","",IF(AR75="HP",IF(H74="B",BB75,""),AM75))</f>
        <v/>
      </c>
      <c r="F75" s="76" t="str">
        <f t="shared" ref="F75:F109" si="79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5"/>
        <v/>
      </c>
      <c r="K75" s="75" t="str">
        <f t="shared" si="66"/>
        <v/>
      </c>
      <c r="L75" s="113" t="str">
        <f t="shared" si="67"/>
        <v/>
      </c>
      <c r="M75" s="36" t="str">
        <f t="shared" ref="M75:M109" si="80">IF(H75="","",IF(H75="P",IF(K75="","L","W"),IF(L75="","L","W")))</f>
        <v/>
      </c>
      <c r="N75" s="36" t="str">
        <f t="shared" ref="N75:N109" si="81">IF(H75="","",IF(S75="",IF(V75="S",0,N74),IF(S75="W",IF(V75="S",0,N74)+INT(REPLACE(B75,1,1,"")),IF(V75="S",0,N74)-INT(REPLACE(B75,1,1,"")))))</f>
        <v/>
      </c>
      <c r="O75" s="129" t="str">
        <f t="shared" si="68"/>
        <v/>
      </c>
      <c r="P75" s="36" t="str">
        <f>IF(H75="","",IF(B75="NB",P74,IF(O75="",SUM($O$5:$O75)+N75,SUM($O$5:$O75))))</f>
        <v/>
      </c>
      <c r="Q75" s="130" t="str">
        <f t="shared" si="60"/>
        <v/>
      </c>
      <c r="R75" s="122" t="str">
        <f t="shared" si="69"/>
        <v/>
      </c>
      <c r="S75" s="79" t="str">
        <f t="shared" si="70"/>
        <v/>
      </c>
      <c r="T75" s="14" t="str">
        <f t="shared" si="63"/>
        <v/>
      </c>
      <c r="U75" s="14">
        <f t="shared" ref="U75:U109" si="82">IF(S75="",0,IFERROR(VLOOKUP(S70&amp;S71&amp;S72&amp;S73&amp;S74&amp;S75,BP:BQ,2,FALSE),0))</f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79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52" t="str">
        <f t="shared" ref="AG75:AG109" si="91">IF(H74="","",IF(AS75="M1",IF(H73="P",BD75,""),AN75))</f>
        <v/>
      </c>
      <c r="AH75" s="152" t="str">
        <f t="shared" ref="AH75:AH109" si="92">IF(H74="","",IF(AS75="M1",IF(H73="B",BD75,""),AO75))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1" t="str">
        <f t="shared" si="71"/>
        <v/>
      </c>
      <c r="AM75" s="71" t="str">
        <f t="shared" si="72"/>
        <v/>
      </c>
      <c r="AN75" s="71" t="str">
        <f t="shared" si="73"/>
        <v/>
      </c>
      <c r="AO75" s="71" t="str">
        <f t="shared" si="74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5"/>
        <v/>
      </c>
      <c r="BB75" s="14" t="str">
        <f t="shared" ref="BB75:BB109" si="94">IF(OR(V75="S",AND(Z74="Y",W75="N")),"B",IFERROR(VLOOKUP(BA75,BM:BN,2,FALSE),""))</f>
        <v/>
      </c>
      <c r="BC75" s="14" t="str">
        <f t="shared" si="76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68" t="str">
        <f t="shared" si="64"/>
        <v/>
      </c>
      <c r="C76" s="24" t="str">
        <f t="shared" si="61"/>
        <v/>
      </c>
      <c r="D76" s="77" t="str">
        <f t="shared" si="77"/>
        <v/>
      </c>
      <c r="E76" s="114" t="str">
        <f t="shared" si="78"/>
        <v/>
      </c>
      <c r="F76" s="67" t="str">
        <f t="shared" si="79"/>
        <v/>
      </c>
      <c r="H76" s="81" t="str">
        <f>IF('Strategy Dashboard'!AU76="","",'Strategy Dashboard'!AU76)</f>
        <v/>
      </c>
      <c r="J76" s="68" t="str">
        <f t="shared" si="65"/>
        <v/>
      </c>
      <c r="K76" s="77" t="str">
        <f t="shared" si="66"/>
        <v/>
      </c>
      <c r="L76" s="114" t="str">
        <f t="shared" si="67"/>
        <v/>
      </c>
      <c r="M76" s="24" t="str">
        <f t="shared" si="80"/>
        <v/>
      </c>
      <c r="N76" s="36" t="str">
        <f t="shared" si="81"/>
        <v/>
      </c>
      <c r="O76" s="117" t="str">
        <f t="shared" si="68"/>
        <v/>
      </c>
      <c r="P76" s="24" t="str">
        <f>IF(H76="","",IF(B76="NB",P75,IF(O76="",SUM($O$5:$O76)+N76,SUM($O$5:$O76))))</f>
        <v/>
      </c>
      <c r="Q76" s="123" t="str">
        <f t="shared" si="60"/>
        <v/>
      </c>
      <c r="R76" s="122" t="str">
        <f t="shared" si="69"/>
        <v/>
      </c>
      <c r="S76" s="79" t="str">
        <f t="shared" si="70"/>
        <v/>
      </c>
      <c r="T76" s="14" t="str">
        <f t="shared" si="63"/>
        <v/>
      </c>
      <c r="U76" s="14">
        <f t="shared" si="8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79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52" t="str">
        <f t="shared" si="91"/>
        <v/>
      </c>
      <c r="AH76" s="152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1" t="str">
        <f t="shared" si="71"/>
        <v/>
      </c>
      <c r="AM76" s="71" t="str">
        <f t="shared" si="72"/>
        <v/>
      </c>
      <c r="AN76" s="71" t="str">
        <f t="shared" si="73"/>
        <v/>
      </c>
      <c r="AO76" s="71" t="str">
        <f t="shared" si="74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5"/>
        <v/>
      </c>
      <c r="BB76" s="14" t="str">
        <f t="shared" si="94"/>
        <v/>
      </c>
      <c r="BC76" s="14" t="str">
        <f t="shared" si="76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68" t="str">
        <f t="shared" si="64"/>
        <v/>
      </c>
      <c r="C77" s="24" t="str">
        <f t="shared" si="61"/>
        <v/>
      </c>
      <c r="D77" s="77" t="str">
        <f t="shared" si="77"/>
        <v/>
      </c>
      <c r="E77" s="114" t="str">
        <f t="shared" si="78"/>
        <v/>
      </c>
      <c r="F77" s="67" t="str">
        <f t="shared" si="79"/>
        <v/>
      </c>
      <c r="H77" s="81" t="str">
        <f>IF('Strategy Dashboard'!AU77="","",'Strategy Dashboard'!AU77)</f>
        <v/>
      </c>
      <c r="J77" s="68" t="str">
        <f t="shared" si="65"/>
        <v/>
      </c>
      <c r="K77" s="77" t="str">
        <f t="shared" si="66"/>
        <v/>
      </c>
      <c r="L77" s="114" t="str">
        <f t="shared" si="67"/>
        <v/>
      </c>
      <c r="M77" s="24" t="str">
        <f t="shared" si="80"/>
        <v/>
      </c>
      <c r="N77" s="36" t="str">
        <f t="shared" si="81"/>
        <v/>
      </c>
      <c r="O77" s="117" t="str">
        <f t="shared" si="68"/>
        <v/>
      </c>
      <c r="P77" s="24" t="str">
        <f>IF(H77="","",IF(B77="NB",P76,IF(O77="",SUM($O$5:$O77)+N77,SUM($O$5:$O77))))</f>
        <v/>
      </c>
      <c r="Q77" s="123" t="str">
        <f t="shared" si="60"/>
        <v/>
      </c>
      <c r="R77" s="122" t="str">
        <f t="shared" si="69"/>
        <v/>
      </c>
      <c r="S77" s="79" t="str">
        <f t="shared" si="70"/>
        <v/>
      </c>
      <c r="T77" s="14" t="str">
        <f t="shared" si="63"/>
        <v/>
      </c>
      <c r="U77" s="14">
        <f t="shared" si="8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79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52" t="str">
        <f t="shared" si="91"/>
        <v/>
      </c>
      <c r="AH77" s="152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1" t="str">
        <f t="shared" si="71"/>
        <v/>
      </c>
      <c r="AM77" s="71" t="str">
        <f t="shared" si="72"/>
        <v/>
      </c>
      <c r="AN77" s="71" t="str">
        <f t="shared" si="73"/>
        <v/>
      </c>
      <c r="AO77" s="71" t="str">
        <f t="shared" si="74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5"/>
        <v/>
      </c>
      <c r="BB77" s="14" t="str">
        <f t="shared" si="94"/>
        <v/>
      </c>
      <c r="BC77" s="14" t="str">
        <f t="shared" si="76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68" t="str">
        <f t="shared" si="64"/>
        <v/>
      </c>
      <c r="C78" s="24" t="str">
        <f t="shared" si="61"/>
        <v/>
      </c>
      <c r="D78" s="77" t="str">
        <f t="shared" si="77"/>
        <v/>
      </c>
      <c r="E78" s="114" t="str">
        <f t="shared" si="78"/>
        <v/>
      </c>
      <c r="F78" s="67" t="str">
        <f t="shared" si="79"/>
        <v/>
      </c>
      <c r="H78" s="81" t="str">
        <f>IF('Strategy Dashboard'!AU78="","",'Strategy Dashboard'!AU78)</f>
        <v/>
      </c>
      <c r="J78" s="68" t="str">
        <f t="shared" si="65"/>
        <v/>
      </c>
      <c r="K78" s="77" t="str">
        <f t="shared" si="66"/>
        <v/>
      </c>
      <c r="L78" s="114" t="str">
        <f t="shared" si="67"/>
        <v/>
      </c>
      <c r="M78" s="24" t="str">
        <f t="shared" si="80"/>
        <v/>
      </c>
      <c r="N78" s="36" t="str">
        <f t="shared" si="81"/>
        <v/>
      </c>
      <c r="O78" s="117" t="str">
        <f t="shared" si="68"/>
        <v/>
      </c>
      <c r="P78" s="24" t="str">
        <f>IF(H78="","",IF(B78="NB",P77,IF(O78="",SUM($O$5:$O78)+N78,SUM($O$5:$O78))))</f>
        <v/>
      </c>
      <c r="Q78" s="123" t="str">
        <f t="shared" si="60"/>
        <v/>
      </c>
      <c r="R78" s="122" t="str">
        <f t="shared" si="69"/>
        <v/>
      </c>
      <c r="S78" s="79" t="str">
        <f t="shared" si="70"/>
        <v/>
      </c>
      <c r="T78" s="14" t="str">
        <f t="shared" si="63"/>
        <v/>
      </c>
      <c r="U78" s="14">
        <f t="shared" si="8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79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52" t="str">
        <f t="shared" si="91"/>
        <v/>
      </c>
      <c r="AH78" s="152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1" t="str">
        <f t="shared" si="71"/>
        <v/>
      </c>
      <c r="AM78" s="71" t="str">
        <f t="shared" si="72"/>
        <v/>
      </c>
      <c r="AN78" s="71" t="str">
        <f t="shared" si="73"/>
        <v/>
      </c>
      <c r="AO78" s="71" t="str">
        <f t="shared" si="74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5"/>
        <v/>
      </c>
      <c r="BB78" s="14" t="str">
        <f t="shared" si="94"/>
        <v/>
      </c>
      <c r="BC78" s="14" t="str">
        <f t="shared" si="76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69" t="str">
        <f t="shared" si="64"/>
        <v/>
      </c>
      <c r="C79" s="25" t="str">
        <f t="shared" si="61"/>
        <v/>
      </c>
      <c r="D79" s="78" t="str">
        <f t="shared" si="77"/>
        <v/>
      </c>
      <c r="E79" s="115" t="str">
        <f t="shared" si="78"/>
        <v/>
      </c>
      <c r="F79" s="70" t="str">
        <f t="shared" si="79"/>
        <v/>
      </c>
      <c r="H79" s="82" t="str">
        <f>IF('Strategy Dashboard'!AU79="","",'Strategy Dashboard'!AU79)</f>
        <v/>
      </c>
      <c r="J79" s="69" t="str">
        <f t="shared" si="65"/>
        <v/>
      </c>
      <c r="K79" s="78" t="str">
        <f t="shared" si="66"/>
        <v/>
      </c>
      <c r="L79" s="115" t="str">
        <f t="shared" si="67"/>
        <v/>
      </c>
      <c r="M79" s="25" t="str">
        <f t="shared" si="80"/>
        <v/>
      </c>
      <c r="N79" s="36" t="str">
        <f t="shared" si="81"/>
        <v/>
      </c>
      <c r="O79" s="124" t="str">
        <f t="shared" si="68"/>
        <v/>
      </c>
      <c r="P79" s="25" t="str">
        <f>IF(H79="","",IF(B79="NB",P78,IF(O79="",SUM($O$5:$O79)+N79,SUM($O$5:$O79))))</f>
        <v/>
      </c>
      <c r="Q79" s="125" t="str">
        <f t="shared" si="60"/>
        <v/>
      </c>
      <c r="R79" s="122" t="str">
        <f t="shared" si="69"/>
        <v/>
      </c>
      <c r="S79" s="79" t="str">
        <f t="shared" si="70"/>
        <v/>
      </c>
      <c r="T79" s="14" t="str">
        <f t="shared" si="63"/>
        <v/>
      </c>
      <c r="U79" s="14">
        <f t="shared" si="8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79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52" t="str">
        <f t="shared" si="91"/>
        <v/>
      </c>
      <c r="AH79" s="152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1" t="str">
        <f t="shared" si="71"/>
        <v/>
      </c>
      <c r="AM79" s="71" t="str">
        <f t="shared" si="72"/>
        <v/>
      </c>
      <c r="AN79" s="71" t="str">
        <f t="shared" si="73"/>
        <v/>
      </c>
      <c r="AO79" s="71" t="str">
        <f t="shared" si="74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5"/>
        <v/>
      </c>
      <c r="BB79" s="14" t="str">
        <f t="shared" si="94"/>
        <v/>
      </c>
      <c r="BC79" s="14" t="str">
        <f t="shared" si="76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4" t="str">
        <f t="shared" si="64"/>
        <v/>
      </c>
      <c r="C80" s="36" t="str">
        <f t="shared" si="61"/>
        <v/>
      </c>
      <c r="D80" s="75" t="str">
        <f t="shared" si="77"/>
        <v/>
      </c>
      <c r="E80" s="113" t="str">
        <f t="shared" si="78"/>
        <v/>
      </c>
      <c r="F80" s="76" t="str">
        <f t="shared" si="79"/>
        <v/>
      </c>
      <c r="H80" s="80" t="str">
        <f>IF('Strategy Dashboard'!AU80="","",'Strategy Dashboard'!AU80)</f>
        <v/>
      </c>
      <c r="J80" s="74" t="str">
        <f t="shared" si="65"/>
        <v/>
      </c>
      <c r="K80" s="75" t="str">
        <f t="shared" si="66"/>
        <v/>
      </c>
      <c r="L80" s="113" t="str">
        <f t="shared" si="67"/>
        <v/>
      </c>
      <c r="M80" s="36" t="str">
        <f t="shared" si="80"/>
        <v/>
      </c>
      <c r="N80" s="36" t="str">
        <f t="shared" si="81"/>
        <v/>
      </c>
      <c r="O80" s="129" t="str">
        <f t="shared" si="68"/>
        <v/>
      </c>
      <c r="P80" s="36" t="str">
        <f>IF(H80="","",IF(B80="NB",P79,IF(O80="",SUM($O$5:$O80)+N80,SUM($O$5:$O80))))</f>
        <v/>
      </c>
      <c r="Q80" s="130" t="str">
        <f t="shared" si="60"/>
        <v/>
      </c>
      <c r="R80" s="122" t="str">
        <f t="shared" si="69"/>
        <v/>
      </c>
      <c r="S80" s="79" t="str">
        <f t="shared" si="70"/>
        <v/>
      </c>
      <c r="T80" s="14" t="str">
        <f t="shared" si="63"/>
        <v/>
      </c>
      <c r="U80" s="14">
        <f t="shared" si="8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79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52" t="str">
        <f t="shared" si="91"/>
        <v/>
      </c>
      <c r="AH80" s="152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1" t="str">
        <f t="shared" si="71"/>
        <v/>
      </c>
      <c r="AM80" s="71" t="str">
        <f t="shared" si="72"/>
        <v/>
      </c>
      <c r="AN80" s="71" t="str">
        <f t="shared" si="73"/>
        <v/>
      </c>
      <c r="AO80" s="71" t="str">
        <f t="shared" si="74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5"/>
        <v/>
      </c>
      <c r="BB80" s="14" t="str">
        <f t="shared" si="94"/>
        <v/>
      </c>
      <c r="BC80" s="14" t="str">
        <f t="shared" si="76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68" t="str">
        <f t="shared" si="64"/>
        <v/>
      </c>
      <c r="C81" s="24" t="str">
        <f t="shared" si="61"/>
        <v/>
      </c>
      <c r="D81" s="77" t="str">
        <f t="shared" si="77"/>
        <v/>
      </c>
      <c r="E81" s="114" t="str">
        <f t="shared" si="78"/>
        <v/>
      </c>
      <c r="F81" s="67" t="str">
        <f t="shared" si="79"/>
        <v/>
      </c>
      <c r="H81" s="81" t="str">
        <f>IF('Strategy Dashboard'!AU81="","",'Strategy Dashboard'!AU81)</f>
        <v/>
      </c>
      <c r="J81" s="68" t="str">
        <f t="shared" si="65"/>
        <v/>
      </c>
      <c r="K81" s="77" t="str">
        <f t="shared" si="66"/>
        <v/>
      </c>
      <c r="L81" s="114" t="str">
        <f t="shared" si="67"/>
        <v/>
      </c>
      <c r="M81" s="24" t="str">
        <f t="shared" si="80"/>
        <v/>
      </c>
      <c r="N81" s="36" t="str">
        <f t="shared" si="81"/>
        <v/>
      </c>
      <c r="O81" s="117" t="str">
        <f t="shared" si="68"/>
        <v/>
      </c>
      <c r="P81" s="24" t="str">
        <f>IF(H81="","",IF(B81="NB",P80,IF(O81="",SUM($O$5:$O81)+N81,SUM($O$5:$O81))))</f>
        <v/>
      </c>
      <c r="Q81" s="123" t="str">
        <f t="shared" si="60"/>
        <v/>
      </c>
      <c r="R81" s="122" t="str">
        <f t="shared" si="69"/>
        <v/>
      </c>
      <c r="S81" s="79" t="str">
        <f t="shared" si="70"/>
        <v/>
      </c>
      <c r="T81" s="14" t="str">
        <f t="shared" si="63"/>
        <v/>
      </c>
      <c r="U81" s="14">
        <f t="shared" si="8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79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52" t="str">
        <f t="shared" si="91"/>
        <v/>
      </c>
      <c r="AH81" s="152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1" t="str">
        <f t="shared" si="71"/>
        <v/>
      </c>
      <c r="AM81" s="71" t="str">
        <f t="shared" si="72"/>
        <v/>
      </c>
      <c r="AN81" s="71" t="str">
        <f t="shared" si="73"/>
        <v/>
      </c>
      <c r="AO81" s="71" t="str">
        <f t="shared" si="74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5"/>
        <v/>
      </c>
      <c r="BB81" s="14" t="str">
        <f t="shared" si="94"/>
        <v/>
      </c>
      <c r="BC81" s="14" t="str">
        <f t="shared" si="76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68" t="str">
        <f t="shared" si="64"/>
        <v/>
      </c>
      <c r="C82" s="24" t="str">
        <f t="shared" si="61"/>
        <v/>
      </c>
      <c r="D82" s="77" t="str">
        <f t="shared" si="77"/>
        <v/>
      </c>
      <c r="E82" s="114" t="str">
        <f t="shared" si="78"/>
        <v/>
      </c>
      <c r="F82" s="67" t="str">
        <f t="shared" si="79"/>
        <v/>
      </c>
      <c r="H82" s="81" t="str">
        <f>IF('Strategy Dashboard'!AU82="","",'Strategy Dashboard'!AU82)</f>
        <v/>
      </c>
      <c r="J82" s="68" t="str">
        <f t="shared" si="65"/>
        <v/>
      </c>
      <c r="K82" s="77" t="str">
        <f t="shared" si="66"/>
        <v/>
      </c>
      <c r="L82" s="114" t="str">
        <f t="shared" si="67"/>
        <v/>
      </c>
      <c r="M82" s="24" t="str">
        <f t="shared" si="80"/>
        <v/>
      </c>
      <c r="N82" s="36" t="str">
        <f t="shared" si="81"/>
        <v/>
      </c>
      <c r="O82" s="117" t="str">
        <f t="shared" si="68"/>
        <v/>
      </c>
      <c r="P82" s="24" t="str">
        <f>IF(H82="","",IF(B82="NB",P81,IF(O82="",SUM($O$5:$O82)+N82,SUM($O$5:$O82))))</f>
        <v/>
      </c>
      <c r="Q82" s="123" t="str">
        <f t="shared" si="60"/>
        <v/>
      </c>
      <c r="R82" s="122" t="str">
        <f t="shared" si="69"/>
        <v/>
      </c>
      <c r="S82" s="79" t="str">
        <f t="shared" si="70"/>
        <v/>
      </c>
      <c r="T82" s="14" t="str">
        <f t="shared" si="63"/>
        <v/>
      </c>
      <c r="U82" s="14">
        <f t="shared" si="8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79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52" t="str">
        <f t="shared" si="91"/>
        <v/>
      </c>
      <c r="AH82" s="152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1" t="str">
        <f t="shared" si="71"/>
        <v/>
      </c>
      <c r="AM82" s="71" t="str">
        <f t="shared" si="72"/>
        <v/>
      </c>
      <c r="AN82" s="71" t="str">
        <f t="shared" si="73"/>
        <v/>
      </c>
      <c r="AO82" s="71" t="str">
        <f t="shared" si="74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5"/>
        <v/>
      </c>
      <c r="BB82" s="14" t="str">
        <f t="shared" si="94"/>
        <v/>
      </c>
      <c r="BC82" s="14" t="str">
        <f t="shared" si="76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68" t="str">
        <f t="shared" si="64"/>
        <v/>
      </c>
      <c r="C83" s="24" t="str">
        <f t="shared" si="61"/>
        <v/>
      </c>
      <c r="D83" s="77" t="str">
        <f t="shared" si="77"/>
        <v/>
      </c>
      <c r="E83" s="114" t="str">
        <f t="shared" si="78"/>
        <v/>
      </c>
      <c r="F83" s="67" t="str">
        <f t="shared" si="79"/>
        <v/>
      </c>
      <c r="H83" s="81" t="str">
        <f>IF('Strategy Dashboard'!AU83="","",'Strategy Dashboard'!AU83)</f>
        <v/>
      </c>
      <c r="J83" s="68" t="str">
        <f t="shared" si="65"/>
        <v/>
      </c>
      <c r="K83" s="77" t="str">
        <f t="shared" si="66"/>
        <v/>
      </c>
      <c r="L83" s="114" t="str">
        <f t="shared" si="67"/>
        <v/>
      </c>
      <c r="M83" s="24" t="str">
        <f t="shared" si="80"/>
        <v/>
      </c>
      <c r="N83" s="36" t="str">
        <f t="shared" si="81"/>
        <v/>
      </c>
      <c r="O83" s="117" t="str">
        <f t="shared" si="68"/>
        <v/>
      </c>
      <c r="P83" s="24" t="str">
        <f>IF(H83="","",IF(B83="NB",P82,IF(O83="",SUM($O$5:$O83)+N83,SUM($O$5:$O83))))</f>
        <v/>
      </c>
      <c r="Q83" s="123" t="str">
        <f t="shared" si="60"/>
        <v/>
      </c>
      <c r="R83" s="122" t="str">
        <f t="shared" si="69"/>
        <v/>
      </c>
      <c r="S83" s="79" t="str">
        <f t="shared" si="70"/>
        <v/>
      </c>
      <c r="T83" s="14" t="str">
        <f t="shared" si="63"/>
        <v/>
      </c>
      <c r="U83" s="14">
        <f t="shared" si="8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79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52" t="str">
        <f t="shared" si="91"/>
        <v/>
      </c>
      <c r="AH83" s="152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1" t="str">
        <f t="shared" si="71"/>
        <v/>
      </c>
      <c r="AM83" s="71" t="str">
        <f t="shared" si="72"/>
        <v/>
      </c>
      <c r="AN83" s="71" t="str">
        <f t="shared" si="73"/>
        <v/>
      </c>
      <c r="AO83" s="71" t="str">
        <f t="shared" si="74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5"/>
        <v/>
      </c>
      <c r="BB83" s="14" t="str">
        <f t="shared" si="94"/>
        <v/>
      </c>
      <c r="BC83" s="14" t="str">
        <f t="shared" si="76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69" t="str">
        <f t="shared" si="64"/>
        <v/>
      </c>
      <c r="C84" s="25" t="str">
        <f t="shared" si="61"/>
        <v/>
      </c>
      <c r="D84" s="78" t="str">
        <f t="shared" si="77"/>
        <v/>
      </c>
      <c r="E84" s="115" t="str">
        <f t="shared" si="78"/>
        <v/>
      </c>
      <c r="F84" s="70" t="str">
        <f t="shared" si="79"/>
        <v/>
      </c>
      <c r="H84" s="82" t="str">
        <f>IF('Strategy Dashboard'!AU84="","",'Strategy Dashboard'!AU84)</f>
        <v/>
      </c>
      <c r="J84" s="69" t="str">
        <f t="shared" si="65"/>
        <v/>
      </c>
      <c r="K84" s="78" t="str">
        <f t="shared" si="66"/>
        <v/>
      </c>
      <c r="L84" s="115" t="str">
        <f t="shared" si="67"/>
        <v/>
      </c>
      <c r="M84" s="25" t="str">
        <f t="shared" si="80"/>
        <v/>
      </c>
      <c r="N84" s="36" t="str">
        <f t="shared" si="81"/>
        <v/>
      </c>
      <c r="O84" s="124" t="str">
        <f t="shared" si="68"/>
        <v/>
      </c>
      <c r="P84" s="25" t="str">
        <f>IF(H84="","",IF(B84="NB",P83,IF(O84="",SUM($O$5:$O84)+N84,SUM($O$5:$O84))))</f>
        <v/>
      </c>
      <c r="Q84" s="125" t="str">
        <f t="shared" si="60"/>
        <v/>
      </c>
      <c r="R84" s="122" t="str">
        <f t="shared" si="69"/>
        <v/>
      </c>
      <c r="S84" s="79" t="str">
        <f t="shared" si="70"/>
        <v/>
      </c>
      <c r="T84" s="14" t="str">
        <f t="shared" si="63"/>
        <v/>
      </c>
      <c r="U84" s="14">
        <f t="shared" si="8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79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52" t="str">
        <f t="shared" si="91"/>
        <v/>
      </c>
      <c r="AH84" s="152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1" t="str">
        <f t="shared" si="71"/>
        <v/>
      </c>
      <c r="AM84" s="71" t="str">
        <f t="shared" si="72"/>
        <v/>
      </c>
      <c r="AN84" s="71" t="str">
        <f t="shared" si="73"/>
        <v/>
      </c>
      <c r="AO84" s="71" t="str">
        <f t="shared" si="74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5"/>
        <v/>
      </c>
      <c r="BB84" s="14" t="str">
        <f t="shared" si="94"/>
        <v/>
      </c>
      <c r="BC84" s="14" t="str">
        <f t="shared" si="76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4" t="str">
        <f t="shared" si="64"/>
        <v/>
      </c>
      <c r="C85" s="36" t="str">
        <f t="shared" si="61"/>
        <v/>
      </c>
      <c r="D85" s="75" t="str">
        <f t="shared" si="77"/>
        <v/>
      </c>
      <c r="E85" s="113" t="str">
        <f t="shared" si="78"/>
        <v/>
      </c>
      <c r="F85" s="76" t="str">
        <f t="shared" si="79"/>
        <v/>
      </c>
      <c r="H85" s="80" t="str">
        <f>IF('Strategy Dashboard'!AU85="","",'Strategy Dashboard'!AU85)</f>
        <v/>
      </c>
      <c r="J85" s="74" t="str">
        <f t="shared" si="65"/>
        <v/>
      </c>
      <c r="K85" s="75" t="str">
        <f t="shared" si="66"/>
        <v/>
      </c>
      <c r="L85" s="113" t="str">
        <f t="shared" si="67"/>
        <v/>
      </c>
      <c r="M85" s="36" t="str">
        <f t="shared" si="80"/>
        <v/>
      </c>
      <c r="N85" s="36" t="str">
        <f t="shared" si="81"/>
        <v/>
      </c>
      <c r="O85" s="129" t="str">
        <f t="shared" si="68"/>
        <v/>
      </c>
      <c r="P85" s="36" t="str">
        <f>IF(H85="","",IF(B85="NB",P84,IF(O85="",SUM($O$5:$O85)+N85,SUM($O$5:$O85))))</f>
        <v/>
      </c>
      <c r="Q85" s="130" t="str">
        <f t="shared" si="60"/>
        <v/>
      </c>
      <c r="R85" s="122" t="str">
        <f t="shared" si="69"/>
        <v/>
      </c>
      <c r="S85" s="79" t="str">
        <f t="shared" si="70"/>
        <v/>
      </c>
      <c r="T85" s="14" t="str">
        <f t="shared" si="63"/>
        <v/>
      </c>
      <c r="U85" s="14">
        <f t="shared" si="8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79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52" t="str">
        <f t="shared" si="91"/>
        <v/>
      </c>
      <c r="AH85" s="152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1" t="str">
        <f t="shared" si="71"/>
        <v/>
      </c>
      <c r="AM85" s="71" t="str">
        <f t="shared" si="72"/>
        <v/>
      </c>
      <c r="AN85" s="71" t="str">
        <f t="shared" si="73"/>
        <v/>
      </c>
      <c r="AO85" s="71" t="str">
        <f t="shared" si="74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5"/>
        <v/>
      </c>
      <c r="BB85" s="14" t="str">
        <f t="shared" si="94"/>
        <v/>
      </c>
      <c r="BC85" s="14" t="str">
        <f t="shared" si="76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68" t="str">
        <f t="shared" si="64"/>
        <v/>
      </c>
      <c r="C86" s="24" t="str">
        <f t="shared" si="61"/>
        <v/>
      </c>
      <c r="D86" s="77" t="str">
        <f t="shared" si="77"/>
        <v/>
      </c>
      <c r="E86" s="114" t="str">
        <f t="shared" si="78"/>
        <v/>
      </c>
      <c r="F86" s="67" t="str">
        <f t="shared" si="79"/>
        <v/>
      </c>
      <c r="H86" s="81" t="str">
        <f>IF('Strategy Dashboard'!AU86="","",'Strategy Dashboard'!AU86)</f>
        <v/>
      </c>
      <c r="J86" s="68" t="str">
        <f t="shared" si="65"/>
        <v/>
      </c>
      <c r="K86" s="77" t="str">
        <f t="shared" si="66"/>
        <v/>
      </c>
      <c r="L86" s="114" t="str">
        <f t="shared" si="67"/>
        <v/>
      </c>
      <c r="M86" s="24" t="str">
        <f t="shared" si="80"/>
        <v/>
      </c>
      <c r="N86" s="36" t="str">
        <f t="shared" si="81"/>
        <v/>
      </c>
      <c r="O86" s="117" t="str">
        <f t="shared" si="68"/>
        <v/>
      </c>
      <c r="P86" s="24" t="str">
        <f>IF(H86="","",IF(B86="NB",P85,IF(O86="",SUM($O$5:$O86)+N86,SUM($O$5:$O86))))</f>
        <v/>
      </c>
      <c r="Q86" s="123" t="str">
        <f t="shared" si="60"/>
        <v/>
      </c>
      <c r="R86" s="122" t="str">
        <f t="shared" si="69"/>
        <v/>
      </c>
      <c r="S86" s="79" t="str">
        <f t="shared" si="70"/>
        <v/>
      </c>
      <c r="T86" s="14" t="str">
        <f t="shared" si="63"/>
        <v/>
      </c>
      <c r="U86" s="14">
        <f t="shared" si="8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79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52" t="str">
        <f t="shared" si="91"/>
        <v/>
      </c>
      <c r="AH86" s="152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1" t="str">
        <f t="shared" si="71"/>
        <v/>
      </c>
      <c r="AM86" s="71" t="str">
        <f t="shared" si="72"/>
        <v/>
      </c>
      <c r="AN86" s="71" t="str">
        <f t="shared" si="73"/>
        <v/>
      </c>
      <c r="AO86" s="71" t="str">
        <f t="shared" si="74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5"/>
        <v/>
      </c>
      <c r="BB86" s="14" t="str">
        <f t="shared" si="94"/>
        <v/>
      </c>
      <c r="BC86" s="14" t="str">
        <f t="shared" si="76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68" t="str">
        <f t="shared" si="64"/>
        <v/>
      </c>
      <c r="C87" s="24" t="str">
        <f t="shared" si="61"/>
        <v/>
      </c>
      <c r="D87" s="77" t="str">
        <f t="shared" si="77"/>
        <v/>
      </c>
      <c r="E87" s="114" t="str">
        <f t="shared" si="78"/>
        <v/>
      </c>
      <c r="F87" s="67" t="str">
        <f t="shared" si="79"/>
        <v/>
      </c>
      <c r="H87" s="81" t="str">
        <f>IF('Strategy Dashboard'!AU87="","",'Strategy Dashboard'!AU87)</f>
        <v/>
      </c>
      <c r="J87" s="68" t="str">
        <f t="shared" si="65"/>
        <v/>
      </c>
      <c r="K87" s="77" t="str">
        <f t="shared" si="66"/>
        <v/>
      </c>
      <c r="L87" s="114" t="str">
        <f t="shared" si="67"/>
        <v/>
      </c>
      <c r="M87" s="24" t="str">
        <f t="shared" si="80"/>
        <v/>
      </c>
      <c r="N87" s="36" t="str">
        <f t="shared" si="81"/>
        <v/>
      </c>
      <c r="O87" s="117" t="str">
        <f t="shared" si="68"/>
        <v/>
      </c>
      <c r="P87" s="24" t="str">
        <f>IF(H87="","",IF(B87="NB",P86,IF(O87="",SUM($O$5:$O87)+N87,SUM($O$5:$O87))))</f>
        <v/>
      </c>
      <c r="Q87" s="123" t="str">
        <f t="shared" si="60"/>
        <v/>
      </c>
      <c r="R87" s="122" t="str">
        <f t="shared" si="69"/>
        <v/>
      </c>
      <c r="S87" s="79" t="str">
        <f t="shared" si="70"/>
        <v/>
      </c>
      <c r="T87" s="14" t="str">
        <f t="shared" si="63"/>
        <v/>
      </c>
      <c r="U87" s="14">
        <f t="shared" si="8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79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52" t="str">
        <f t="shared" si="91"/>
        <v/>
      </c>
      <c r="AH87" s="152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1" t="str">
        <f t="shared" si="71"/>
        <v/>
      </c>
      <c r="AM87" s="71" t="str">
        <f t="shared" si="72"/>
        <v/>
      </c>
      <c r="AN87" s="71" t="str">
        <f t="shared" si="73"/>
        <v/>
      </c>
      <c r="AO87" s="71" t="str">
        <f t="shared" si="74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5"/>
        <v/>
      </c>
      <c r="BB87" s="14" t="str">
        <f t="shared" si="94"/>
        <v/>
      </c>
      <c r="BC87" s="14" t="str">
        <f t="shared" si="76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68" t="str">
        <f t="shared" si="64"/>
        <v/>
      </c>
      <c r="C88" s="24" t="str">
        <f t="shared" si="61"/>
        <v/>
      </c>
      <c r="D88" s="77" t="str">
        <f t="shared" si="77"/>
        <v/>
      </c>
      <c r="E88" s="114" t="str">
        <f t="shared" si="78"/>
        <v/>
      </c>
      <c r="F88" s="67" t="str">
        <f t="shared" si="79"/>
        <v/>
      </c>
      <c r="H88" s="81" t="str">
        <f>IF('Strategy Dashboard'!AU88="","",'Strategy Dashboard'!AU88)</f>
        <v/>
      </c>
      <c r="J88" s="68" t="str">
        <f t="shared" si="65"/>
        <v/>
      </c>
      <c r="K88" s="77" t="str">
        <f t="shared" si="66"/>
        <v/>
      </c>
      <c r="L88" s="114" t="str">
        <f t="shared" si="67"/>
        <v/>
      </c>
      <c r="M88" s="24" t="str">
        <f t="shared" si="80"/>
        <v/>
      </c>
      <c r="N88" s="36" t="str">
        <f t="shared" si="81"/>
        <v/>
      </c>
      <c r="O88" s="117" t="str">
        <f t="shared" si="68"/>
        <v/>
      </c>
      <c r="P88" s="24" t="str">
        <f>IF(H88="","",IF(B88="NB",P87,IF(O88="",SUM($O$5:$O88)+N88,SUM($O$5:$O88))))</f>
        <v/>
      </c>
      <c r="Q88" s="123" t="str">
        <f t="shared" si="60"/>
        <v/>
      </c>
      <c r="R88" s="122" t="str">
        <f t="shared" si="69"/>
        <v/>
      </c>
      <c r="S88" s="79" t="str">
        <f t="shared" si="70"/>
        <v/>
      </c>
      <c r="T88" s="14" t="str">
        <f t="shared" si="63"/>
        <v/>
      </c>
      <c r="U88" s="14">
        <f t="shared" si="8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79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52" t="str">
        <f t="shared" si="91"/>
        <v/>
      </c>
      <c r="AH88" s="152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1" t="str">
        <f t="shared" si="71"/>
        <v/>
      </c>
      <c r="AM88" s="71" t="str">
        <f t="shared" si="72"/>
        <v/>
      </c>
      <c r="AN88" s="71" t="str">
        <f t="shared" si="73"/>
        <v/>
      </c>
      <c r="AO88" s="71" t="str">
        <f t="shared" si="74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5"/>
        <v/>
      </c>
      <c r="BB88" s="14" t="str">
        <f t="shared" si="94"/>
        <v/>
      </c>
      <c r="BC88" s="14" t="str">
        <f t="shared" si="76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69" t="str">
        <f t="shared" si="64"/>
        <v/>
      </c>
      <c r="C89" s="25" t="str">
        <f t="shared" si="61"/>
        <v/>
      </c>
      <c r="D89" s="78" t="str">
        <f t="shared" si="77"/>
        <v/>
      </c>
      <c r="E89" s="115" t="str">
        <f t="shared" si="78"/>
        <v/>
      </c>
      <c r="F89" s="70" t="str">
        <f t="shared" si="79"/>
        <v/>
      </c>
      <c r="H89" s="82" t="str">
        <f>IF('Strategy Dashboard'!AU89="","",'Strategy Dashboard'!AU89)</f>
        <v/>
      </c>
      <c r="J89" s="69" t="str">
        <f t="shared" si="65"/>
        <v/>
      </c>
      <c r="K89" s="78" t="str">
        <f t="shared" si="66"/>
        <v/>
      </c>
      <c r="L89" s="115" t="str">
        <f t="shared" si="67"/>
        <v/>
      </c>
      <c r="M89" s="25" t="str">
        <f t="shared" si="80"/>
        <v/>
      </c>
      <c r="N89" s="36" t="str">
        <f t="shared" si="81"/>
        <v/>
      </c>
      <c r="O89" s="124" t="str">
        <f t="shared" si="68"/>
        <v/>
      </c>
      <c r="P89" s="25" t="str">
        <f>IF(H89="","",IF(B89="NB",P88,IF(O89="",SUM($O$5:$O89)+N89,SUM($O$5:$O89))))</f>
        <v/>
      </c>
      <c r="Q89" s="125" t="str">
        <f t="shared" si="60"/>
        <v/>
      </c>
      <c r="R89" s="122" t="str">
        <f t="shared" si="69"/>
        <v/>
      </c>
      <c r="S89" s="79" t="str">
        <f t="shared" si="70"/>
        <v/>
      </c>
      <c r="T89" s="14" t="str">
        <f t="shared" si="63"/>
        <v/>
      </c>
      <c r="U89" s="14">
        <f t="shared" si="8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79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52" t="str">
        <f t="shared" si="91"/>
        <v/>
      </c>
      <c r="AH89" s="152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1" t="str">
        <f t="shared" si="71"/>
        <v/>
      </c>
      <c r="AM89" s="71" t="str">
        <f t="shared" si="72"/>
        <v/>
      </c>
      <c r="AN89" s="71" t="str">
        <f t="shared" si="73"/>
        <v/>
      </c>
      <c r="AO89" s="71" t="str">
        <f t="shared" si="74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5"/>
        <v/>
      </c>
      <c r="BB89" s="14" t="str">
        <f t="shared" si="94"/>
        <v/>
      </c>
      <c r="BC89" s="14" t="str">
        <f t="shared" si="76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4" t="str">
        <f t="shared" si="64"/>
        <v/>
      </c>
      <c r="C90" s="36" t="str">
        <f t="shared" si="61"/>
        <v/>
      </c>
      <c r="D90" s="75" t="str">
        <f t="shared" si="77"/>
        <v/>
      </c>
      <c r="E90" s="113" t="str">
        <f t="shared" si="78"/>
        <v/>
      </c>
      <c r="F90" s="76" t="str">
        <f t="shared" si="79"/>
        <v/>
      </c>
      <c r="H90" s="80" t="str">
        <f>IF('Strategy Dashboard'!AU90="","",'Strategy Dashboard'!AU90)</f>
        <v/>
      </c>
      <c r="J90" s="74" t="str">
        <f t="shared" si="65"/>
        <v/>
      </c>
      <c r="K90" s="75" t="str">
        <f t="shared" si="66"/>
        <v/>
      </c>
      <c r="L90" s="113" t="str">
        <f t="shared" si="67"/>
        <v/>
      </c>
      <c r="M90" s="36" t="str">
        <f t="shared" si="80"/>
        <v/>
      </c>
      <c r="N90" s="36" t="str">
        <f t="shared" si="81"/>
        <v/>
      </c>
      <c r="O90" s="129" t="str">
        <f t="shared" si="68"/>
        <v/>
      </c>
      <c r="P90" s="36" t="str">
        <f>IF(H90="","",IF(B90="NB",P89,IF(O90="",SUM($O$5:$O90)+N90,SUM($O$5:$O90))))</f>
        <v/>
      </c>
      <c r="Q90" s="130" t="str">
        <f t="shared" si="60"/>
        <v/>
      </c>
      <c r="R90" s="122" t="str">
        <f t="shared" si="69"/>
        <v/>
      </c>
      <c r="S90" s="79" t="str">
        <f t="shared" si="70"/>
        <v/>
      </c>
      <c r="T90" s="14" t="str">
        <f t="shared" si="63"/>
        <v/>
      </c>
      <c r="U90" s="14">
        <f t="shared" si="8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79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52" t="str">
        <f t="shared" si="91"/>
        <v/>
      </c>
      <c r="AH90" s="152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1" t="str">
        <f t="shared" si="71"/>
        <v/>
      </c>
      <c r="AM90" s="71" t="str">
        <f t="shared" si="72"/>
        <v/>
      </c>
      <c r="AN90" s="71" t="str">
        <f t="shared" si="73"/>
        <v/>
      </c>
      <c r="AO90" s="71" t="str">
        <f t="shared" si="74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5"/>
        <v/>
      </c>
      <c r="BB90" s="14" t="str">
        <f t="shared" si="94"/>
        <v/>
      </c>
      <c r="BC90" s="14" t="str">
        <f t="shared" si="76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68" t="str">
        <f t="shared" si="64"/>
        <v/>
      </c>
      <c r="C91" s="24" t="str">
        <f t="shared" si="61"/>
        <v/>
      </c>
      <c r="D91" s="77" t="str">
        <f t="shared" si="77"/>
        <v/>
      </c>
      <c r="E91" s="114" t="str">
        <f t="shared" si="78"/>
        <v/>
      </c>
      <c r="F91" s="67" t="str">
        <f t="shared" si="79"/>
        <v/>
      </c>
      <c r="H91" s="81" t="str">
        <f>IF('Strategy Dashboard'!AU91="","",'Strategy Dashboard'!AU91)</f>
        <v/>
      </c>
      <c r="J91" s="68" t="str">
        <f t="shared" si="65"/>
        <v/>
      </c>
      <c r="K91" s="77" t="str">
        <f t="shared" si="66"/>
        <v/>
      </c>
      <c r="L91" s="114" t="str">
        <f t="shared" si="67"/>
        <v/>
      </c>
      <c r="M91" s="24" t="str">
        <f t="shared" si="80"/>
        <v/>
      </c>
      <c r="N91" s="36" t="str">
        <f t="shared" si="81"/>
        <v/>
      </c>
      <c r="O91" s="117" t="str">
        <f t="shared" si="68"/>
        <v/>
      </c>
      <c r="P91" s="24" t="str">
        <f>IF(H91="","",IF(B91="NB",P90,IF(O91="",SUM($O$5:$O91)+N91,SUM($O$5:$O91))))</f>
        <v/>
      </c>
      <c r="Q91" s="123" t="str">
        <f t="shared" si="60"/>
        <v/>
      </c>
      <c r="R91" s="122" t="str">
        <f t="shared" si="69"/>
        <v/>
      </c>
      <c r="S91" s="79" t="str">
        <f t="shared" si="70"/>
        <v/>
      </c>
      <c r="T91" s="14" t="str">
        <f t="shared" si="63"/>
        <v/>
      </c>
      <c r="U91" s="14">
        <f t="shared" si="8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79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52" t="str">
        <f t="shared" si="91"/>
        <v/>
      </c>
      <c r="AH91" s="152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1" t="str">
        <f t="shared" si="71"/>
        <v/>
      </c>
      <c r="AM91" s="71" t="str">
        <f t="shared" si="72"/>
        <v/>
      </c>
      <c r="AN91" s="71" t="str">
        <f t="shared" si="73"/>
        <v/>
      </c>
      <c r="AO91" s="71" t="str">
        <f t="shared" si="74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5"/>
        <v/>
      </c>
      <c r="BB91" s="14" t="str">
        <f t="shared" si="94"/>
        <v/>
      </c>
      <c r="BC91" s="14" t="str">
        <f t="shared" si="76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68" t="str">
        <f t="shared" si="64"/>
        <v/>
      </c>
      <c r="C92" s="24" t="str">
        <f t="shared" si="61"/>
        <v/>
      </c>
      <c r="D92" s="77" t="str">
        <f t="shared" si="77"/>
        <v/>
      </c>
      <c r="E92" s="114" t="str">
        <f t="shared" si="78"/>
        <v/>
      </c>
      <c r="F92" s="67" t="str">
        <f t="shared" si="79"/>
        <v/>
      </c>
      <c r="H92" s="81" t="str">
        <f>IF('Strategy Dashboard'!AU92="","",'Strategy Dashboard'!AU92)</f>
        <v/>
      </c>
      <c r="J92" s="68" t="str">
        <f t="shared" si="65"/>
        <v/>
      </c>
      <c r="K92" s="77" t="str">
        <f t="shared" si="66"/>
        <v/>
      </c>
      <c r="L92" s="114" t="str">
        <f t="shared" si="67"/>
        <v/>
      </c>
      <c r="M92" s="24" t="str">
        <f t="shared" si="80"/>
        <v/>
      </c>
      <c r="N92" s="36" t="str">
        <f t="shared" si="81"/>
        <v/>
      </c>
      <c r="O92" s="117" t="str">
        <f t="shared" si="68"/>
        <v/>
      </c>
      <c r="P92" s="24" t="str">
        <f>IF(H92="","",IF(B92="NB",P91,IF(O92="",SUM($O$5:$O92)+N92,SUM($O$5:$O92))))</f>
        <v/>
      </c>
      <c r="Q92" s="123" t="str">
        <f t="shared" si="60"/>
        <v/>
      </c>
      <c r="R92" s="122" t="str">
        <f t="shared" si="69"/>
        <v/>
      </c>
      <c r="S92" s="79" t="str">
        <f t="shared" si="70"/>
        <v/>
      </c>
      <c r="T92" s="14" t="str">
        <f t="shared" si="63"/>
        <v/>
      </c>
      <c r="U92" s="14">
        <f t="shared" si="8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79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52" t="str">
        <f t="shared" si="91"/>
        <v/>
      </c>
      <c r="AH92" s="152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1" t="str">
        <f t="shared" si="71"/>
        <v/>
      </c>
      <c r="AM92" s="71" t="str">
        <f t="shared" si="72"/>
        <v/>
      </c>
      <c r="AN92" s="71" t="str">
        <f t="shared" si="73"/>
        <v/>
      </c>
      <c r="AO92" s="71" t="str">
        <f t="shared" si="74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5"/>
        <v/>
      </c>
      <c r="BB92" s="14" t="str">
        <f t="shared" si="94"/>
        <v/>
      </c>
      <c r="BC92" s="14" t="str">
        <f t="shared" si="76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68" t="str">
        <f t="shared" si="64"/>
        <v/>
      </c>
      <c r="C93" s="24" t="str">
        <f t="shared" si="61"/>
        <v/>
      </c>
      <c r="D93" s="77" t="str">
        <f t="shared" si="77"/>
        <v/>
      </c>
      <c r="E93" s="114" t="str">
        <f t="shared" si="78"/>
        <v/>
      </c>
      <c r="F93" s="67" t="str">
        <f t="shared" si="79"/>
        <v/>
      </c>
      <c r="H93" s="81" t="str">
        <f>IF('Strategy Dashboard'!AU93="","",'Strategy Dashboard'!AU93)</f>
        <v/>
      </c>
      <c r="J93" s="68" t="str">
        <f t="shared" si="65"/>
        <v/>
      </c>
      <c r="K93" s="77" t="str">
        <f t="shared" si="66"/>
        <v/>
      </c>
      <c r="L93" s="114" t="str">
        <f t="shared" si="67"/>
        <v/>
      </c>
      <c r="M93" s="24" t="str">
        <f t="shared" si="80"/>
        <v/>
      </c>
      <c r="N93" s="36" t="str">
        <f t="shared" si="81"/>
        <v/>
      </c>
      <c r="O93" s="117" t="str">
        <f t="shared" si="68"/>
        <v/>
      </c>
      <c r="P93" s="24" t="str">
        <f>IF(H93="","",IF(B93="NB",P92,IF(O93="",SUM($O$5:$O93)+N93,SUM($O$5:$O93))))</f>
        <v/>
      </c>
      <c r="Q93" s="123" t="str">
        <f t="shared" si="60"/>
        <v/>
      </c>
      <c r="R93" s="122" t="str">
        <f t="shared" si="69"/>
        <v/>
      </c>
      <c r="S93" s="79" t="str">
        <f t="shared" si="70"/>
        <v/>
      </c>
      <c r="T93" s="14" t="str">
        <f t="shared" si="63"/>
        <v/>
      </c>
      <c r="U93" s="14">
        <f t="shared" si="8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79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52" t="str">
        <f t="shared" si="91"/>
        <v/>
      </c>
      <c r="AH93" s="152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1" t="str">
        <f t="shared" si="71"/>
        <v/>
      </c>
      <c r="AM93" s="71" t="str">
        <f t="shared" si="72"/>
        <v/>
      </c>
      <c r="AN93" s="71" t="str">
        <f t="shared" si="73"/>
        <v/>
      </c>
      <c r="AO93" s="71" t="str">
        <f t="shared" si="74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5"/>
        <v/>
      </c>
      <c r="BB93" s="14" t="str">
        <f t="shared" si="94"/>
        <v/>
      </c>
      <c r="BC93" s="14" t="str">
        <f t="shared" si="76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69" t="str">
        <f t="shared" si="64"/>
        <v/>
      </c>
      <c r="C94" s="25" t="str">
        <f t="shared" si="61"/>
        <v/>
      </c>
      <c r="D94" s="78" t="str">
        <f t="shared" si="77"/>
        <v/>
      </c>
      <c r="E94" s="115" t="str">
        <f t="shared" si="78"/>
        <v/>
      </c>
      <c r="F94" s="70" t="str">
        <f t="shared" si="79"/>
        <v/>
      </c>
      <c r="H94" s="82" t="str">
        <f>IF('Strategy Dashboard'!AU94="","",'Strategy Dashboard'!AU94)</f>
        <v/>
      </c>
      <c r="J94" s="69" t="str">
        <f t="shared" si="65"/>
        <v/>
      </c>
      <c r="K94" s="78" t="str">
        <f t="shared" si="66"/>
        <v/>
      </c>
      <c r="L94" s="115" t="str">
        <f t="shared" si="67"/>
        <v/>
      </c>
      <c r="M94" s="25" t="str">
        <f t="shared" si="80"/>
        <v/>
      </c>
      <c r="N94" s="36" t="str">
        <f t="shared" si="81"/>
        <v/>
      </c>
      <c r="O94" s="124" t="str">
        <f t="shared" si="68"/>
        <v/>
      </c>
      <c r="P94" s="25" t="str">
        <f>IF(H94="","",IF(B94="NB",P93,IF(O94="",SUM($O$5:$O94)+N94,SUM($O$5:$O94))))</f>
        <v/>
      </c>
      <c r="Q94" s="125" t="str">
        <f t="shared" si="60"/>
        <v/>
      </c>
      <c r="R94" s="122" t="str">
        <f t="shared" si="69"/>
        <v/>
      </c>
      <c r="S94" s="79" t="str">
        <f t="shared" si="70"/>
        <v/>
      </c>
      <c r="T94" s="14" t="str">
        <f t="shared" si="63"/>
        <v/>
      </c>
      <c r="U94" s="14">
        <f t="shared" si="8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79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52" t="str">
        <f t="shared" si="91"/>
        <v/>
      </c>
      <c r="AH94" s="152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1" t="str">
        <f t="shared" si="71"/>
        <v/>
      </c>
      <c r="AM94" s="71" t="str">
        <f t="shared" si="72"/>
        <v/>
      </c>
      <c r="AN94" s="71" t="str">
        <f t="shared" si="73"/>
        <v/>
      </c>
      <c r="AO94" s="71" t="str">
        <f t="shared" si="74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5"/>
        <v/>
      </c>
      <c r="BB94" s="14" t="str">
        <f t="shared" si="94"/>
        <v/>
      </c>
      <c r="BC94" s="14" t="str">
        <f t="shared" si="76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4" t="str">
        <f t="shared" si="64"/>
        <v/>
      </c>
      <c r="C95" s="36" t="str">
        <f t="shared" si="61"/>
        <v/>
      </c>
      <c r="D95" s="75" t="str">
        <f t="shared" si="77"/>
        <v/>
      </c>
      <c r="E95" s="113" t="str">
        <f t="shared" si="78"/>
        <v/>
      </c>
      <c r="F95" s="76" t="str">
        <f t="shared" si="79"/>
        <v/>
      </c>
      <c r="H95" s="80" t="str">
        <f>IF('Strategy Dashboard'!AU95="","",'Strategy Dashboard'!AU95)</f>
        <v/>
      </c>
      <c r="J95" s="74" t="str">
        <f t="shared" si="65"/>
        <v/>
      </c>
      <c r="K95" s="75" t="str">
        <f t="shared" si="66"/>
        <v/>
      </c>
      <c r="L95" s="113" t="str">
        <f t="shared" si="67"/>
        <v/>
      </c>
      <c r="M95" s="36" t="str">
        <f t="shared" si="80"/>
        <v/>
      </c>
      <c r="N95" s="36" t="str">
        <f t="shared" si="81"/>
        <v/>
      </c>
      <c r="O95" s="129" t="str">
        <f t="shared" si="68"/>
        <v/>
      </c>
      <c r="P95" s="36" t="str">
        <f>IF(H95="","",IF(B95="NB",P94,IF(O95="",SUM($O$5:$O95)+N95,SUM($O$5:$O95))))</f>
        <v/>
      </c>
      <c r="Q95" s="130" t="str">
        <f t="shared" si="60"/>
        <v/>
      </c>
      <c r="R95" s="122" t="str">
        <f t="shared" si="69"/>
        <v/>
      </c>
      <c r="S95" s="79" t="str">
        <f t="shared" si="70"/>
        <v/>
      </c>
      <c r="T95" s="14" t="str">
        <f t="shared" si="63"/>
        <v/>
      </c>
      <c r="U95" s="14">
        <f t="shared" si="8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79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52" t="str">
        <f t="shared" si="91"/>
        <v/>
      </c>
      <c r="AH95" s="152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1" t="str">
        <f t="shared" si="71"/>
        <v/>
      </c>
      <c r="AM95" s="71" t="str">
        <f t="shared" si="72"/>
        <v/>
      </c>
      <c r="AN95" s="71" t="str">
        <f t="shared" si="73"/>
        <v/>
      </c>
      <c r="AO95" s="71" t="str">
        <f t="shared" si="74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5"/>
        <v/>
      </c>
      <c r="BB95" s="14" t="str">
        <f t="shared" si="94"/>
        <v/>
      </c>
      <c r="BC95" s="14" t="str">
        <f t="shared" si="76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68" t="str">
        <f t="shared" si="64"/>
        <v/>
      </c>
      <c r="C96" s="24" t="str">
        <f t="shared" si="61"/>
        <v/>
      </c>
      <c r="D96" s="77" t="str">
        <f t="shared" si="77"/>
        <v/>
      </c>
      <c r="E96" s="114" t="str">
        <f t="shared" si="78"/>
        <v/>
      </c>
      <c r="F96" s="67" t="str">
        <f t="shared" si="79"/>
        <v/>
      </c>
      <c r="H96" s="81" t="str">
        <f>IF('Strategy Dashboard'!AU96="","",'Strategy Dashboard'!AU96)</f>
        <v/>
      </c>
      <c r="J96" s="68" t="str">
        <f t="shared" si="65"/>
        <v/>
      </c>
      <c r="K96" s="77" t="str">
        <f t="shared" si="66"/>
        <v/>
      </c>
      <c r="L96" s="114" t="str">
        <f t="shared" si="67"/>
        <v/>
      </c>
      <c r="M96" s="24" t="str">
        <f t="shared" si="80"/>
        <v/>
      </c>
      <c r="N96" s="36" t="str">
        <f t="shared" si="81"/>
        <v/>
      </c>
      <c r="O96" s="117" t="str">
        <f t="shared" si="68"/>
        <v/>
      </c>
      <c r="P96" s="24" t="str">
        <f>IF(H96="","",IF(B96="NB",P95,IF(O96="",SUM($O$5:$O96)+N96,SUM($O$5:$O96))))</f>
        <v/>
      </c>
      <c r="Q96" s="123" t="str">
        <f t="shared" si="60"/>
        <v/>
      </c>
      <c r="R96" s="122" t="str">
        <f t="shared" si="69"/>
        <v/>
      </c>
      <c r="S96" s="79" t="str">
        <f t="shared" si="70"/>
        <v/>
      </c>
      <c r="T96" s="14" t="str">
        <f t="shared" si="63"/>
        <v/>
      </c>
      <c r="U96" s="14">
        <f t="shared" si="8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79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52" t="str">
        <f t="shared" si="91"/>
        <v/>
      </c>
      <c r="AH96" s="152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1" t="str">
        <f t="shared" si="71"/>
        <v/>
      </c>
      <c r="AM96" s="71" t="str">
        <f t="shared" si="72"/>
        <v/>
      </c>
      <c r="AN96" s="71" t="str">
        <f t="shared" si="73"/>
        <v/>
      </c>
      <c r="AO96" s="71" t="str">
        <f t="shared" si="74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5"/>
        <v/>
      </c>
      <c r="BB96" s="14" t="str">
        <f t="shared" si="94"/>
        <v/>
      </c>
      <c r="BC96" s="14" t="str">
        <f t="shared" si="76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68" t="str">
        <f t="shared" si="64"/>
        <v/>
      </c>
      <c r="C97" s="24" t="str">
        <f t="shared" si="61"/>
        <v/>
      </c>
      <c r="D97" s="77" t="str">
        <f t="shared" si="77"/>
        <v/>
      </c>
      <c r="E97" s="114" t="str">
        <f t="shared" si="78"/>
        <v/>
      </c>
      <c r="F97" s="67" t="str">
        <f t="shared" si="79"/>
        <v/>
      </c>
      <c r="H97" s="81" t="str">
        <f>IF('Strategy Dashboard'!AU97="","",'Strategy Dashboard'!AU97)</f>
        <v/>
      </c>
      <c r="J97" s="68" t="str">
        <f t="shared" si="65"/>
        <v/>
      </c>
      <c r="K97" s="77" t="str">
        <f t="shared" si="66"/>
        <v/>
      </c>
      <c r="L97" s="114" t="str">
        <f t="shared" si="67"/>
        <v/>
      </c>
      <c r="M97" s="24" t="str">
        <f t="shared" si="80"/>
        <v/>
      </c>
      <c r="N97" s="36" t="str">
        <f t="shared" si="81"/>
        <v/>
      </c>
      <c r="O97" s="117" t="str">
        <f t="shared" si="68"/>
        <v/>
      </c>
      <c r="P97" s="24" t="str">
        <f>IF(H97="","",IF(B97="NB",P96,IF(O97="",SUM($O$5:$O97)+N97,SUM($O$5:$O97))))</f>
        <v/>
      </c>
      <c r="Q97" s="123" t="str">
        <f t="shared" si="60"/>
        <v/>
      </c>
      <c r="R97" s="122" t="str">
        <f t="shared" si="69"/>
        <v/>
      </c>
      <c r="S97" s="79" t="str">
        <f t="shared" si="70"/>
        <v/>
      </c>
      <c r="T97" s="14" t="str">
        <f t="shared" si="63"/>
        <v/>
      </c>
      <c r="U97" s="14">
        <f t="shared" si="8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79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52" t="str">
        <f t="shared" si="91"/>
        <v/>
      </c>
      <c r="AH97" s="152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1" t="str">
        <f t="shared" si="71"/>
        <v/>
      </c>
      <c r="AM97" s="71" t="str">
        <f t="shared" si="72"/>
        <v/>
      </c>
      <c r="AN97" s="71" t="str">
        <f t="shared" si="73"/>
        <v/>
      </c>
      <c r="AO97" s="71" t="str">
        <f t="shared" si="74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5"/>
        <v/>
      </c>
      <c r="BB97" s="14" t="str">
        <f t="shared" si="94"/>
        <v/>
      </c>
      <c r="BC97" s="14" t="str">
        <f t="shared" si="76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68" t="str">
        <f t="shared" si="64"/>
        <v/>
      </c>
      <c r="C98" s="24" t="str">
        <f t="shared" si="61"/>
        <v/>
      </c>
      <c r="D98" s="77" t="str">
        <f t="shared" si="77"/>
        <v/>
      </c>
      <c r="E98" s="114" t="str">
        <f t="shared" si="78"/>
        <v/>
      </c>
      <c r="F98" s="67" t="str">
        <f t="shared" si="79"/>
        <v/>
      </c>
      <c r="H98" s="81" t="str">
        <f>IF('Strategy Dashboard'!AU98="","",'Strategy Dashboard'!AU98)</f>
        <v/>
      </c>
      <c r="J98" s="68" t="str">
        <f t="shared" si="65"/>
        <v/>
      </c>
      <c r="K98" s="77" t="str">
        <f t="shared" si="66"/>
        <v/>
      </c>
      <c r="L98" s="114" t="str">
        <f t="shared" si="67"/>
        <v/>
      </c>
      <c r="M98" s="24" t="str">
        <f t="shared" si="80"/>
        <v/>
      </c>
      <c r="N98" s="36" t="str">
        <f t="shared" si="81"/>
        <v/>
      </c>
      <c r="O98" s="117" t="str">
        <f t="shared" si="68"/>
        <v/>
      </c>
      <c r="P98" s="24" t="str">
        <f>IF(H98="","",IF(B98="NB",P97,IF(O98="",SUM($O$5:$O98)+N98,SUM($O$5:$O98))))</f>
        <v/>
      </c>
      <c r="Q98" s="123" t="str">
        <f t="shared" si="60"/>
        <v/>
      </c>
      <c r="R98" s="122" t="str">
        <f t="shared" si="69"/>
        <v/>
      </c>
      <c r="S98" s="79" t="str">
        <f t="shared" si="70"/>
        <v/>
      </c>
      <c r="T98" s="14" t="str">
        <f t="shared" si="63"/>
        <v/>
      </c>
      <c r="U98" s="14">
        <f t="shared" si="8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79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52" t="str">
        <f t="shared" si="91"/>
        <v/>
      </c>
      <c r="AH98" s="152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1" t="str">
        <f t="shared" si="71"/>
        <v/>
      </c>
      <c r="AM98" s="71" t="str">
        <f t="shared" si="72"/>
        <v/>
      </c>
      <c r="AN98" s="71" t="str">
        <f t="shared" si="73"/>
        <v/>
      </c>
      <c r="AO98" s="71" t="str">
        <f t="shared" si="74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5"/>
        <v/>
      </c>
      <c r="BB98" s="14" t="str">
        <f t="shared" si="94"/>
        <v/>
      </c>
      <c r="BC98" s="14" t="str">
        <f t="shared" si="76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69" t="str">
        <f t="shared" si="64"/>
        <v/>
      </c>
      <c r="C99" s="25" t="str">
        <f t="shared" si="61"/>
        <v/>
      </c>
      <c r="D99" s="78" t="str">
        <f t="shared" si="77"/>
        <v/>
      </c>
      <c r="E99" s="115" t="str">
        <f t="shared" si="78"/>
        <v/>
      </c>
      <c r="F99" s="70" t="str">
        <f t="shared" si="79"/>
        <v/>
      </c>
      <c r="H99" s="82" t="str">
        <f>IF('Strategy Dashboard'!AU99="","",'Strategy Dashboard'!AU99)</f>
        <v/>
      </c>
      <c r="J99" s="69" t="str">
        <f t="shared" si="65"/>
        <v/>
      </c>
      <c r="K99" s="78" t="str">
        <f t="shared" si="66"/>
        <v/>
      </c>
      <c r="L99" s="115" t="str">
        <f t="shared" si="67"/>
        <v/>
      </c>
      <c r="M99" s="25" t="str">
        <f t="shared" si="80"/>
        <v/>
      </c>
      <c r="N99" s="36" t="str">
        <f t="shared" si="81"/>
        <v/>
      </c>
      <c r="O99" s="124" t="str">
        <f t="shared" si="68"/>
        <v/>
      </c>
      <c r="P99" s="25" t="str">
        <f>IF(H99="","",IF(B99="NB",P98,IF(O99="",SUM($O$5:$O99)+N99,SUM($O$5:$O99))))</f>
        <v/>
      </c>
      <c r="Q99" s="125" t="str">
        <f t="shared" si="60"/>
        <v/>
      </c>
      <c r="R99" s="122" t="str">
        <f t="shared" si="69"/>
        <v/>
      </c>
      <c r="S99" s="79" t="str">
        <f t="shared" si="70"/>
        <v/>
      </c>
      <c r="T99" s="14" t="str">
        <f t="shared" si="63"/>
        <v/>
      </c>
      <c r="U99" s="14">
        <f t="shared" si="8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79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52" t="str">
        <f t="shared" si="91"/>
        <v/>
      </c>
      <c r="AH99" s="152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1" t="str">
        <f t="shared" si="71"/>
        <v/>
      </c>
      <c r="AM99" s="71" t="str">
        <f t="shared" si="72"/>
        <v/>
      </c>
      <c r="AN99" s="71" t="str">
        <f t="shared" si="73"/>
        <v/>
      </c>
      <c r="AO99" s="71" t="str">
        <f t="shared" si="74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5"/>
        <v/>
      </c>
      <c r="BB99" s="14" t="str">
        <f t="shared" si="94"/>
        <v/>
      </c>
      <c r="BC99" s="14" t="str">
        <f t="shared" si="76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4" t="str">
        <f t="shared" si="64"/>
        <v/>
      </c>
      <c r="C100" s="36" t="str">
        <f t="shared" si="61"/>
        <v/>
      </c>
      <c r="D100" s="75" t="str">
        <f t="shared" si="77"/>
        <v/>
      </c>
      <c r="E100" s="113" t="str">
        <f t="shared" si="78"/>
        <v/>
      </c>
      <c r="F100" s="76" t="str">
        <f t="shared" si="79"/>
        <v/>
      </c>
      <c r="H100" s="80" t="str">
        <f>IF('Strategy Dashboard'!AU100="","",'Strategy Dashboard'!AU100)</f>
        <v/>
      </c>
      <c r="J100" s="74" t="str">
        <f t="shared" si="65"/>
        <v/>
      </c>
      <c r="K100" s="75" t="str">
        <f t="shared" si="66"/>
        <v/>
      </c>
      <c r="L100" s="113" t="str">
        <f t="shared" si="67"/>
        <v/>
      </c>
      <c r="M100" s="36" t="str">
        <f t="shared" si="80"/>
        <v/>
      </c>
      <c r="N100" s="36" t="str">
        <f t="shared" si="81"/>
        <v/>
      </c>
      <c r="O100" s="129" t="str">
        <f t="shared" si="68"/>
        <v/>
      </c>
      <c r="P100" s="36" t="str">
        <f>IF(H100="","",IF(B100="NB",P99,IF(O100="",SUM($O$5:$O100)+N100,SUM($O$5:$O100))))</f>
        <v/>
      </c>
      <c r="Q100" s="130" t="str">
        <f t="shared" si="60"/>
        <v/>
      </c>
      <c r="R100" s="122" t="str">
        <f t="shared" si="69"/>
        <v/>
      </c>
      <c r="S100" s="79" t="str">
        <f t="shared" si="70"/>
        <v/>
      </c>
      <c r="T100" s="14" t="str">
        <f t="shared" si="63"/>
        <v/>
      </c>
      <c r="U100" s="14">
        <f t="shared" si="8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79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52" t="str">
        <f t="shared" si="91"/>
        <v/>
      </c>
      <c r="AH100" s="152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1" t="str">
        <f t="shared" si="71"/>
        <v/>
      </c>
      <c r="AM100" s="71" t="str">
        <f t="shared" si="72"/>
        <v/>
      </c>
      <c r="AN100" s="71" t="str">
        <f t="shared" si="73"/>
        <v/>
      </c>
      <c r="AO100" s="71" t="str">
        <f t="shared" si="74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5"/>
        <v/>
      </c>
      <c r="BB100" s="14" t="str">
        <f t="shared" si="94"/>
        <v/>
      </c>
      <c r="BC100" s="14" t="str">
        <f t="shared" si="76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68" t="str">
        <f t="shared" si="64"/>
        <v/>
      </c>
      <c r="C101" s="24" t="str">
        <f t="shared" si="61"/>
        <v/>
      </c>
      <c r="D101" s="77" t="str">
        <f t="shared" si="77"/>
        <v/>
      </c>
      <c r="E101" s="114" t="str">
        <f t="shared" si="78"/>
        <v/>
      </c>
      <c r="F101" s="67" t="str">
        <f t="shared" si="79"/>
        <v/>
      </c>
      <c r="H101" s="81" t="str">
        <f>IF('Strategy Dashboard'!AU101="","",'Strategy Dashboard'!AU101)</f>
        <v/>
      </c>
      <c r="J101" s="68" t="str">
        <f t="shared" si="65"/>
        <v/>
      </c>
      <c r="K101" s="77" t="str">
        <f t="shared" si="66"/>
        <v/>
      </c>
      <c r="L101" s="114" t="str">
        <f t="shared" si="67"/>
        <v/>
      </c>
      <c r="M101" s="24" t="str">
        <f t="shared" si="80"/>
        <v/>
      </c>
      <c r="N101" s="36" t="str">
        <f t="shared" si="81"/>
        <v/>
      </c>
      <c r="O101" s="117" t="str">
        <f t="shared" si="68"/>
        <v/>
      </c>
      <c r="P101" s="24" t="str">
        <f>IF(H101="","",IF(B101="NB",P100,IF(O101="",SUM($O$5:$O101)+N101,SUM($O$5:$O101))))</f>
        <v/>
      </c>
      <c r="Q101" s="123" t="str">
        <f t="shared" si="60"/>
        <v/>
      </c>
      <c r="R101" s="122" t="str">
        <f t="shared" si="69"/>
        <v/>
      </c>
      <c r="S101" s="79" t="str">
        <f t="shared" si="70"/>
        <v/>
      </c>
      <c r="T101" s="14" t="str">
        <f t="shared" si="63"/>
        <v/>
      </c>
      <c r="U101" s="14">
        <f t="shared" si="8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79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52" t="str">
        <f t="shared" si="91"/>
        <v/>
      </c>
      <c r="AH101" s="152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1" t="str">
        <f t="shared" si="71"/>
        <v/>
      </c>
      <c r="AM101" s="71" t="str">
        <f t="shared" si="72"/>
        <v/>
      </c>
      <c r="AN101" s="71" t="str">
        <f t="shared" si="73"/>
        <v/>
      </c>
      <c r="AO101" s="71" t="str">
        <f t="shared" si="74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5"/>
        <v/>
      </c>
      <c r="BB101" s="14" t="str">
        <f t="shared" si="94"/>
        <v/>
      </c>
      <c r="BC101" s="14" t="str">
        <f t="shared" si="76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68" t="str">
        <f t="shared" si="64"/>
        <v/>
      </c>
      <c r="C102" s="24" t="str">
        <f t="shared" si="61"/>
        <v/>
      </c>
      <c r="D102" s="77" t="str">
        <f t="shared" si="77"/>
        <v/>
      </c>
      <c r="E102" s="114" t="str">
        <f t="shared" si="78"/>
        <v/>
      </c>
      <c r="F102" s="67" t="str">
        <f t="shared" si="79"/>
        <v/>
      </c>
      <c r="H102" s="81" t="str">
        <f>IF('Strategy Dashboard'!AU102="","",'Strategy Dashboard'!AU102)</f>
        <v/>
      </c>
      <c r="J102" s="68" t="str">
        <f t="shared" si="65"/>
        <v/>
      </c>
      <c r="K102" s="77" t="str">
        <f t="shared" si="66"/>
        <v/>
      </c>
      <c r="L102" s="114" t="str">
        <f t="shared" si="67"/>
        <v/>
      </c>
      <c r="M102" s="24" t="str">
        <f t="shared" si="80"/>
        <v/>
      </c>
      <c r="N102" s="36" t="str">
        <f t="shared" si="81"/>
        <v/>
      </c>
      <c r="O102" s="117" t="str">
        <f t="shared" si="68"/>
        <v/>
      </c>
      <c r="P102" s="24" t="str">
        <f>IF(H102="","",IF(B102="NB",P101,IF(O102="",SUM($O$5:$O102)+N102,SUM($O$5:$O102))))</f>
        <v/>
      </c>
      <c r="Q102" s="123" t="str">
        <f t="shared" si="60"/>
        <v/>
      </c>
      <c r="R102" s="122" t="str">
        <f t="shared" si="69"/>
        <v/>
      </c>
      <c r="S102" s="79" t="str">
        <f t="shared" si="70"/>
        <v/>
      </c>
      <c r="T102" s="14" t="str">
        <f t="shared" si="63"/>
        <v/>
      </c>
      <c r="U102" s="14">
        <f t="shared" si="8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79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52" t="str">
        <f t="shared" si="91"/>
        <v/>
      </c>
      <c r="AH102" s="152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1" t="str">
        <f t="shared" si="71"/>
        <v/>
      </c>
      <c r="AM102" s="71" t="str">
        <f t="shared" si="72"/>
        <v/>
      </c>
      <c r="AN102" s="71" t="str">
        <f t="shared" si="73"/>
        <v/>
      </c>
      <c r="AO102" s="71" t="str">
        <f t="shared" si="74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5"/>
        <v/>
      </c>
      <c r="BB102" s="14" t="str">
        <f t="shared" si="94"/>
        <v/>
      </c>
      <c r="BC102" s="14" t="str">
        <f t="shared" si="76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68" t="str">
        <f t="shared" si="64"/>
        <v/>
      </c>
      <c r="C103" s="24" t="str">
        <f t="shared" si="61"/>
        <v/>
      </c>
      <c r="D103" s="77" t="str">
        <f t="shared" si="77"/>
        <v/>
      </c>
      <c r="E103" s="114" t="str">
        <f t="shared" si="78"/>
        <v/>
      </c>
      <c r="F103" s="67" t="str">
        <f t="shared" si="79"/>
        <v/>
      </c>
      <c r="H103" s="81" t="str">
        <f>IF('Strategy Dashboard'!AU103="","",'Strategy Dashboard'!AU103)</f>
        <v/>
      </c>
      <c r="J103" s="68" t="str">
        <f t="shared" si="65"/>
        <v/>
      </c>
      <c r="K103" s="77" t="str">
        <f t="shared" si="66"/>
        <v/>
      </c>
      <c r="L103" s="114" t="str">
        <f t="shared" si="67"/>
        <v/>
      </c>
      <c r="M103" s="24" t="str">
        <f t="shared" si="80"/>
        <v/>
      </c>
      <c r="N103" s="36" t="str">
        <f t="shared" si="81"/>
        <v/>
      </c>
      <c r="O103" s="117" t="str">
        <f t="shared" si="68"/>
        <v/>
      </c>
      <c r="P103" s="24" t="str">
        <f>IF(H103="","",IF(B103="NB",P102,IF(O103="",SUM($O$5:$O103)+N103,SUM($O$5:$O103))))</f>
        <v/>
      </c>
      <c r="Q103" s="123" t="str">
        <f t="shared" si="60"/>
        <v/>
      </c>
      <c r="R103" s="122" t="str">
        <f t="shared" si="69"/>
        <v/>
      </c>
      <c r="S103" s="79" t="str">
        <f t="shared" si="70"/>
        <v/>
      </c>
      <c r="T103" s="14" t="str">
        <f t="shared" si="63"/>
        <v/>
      </c>
      <c r="U103" s="14">
        <f t="shared" si="8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79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52" t="str">
        <f t="shared" si="91"/>
        <v/>
      </c>
      <c r="AH103" s="152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1" t="str">
        <f t="shared" si="71"/>
        <v/>
      </c>
      <c r="AM103" s="71" t="str">
        <f t="shared" si="72"/>
        <v/>
      </c>
      <c r="AN103" s="71" t="str">
        <f t="shared" si="73"/>
        <v/>
      </c>
      <c r="AO103" s="71" t="str">
        <f t="shared" si="74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5"/>
        <v/>
      </c>
      <c r="BB103" s="14" t="str">
        <f t="shared" si="94"/>
        <v/>
      </c>
      <c r="BC103" s="14" t="str">
        <f t="shared" si="76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69" t="str">
        <f t="shared" si="64"/>
        <v/>
      </c>
      <c r="C104" s="25" t="str">
        <f t="shared" si="61"/>
        <v/>
      </c>
      <c r="D104" s="78" t="str">
        <f t="shared" si="77"/>
        <v/>
      </c>
      <c r="E104" s="115" t="str">
        <f t="shared" si="78"/>
        <v/>
      </c>
      <c r="F104" s="70" t="str">
        <f t="shared" si="79"/>
        <v/>
      </c>
      <c r="H104" s="82" t="str">
        <f>IF('Strategy Dashboard'!AU104="","",'Strategy Dashboard'!AU104)</f>
        <v/>
      </c>
      <c r="J104" s="69" t="str">
        <f t="shared" si="65"/>
        <v/>
      </c>
      <c r="K104" s="78" t="str">
        <f t="shared" si="66"/>
        <v/>
      </c>
      <c r="L104" s="115" t="str">
        <f t="shared" si="67"/>
        <v/>
      </c>
      <c r="M104" s="25" t="str">
        <f t="shared" si="80"/>
        <v/>
      </c>
      <c r="N104" s="36" t="str">
        <f t="shared" si="81"/>
        <v/>
      </c>
      <c r="O104" s="124" t="str">
        <f t="shared" si="68"/>
        <v/>
      </c>
      <c r="P104" s="25" t="str">
        <f>IF(H104="","",IF(B104="NB",P103,IF(O104="",SUM($O$5:$O104)+N104,SUM($O$5:$O104))))</f>
        <v/>
      </c>
      <c r="Q104" s="125" t="str">
        <f t="shared" si="60"/>
        <v/>
      </c>
      <c r="R104" s="122" t="str">
        <f t="shared" si="69"/>
        <v/>
      </c>
      <c r="S104" s="79" t="str">
        <f t="shared" si="70"/>
        <v/>
      </c>
      <c r="T104" s="14" t="str">
        <f t="shared" si="63"/>
        <v/>
      </c>
      <c r="U104" s="14">
        <f t="shared" si="8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79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52" t="str">
        <f t="shared" si="91"/>
        <v/>
      </c>
      <c r="AH104" s="152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1" t="str">
        <f t="shared" si="71"/>
        <v/>
      </c>
      <c r="AM104" s="71" t="str">
        <f t="shared" si="72"/>
        <v/>
      </c>
      <c r="AN104" s="71" t="str">
        <f t="shared" si="73"/>
        <v/>
      </c>
      <c r="AO104" s="71" t="str">
        <f t="shared" si="74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5"/>
        <v/>
      </c>
      <c r="BB104" s="14" t="str">
        <f t="shared" si="94"/>
        <v/>
      </c>
      <c r="BC104" s="14" t="str">
        <f t="shared" si="76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4" t="str">
        <f t="shared" si="64"/>
        <v/>
      </c>
      <c r="C105" s="36" t="str">
        <f t="shared" si="61"/>
        <v/>
      </c>
      <c r="D105" s="75" t="str">
        <f t="shared" si="77"/>
        <v/>
      </c>
      <c r="E105" s="113" t="str">
        <f t="shared" si="78"/>
        <v/>
      </c>
      <c r="F105" s="76" t="str">
        <f t="shared" si="79"/>
        <v/>
      </c>
      <c r="H105" s="80" t="str">
        <f>IF('Strategy Dashboard'!AU105="","",'Strategy Dashboard'!AU105)</f>
        <v/>
      </c>
      <c r="J105" s="74" t="str">
        <f t="shared" si="65"/>
        <v/>
      </c>
      <c r="K105" s="75" t="str">
        <f t="shared" si="66"/>
        <v/>
      </c>
      <c r="L105" s="113" t="str">
        <f t="shared" si="67"/>
        <v/>
      </c>
      <c r="M105" s="36" t="str">
        <f t="shared" si="80"/>
        <v/>
      </c>
      <c r="N105" s="36" t="str">
        <f t="shared" si="81"/>
        <v/>
      </c>
      <c r="O105" s="129" t="str">
        <f t="shared" si="68"/>
        <v/>
      </c>
      <c r="P105" s="36" t="str">
        <f>IF(H105="","",IF(B105="NB",P104,IF(O105="",SUM($O$5:$O105)+N105,SUM($O$5:$O105))))</f>
        <v/>
      </c>
      <c r="Q105" s="130" t="str">
        <f t="shared" si="60"/>
        <v/>
      </c>
      <c r="R105" s="122" t="str">
        <f t="shared" si="69"/>
        <v/>
      </c>
      <c r="S105" s="79" t="str">
        <f t="shared" si="70"/>
        <v/>
      </c>
      <c r="T105" s="14" t="str">
        <f t="shared" si="63"/>
        <v/>
      </c>
      <c r="U105" s="14">
        <f t="shared" si="8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79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52" t="str">
        <f t="shared" si="91"/>
        <v/>
      </c>
      <c r="AH105" s="152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1" t="str">
        <f t="shared" si="71"/>
        <v/>
      </c>
      <c r="AM105" s="71" t="str">
        <f t="shared" si="72"/>
        <v/>
      </c>
      <c r="AN105" s="71" t="str">
        <f t="shared" si="73"/>
        <v/>
      </c>
      <c r="AO105" s="71" t="str">
        <f t="shared" si="74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5"/>
        <v/>
      </c>
      <c r="BB105" s="14" t="str">
        <f t="shared" si="94"/>
        <v/>
      </c>
      <c r="BC105" s="14" t="str">
        <f t="shared" si="76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68" t="str">
        <f t="shared" si="64"/>
        <v/>
      </c>
      <c r="C106" s="24" t="str">
        <f t="shared" si="61"/>
        <v/>
      </c>
      <c r="D106" s="77" t="str">
        <f t="shared" si="77"/>
        <v/>
      </c>
      <c r="E106" s="114" t="str">
        <f t="shared" si="78"/>
        <v/>
      </c>
      <c r="F106" s="67" t="str">
        <f t="shared" si="79"/>
        <v/>
      </c>
      <c r="H106" s="81" t="str">
        <f>IF('Strategy Dashboard'!AU106="","",'Strategy Dashboard'!AU106)</f>
        <v/>
      </c>
      <c r="J106" s="68" t="str">
        <f t="shared" si="65"/>
        <v/>
      </c>
      <c r="K106" s="77" t="str">
        <f t="shared" si="66"/>
        <v/>
      </c>
      <c r="L106" s="114" t="str">
        <f t="shared" si="67"/>
        <v/>
      </c>
      <c r="M106" s="24" t="str">
        <f t="shared" si="80"/>
        <v/>
      </c>
      <c r="N106" s="36" t="str">
        <f t="shared" si="81"/>
        <v/>
      </c>
      <c r="O106" s="117" t="str">
        <f t="shared" si="68"/>
        <v/>
      </c>
      <c r="P106" s="24" t="str">
        <f>IF(H106="","",IF(B106="NB",P105,IF(O106="",SUM($O$5:$O106)+N106,SUM($O$5:$O106))))</f>
        <v/>
      </c>
      <c r="Q106" s="123" t="str">
        <f t="shared" si="60"/>
        <v/>
      </c>
      <c r="R106" s="122" t="str">
        <f t="shared" si="69"/>
        <v/>
      </c>
      <c r="S106" s="79" t="str">
        <f t="shared" si="70"/>
        <v/>
      </c>
      <c r="T106" s="14" t="str">
        <f t="shared" si="63"/>
        <v/>
      </c>
      <c r="U106" s="14">
        <f t="shared" si="8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79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52" t="str">
        <f t="shared" si="91"/>
        <v/>
      </c>
      <c r="AH106" s="152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1" t="str">
        <f t="shared" si="71"/>
        <v/>
      </c>
      <c r="AM106" s="71" t="str">
        <f t="shared" si="72"/>
        <v/>
      </c>
      <c r="AN106" s="71" t="str">
        <f t="shared" si="73"/>
        <v/>
      </c>
      <c r="AO106" s="71" t="str">
        <f t="shared" si="74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5"/>
        <v/>
      </c>
      <c r="BB106" s="14" t="str">
        <f t="shared" si="94"/>
        <v/>
      </c>
      <c r="BC106" s="14" t="str">
        <f t="shared" si="76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68" t="str">
        <f t="shared" si="64"/>
        <v/>
      </c>
      <c r="C107" s="24" t="str">
        <f t="shared" si="61"/>
        <v/>
      </c>
      <c r="D107" s="77" t="str">
        <f t="shared" si="77"/>
        <v/>
      </c>
      <c r="E107" s="114" t="str">
        <f t="shared" si="78"/>
        <v/>
      </c>
      <c r="F107" s="67" t="str">
        <f t="shared" si="79"/>
        <v/>
      </c>
      <c r="H107" s="81" t="str">
        <f>IF('Strategy Dashboard'!AU107="","",'Strategy Dashboard'!AU107)</f>
        <v/>
      </c>
      <c r="J107" s="68" t="str">
        <f t="shared" si="65"/>
        <v/>
      </c>
      <c r="K107" s="77" t="str">
        <f t="shared" si="66"/>
        <v/>
      </c>
      <c r="L107" s="114" t="str">
        <f t="shared" si="67"/>
        <v/>
      </c>
      <c r="M107" s="24" t="str">
        <f t="shared" si="80"/>
        <v/>
      </c>
      <c r="N107" s="36" t="str">
        <f t="shared" si="81"/>
        <v/>
      </c>
      <c r="O107" s="117" t="str">
        <f t="shared" si="68"/>
        <v/>
      </c>
      <c r="P107" s="24" t="str">
        <f>IF(H107="","",IF(B107="NB",P106,IF(O107="",SUM($O$5:$O107)+N107,SUM($O$5:$O107))))</f>
        <v/>
      </c>
      <c r="Q107" s="123" t="str">
        <f t="shared" si="60"/>
        <v/>
      </c>
      <c r="R107" s="122" t="str">
        <f t="shared" si="69"/>
        <v/>
      </c>
      <c r="S107" s="79" t="str">
        <f t="shared" si="70"/>
        <v/>
      </c>
      <c r="T107" s="14" t="str">
        <f t="shared" si="63"/>
        <v/>
      </c>
      <c r="U107" s="14">
        <f t="shared" si="8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79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52" t="str">
        <f t="shared" si="91"/>
        <v/>
      </c>
      <c r="AH107" s="152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1" t="str">
        <f t="shared" si="71"/>
        <v/>
      </c>
      <c r="AM107" s="71" t="str">
        <f t="shared" si="72"/>
        <v/>
      </c>
      <c r="AN107" s="71" t="str">
        <f t="shared" si="73"/>
        <v/>
      </c>
      <c r="AO107" s="71" t="str">
        <f t="shared" si="74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5"/>
        <v/>
      </c>
      <c r="BB107" s="14" t="str">
        <f t="shared" si="94"/>
        <v/>
      </c>
      <c r="BC107" s="14" t="str">
        <f t="shared" si="76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68" t="str">
        <f t="shared" si="64"/>
        <v/>
      </c>
      <c r="C108" s="24" t="str">
        <f t="shared" si="61"/>
        <v/>
      </c>
      <c r="D108" s="77" t="str">
        <f t="shared" si="77"/>
        <v/>
      </c>
      <c r="E108" s="114" t="str">
        <f t="shared" si="78"/>
        <v/>
      </c>
      <c r="F108" s="67" t="str">
        <f t="shared" si="79"/>
        <v/>
      </c>
      <c r="H108" s="81" t="str">
        <f>IF('Strategy Dashboard'!AU108="","",'Strategy Dashboard'!AU108)</f>
        <v/>
      </c>
      <c r="J108" s="68" t="str">
        <f t="shared" si="65"/>
        <v/>
      </c>
      <c r="K108" s="77" t="str">
        <f t="shared" si="66"/>
        <v/>
      </c>
      <c r="L108" s="114" t="str">
        <f t="shared" si="67"/>
        <v/>
      </c>
      <c r="M108" s="24" t="str">
        <f t="shared" si="80"/>
        <v/>
      </c>
      <c r="N108" s="36" t="str">
        <f t="shared" si="81"/>
        <v/>
      </c>
      <c r="O108" s="117" t="str">
        <f t="shared" si="68"/>
        <v/>
      </c>
      <c r="P108" s="24" t="str">
        <f>IF(H108="","",IF(B108="NB",P107,IF(O108="",SUM($O$5:$O108)+N108,SUM($O$5:$O108))))</f>
        <v/>
      </c>
      <c r="Q108" s="123" t="str">
        <f t="shared" si="60"/>
        <v/>
      </c>
      <c r="R108" s="122" t="str">
        <f t="shared" si="69"/>
        <v/>
      </c>
      <c r="S108" s="79" t="str">
        <f t="shared" si="70"/>
        <v/>
      </c>
      <c r="T108" s="14" t="str">
        <f t="shared" si="63"/>
        <v/>
      </c>
      <c r="U108" s="14">
        <f t="shared" si="8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79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52" t="str">
        <f t="shared" si="91"/>
        <v/>
      </c>
      <c r="AH108" s="152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1" t="str">
        <f t="shared" si="71"/>
        <v/>
      </c>
      <c r="AM108" s="71" t="str">
        <f t="shared" si="72"/>
        <v/>
      </c>
      <c r="AN108" s="71" t="str">
        <f t="shared" si="73"/>
        <v/>
      </c>
      <c r="AO108" s="71" t="str">
        <f t="shared" si="74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5"/>
        <v/>
      </c>
      <c r="BB108" s="14" t="str">
        <f t="shared" si="94"/>
        <v/>
      </c>
      <c r="BC108" s="14" t="str">
        <f t="shared" si="76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69" t="str">
        <f t="shared" si="64"/>
        <v/>
      </c>
      <c r="C109" s="25" t="str">
        <f t="shared" si="61"/>
        <v/>
      </c>
      <c r="D109" s="78" t="str">
        <f t="shared" si="77"/>
        <v/>
      </c>
      <c r="E109" s="115" t="str">
        <f t="shared" si="78"/>
        <v/>
      </c>
      <c r="F109" s="70" t="str">
        <f t="shared" si="79"/>
        <v/>
      </c>
      <c r="H109" s="148" t="str">
        <f>IF('Strategy Dashboard'!AU109="","",'Strategy Dashboard'!AU109)</f>
        <v/>
      </c>
      <c r="J109" s="143" t="str">
        <f t="shared" si="65"/>
        <v/>
      </c>
      <c r="K109" s="145" t="str">
        <f t="shared" si="66"/>
        <v/>
      </c>
      <c r="L109" s="146" t="str">
        <f t="shared" si="67"/>
        <v/>
      </c>
      <c r="M109" s="144" t="str">
        <f t="shared" si="80"/>
        <v/>
      </c>
      <c r="N109" s="36" t="str">
        <f t="shared" si="81"/>
        <v/>
      </c>
      <c r="O109" s="149" t="str">
        <f t="shared" si="68"/>
        <v/>
      </c>
      <c r="P109" s="144" t="str">
        <f>IF(H109="","",IF(B109="NB",P108,IF(O109="",SUM($O$5:$O109)+N109,SUM($O$5:$O109))))</f>
        <v/>
      </c>
      <c r="Q109" s="150" t="str">
        <f t="shared" si="60"/>
        <v/>
      </c>
      <c r="R109" s="122" t="str">
        <f t="shared" si="69"/>
        <v/>
      </c>
      <c r="S109" s="79" t="str">
        <f t="shared" si="70"/>
        <v/>
      </c>
      <c r="T109" s="14" t="str">
        <f t="shared" si="63"/>
        <v/>
      </c>
      <c r="U109" s="14">
        <f t="shared" si="8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79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52" t="str">
        <f t="shared" si="91"/>
        <v/>
      </c>
      <c r="AH109" s="152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1" t="str">
        <f t="shared" si="71"/>
        <v/>
      </c>
      <c r="AM109" s="71" t="str">
        <f t="shared" si="72"/>
        <v/>
      </c>
      <c r="AN109" s="71" t="str">
        <f t="shared" si="73"/>
        <v/>
      </c>
      <c r="AO109" s="71" t="str">
        <f t="shared" si="74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5"/>
        <v/>
      </c>
      <c r="BB109" s="14" t="str">
        <f t="shared" si="94"/>
        <v/>
      </c>
      <c r="BC109" s="14" t="str">
        <f t="shared" si="76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55" t="s">
        <v>247</v>
      </c>
      <c r="B110" s="356"/>
      <c r="C110" s="356"/>
      <c r="D110" s="356"/>
      <c r="E110" s="356"/>
      <c r="F110" s="356"/>
      <c r="G110" s="356"/>
      <c r="H110" s="356"/>
      <c r="I110" s="356"/>
      <c r="J110" s="356"/>
      <c r="K110" s="356"/>
      <c r="L110" s="356"/>
      <c r="M110" s="356"/>
      <c r="N110" s="356"/>
      <c r="O110" s="356"/>
      <c r="P110" s="356"/>
      <c r="Q110" s="357"/>
      <c r="R110" s="151"/>
      <c r="W110" s="14" t="str">
        <f t="shared" si="99"/>
        <v>N</v>
      </c>
      <c r="X110" s="14" t="str">
        <f t="shared" si="84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46" t="s">
        <v>249</v>
      </c>
      <c r="B111" s="347"/>
      <c r="C111" s="347"/>
      <c r="D111" s="347"/>
      <c r="E111" s="347"/>
      <c r="F111" s="347"/>
      <c r="G111" s="347"/>
      <c r="H111" s="347"/>
      <c r="I111" s="347"/>
      <c r="J111" s="347"/>
      <c r="K111" s="347"/>
      <c r="L111" s="347"/>
      <c r="M111" s="347"/>
      <c r="N111" s="347"/>
      <c r="O111" s="347"/>
      <c r="P111" s="347"/>
      <c r="Q111" s="348"/>
      <c r="W111" s="14" t="str">
        <f t="shared" si="99"/>
        <v>N</v>
      </c>
      <c r="X111" s="14" t="str">
        <f t="shared" si="84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60" t="s">
        <v>250</v>
      </c>
      <c r="B112" s="361"/>
      <c r="C112" s="361"/>
      <c r="D112" s="361"/>
      <c r="E112" s="361"/>
      <c r="F112" s="361"/>
      <c r="G112" s="361"/>
      <c r="H112" s="361"/>
      <c r="I112" s="361"/>
      <c r="J112" s="361">
        <f>COUNTIF(H5:H109,"P")</f>
        <v>9</v>
      </c>
      <c r="K112" s="361"/>
      <c r="L112" s="361"/>
      <c r="M112" s="361"/>
      <c r="N112" s="361"/>
      <c r="O112" s="361"/>
      <c r="P112" s="361"/>
      <c r="Q112" s="362"/>
      <c r="W112" s="14" t="str">
        <f t="shared" si="99"/>
        <v>N</v>
      </c>
      <c r="X112" s="14" t="str">
        <f t="shared" si="84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60" t="s">
        <v>251</v>
      </c>
      <c r="B113" s="361"/>
      <c r="C113" s="361"/>
      <c r="D113" s="361"/>
      <c r="E113" s="361"/>
      <c r="F113" s="361"/>
      <c r="G113" s="361"/>
      <c r="H113" s="361"/>
      <c r="I113" s="361"/>
      <c r="J113" s="361">
        <f>COUNTIF(H5:H109,"B")</f>
        <v>11</v>
      </c>
      <c r="K113" s="361"/>
      <c r="L113" s="361"/>
      <c r="M113" s="361"/>
      <c r="N113" s="361"/>
      <c r="O113" s="361"/>
      <c r="P113" s="361"/>
      <c r="Q113" s="362"/>
      <c r="W113" s="14" t="str">
        <f t="shared" si="99"/>
        <v>N</v>
      </c>
      <c r="X113" s="14" t="str">
        <f t="shared" si="84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58" t="s">
        <v>252</v>
      </c>
      <c r="B114" s="359"/>
      <c r="C114" s="359"/>
      <c r="D114" s="359"/>
      <c r="E114" s="359"/>
      <c r="F114" s="359"/>
      <c r="G114" s="359"/>
      <c r="H114" s="359"/>
      <c r="I114" s="359"/>
      <c r="J114" s="359" cm="1">
        <f t="array" ref="J114">LOOKUP(2,1/(P10:P109&lt;&gt;""),P10:P109)</f>
        <v>-27</v>
      </c>
      <c r="K114" s="359"/>
      <c r="L114" s="359"/>
      <c r="M114" s="359"/>
      <c r="N114" s="359"/>
      <c r="O114" s="359"/>
      <c r="P114" s="359"/>
      <c r="Q114" s="363"/>
      <c r="W114" s="14" t="str">
        <f t="shared" si="99"/>
        <v>N</v>
      </c>
      <c r="X114" s="14" t="str">
        <f t="shared" si="84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58" t="s">
        <v>253</v>
      </c>
      <c r="B115" s="359"/>
      <c r="C115" s="359"/>
      <c r="D115" s="359"/>
      <c r="E115" s="359"/>
      <c r="F115" s="359"/>
      <c r="G115" s="359"/>
      <c r="H115" s="359"/>
      <c r="I115" s="359"/>
      <c r="J115" s="359">
        <f>COUNTIF(S5:S109,"W")</f>
        <v>4</v>
      </c>
      <c r="K115" s="359"/>
      <c r="L115" s="359"/>
      <c r="M115" s="359"/>
      <c r="N115" s="359"/>
      <c r="O115" s="359"/>
      <c r="P115" s="359"/>
      <c r="Q115" s="363"/>
      <c r="W115" s="14" t="str">
        <f t="shared" si="99"/>
        <v>N</v>
      </c>
      <c r="X115" s="14" t="str">
        <f t="shared" si="84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58" t="s">
        <v>254</v>
      </c>
      <c r="B116" s="359"/>
      <c r="C116" s="359"/>
      <c r="D116" s="359"/>
      <c r="E116" s="359"/>
      <c r="F116" s="359"/>
      <c r="G116" s="359"/>
      <c r="H116" s="359"/>
      <c r="I116" s="359"/>
      <c r="J116" s="359">
        <f>COUNTIF(S5:S109,"L")</f>
        <v>8</v>
      </c>
      <c r="K116" s="359"/>
      <c r="L116" s="359"/>
      <c r="M116" s="359"/>
      <c r="N116" s="359"/>
      <c r="O116" s="359"/>
      <c r="P116" s="359"/>
      <c r="Q116" s="363"/>
      <c r="W116" s="14" t="str">
        <f t="shared" si="99"/>
        <v>N</v>
      </c>
      <c r="X116" s="14" t="str">
        <f t="shared" si="84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58"/>
      <c r="B117" s="359"/>
      <c r="C117" s="359"/>
      <c r="D117" s="359"/>
      <c r="E117" s="359"/>
      <c r="F117" s="359"/>
      <c r="G117" s="359"/>
      <c r="H117" s="359"/>
      <c r="I117" s="359"/>
      <c r="J117" s="359"/>
      <c r="K117" s="359"/>
      <c r="L117" s="359"/>
      <c r="M117" s="359"/>
      <c r="N117" s="359"/>
      <c r="O117" s="359"/>
      <c r="P117" s="359"/>
      <c r="Q117" s="363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58"/>
      <c r="B118" s="359"/>
      <c r="C118" s="359"/>
      <c r="D118" s="359"/>
      <c r="E118" s="359"/>
      <c r="F118" s="359"/>
      <c r="G118" s="359"/>
      <c r="H118" s="359"/>
      <c r="I118" s="359"/>
      <c r="J118" s="359"/>
      <c r="K118" s="359"/>
      <c r="L118" s="359"/>
      <c r="M118" s="359"/>
      <c r="N118" s="359"/>
      <c r="O118" s="359"/>
      <c r="P118" s="359"/>
      <c r="Q118" s="363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58"/>
      <c r="B119" s="359"/>
      <c r="C119" s="359"/>
      <c r="D119" s="359"/>
      <c r="E119" s="359"/>
      <c r="F119" s="359"/>
      <c r="G119" s="359"/>
      <c r="H119" s="359"/>
      <c r="I119" s="359"/>
      <c r="J119" s="359"/>
      <c r="K119" s="359"/>
      <c r="L119" s="359"/>
      <c r="M119" s="359"/>
      <c r="N119" s="359"/>
      <c r="O119" s="359"/>
      <c r="P119" s="359"/>
      <c r="Q119" s="363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58"/>
      <c r="B120" s="359"/>
      <c r="C120" s="359"/>
      <c r="D120" s="359"/>
      <c r="E120" s="359"/>
      <c r="F120" s="359"/>
      <c r="G120" s="359"/>
      <c r="H120" s="359"/>
      <c r="I120" s="359"/>
      <c r="J120" s="359"/>
      <c r="K120" s="359"/>
      <c r="L120" s="359"/>
      <c r="M120" s="359"/>
      <c r="N120" s="359"/>
      <c r="O120" s="359"/>
      <c r="P120" s="359"/>
      <c r="Q120" s="363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58"/>
      <c r="B121" s="359"/>
      <c r="C121" s="359"/>
      <c r="D121" s="359"/>
      <c r="E121" s="359"/>
      <c r="F121" s="359"/>
      <c r="G121" s="359"/>
      <c r="H121" s="359"/>
      <c r="I121" s="359"/>
      <c r="J121" s="359"/>
      <c r="K121" s="359"/>
      <c r="L121" s="359"/>
      <c r="M121" s="359"/>
      <c r="N121" s="359"/>
      <c r="O121" s="359"/>
      <c r="P121" s="359"/>
      <c r="Q121" s="363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58"/>
      <c r="B122" s="359"/>
      <c r="C122" s="359"/>
      <c r="D122" s="359"/>
      <c r="E122" s="359"/>
      <c r="F122" s="359"/>
      <c r="G122" s="359"/>
      <c r="H122" s="359"/>
      <c r="I122" s="359"/>
      <c r="J122" s="359"/>
      <c r="K122" s="359"/>
      <c r="L122" s="359"/>
      <c r="M122" s="359"/>
      <c r="N122" s="359"/>
      <c r="O122" s="359"/>
      <c r="P122" s="359"/>
      <c r="Q122" s="363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58"/>
      <c r="B123" s="359"/>
      <c r="C123" s="359"/>
      <c r="D123" s="359"/>
      <c r="E123" s="359"/>
      <c r="F123" s="359"/>
      <c r="G123" s="359"/>
      <c r="H123" s="359"/>
      <c r="I123" s="359"/>
      <c r="J123" s="359"/>
      <c r="K123" s="359"/>
      <c r="L123" s="359"/>
      <c r="M123" s="359"/>
      <c r="N123" s="359"/>
      <c r="O123" s="359"/>
      <c r="P123" s="359"/>
      <c r="Q123" s="363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358"/>
      <c r="B124" s="359"/>
      <c r="C124" s="359"/>
      <c r="D124" s="359"/>
      <c r="E124" s="359"/>
      <c r="F124" s="359"/>
      <c r="G124" s="359"/>
      <c r="H124" s="359"/>
      <c r="I124" s="359"/>
      <c r="J124" s="359"/>
      <c r="K124" s="359"/>
      <c r="L124" s="359"/>
      <c r="M124" s="359"/>
      <c r="N124" s="359"/>
      <c r="O124" s="359"/>
      <c r="P124" s="359"/>
      <c r="Q124" s="363"/>
      <c r="BP124" s="14">
        <f>General!F122</f>
        <v>0</v>
      </c>
      <c r="BQ124" s="14">
        <f>General!G122</f>
        <v>0</v>
      </c>
    </row>
    <row r="125" spans="1:69">
      <c r="A125" s="358"/>
      <c r="B125" s="359"/>
      <c r="C125" s="359"/>
      <c r="D125" s="359"/>
      <c r="E125" s="359"/>
      <c r="F125" s="359"/>
      <c r="G125" s="359"/>
      <c r="H125" s="359"/>
      <c r="I125" s="359"/>
      <c r="J125" s="359"/>
      <c r="K125" s="359"/>
      <c r="L125" s="359"/>
      <c r="M125" s="359"/>
      <c r="N125" s="359"/>
      <c r="O125" s="359"/>
      <c r="P125" s="359"/>
      <c r="Q125" s="363"/>
      <c r="BP125" s="14">
        <f>General!F123</f>
        <v>0</v>
      </c>
      <c r="BQ125" s="14">
        <f>General!G123</f>
        <v>0</v>
      </c>
    </row>
    <row r="126" spans="1:69">
      <c r="A126" s="358"/>
      <c r="B126" s="359"/>
      <c r="C126" s="359"/>
      <c r="D126" s="359"/>
      <c r="E126" s="359"/>
      <c r="F126" s="359"/>
      <c r="G126" s="359"/>
      <c r="H126" s="359"/>
      <c r="I126" s="359"/>
      <c r="J126" s="359"/>
      <c r="K126" s="359"/>
      <c r="L126" s="359"/>
      <c r="M126" s="359"/>
      <c r="N126" s="359"/>
      <c r="O126" s="359"/>
      <c r="P126" s="359"/>
      <c r="Q126" s="363"/>
      <c r="BP126" s="14">
        <f>General!F124</f>
        <v>0</v>
      </c>
      <c r="BQ126" s="14">
        <f>General!G124</f>
        <v>0</v>
      </c>
    </row>
    <row r="127" spans="1:69" ht="15.75" thickBot="1">
      <c r="A127" s="367"/>
      <c r="B127" s="364"/>
      <c r="C127" s="364"/>
      <c r="D127" s="364"/>
      <c r="E127" s="364"/>
      <c r="F127" s="364"/>
      <c r="G127" s="364"/>
      <c r="H127" s="364"/>
      <c r="I127" s="364"/>
      <c r="J127" s="364"/>
      <c r="K127" s="364"/>
      <c r="L127" s="364"/>
      <c r="M127" s="364"/>
      <c r="N127" s="364"/>
      <c r="O127" s="364"/>
      <c r="P127" s="364"/>
      <c r="Q127" s="365"/>
      <c r="BP127" s="14">
        <f>General!F125</f>
        <v>0</v>
      </c>
      <c r="BQ127" s="14">
        <f>General!G125</f>
        <v>0</v>
      </c>
    </row>
    <row r="128" spans="1:69">
      <c r="A128" s="366"/>
      <c r="B128" s="366"/>
      <c r="C128" s="366"/>
      <c r="D128" s="366"/>
      <c r="E128" s="366"/>
      <c r="F128" s="366"/>
      <c r="G128" s="366"/>
      <c r="H128" s="366"/>
      <c r="I128" s="366"/>
      <c r="J128" s="366"/>
      <c r="K128" s="366"/>
      <c r="L128" s="366"/>
      <c r="M128" s="366"/>
      <c r="N128" s="366"/>
      <c r="O128" s="366"/>
      <c r="P128" s="366"/>
      <c r="Q128" s="366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  <row r="303" spans="68:69">
      <c r="BP303" s="14">
        <f>General!F301</f>
        <v>0</v>
      </c>
      <c r="BQ303" s="14">
        <f>General!G301</f>
        <v>0</v>
      </c>
    </row>
    <row r="304" spans="68:69">
      <c r="BP304" s="14">
        <f>General!F302</f>
        <v>0</v>
      </c>
      <c r="BQ304" s="14">
        <f>General!G302</f>
        <v>0</v>
      </c>
    </row>
    <row r="305" spans="68:69">
      <c r="BP305" s="14">
        <f>General!F303</f>
        <v>0</v>
      </c>
      <c r="BQ305" s="14">
        <f>General!G303</f>
        <v>0</v>
      </c>
    </row>
    <row r="306" spans="68:69">
      <c r="BP306" s="14">
        <f>General!F304</f>
        <v>0</v>
      </c>
      <c r="BQ306" s="14">
        <f>General!G304</f>
        <v>0</v>
      </c>
    </row>
  </sheetData>
  <sheetProtection algorithmName="SHA-512" hashValue="9fBLYP89D8maPSdf78mCKkchlaswxkDF6gAaVlhGcrl5d43mRKWhditrhY4vjLci0PrWSsS9QFcaOZdVaU8X/w==" saltValue="u5zL8dlHJ4Zf1mUspeEwqQ==" spinCount="100000" sheet="1" objects="1" scenarios="1"/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</mergeCells>
  <conditionalFormatting sqref="H5:H109">
    <cfRule type="cellIs" dxfId="7" priority="4" operator="equal">
      <formula>"P"</formula>
    </cfRule>
  </conditionalFormatting>
  <conditionalFormatting sqref="H129:H1048576 H5:H109">
    <cfRule type="cellIs" dxfId="6" priority="2" operator="equal">
      <formula>"B"</formula>
    </cfRule>
    <cfRule type="cellIs" dxfId="5" priority="3" operator="equal">
      <formula>"P"</formula>
    </cfRule>
  </conditionalFormatting>
  <conditionalFormatting sqref="O10:O109 Q105:Q109">
    <cfRule type="cellIs" dxfId="4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0E132-1B85-45D1-B301-B31F98C5D5C7}">
  <dimension ref="A1:BQ330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52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400" t="str">
        <f>'Strategy Dashboard'!CO3</f>
        <v>Strategy 10: OP/OB</v>
      </c>
      <c r="C3" s="401"/>
      <c r="D3" s="401"/>
      <c r="E3" s="401"/>
      <c r="F3" s="401"/>
      <c r="G3" s="402"/>
      <c r="H3" s="401"/>
      <c r="I3" s="401"/>
      <c r="J3" s="401"/>
      <c r="K3" s="401"/>
      <c r="L3" s="401"/>
      <c r="M3" s="401"/>
      <c r="N3" s="401"/>
      <c r="O3" s="401"/>
      <c r="P3" s="401"/>
      <c r="Q3" s="403"/>
      <c r="R3" s="353" t="s">
        <v>140</v>
      </c>
      <c r="S3" s="14" t="s">
        <v>141</v>
      </c>
      <c r="V3" s="14" t="s">
        <v>114</v>
      </c>
      <c r="W3" s="310" t="s">
        <v>439</v>
      </c>
      <c r="X3" s="310" t="s">
        <v>440</v>
      </c>
      <c r="AI3" s="336" t="s">
        <v>117</v>
      </c>
      <c r="AJ3" s="336"/>
      <c r="AK3" s="336"/>
      <c r="AL3" s="65"/>
      <c r="AM3" s="65"/>
      <c r="AN3" s="65"/>
      <c r="AO3" s="65"/>
      <c r="AP3" s="65"/>
      <c r="AQ3" s="65"/>
      <c r="AT3" s="326" t="s">
        <v>1</v>
      </c>
      <c r="AU3" s="326" t="s">
        <v>2</v>
      </c>
      <c r="AV3" s="308" t="s">
        <v>33</v>
      </c>
      <c r="AW3" s="309"/>
      <c r="AX3" s="308" t="s">
        <v>79</v>
      </c>
      <c r="AY3" s="309"/>
      <c r="AZ3" s="326" t="s">
        <v>37</v>
      </c>
      <c r="BA3" s="351" t="s">
        <v>10</v>
      </c>
      <c r="BB3" s="352"/>
      <c r="BC3" s="351" t="s">
        <v>11</v>
      </c>
      <c r="BD3" s="352"/>
      <c r="BE3" s="64" t="s">
        <v>10</v>
      </c>
      <c r="BF3" s="64" t="s">
        <v>11</v>
      </c>
      <c r="BG3" s="350" t="s">
        <v>111</v>
      </c>
      <c r="BH3" s="350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1" t="s">
        <v>73</v>
      </c>
      <c r="C4" s="132" t="s">
        <v>119</v>
      </c>
      <c r="D4" s="132" t="s">
        <v>24</v>
      </c>
      <c r="E4" s="132" t="s">
        <v>25</v>
      </c>
      <c r="F4" s="133" t="s">
        <v>74</v>
      </c>
      <c r="G4" s="136"/>
      <c r="H4" s="134" t="s">
        <v>0</v>
      </c>
      <c r="I4" s="135"/>
      <c r="J4" s="131" t="s">
        <v>118</v>
      </c>
      <c r="K4" s="132" t="s">
        <v>24</v>
      </c>
      <c r="L4" s="132" t="s">
        <v>25</v>
      </c>
      <c r="M4" s="132" t="s">
        <v>74</v>
      </c>
      <c r="N4" s="132" t="s">
        <v>76</v>
      </c>
      <c r="O4" s="132" t="s">
        <v>77</v>
      </c>
      <c r="P4" s="132" t="s">
        <v>248</v>
      </c>
      <c r="Q4" s="133" t="s">
        <v>136</v>
      </c>
      <c r="R4" s="354"/>
      <c r="S4" s="14" t="s">
        <v>142</v>
      </c>
      <c r="T4" s="14" t="str">
        <f>T28</f>
        <v/>
      </c>
      <c r="V4" s="14" t="s">
        <v>115</v>
      </c>
      <c r="W4" s="310"/>
      <c r="X4" s="310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52" t="s">
        <v>137</v>
      </c>
      <c r="AH4" s="152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49"/>
      <c r="AU4" s="349"/>
      <c r="AV4" s="16" t="s">
        <v>1</v>
      </c>
      <c r="AW4" s="16" t="s">
        <v>2</v>
      </c>
      <c r="AX4" s="16" t="s">
        <v>1</v>
      </c>
      <c r="AY4" s="16" t="s">
        <v>2</v>
      </c>
      <c r="AZ4" s="349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18"/>
      <c r="C5" s="85" t="s">
        <v>269</v>
      </c>
      <c r="D5" s="85"/>
      <c r="E5" s="85"/>
      <c r="F5" s="86"/>
      <c r="H5" s="80" t="str">
        <f>IF('Strategy Dashboard'!AU5="","",'Strategy Dashboard'!AU5)</f>
        <v>P</v>
      </c>
      <c r="J5" s="118" t="s">
        <v>270</v>
      </c>
      <c r="K5" s="85"/>
      <c r="L5" s="85"/>
      <c r="M5" s="85"/>
      <c r="N5" s="85"/>
      <c r="O5" s="126" t="s">
        <v>139</v>
      </c>
      <c r="P5" s="85"/>
      <c r="Q5" s="127" t="str">
        <f t="shared" ref="Q5:Q68" si="0">IF(AB5="R","Rabbit","")</f>
        <v/>
      </c>
      <c r="R5" s="120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2" t="str">
        <f>C5</f>
        <v>OP</v>
      </c>
      <c r="AS5" s="152" t="str">
        <f>J5</f>
        <v>OB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6"/>
      <c r="P6" s="87"/>
      <c r="Q6" s="111"/>
      <c r="R6" s="121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OP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OB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6"/>
      <c r="P7" s="87"/>
      <c r="Q7" s="111"/>
      <c r="R7" s="121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OP</v>
      </c>
      <c r="AS7" s="14" t="str">
        <f t="shared" si="4"/>
        <v>OB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6"/>
      <c r="P8" s="87"/>
      <c r="Q8" s="111"/>
      <c r="R8" s="121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OP</v>
      </c>
      <c r="AS8" s="14" t="str">
        <f t="shared" si="4"/>
        <v>OB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3"/>
      <c r="C9" s="154" t="str">
        <f t="shared" si="2"/>
        <v/>
      </c>
      <c r="D9" s="154"/>
      <c r="E9" s="154"/>
      <c r="F9" s="155"/>
      <c r="H9" s="82" t="str">
        <f>IF('Strategy Dashboard'!AU9="","",'Strategy Dashboard'!AU9)</f>
        <v>P</v>
      </c>
      <c r="J9" s="110"/>
      <c r="K9" s="89"/>
      <c r="L9" s="89"/>
      <c r="M9" s="89"/>
      <c r="N9" s="89"/>
      <c r="O9" s="128"/>
      <c r="P9" s="89"/>
      <c r="Q9" s="112"/>
      <c r="R9" s="122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OP</v>
      </c>
      <c r="AS9" s="14" t="str">
        <f t="shared" si="4"/>
        <v>OB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 t="shared" si="2"/>
        <v/>
      </c>
      <c r="D10" s="75" t="str">
        <f>IF(H9="","",IF(AR10="OP",BB10,AL10))</f>
        <v>B</v>
      </c>
      <c r="E10" s="113" t="str">
        <f>IF(H9="","",IF(AR10="OP","",AM10))</f>
        <v/>
      </c>
      <c r="F10" s="76" t="str">
        <f>IF(H10="","",IF(H10="P",IF(D10="","L","W"),IF(E10="","L","W")))</f>
        <v>W</v>
      </c>
      <c r="H10" s="80" t="str">
        <f>IF('Strategy Dashboard'!AU10="","",'Strategy Dashboard'!AU10)</f>
        <v>P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/>
      </c>
      <c r="L10" s="113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24">
        <f>IF(H10="","",IF(S10="",IF(V10="S",0,N9),IF(S10="W",IF(V10="S",0,N9)+INT(REPLACE(B10,1,1,"")),IF(V10="S",0,N9)-INT(REPLACE(B10,1,1,"")))))</f>
        <v>0</v>
      </c>
      <c r="O10" s="129" t="str">
        <f t="shared" ref="O10:O73" si="10">IF(H9="","",IF(V10="S","",IF(N10&gt;0,N10,IF(AB10="R",N10,""))))</f>
        <v/>
      </c>
      <c r="P10" s="36">
        <f>IF(H10="","",IF(B10="NB",P9,IF(O10="",SUM($O$5:$O10)+N10,SUM($O$5:$O10))))</f>
        <v>0</v>
      </c>
      <c r="Q10" s="130" t="str">
        <f t="shared" si="0"/>
        <v/>
      </c>
      <c r="R10" s="120">
        <f t="shared" ref="R10:R73" si="11">IF(H10="","",IF(M10="W",0+BF10,0-BF10)+IF(F10="W",0+BE10,0-BE10))</f>
        <v>0</v>
      </c>
      <c r="S10" s="79" t="str">
        <f t="shared" ref="S10:S73" si="12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2" t="str">
        <f>IF(H9="","",IF(AS10="OB","",AN10))</f>
        <v/>
      </c>
      <c r="AH10" s="152" t="str">
        <f>IF(H9="","",IF(AS10="OB",BD10,AO10))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4">IF(AR10="T-T",IF(H8="B",BB10,""),IF(AR10="T-C",IF(H9="B",BB10,""),IF(AR10="T-B",IF(H9="P",BB10,""),"")))</f>
        <v/>
      </c>
      <c r="AM10" s="71" t="str">
        <f t="shared" ref="AM10:AM73" si="15">IF(AR10="T-T",IF(H8="P",BB10,""),IF(AR10="T-C",IF(H9="P",BB10,""),IF(AR10="T-B",IF(H9="B",BB10,""),"")))</f>
        <v/>
      </c>
      <c r="AN10" s="71" t="str">
        <f t="shared" ref="AN10:AN73" si="16">IF(AR10="T-T",IF(H8="B",BD10,""),IF(AR10="T-C",IF(H9="B",BD10,""),IF(AR10="T-B",IF(H9="P",BD10,""),"")))</f>
        <v/>
      </c>
      <c r="AO10" s="71" t="str">
        <f t="shared" ref="AO10:AO73" si="17">IF(AR10="T-T",IF(H8="P",BD10,""),IF(AR10="T-C",IF(H9="P",BD10,""),IF(AR10="T-B",IF(H9="B",BD10,""),"")))</f>
        <v/>
      </c>
      <c r="AR10" s="14" t="str">
        <f t="shared" si="3"/>
        <v>OP</v>
      </c>
      <c r="AS10" s="14" t="str">
        <f t="shared" si="4"/>
        <v>OB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12001</v>
      </c>
      <c r="AW10" s="14" t="str">
        <f t="shared" si="18"/>
        <v>00120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>
      <c r="A11" s="14">
        <v>2</v>
      </c>
      <c r="B11" s="68" t="str">
        <f t="shared" si="6"/>
        <v>B7</v>
      </c>
      <c r="C11" s="24" t="str">
        <f t="shared" si="2"/>
        <v>T-T</v>
      </c>
      <c r="D11" s="77" t="str">
        <f t="shared" ref="D11:D74" si="21">IF(H10="","",IF(AR11="OP",BB11,AL11))</f>
        <v/>
      </c>
      <c r="E11" s="114" t="str">
        <f t="shared" ref="E11:E74" si="22">IF(H10="","",IF(AR11="OP","",AM11))</f>
        <v>L5</v>
      </c>
      <c r="F11" s="67" t="str">
        <f t="shared" ref="F11:F74" si="23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7"/>
        <v>T-T</v>
      </c>
      <c r="K11" s="77" t="str">
        <f t="shared" si="8"/>
        <v/>
      </c>
      <c r="L11" s="114" t="str">
        <f t="shared" si="9"/>
        <v>F2</v>
      </c>
      <c r="M11" s="24" t="str">
        <f t="shared" ref="M11:M74" si="24">IF(H11="","",IF(H11="P",IF(K11="","L","W"),IF(L11="","L","W")))</f>
        <v>L</v>
      </c>
      <c r="N11" s="24">
        <f>IF(H11="","",IF(S11="",IF(V11="S",0,N10),IF(S11="W",IF(V11="S",0,N10)+INT(REPLACE(B11,1,1,"")),IF(V11="S",0,N10)-INT(REPLACE(B11,1,1,"")))))</f>
        <v>-7</v>
      </c>
      <c r="O11" s="117" t="str">
        <f t="shared" si="10"/>
        <v/>
      </c>
      <c r="P11" s="24">
        <f>IF(H11="","",IF(B11="NB",P10,IF(O11="",SUM($O$5:$O11)+N11,SUM($O$5:$O11))))</f>
        <v>-7</v>
      </c>
      <c r="Q11" s="123" t="str">
        <f t="shared" si="0"/>
        <v/>
      </c>
      <c r="R11" s="121">
        <f t="shared" si="11"/>
        <v>-7</v>
      </c>
      <c r="S11" s="79" t="str">
        <f t="shared" si="12"/>
        <v>L</v>
      </c>
      <c r="T11" s="14">
        <f t="shared" si="5"/>
        <v>-1</v>
      </c>
      <c r="U11" s="14">
        <f t="shared" ref="U11:U74" si="25">IF(S11="",0,IFERROR(VLOOKUP(S6&amp;S7&amp;S8&amp;S9&amp;S10&amp;S11,BP:BQ,2,FALSE),0))</f>
        <v>-1</v>
      </c>
      <c r="V11" s="14" t="str">
        <f t="shared" ref="V11:V74" si="26">IF(H10="","",IF(AB10="R","S",IF(V10="S","C",IF(N10&gt;0,"S","C"))))</f>
        <v>C</v>
      </c>
      <c r="W11" s="14" t="str">
        <f t="shared" si="13"/>
        <v>N</v>
      </c>
      <c r="X11" s="14" t="str">
        <f t="shared" ref="X11:X74" si="27">IF(OR(M7&amp;M8&amp;M9="WLW",M8&amp;M9="WW"),"Y","N")</f>
        <v>N</v>
      </c>
      <c r="Y11" s="14">
        <f t="shared" ref="Y11:Y45" si="28">IF(H10="","",IF(V11="S",1,Y10+1))</f>
        <v>2</v>
      </c>
      <c r="Z11" s="79" t="str">
        <f t="shared" ref="Z11:Z74" si="29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0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1">IF(H10="","",IF(AND(N11&lt;0,Y11&gt;2,N11&gt;=(2-Y11)),"R","N"))</f>
        <v>N</v>
      </c>
      <c r="AC11" s="14">
        <f t="shared" ref="AC11:AC74" si="32">IF(H10="","",IF(D11="B",1,IF(REPLACE(D11,1,1,"")="",0,INT(REPLACE(D11,1,1,"")))))</f>
        <v>0</v>
      </c>
      <c r="AD11" s="14">
        <f t="shared" ref="AD11:AD74" si="33">IF(H10="","",IF(E11="B",1,IF(REPLACE(E11,1,1,"")="",0,INT(REPLACE(E11,1,1,"")))))</f>
        <v>5</v>
      </c>
      <c r="AE11" s="14">
        <f t="shared" ref="AE11:AE74" si="34">IF(H10="","",IF(K11="B",1,IF(REPLACE(K11,1,1,"")="",0,INT(REPLACE(K11,1,1,"")))))</f>
        <v>0</v>
      </c>
      <c r="AF11" s="14">
        <f t="shared" ref="AF11:AF74" si="35">IF(H10="","",IF(L11="B",1,IF(REPLACE(L11,1,1,"")="",0,INT(REPLACE(L11,1,1,"")))))</f>
        <v>2</v>
      </c>
      <c r="AG11" s="152" t="str">
        <f t="shared" ref="AG11:AG74" si="36">IF(H10="","",IF(AS11="OB","",AN11))</f>
        <v/>
      </c>
      <c r="AH11" s="152" t="str">
        <f t="shared" ref="AH11:AH74" si="37">IF(H10="","",IF(AS11="OB",BD11,AO11))</f>
        <v>F2</v>
      </c>
      <c r="AI11" s="44" t="str">
        <f t="shared" ref="AI11:AI45" si="38">IF(H10="","",IF(AV11="10101","Y",IF(AW11="10101","Y","N")))</f>
        <v>N</v>
      </c>
      <c r="AJ11" s="44" t="str">
        <f t="shared" ref="AJ11:AJ45" si="39">IF(H10="","",IF(AV11="12345","Y",IF(AW11="12345","Y","N")))</f>
        <v>N</v>
      </c>
      <c r="AK11" s="44" t="str">
        <f t="shared" ref="AK11:AK45" si="40">IF(H10="","",IF(AX11="120012","Y",IF(AY11="120012","Y","N")))</f>
        <v>Y</v>
      </c>
      <c r="AL11" s="71" t="str">
        <f t="shared" si="14"/>
        <v/>
      </c>
      <c r="AM11" s="71" t="str">
        <f t="shared" si="15"/>
        <v>L5</v>
      </c>
      <c r="AN11" s="71" t="str">
        <f t="shared" si="16"/>
        <v/>
      </c>
      <c r="AO11" s="71" t="str">
        <f t="shared" si="17"/>
        <v>F2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18"/>
        <v>20012</v>
      </c>
      <c r="AW11" s="14" t="str">
        <f t="shared" si="18"/>
        <v>01200</v>
      </c>
      <c r="AX11" s="14" t="str">
        <f t="shared" ref="AX11:AY45" si="41">IF(AT5="",0,AT5)&amp;IF(AT6="",0,AT6)&amp;IF(AT7="",0,AT7)&amp;IF(AT8="",0,AT8)&amp;IF(AT9="",0,AT9)&amp;IF(AT10="",0,AT10)</f>
        <v>120012</v>
      </c>
      <c r="AY11" s="14" t="str">
        <f t="shared" si="41"/>
        <v>001200</v>
      </c>
      <c r="AZ11" s="14" t="str">
        <f t="shared" ref="AZ11:AZ74" si="42">IF(COUNTBLANK(AT6:AT10)&gt;2,"B","P")</f>
        <v>P</v>
      </c>
      <c r="BA11" s="14" t="str">
        <f t="shared" si="19"/>
        <v>BW</v>
      </c>
      <c r="BB11" s="14" t="str">
        <f t="shared" ref="BB11:BB74" si="43">IF(OR(V11="S",AND(Z10="Y",W11="N")),"B",IFERROR(VLOOKUP(BA11,BM:BN,2,FALSE),""))</f>
        <v>L5</v>
      </c>
      <c r="BC11" s="14" t="str">
        <f t="shared" si="20"/>
        <v>BL</v>
      </c>
      <c r="BD11" s="14" t="str">
        <f>IF(OR(V11="S",AND(AA10="Y",X11="N")),"B",IFERROR(VLOOKUP(BC11,$BM$3:$BN$100,2,FALSE),""))</f>
        <v>F2</v>
      </c>
      <c r="BE11" s="14" t="str">
        <f t="shared" ref="BE11:BE74" si="44">IF(REPLACE(BB11, 1, 1, "")="",1,REPLACE(BB11, 1, 1, ""))</f>
        <v>5</v>
      </c>
      <c r="BF11" s="14" t="str">
        <f t="shared" ref="BF11:BF74" si="45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>
      <c r="A12" s="14">
        <v>3</v>
      </c>
      <c r="B12" s="68" t="str">
        <f t="shared" si="6"/>
        <v>B5</v>
      </c>
      <c r="C12" s="24" t="str">
        <f t="shared" si="2"/>
        <v/>
      </c>
      <c r="D12" s="77" t="str">
        <f t="shared" si="21"/>
        <v/>
      </c>
      <c r="E12" s="114" t="str">
        <f t="shared" si="22"/>
        <v>F2</v>
      </c>
      <c r="F12" s="67" t="str">
        <f t="shared" si="23"/>
        <v>W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/>
      </c>
      <c r="L12" s="114" t="str">
        <f t="shared" si="9"/>
        <v>F3</v>
      </c>
      <c r="M12" s="24" t="str">
        <f t="shared" si="24"/>
        <v>W</v>
      </c>
      <c r="N12" s="24">
        <f t="shared" ref="N12:N75" si="46">IF(H12="","",IF(S12="",IF(V12="S",0,N11),IF(S12="W",IF(V12="S",0,N11)+INT(REPLACE(B12,1,1,"")),IF(V12="S",0,N11)-INT(REPLACE(B12,1,1,"")))))</f>
        <v>-2</v>
      </c>
      <c r="O12" s="117" t="str">
        <f t="shared" si="10"/>
        <v/>
      </c>
      <c r="P12" s="24">
        <f>IF(H12="","",IF(B12="NB",P11,IF(O12="",SUM($O$5:$O12)+N12,SUM($O$5:$O12))))</f>
        <v>-2</v>
      </c>
      <c r="Q12" s="123" t="str">
        <f t="shared" si="0"/>
        <v/>
      </c>
      <c r="R12" s="121">
        <f t="shared" si="11"/>
        <v>5</v>
      </c>
      <c r="S12" s="79" t="str">
        <f t="shared" si="12"/>
        <v>W</v>
      </c>
      <c r="T12" s="14">
        <f t="shared" si="5"/>
        <v>0</v>
      </c>
      <c r="U12" s="14">
        <f t="shared" si="25"/>
        <v>1</v>
      </c>
      <c r="V12" s="14" t="str">
        <f t="shared" si="26"/>
        <v>C</v>
      </c>
      <c r="W12" s="14" t="str">
        <f t="shared" si="13"/>
        <v>N</v>
      </c>
      <c r="X12" s="14" t="str">
        <f t="shared" si="27"/>
        <v>N</v>
      </c>
      <c r="Y12" s="14">
        <f t="shared" si="28"/>
        <v>3</v>
      </c>
      <c r="Z12" s="79" t="str">
        <f t="shared" si="29"/>
        <v>N</v>
      </c>
      <c r="AA12" s="14" t="str">
        <f t="shared" si="30"/>
        <v>N</v>
      </c>
      <c r="AB12" s="14" t="str">
        <f t="shared" si="31"/>
        <v>N</v>
      </c>
      <c r="AC12" s="14">
        <f t="shared" si="32"/>
        <v>0</v>
      </c>
      <c r="AD12" s="14">
        <f t="shared" si="33"/>
        <v>2</v>
      </c>
      <c r="AE12" s="14">
        <f t="shared" si="34"/>
        <v>0</v>
      </c>
      <c r="AF12" s="14">
        <f t="shared" si="35"/>
        <v>3</v>
      </c>
      <c r="AG12" s="152" t="str">
        <f t="shared" si="36"/>
        <v/>
      </c>
      <c r="AH12" s="152" t="str">
        <f t="shared" si="37"/>
        <v>F3</v>
      </c>
      <c r="AI12" s="44" t="str">
        <f t="shared" si="38"/>
        <v>N</v>
      </c>
      <c r="AJ12" s="44" t="str">
        <f t="shared" si="39"/>
        <v>N</v>
      </c>
      <c r="AK12" s="44" t="str">
        <f t="shared" si="40"/>
        <v>N</v>
      </c>
      <c r="AL12" s="71" t="str">
        <f t="shared" si="14"/>
        <v/>
      </c>
      <c r="AM12" s="71" t="str">
        <f t="shared" si="15"/>
        <v>F2</v>
      </c>
      <c r="AN12" s="71" t="str">
        <f t="shared" si="16"/>
        <v/>
      </c>
      <c r="AO12" s="71" t="str">
        <f t="shared" si="17"/>
        <v>F3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18"/>
        <v>00123</v>
      </c>
      <c r="AW12" s="14" t="str">
        <f t="shared" si="18"/>
        <v>12000</v>
      </c>
      <c r="AX12" s="14" t="str">
        <f t="shared" si="41"/>
        <v>200123</v>
      </c>
      <c r="AY12" s="14" t="str">
        <f t="shared" si="41"/>
        <v>012000</v>
      </c>
      <c r="AZ12" s="14" t="str">
        <f t="shared" si="42"/>
        <v>P</v>
      </c>
      <c r="BA12" s="14" t="str">
        <f t="shared" si="19"/>
        <v>L5L</v>
      </c>
      <c r="BB12" s="14" t="str">
        <f t="shared" si="43"/>
        <v>F2</v>
      </c>
      <c r="BC12" s="14" t="str">
        <f t="shared" si="20"/>
        <v>F2L</v>
      </c>
      <c r="BD12" s="14" t="str">
        <f t="shared" ref="BD12:BD75" si="47">IF(OR(V12="S",AND(AA11="Y",X12="N")),"B",IFERROR(VLOOKUP(BC12,$BM$3:$BN$100,2,FALSE),""))</f>
        <v>F3</v>
      </c>
      <c r="BE12" s="14" t="str">
        <f t="shared" si="44"/>
        <v>2</v>
      </c>
      <c r="BF12" s="14" t="str">
        <f t="shared" si="45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>
      <c r="A13" s="14">
        <v>4</v>
      </c>
      <c r="B13" s="68" t="str">
        <f t="shared" si="6"/>
        <v>B3</v>
      </c>
      <c r="C13" s="24" t="str">
        <f t="shared" si="2"/>
        <v/>
      </c>
      <c r="D13" s="77" t="str">
        <f t="shared" si="21"/>
        <v/>
      </c>
      <c r="E13" s="114" t="str">
        <f t="shared" si="22"/>
        <v>B</v>
      </c>
      <c r="F13" s="67" t="str">
        <f t="shared" si="23"/>
        <v>W</v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/>
      </c>
      <c r="L13" s="114" t="str">
        <f t="shared" si="9"/>
        <v>F2</v>
      </c>
      <c r="M13" s="24" t="str">
        <f t="shared" si="24"/>
        <v>W</v>
      </c>
      <c r="N13" s="24">
        <f t="shared" si="46"/>
        <v>1</v>
      </c>
      <c r="O13" s="117">
        <f t="shared" si="10"/>
        <v>1</v>
      </c>
      <c r="P13" s="24">
        <f>IF(H13="","",IF(B13="NB",P12,IF(O13="",SUM($O$5:$O13)+N13,SUM($O$5:$O13))))</f>
        <v>1</v>
      </c>
      <c r="Q13" s="123" t="str">
        <f t="shared" si="0"/>
        <v/>
      </c>
      <c r="R13" s="121">
        <f t="shared" si="11"/>
        <v>3</v>
      </c>
      <c r="S13" s="79" t="str">
        <f t="shared" si="12"/>
        <v>W</v>
      </c>
      <c r="T13" s="14">
        <f t="shared" si="5"/>
        <v>3</v>
      </c>
      <c r="U13" s="14">
        <f t="shared" si="25"/>
        <v>3</v>
      </c>
      <c r="V13" s="14" t="str">
        <f t="shared" si="26"/>
        <v>C</v>
      </c>
      <c r="W13" s="14" t="str">
        <f t="shared" si="13"/>
        <v>N</v>
      </c>
      <c r="X13" s="14" t="str">
        <f t="shared" si="27"/>
        <v>N</v>
      </c>
      <c r="Y13" s="14">
        <f t="shared" si="28"/>
        <v>4</v>
      </c>
      <c r="Z13" s="79" t="str">
        <f t="shared" si="29"/>
        <v>Y</v>
      </c>
      <c r="AA13" s="14" t="str">
        <f t="shared" si="30"/>
        <v>Y</v>
      </c>
      <c r="AB13" s="14" t="str">
        <f t="shared" si="31"/>
        <v>N</v>
      </c>
      <c r="AC13" s="14">
        <f t="shared" si="32"/>
        <v>0</v>
      </c>
      <c r="AD13" s="14">
        <f t="shared" si="33"/>
        <v>1</v>
      </c>
      <c r="AE13" s="14">
        <f t="shared" si="34"/>
        <v>0</v>
      </c>
      <c r="AF13" s="14">
        <f t="shared" si="35"/>
        <v>2</v>
      </c>
      <c r="AG13" s="152" t="str">
        <f t="shared" si="36"/>
        <v/>
      </c>
      <c r="AH13" s="152" t="str">
        <f t="shared" si="37"/>
        <v>F2</v>
      </c>
      <c r="AI13" s="44" t="str">
        <f t="shared" si="38"/>
        <v>N</v>
      </c>
      <c r="AJ13" s="44" t="str">
        <f t="shared" si="39"/>
        <v>N</v>
      </c>
      <c r="AK13" s="44" t="str">
        <f t="shared" si="40"/>
        <v>N</v>
      </c>
      <c r="AL13" s="71" t="str">
        <f t="shared" si="14"/>
        <v/>
      </c>
      <c r="AM13" s="71" t="str">
        <f t="shared" si="15"/>
        <v>B</v>
      </c>
      <c r="AN13" s="71" t="str">
        <f t="shared" si="16"/>
        <v/>
      </c>
      <c r="AO13" s="71" t="str">
        <f t="shared" si="17"/>
        <v>F2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18"/>
        <v>01230</v>
      </c>
      <c r="AW13" s="14" t="str">
        <f t="shared" si="18"/>
        <v>20001</v>
      </c>
      <c r="AX13" s="14" t="str">
        <f t="shared" si="41"/>
        <v>001230</v>
      </c>
      <c r="AY13" s="14" t="str">
        <f t="shared" si="41"/>
        <v>120001</v>
      </c>
      <c r="AZ13" s="14" t="str">
        <f t="shared" si="42"/>
        <v>P</v>
      </c>
      <c r="BA13" s="14" t="str">
        <f t="shared" si="19"/>
        <v>F2W</v>
      </c>
      <c r="BB13" s="14" t="str">
        <f t="shared" si="43"/>
        <v>B</v>
      </c>
      <c r="BC13" s="14" t="str">
        <f t="shared" si="20"/>
        <v>F3W</v>
      </c>
      <c r="BD13" s="14" t="str">
        <f t="shared" si="47"/>
        <v>F2</v>
      </c>
      <c r="BE13" s="14">
        <f t="shared" si="44"/>
        <v>1</v>
      </c>
      <c r="BF13" s="14" t="str">
        <f t="shared" si="45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78" t="str">
        <f t="shared" si="21"/>
        <v>B</v>
      </c>
      <c r="E14" s="115" t="str">
        <f t="shared" si="22"/>
        <v/>
      </c>
      <c r="F14" s="70" t="str">
        <f t="shared" si="23"/>
        <v>L</v>
      </c>
      <c r="H14" s="82" t="str">
        <f>IF('Strategy Dashboard'!AU14="","",'Strategy Dashboard'!AU14)</f>
        <v>B</v>
      </c>
      <c r="J14" s="69" t="str">
        <f t="shared" si="7"/>
        <v/>
      </c>
      <c r="K14" s="78" t="str">
        <f t="shared" si="8"/>
        <v>B</v>
      </c>
      <c r="L14" s="115" t="str">
        <f t="shared" si="9"/>
        <v/>
      </c>
      <c r="M14" s="25" t="str">
        <f t="shared" si="24"/>
        <v>L</v>
      </c>
      <c r="N14" s="24">
        <f t="shared" si="46"/>
        <v>-2</v>
      </c>
      <c r="O14" s="124" t="str">
        <f t="shared" si="10"/>
        <v/>
      </c>
      <c r="P14" s="25">
        <f>IF(H14="","",IF(B14="NB",P13,IF(O14="",SUM($O$5:$O14)+N14,SUM($O$5:$O14))))</f>
        <v>-1</v>
      </c>
      <c r="Q14" s="125" t="str">
        <f t="shared" si="0"/>
        <v/>
      </c>
      <c r="R14" s="122">
        <f t="shared" si="11"/>
        <v>-2</v>
      </c>
      <c r="S14" s="79" t="str">
        <f t="shared" si="12"/>
        <v>L</v>
      </c>
      <c r="T14" s="14">
        <f t="shared" si="5"/>
        <v>2</v>
      </c>
      <c r="U14" s="14">
        <f t="shared" si="25"/>
        <v>-1</v>
      </c>
      <c r="V14" s="14" t="str">
        <f t="shared" si="26"/>
        <v>S</v>
      </c>
      <c r="W14" s="14" t="str">
        <f t="shared" si="13"/>
        <v>Y</v>
      </c>
      <c r="X14" s="14" t="str">
        <f t="shared" si="27"/>
        <v>N</v>
      </c>
      <c r="Y14" s="14">
        <f t="shared" si="28"/>
        <v>1</v>
      </c>
      <c r="Z14" s="79" t="str">
        <f t="shared" si="29"/>
        <v>N</v>
      </c>
      <c r="AA14" s="14" t="str">
        <f t="shared" si="30"/>
        <v>N</v>
      </c>
      <c r="AB14" s="14" t="str">
        <f t="shared" si="31"/>
        <v>N</v>
      </c>
      <c r="AC14" s="14">
        <f t="shared" si="32"/>
        <v>1</v>
      </c>
      <c r="AD14" s="14">
        <f t="shared" si="33"/>
        <v>0</v>
      </c>
      <c r="AE14" s="14">
        <f t="shared" si="34"/>
        <v>1</v>
      </c>
      <c r="AF14" s="14">
        <f t="shared" si="35"/>
        <v>0</v>
      </c>
      <c r="AG14" s="152" t="str">
        <f t="shared" si="36"/>
        <v>B</v>
      </c>
      <c r="AH14" s="152" t="str">
        <f t="shared" si="37"/>
        <v/>
      </c>
      <c r="AI14" s="44" t="str">
        <f t="shared" si="38"/>
        <v>N</v>
      </c>
      <c r="AJ14" s="44" t="str">
        <f t="shared" si="39"/>
        <v>N</v>
      </c>
      <c r="AK14" s="44" t="str">
        <f t="shared" si="40"/>
        <v>N</v>
      </c>
      <c r="AL14" s="71" t="str">
        <f t="shared" si="14"/>
        <v>B</v>
      </c>
      <c r="AM14" s="71" t="str">
        <f t="shared" si="15"/>
        <v/>
      </c>
      <c r="AN14" s="71" t="str">
        <f t="shared" si="16"/>
        <v>B</v>
      </c>
      <c r="AO14" s="71" t="str">
        <f t="shared" si="17"/>
        <v/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18"/>
        <v>12300</v>
      </c>
      <c r="AW14" s="14" t="str">
        <f t="shared" si="18"/>
        <v>00012</v>
      </c>
      <c r="AX14" s="14" t="str">
        <f t="shared" si="41"/>
        <v>012300</v>
      </c>
      <c r="AY14" s="14" t="str">
        <f t="shared" si="41"/>
        <v>200012</v>
      </c>
      <c r="AZ14" s="14" t="str">
        <f t="shared" si="42"/>
        <v>P</v>
      </c>
      <c r="BA14" s="14" t="str">
        <f t="shared" si="19"/>
        <v>BW</v>
      </c>
      <c r="BB14" s="14" t="str">
        <f t="shared" si="43"/>
        <v>B</v>
      </c>
      <c r="BC14" s="14" t="str">
        <f t="shared" si="20"/>
        <v>F2W</v>
      </c>
      <c r="BD14" s="14" t="str">
        <f t="shared" si="47"/>
        <v>B</v>
      </c>
      <c r="BE14" s="14">
        <f t="shared" si="44"/>
        <v>1</v>
      </c>
      <c r="BF14" s="14">
        <f t="shared" si="45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>
      <c r="A15" s="14">
        <v>6</v>
      </c>
      <c r="B15" s="74" t="str">
        <f t="shared" si="6"/>
        <v>P4</v>
      </c>
      <c r="C15" s="36" t="str">
        <f t="shared" si="2"/>
        <v/>
      </c>
      <c r="D15" s="75" t="str">
        <f t="shared" si="21"/>
        <v>F2</v>
      </c>
      <c r="E15" s="113" t="str">
        <f t="shared" si="22"/>
        <v/>
      </c>
      <c r="F15" s="76" t="str">
        <f t="shared" si="23"/>
        <v>L</v>
      </c>
      <c r="H15" s="80" t="str">
        <f>IF('Strategy Dashboard'!AU15="","",'Strategy Dashboard'!AU15)</f>
        <v>B</v>
      </c>
      <c r="J15" s="74" t="str">
        <f t="shared" si="7"/>
        <v/>
      </c>
      <c r="K15" s="75" t="str">
        <f t="shared" si="8"/>
        <v>F2</v>
      </c>
      <c r="L15" s="113" t="str">
        <f t="shared" si="9"/>
        <v/>
      </c>
      <c r="M15" s="36" t="str">
        <f t="shared" si="24"/>
        <v>L</v>
      </c>
      <c r="N15" s="24">
        <f t="shared" si="46"/>
        <v>-6</v>
      </c>
      <c r="O15" s="129" t="str">
        <f t="shared" si="10"/>
        <v/>
      </c>
      <c r="P15" s="36">
        <f>IF(H15="","",IF(B15="NB",P14,IF(O15="",SUM($O$5:$O15)+N15,SUM($O$5:$O15))))</f>
        <v>-5</v>
      </c>
      <c r="Q15" s="130" t="str">
        <f t="shared" si="0"/>
        <v/>
      </c>
      <c r="R15" s="120">
        <f t="shared" si="11"/>
        <v>-4</v>
      </c>
      <c r="S15" s="79" t="str">
        <f t="shared" si="12"/>
        <v>L</v>
      </c>
      <c r="T15" s="14">
        <f t="shared" si="5"/>
        <v>-1</v>
      </c>
      <c r="U15" s="14">
        <f t="shared" si="25"/>
        <v>-3</v>
      </c>
      <c r="V15" s="14" t="str">
        <f t="shared" si="26"/>
        <v>C</v>
      </c>
      <c r="W15" s="14" t="str">
        <f t="shared" si="13"/>
        <v>Y</v>
      </c>
      <c r="X15" s="14" t="str">
        <f t="shared" si="27"/>
        <v>Y</v>
      </c>
      <c r="Y15" s="14">
        <f t="shared" si="28"/>
        <v>2</v>
      </c>
      <c r="Z15" s="79" t="str">
        <f t="shared" si="29"/>
        <v>N</v>
      </c>
      <c r="AA15" s="14" t="str">
        <f t="shared" si="30"/>
        <v>N</v>
      </c>
      <c r="AB15" s="14" t="str">
        <f t="shared" si="31"/>
        <v>N</v>
      </c>
      <c r="AC15" s="14">
        <f t="shared" si="32"/>
        <v>2</v>
      </c>
      <c r="AD15" s="14">
        <f t="shared" si="33"/>
        <v>0</v>
      </c>
      <c r="AE15" s="14">
        <f t="shared" si="34"/>
        <v>2</v>
      </c>
      <c r="AF15" s="14">
        <f t="shared" si="35"/>
        <v>0</v>
      </c>
      <c r="AG15" s="152" t="str">
        <f t="shared" si="36"/>
        <v>F2</v>
      </c>
      <c r="AH15" s="152" t="str">
        <f t="shared" si="37"/>
        <v/>
      </c>
      <c r="AI15" s="44" t="str">
        <f t="shared" si="38"/>
        <v>N</v>
      </c>
      <c r="AJ15" s="44" t="str">
        <f t="shared" si="39"/>
        <v>N</v>
      </c>
      <c r="AK15" s="44" t="str">
        <f t="shared" si="40"/>
        <v>N</v>
      </c>
      <c r="AL15" s="71" t="str">
        <f t="shared" si="14"/>
        <v>F2</v>
      </c>
      <c r="AM15" s="71" t="str">
        <f t="shared" si="15"/>
        <v/>
      </c>
      <c r="AN15" s="71" t="str">
        <f t="shared" si="16"/>
        <v>F2</v>
      </c>
      <c r="AO15" s="71" t="str">
        <f t="shared" si="17"/>
        <v/>
      </c>
      <c r="AR15" s="14" t="str">
        <f t="shared" si="3"/>
        <v>T-T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18"/>
        <v>23000</v>
      </c>
      <c r="AW15" s="14" t="str">
        <f t="shared" si="18"/>
        <v>00123</v>
      </c>
      <c r="AX15" s="14" t="str">
        <f t="shared" si="41"/>
        <v>123000</v>
      </c>
      <c r="AY15" s="14" t="str">
        <f t="shared" si="41"/>
        <v>000123</v>
      </c>
      <c r="AZ15" s="14" t="str">
        <f t="shared" si="42"/>
        <v>B</v>
      </c>
      <c r="BA15" s="14" t="str">
        <f t="shared" si="19"/>
        <v>BL</v>
      </c>
      <c r="BB15" s="14" t="str">
        <f t="shared" si="43"/>
        <v>F2</v>
      </c>
      <c r="BC15" s="14" t="str">
        <f t="shared" si="20"/>
        <v>BL</v>
      </c>
      <c r="BD15" s="14" t="str">
        <f t="shared" si="47"/>
        <v>F2</v>
      </c>
      <c r="BE15" s="14" t="str">
        <f t="shared" si="44"/>
        <v>2</v>
      </c>
      <c r="BF15" s="14" t="str">
        <f t="shared" si="45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>
      <c r="A16" s="14">
        <v>7</v>
      </c>
      <c r="B16" s="68" t="str">
        <f t="shared" si="6"/>
        <v>NB</v>
      </c>
      <c r="C16" s="24" t="str">
        <f t="shared" si="2"/>
        <v>OP</v>
      </c>
      <c r="D16" s="77" t="str">
        <f t="shared" si="21"/>
        <v>F3</v>
      </c>
      <c r="E16" s="114" t="str">
        <f t="shared" si="22"/>
        <v/>
      </c>
      <c r="F16" s="67" t="str">
        <f t="shared" si="23"/>
        <v>W</v>
      </c>
      <c r="H16" s="81" t="str">
        <f>IF('Strategy Dashboard'!AU16="","",'Strategy Dashboard'!AU16)</f>
        <v>P</v>
      </c>
      <c r="J16" s="68" t="str">
        <f t="shared" si="7"/>
        <v>OB</v>
      </c>
      <c r="K16" s="77" t="str">
        <f t="shared" si="8"/>
        <v/>
      </c>
      <c r="L16" s="114" t="str">
        <f t="shared" si="9"/>
        <v>F3</v>
      </c>
      <c r="M16" s="24" t="str">
        <f t="shared" si="24"/>
        <v>L</v>
      </c>
      <c r="N16" s="24">
        <f t="shared" si="46"/>
        <v>-6</v>
      </c>
      <c r="O16" s="117" t="str">
        <f t="shared" si="10"/>
        <v/>
      </c>
      <c r="P16" s="24">
        <f>IF(H16="","",IF(B16="NB",P15,IF(O16="",SUM($O$5:$O16)+N16,SUM($O$5:$O16))))</f>
        <v>-5</v>
      </c>
      <c r="Q16" s="123" t="str">
        <f t="shared" si="0"/>
        <v/>
      </c>
      <c r="R16" s="121">
        <f t="shared" si="11"/>
        <v>0</v>
      </c>
      <c r="S16" s="79" t="str">
        <f t="shared" si="12"/>
        <v/>
      </c>
      <c r="T16" s="14">
        <f t="shared" si="5"/>
        <v>-1</v>
      </c>
      <c r="U16" s="14">
        <f t="shared" si="25"/>
        <v>0</v>
      </c>
      <c r="V16" s="14" t="str">
        <f t="shared" si="26"/>
        <v>C</v>
      </c>
      <c r="W16" s="14" t="str">
        <f t="shared" si="13"/>
        <v>N</v>
      </c>
      <c r="X16" s="14" t="str">
        <f t="shared" si="27"/>
        <v>N</v>
      </c>
      <c r="Y16" s="14">
        <f t="shared" si="28"/>
        <v>3</v>
      </c>
      <c r="Z16" s="79" t="str">
        <f t="shared" si="29"/>
        <v>N</v>
      </c>
      <c r="AA16" s="14" t="str">
        <f t="shared" si="30"/>
        <v>N</v>
      </c>
      <c r="AB16" s="14" t="str">
        <f t="shared" si="31"/>
        <v>N</v>
      </c>
      <c r="AC16" s="14">
        <f t="shared" si="32"/>
        <v>3</v>
      </c>
      <c r="AD16" s="14">
        <f t="shared" si="33"/>
        <v>0</v>
      </c>
      <c r="AE16" s="14">
        <f t="shared" si="34"/>
        <v>0</v>
      </c>
      <c r="AF16" s="14">
        <f t="shared" si="35"/>
        <v>3</v>
      </c>
      <c r="AG16" s="152" t="str">
        <f t="shared" si="36"/>
        <v/>
      </c>
      <c r="AH16" s="152" t="str">
        <f t="shared" si="37"/>
        <v>F3</v>
      </c>
      <c r="AI16" s="44" t="str">
        <f t="shared" si="38"/>
        <v>N</v>
      </c>
      <c r="AJ16" s="44" t="str">
        <f t="shared" si="39"/>
        <v>N</v>
      </c>
      <c r="AK16" s="44" t="str">
        <f t="shared" si="40"/>
        <v>N</v>
      </c>
      <c r="AL16" s="71" t="str">
        <f t="shared" si="14"/>
        <v/>
      </c>
      <c r="AM16" s="71" t="str">
        <f t="shared" si="15"/>
        <v/>
      </c>
      <c r="AN16" s="71" t="str">
        <f t="shared" si="16"/>
        <v/>
      </c>
      <c r="AO16" s="71" t="str">
        <f t="shared" si="17"/>
        <v/>
      </c>
      <c r="AR16" s="14" t="str">
        <f t="shared" si="3"/>
        <v>OP</v>
      </c>
      <c r="AS16" s="14" t="str">
        <f t="shared" si="48"/>
        <v>OB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30000</v>
      </c>
      <c r="AW16" s="14" t="str">
        <f t="shared" si="18"/>
        <v>01234</v>
      </c>
      <c r="AX16" s="14" t="str">
        <f t="shared" si="41"/>
        <v>230000</v>
      </c>
      <c r="AY16" s="14" t="str">
        <f t="shared" si="41"/>
        <v>001234</v>
      </c>
      <c r="AZ16" s="14" t="str">
        <f t="shared" si="42"/>
        <v>B</v>
      </c>
      <c r="BA16" s="14" t="str">
        <f t="shared" si="19"/>
        <v>F2L</v>
      </c>
      <c r="BB16" s="14" t="str">
        <f t="shared" si="43"/>
        <v>F3</v>
      </c>
      <c r="BC16" s="14" t="str">
        <f t="shared" si="20"/>
        <v>F2L</v>
      </c>
      <c r="BD16" s="14" t="str">
        <f t="shared" si="47"/>
        <v>F3</v>
      </c>
      <c r="BE16" s="14" t="str">
        <f t="shared" si="44"/>
        <v>3</v>
      </c>
      <c r="BF16" s="14" t="str">
        <f t="shared" si="45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>
      <c r="A17" s="14">
        <v>8</v>
      </c>
      <c r="B17" s="68" t="str">
        <f t="shared" si="6"/>
        <v>B2</v>
      </c>
      <c r="C17" s="24" t="str">
        <f t="shared" si="2"/>
        <v/>
      </c>
      <c r="D17" s="77" t="str">
        <f t="shared" si="21"/>
        <v>F2</v>
      </c>
      <c r="E17" s="114" t="str">
        <f t="shared" si="22"/>
        <v/>
      </c>
      <c r="F17" s="67" t="str">
        <f t="shared" si="23"/>
        <v>L</v>
      </c>
      <c r="H17" s="81" t="str">
        <f>IF('Strategy Dashboard'!AU17="","",'Strategy Dashboard'!AU17)</f>
        <v>B</v>
      </c>
      <c r="J17" s="68" t="str">
        <f t="shared" si="7"/>
        <v/>
      </c>
      <c r="K17" s="77" t="str">
        <f t="shared" si="8"/>
        <v/>
      </c>
      <c r="L17" s="114" t="str">
        <f t="shared" si="9"/>
        <v>F4</v>
      </c>
      <c r="M17" s="24" t="str">
        <f t="shared" si="24"/>
        <v>W</v>
      </c>
      <c r="N17" s="24">
        <f t="shared" si="46"/>
        <v>-4</v>
      </c>
      <c r="O17" s="117" t="str">
        <f t="shared" si="10"/>
        <v/>
      </c>
      <c r="P17" s="24">
        <f>IF(H17="","",IF(B17="NB",P16,IF(O17="",SUM($O$5:$O17)+N17,SUM($O$5:$O17))))</f>
        <v>-3</v>
      </c>
      <c r="Q17" s="123" t="str">
        <f t="shared" si="0"/>
        <v/>
      </c>
      <c r="R17" s="121">
        <f t="shared" si="11"/>
        <v>2</v>
      </c>
      <c r="S17" s="79" t="str">
        <f t="shared" si="12"/>
        <v>W</v>
      </c>
      <c r="T17" s="14">
        <f t="shared" si="5"/>
        <v>0</v>
      </c>
      <c r="U17" s="14">
        <f t="shared" si="25"/>
        <v>1</v>
      </c>
      <c r="V17" s="14" t="str">
        <f t="shared" si="26"/>
        <v>C</v>
      </c>
      <c r="W17" s="14" t="str">
        <f t="shared" si="13"/>
        <v>N</v>
      </c>
      <c r="X17" s="14" t="str">
        <f t="shared" si="27"/>
        <v>N</v>
      </c>
      <c r="Y17" s="14">
        <f t="shared" si="28"/>
        <v>4</v>
      </c>
      <c r="Z17" s="79" t="str">
        <f t="shared" si="29"/>
        <v>N</v>
      </c>
      <c r="AA17" s="14" t="str">
        <f t="shared" si="30"/>
        <v>N</v>
      </c>
      <c r="AB17" s="14" t="str">
        <f t="shared" si="31"/>
        <v>N</v>
      </c>
      <c r="AC17" s="14">
        <f t="shared" si="32"/>
        <v>2</v>
      </c>
      <c r="AD17" s="14">
        <f t="shared" si="33"/>
        <v>0</v>
      </c>
      <c r="AE17" s="14">
        <f t="shared" si="34"/>
        <v>0</v>
      </c>
      <c r="AF17" s="14">
        <f t="shared" si="35"/>
        <v>4</v>
      </c>
      <c r="AG17" s="152" t="str">
        <f t="shared" si="36"/>
        <v/>
      </c>
      <c r="AH17" s="152" t="str">
        <f t="shared" si="37"/>
        <v>F4</v>
      </c>
      <c r="AI17" s="44" t="str">
        <f t="shared" si="38"/>
        <v>N</v>
      </c>
      <c r="AJ17" s="44" t="str">
        <f t="shared" si="39"/>
        <v>N</v>
      </c>
      <c r="AK17" s="44" t="str">
        <f t="shared" si="40"/>
        <v>N</v>
      </c>
      <c r="AL17" s="71" t="str">
        <f t="shared" si="14"/>
        <v/>
      </c>
      <c r="AM17" s="71" t="str">
        <f t="shared" si="15"/>
        <v/>
      </c>
      <c r="AN17" s="71" t="str">
        <f t="shared" si="16"/>
        <v/>
      </c>
      <c r="AO17" s="71" t="str">
        <f t="shared" si="17"/>
        <v/>
      </c>
      <c r="AR17" s="14" t="str">
        <f t="shared" si="3"/>
        <v>OP</v>
      </c>
      <c r="AS17" s="14" t="str">
        <f t="shared" si="48"/>
        <v>OB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18"/>
        <v>00001</v>
      </c>
      <c r="AW17" s="14" t="str">
        <f t="shared" si="18"/>
        <v>12340</v>
      </c>
      <c r="AX17" s="14" t="str">
        <f t="shared" si="41"/>
        <v>300001</v>
      </c>
      <c r="AY17" s="14" t="str">
        <f t="shared" si="41"/>
        <v>012340</v>
      </c>
      <c r="AZ17" s="14" t="str">
        <f t="shared" si="42"/>
        <v>B</v>
      </c>
      <c r="BA17" s="14" t="str">
        <f t="shared" si="19"/>
        <v>F3W</v>
      </c>
      <c r="BB17" s="14" t="str">
        <f t="shared" si="43"/>
        <v>F2</v>
      </c>
      <c r="BC17" s="14" t="str">
        <f t="shared" si="20"/>
        <v>F3L</v>
      </c>
      <c r="BD17" s="14" t="str">
        <f t="shared" si="47"/>
        <v>F4</v>
      </c>
      <c r="BE17" s="14" t="str">
        <f t="shared" si="44"/>
        <v>2</v>
      </c>
      <c r="BF17" s="14" t="str">
        <f t="shared" si="45"/>
        <v>4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>
      <c r="A18" s="14">
        <v>9</v>
      </c>
      <c r="B18" s="68" t="str">
        <f t="shared" si="6"/>
        <v>NB</v>
      </c>
      <c r="C18" s="24" t="str">
        <f t="shared" si="2"/>
        <v/>
      </c>
      <c r="D18" s="77" t="str">
        <f t="shared" si="21"/>
        <v>F3</v>
      </c>
      <c r="E18" s="114" t="str">
        <f t="shared" si="22"/>
        <v/>
      </c>
      <c r="F18" s="67" t="str">
        <f t="shared" si="23"/>
        <v>L</v>
      </c>
      <c r="H18" s="81" t="str">
        <f>IF('Strategy Dashboard'!AU18="","",'Strategy Dashboard'!AU18)</f>
        <v>B</v>
      </c>
      <c r="J18" s="68" t="str">
        <f t="shared" si="7"/>
        <v/>
      </c>
      <c r="K18" s="77" t="str">
        <f t="shared" si="8"/>
        <v/>
      </c>
      <c r="L18" s="114" t="str">
        <f t="shared" si="9"/>
        <v>F3</v>
      </c>
      <c r="M18" s="24" t="str">
        <f t="shared" si="24"/>
        <v>W</v>
      </c>
      <c r="N18" s="24">
        <f t="shared" si="46"/>
        <v>-4</v>
      </c>
      <c r="O18" s="117" t="str">
        <f t="shared" si="10"/>
        <v/>
      </c>
      <c r="P18" s="24">
        <f>IF(H18="","",IF(B18="NB",P17,IF(O18="",SUM($O$5:$O18)+N18,SUM($O$5:$O18))))</f>
        <v>-3</v>
      </c>
      <c r="Q18" s="123" t="str">
        <f t="shared" si="0"/>
        <v/>
      </c>
      <c r="R18" s="121">
        <f t="shared" si="11"/>
        <v>0</v>
      </c>
      <c r="S18" s="79" t="str">
        <f t="shared" si="12"/>
        <v/>
      </c>
      <c r="T18" s="14">
        <f t="shared" si="5"/>
        <v>0</v>
      </c>
      <c r="U18" s="14">
        <f t="shared" si="25"/>
        <v>0</v>
      </c>
      <c r="V18" s="14" t="str">
        <f t="shared" si="26"/>
        <v>C</v>
      </c>
      <c r="W18" s="14" t="str">
        <f t="shared" si="13"/>
        <v>N</v>
      </c>
      <c r="X18" s="14" t="str">
        <f t="shared" si="27"/>
        <v>N</v>
      </c>
      <c r="Y18" s="14">
        <f t="shared" si="28"/>
        <v>5</v>
      </c>
      <c r="Z18" s="79" t="str">
        <f t="shared" si="29"/>
        <v>N</v>
      </c>
      <c r="AA18" s="14" t="str">
        <f t="shared" si="30"/>
        <v>Y</v>
      </c>
      <c r="AB18" s="14" t="str">
        <f t="shared" si="31"/>
        <v>N</v>
      </c>
      <c r="AC18" s="14">
        <f t="shared" si="32"/>
        <v>3</v>
      </c>
      <c r="AD18" s="14">
        <f t="shared" si="33"/>
        <v>0</v>
      </c>
      <c r="AE18" s="14">
        <f t="shared" si="34"/>
        <v>0</v>
      </c>
      <c r="AF18" s="14">
        <f t="shared" si="35"/>
        <v>3</v>
      </c>
      <c r="AG18" s="152" t="str">
        <f t="shared" si="36"/>
        <v/>
      </c>
      <c r="AH18" s="152" t="str">
        <f t="shared" si="37"/>
        <v>F3</v>
      </c>
      <c r="AI18" s="44" t="str">
        <f t="shared" si="38"/>
        <v>N</v>
      </c>
      <c r="AJ18" s="44" t="str">
        <f t="shared" si="39"/>
        <v>N</v>
      </c>
      <c r="AK18" s="44" t="str">
        <f t="shared" si="40"/>
        <v>N</v>
      </c>
      <c r="AL18" s="71" t="str">
        <f t="shared" si="14"/>
        <v/>
      </c>
      <c r="AM18" s="71" t="str">
        <f t="shared" si="15"/>
        <v/>
      </c>
      <c r="AN18" s="71" t="str">
        <f t="shared" si="16"/>
        <v/>
      </c>
      <c r="AO18" s="71" t="str">
        <f t="shared" si="17"/>
        <v/>
      </c>
      <c r="AR18" s="14" t="str">
        <f t="shared" si="3"/>
        <v>OP</v>
      </c>
      <c r="AS18" s="14" t="str">
        <f t="shared" si="48"/>
        <v>OB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18"/>
        <v>00010</v>
      </c>
      <c r="AW18" s="14" t="str">
        <f t="shared" si="18"/>
        <v>23401</v>
      </c>
      <c r="AX18" s="14" t="str">
        <f t="shared" si="41"/>
        <v>000010</v>
      </c>
      <c r="AY18" s="14" t="str">
        <f t="shared" si="41"/>
        <v>123401</v>
      </c>
      <c r="AZ18" s="14" t="str">
        <f t="shared" si="42"/>
        <v>B</v>
      </c>
      <c r="BA18" s="14" t="str">
        <f t="shared" si="19"/>
        <v>F2L</v>
      </c>
      <c r="BB18" s="14" t="str">
        <f t="shared" si="43"/>
        <v>F3</v>
      </c>
      <c r="BC18" s="14" t="str">
        <f t="shared" si="20"/>
        <v>F4W</v>
      </c>
      <c r="BD18" s="14" t="str">
        <f t="shared" si="47"/>
        <v>F3</v>
      </c>
      <c r="BE18" s="14" t="str">
        <f t="shared" si="44"/>
        <v>3</v>
      </c>
      <c r="BF18" s="14" t="str">
        <f t="shared" si="45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69" t="str">
        <f t="shared" si="6"/>
        <v>P3</v>
      </c>
      <c r="C19" s="25" t="str">
        <f t="shared" si="2"/>
        <v/>
      </c>
      <c r="D19" s="78" t="str">
        <f t="shared" si="21"/>
        <v>F4</v>
      </c>
      <c r="E19" s="115" t="str">
        <f t="shared" si="22"/>
        <v/>
      </c>
      <c r="F19" s="70" t="str">
        <f t="shared" si="23"/>
        <v>W</v>
      </c>
      <c r="H19" s="82" t="str">
        <f>IF('Strategy Dashboard'!AU19="","",'Strategy Dashboard'!AU19)</f>
        <v>P</v>
      </c>
      <c r="J19" s="69" t="str">
        <f t="shared" si="7"/>
        <v/>
      </c>
      <c r="K19" s="78" t="str">
        <f t="shared" si="8"/>
        <v/>
      </c>
      <c r="L19" s="115" t="str">
        <f t="shared" si="9"/>
        <v>B</v>
      </c>
      <c r="M19" s="25" t="str">
        <f t="shared" si="24"/>
        <v>L</v>
      </c>
      <c r="N19" s="24">
        <f t="shared" si="46"/>
        <v>-1</v>
      </c>
      <c r="O19" s="124">
        <f t="shared" si="10"/>
        <v>-1</v>
      </c>
      <c r="P19" s="25">
        <f>IF(H19="","",IF(B19="NB",P18,IF(O19="",SUM($O$5:$O19)+N19,SUM($O$5:$O19))))</f>
        <v>0</v>
      </c>
      <c r="Q19" s="125" t="str">
        <f t="shared" si="0"/>
        <v>Rabbit</v>
      </c>
      <c r="R19" s="122">
        <f t="shared" si="11"/>
        <v>3</v>
      </c>
      <c r="S19" s="79" t="str">
        <f t="shared" si="12"/>
        <v>W</v>
      </c>
      <c r="T19" s="14">
        <f t="shared" si="5"/>
        <v>3</v>
      </c>
      <c r="U19" s="14">
        <f t="shared" si="25"/>
        <v>3</v>
      </c>
      <c r="V19" s="14" t="str">
        <f t="shared" si="26"/>
        <v>C</v>
      </c>
      <c r="W19" s="14" t="str">
        <f t="shared" si="13"/>
        <v>N</v>
      </c>
      <c r="X19" s="14" t="str">
        <f t="shared" si="27"/>
        <v>N</v>
      </c>
      <c r="Y19" s="14">
        <f t="shared" si="28"/>
        <v>6</v>
      </c>
      <c r="Z19" s="79" t="str">
        <f t="shared" si="29"/>
        <v>N</v>
      </c>
      <c r="AA19" s="14" t="str">
        <f t="shared" si="30"/>
        <v>N</v>
      </c>
      <c r="AB19" s="14" t="str">
        <f t="shared" si="31"/>
        <v>R</v>
      </c>
      <c r="AC19" s="14">
        <f t="shared" si="32"/>
        <v>4</v>
      </c>
      <c r="AD19" s="14">
        <f t="shared" si="33"/>
        <v>0</v>
      </c>
      <c r="AE19" s="14">
        <f t="shared" si="34"/>
        <v>0</v>
      </c>
      <c r="AF19" s="14">
        <f t="shared" si="35"/>
        <v>1</v>
      </c>
      <c r="AG19" s="152" t="str">
        <f t="shared" si="36"/>
        <v/>
      </c>
      <c r="AH19" s="152" t="str">
        <f t="shared" si="37"/>
        <v>B</v>
      </c>
      <c r="AI19" s="44" t="str">
        <f t="shared" si="38"/>
        <v>N</v>
      </c>
      <c r="AJ19" s="44" t="str">
        <f t="shared" si="39"/>
        <v>N</v>
      </c>
      <c r="AK19" s="44" t="str">
        <f t="shared" si="40"/>
        <v>N</v>
      </c>
      <c r="AL19" s="71" t="str">
        <f t="shared" si="14"/>
        <v/>
      </c>
      <c r="AM19" s="71" t="str">
        <f t="shared" si="15"/>
        <v/>
      </c>
      <c r="AN19" s="71" t="str">
        <f t="shared" si="16"/>
        <v/>
      </c>
      <c r="AO19" s="71" t="str">
        <f t="shared" si="17"/>
        <v/>
      </c>
      <c r="AR19" s="14" t="str">
        <f t="shared" si="3"/>
        <v>OP</v>
      </c>
      <c r="AS19" s="14" t="str">
        <f t="shared" si="48"/>
        <v>OB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18"/>
        <v>00100</v>
      </c>
      <c r="AW19" s="14" t="str">
        <f t="shared" si="18"/>
        <v>34012</v>
      </c>
      <c r="AX19" s="14" t="str">
        <f t="shared" si="41"/>
        <v>000100</v>
      </c>
      <c r="AY19" s="14" t="str">
        <f t="shared" si="41"/>
        <v>234012</v>
      </c>
      <c r="AZ19" s="14" t="str">
        <f t="shared" si="42"/>
        <v>B</v>
      </c>
      <c r="BA19" s="14" t="str">
        <f t="shared" si="19"/>
        <v>F3L</v>
      </c>
      <c r="BB19" s="14" t="str">
        <f t="shared" si="43"/>
        <v>F4</v>
      </c>
      <c r="BC19" s="14" t="str">
        <f t="shared" si="20"/>
        <v>F3W</v>
      </c>
      <c r="BD19" s="14" t="str">
        <f t="shared" si="47"/>
        <v>B</v>
      </c>
      <c r="BE19" s="14" t="str">
        <f t="shared" si="44"/>
        <v>4</v>
      </c>
      <c r="BF19" s="14">
        <f t="shared" si="45"/>
        <v>1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>
      <c r="A20" s="14">
        <v>11</v>
      </c>
      <c r="B20" s="74" t="str">
        <f t="shared" si="6"/>
        <v>NB</v>
      </c>
      <c r="C20" s="36" t="str">
        <f t="shared" si="2"/>
        <v/>
      </c>
      <c r="D20" s="75" t="str">
        <f t="shared" si="21"/>
        <v>B</v>
      </c>
      <c r="E20" s="113" t="str">
        <f t="shared" si="22"/>
        <v/>
      </c>
      <c r="F20" s="76" t="str">
        <f t="shared" si="23"/>
        <v>W</v>
      </c>
      <c r="H20" s="80" t="str">
        <f>IF('Strategy Dashboard'!AU20="","",'Strategy Dashboard'!AU20)</f>
        <v>P</v>
      </c>
      <c r="J20" s="74" t="str">
        <f t="shared" si="7"/>
        <v/>
      </c>
      <c r="K20" s="75" t="str">
        <f t="shared" si="8"/>
        <v/>
      </c>
      <c r="L20" s="113" t="str">
        <f t="shared" si="9"/>
        <v>B</v>
      </c>
      <c r="M20" s="36" t="str">
        <f t="shared" si="24"/>
        <v>L</v>
      </c>
      <c r="N20" s="24">
        <f t="shared" si="46"/>
        <v>0</v>
      </c>
      <c r="O20" s="129" t="str">
        <f t="shared" si="10"/>
        <v/>
      </c>
      <c r="P20" s="36">
        <f>IF(H20="","",IF(B20="NB",P19,IF(O20="",SUM($O$5:$O20)+N20,SUM($O$5:$O20))))</f>
        <v>0</v>
      </c>
      <c r="Q20" s="130" t="str">
        <f t="shared" si="0"/>
        <v/>
      </c>
      <c r="R20" s="120">
        <f t="shared" si="11"/>
        <v>0</v>
      </c>
      <c r="S20" s="79" t="str">
        <f t="shared" si="12"/>
        <v/>
      </c>
      <c r="T20" s="14">
        <f t="shared" si="5"/>
        <v>3</v>
      </c>
      <c r="U20" s="14">
        <f t="shared" si="25"/>
        <v>0</v>
      </c>
      <c r="V20" s="14" t="str">
        <f t="shared" si="26"/>
        <v>S</v>
      </c>
      <c r="W20" s="14" t="str">
        <f>IF(OR(F16&amp;F17&amp;F18="WLW",F17&amp;F18="WW"),"Y","N")</f>
        <v>N</v>
      </c>
      <c r="X20" s="14" t="str">
        <f t="shared" si="27"/>
        <v>Y</v>
      </c>
      <c r="Y20" s="14">
        <f t="shared" si="28"/>
        <v>1</v>
      </c>
      <c r="Z20" s="79" t="str">
        <f t="shared" si="29"/>
        <v>N</v>
      </c>
      <c r="AA20" s="14" t="str">
        <f t="shared" si="30"/>
        <v>N</v>
      </c>
      <c r="AB20" s="14" t="str">
        <f t="shared" si="31"/>
        <v>N</v>
      </c>
      <c r="AC20" s="14">
        <f t="shared" si="32"/>
        <v>1</v>
      </c>
      <c r="AD20" s="14">
        <f t="shared" si="33"/>
        <v>0</v>
      </c>
      <c r="AE20" s="14">
        <f t="shared" si="34"/>
        <v>0</v>
      </c>
      <c r="AF20" s="14">
        <f t="shared" si="35"/>
        <v>1</v>
      </c>
      <c r="AG20" s="152" t="str">
        <f t="shared" si="36"/>
        <v/>
      </c>
      <c r="AH20" s="152" t="str">
        <f t="shared" si="37"/>
        <v>B</v>
      </c>
      <c r="AI20" s="44" t="str">
        <f t="shared" si="38"/>
        <v>N</v>
      </c>
      <c r="AJ20" s="44" t="str">
        <f t="shared" si="39"/>
        <v>N</v>
      </c>
      <c r="AK20" s="44" t="str">
        <f t="shared" si="40"/>
        <v>N</v>
      </c>
      <c r="AL20" s="71" t="str">
        <f t="shared" si="14"/>
        <v/>
      </c>
      <c r="AM20" s="71" t="str">
        <f t="shared" si="15"/>
        <v/>
      </c>
      <c r="AN20" s="71" t="str">
        <f t="shared" si="16"/>
        <v/>
      </c>
      <c r="AO20" s="71" t="str">
        <f t="shared" si="17"/>
        <v/>
      </c>
      <c r="AR20" s="14" t="str">
        <f t="shared" si="3"/>
        <v>OP</v>
      </c>
      <c r="AS20" s="14" t="str">
        <f t="shared" si="48"/>
        <v>OB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18"/>
        <v>01001</v>
      </c>
      <c r="AW20" s="14" t="str">
        <f t="shared" si="18"/>
        <v>40120</v>
      </c>
      <c r="AX20" s="14" t="str">
        <f t="shared" si="41"/>
        <v>001001</v>
      </c>
      <c r="AY20" s="14" t="str">
        <f t="shared" si="41"/>
        <v>340120</v>
      </c>
      <c r="AZ20" s="14" t="str">
        <f t="shared" si="42"/>
        <v>B</v>
      </c>
      <c r="BA20" s="14" t="str">
        <f t="shared" si="19"/>
        <v>F4W</v>
      </c>
      <c r="BB20" s="14" t="str">
        <f t="shared" si="43"/>
        <v>B</v>
      </c>
      <c r="BC20" s="14" t="str">
        <f t="shared" si="20"/>
        <v>BL</v>
      </c>
      <c r="BD20" s="14" t="str">
        <f t="shared" si="47"/>
        <v>B</v>
      </c>
      <c r="BE20" s="14">
        <f t="shared" si="44"/>
        <v>1</v>
      </c>
      <c r="BF20" s="14">
        <f t="shared" si="45"/>
        <v>1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>
      <c r="A21" s="14">
        <v>12</v>
      </c>
      <c r="B21" s="68" t="str">
        <f t="shared" si="6"/>
        <v>P3</v>
      </c>
      <c r="C21" s="24" t="str">
        <f t="shared" si="2"/>
        <v/>
      </c>
      <c r="D21" s="77" t="str">
        <f t="shared" si="21"/>
        <v>L5</v>
      </c>
      <c r="E21" s="114" t="str">
        <f t="shared" si="22"/>
        <v/>
      </c>
      <c r="F21" s="67" t="str">
        <f t="shared" si="23"/>
        <v>L</v>
      </c>
      <c r="H21" s="81" t="str">
        <f>IF('Strategy Dashboard'!AU21="","",'Strategy Dashboard'!AU21)</f>
        <v>B</v>
      </c>
      <c r="J21" s="68" t="str">
        <f t="shared" si="7"/>
        <v/>
      </c>
      <c r="K21" s="77" t="str">
        <f t="shared" si="8"/>
        <v/>
      </c>
      <c r="L21" s="114" t="str">
        <f t="shared" si="9"/>
        <v>F2</v>
      </c>
      <c r="M21" s="24" t="str">
        <f t="shared" si="24"/>
        <v>W</v>
      </c>
      <c r="N21" s="24">
        <f t="shared" si="46"/>
        <v>-3</v>
      </c>
      <c r="O21" s="117" t="str">
        <f t="shared" si="10"/>
        <v/>
      </c>
      <c r="P21" s="24">
        <f>IF(H21="","",IF(B21="NB",P20,IF(O21="",SUM($O$5:$O21)+N21,SUM($O$5:$O21))))</f>
        <v>-3</v>
      </c>
      <c r="Q21" s="123" t="str">
        <f t="shared" si="0"/>
        <v/>
      </c>
      <c r="R21" s="121">
        <f t="shared" si="11"/>
        <v>-3</v>
      </c>
      <c r="S21" s="79" t="str">
        <f t="shared" si="12"/>
        <v>L</v>
      </c>
      <c r="T21" s="14">
        <f t="shared" si="5"/>
        <v>2</v>
      </c>
      <c r="U21" s="14">
        <f t="shared" si="25"/>
        <v>-1</v>
      </c>
      <c r="V21" s="14" t="str">
        <f t="shared" si="26"/>
        <v>C</v>
      </c>
      <c r="W21" s="14" t="str">
        <f t="shared" ref="W21:W84" si="49">IF(OR(F17&amp;F18&amp;F19="WLW",F18&amp;F19="WW"),"Y","N")</f>
        <v>N</v>
      </c>
      <c r="X21" s="14" t="str">
        <f t="shared" si="27"/>
        <v>N</v>
      </c>
      <c r="Y21" s="14">
        <f t="shared" si="28"/>
        <v>2</v>
      </c>
      <c r="Z21" s="79" t="str">
        <f t="shared" si="29"/>
        <v>N</v>
      </c>
      <c r="AA21" s="14" t="str">
        <f t="shared" si="30"/>
        <v>N</v>
      </c>
      <c r="AB21" s="14" t="str">
        <f t="shared" si="31"/>
        <v>N</v>
      </c>
      <c r="AC21" s="14">
        <f t="shared" si="32"/>
        <v>5</v>
      </c>
      <c r="AD21" s="14">
        <f t="shared" si="33"/>
        <v>0</v>
      </c>
      <c r="AE21" s="14">
        <f t="shared" si="34"/>
        <v>0</v>
      </c>
      <c r="AF21" s="14">
        <f t="shared" si="35"/>
        <v>2</v>
      </c>
      <c r="AG21" s="152" t="str">
        <f t="shared" si="36"/>
        <v/>
      </c>
      <c r="AH21" s="152" t="str">
        <f t="shared" si="37"/>
        <v>F2</v>
      </c>
      <c r="AI21" s="44" t="str">
        <f t="shared" si="38"/>
        <v>N</v>
      </c>
      <c r="AJ21" s="44" t="str">
        <f t="shared" si="39"/>
        <v>N</v>
      </c>
      <c r="AK21" s="44" t="str">
        <f t="shared" si="40"/>
        <v>N</v>
      </c>
      <c r="AL21" s="71" t="str">
        <f t="shared" si="14"/>
        <v/>
      </c>
      <c r="AM21" s="71" t="str">
        <f t="shared" si="15"/>
        <v/>
      </c>
      <c r="AN21" s="71" t="str">
        <f t="shared" si="16"/>
        <v/>
      </c>
      <c r="AO21" s="71" t="str">
        <f t="shared" si="17"/>
        <v/>
      </c>
      <c r="AR21" s="14" t="str">
        <f t="shared" si="3"/>
        <v>OP</v>
      </c>
      <c r="AS21" s="14" t="str">
        <f t="shared" si="48"/>
        <v>OB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18"/>
        <v>10012</v>
      </c>
      <c r="AW21" s="14" t="str">
        <f t="shared" si="18"/>
        <v>01200</v>
      </c>
      <c r="AX21" s="14" t="str">
        <f t="shared" si="41"/>
        <v>010012</v>
      </c>
      <c r="AY21" s="14" t="str">
        <f t="shared" si="41"/>
        <v>401200</v>
      </c>
      <c r="AZ21" s="14" t="str">
        <f t="shared" si="42"/>
        <v>P</v>
      </c>
      <c r="BA21" s="14" t="str">
        <f t="shared" si="19"/>
        <v>BW</v>
      </c>
      <c r="BB21" s="14" t="str">
        <f t="shared" si="43"/>
        <v>L5</v>
      </c>
      <c r="BC21" s="14" t="str">
        <f t="shared" si="20"/>
        <v>BL</v>
      </c>
      <c r="BD21" s="14" t="str">
        <f t="shared" si="47"/>
        <v>F2</v>
      </c>
      <c r="BE21" s="14" t="str">
        <f t="shared" si="44"/>
        <v>5</v>
      </c>
      <c r="BF21" s="14" t="str">
        <f t="shared" si="45"/>
        <v>2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>
      <c r="A22" s="14">
        <v>13</v>
      </c>
      <c r="B22" s="68" t="str">
        <f t="shared" si="6"/>
        <v>P1</v>
      </c>
      <c r="C22" s="24" t="str">
        <f t="shared" si="2"/>
        <v/>
      </c>
      <c r="D22" s="77" t="str">
        <f t="shared" si="21"/>
        <v>F2</v>
      </c>
      <c r="E22" s="114" t="str">
        <f t="shared" si="22"/>
        <v/>
      </c>
      <c r="F22" s="67" t="str">
        <f t="shared" si="23"/>
        <v>L</v>
      </c>
      <c r="H22" s="81" t="str">
        <f>IF('Strategy Dashboard'!AU22="","",'Strategy Dashboard'!AU22)</f>
        <v>B</v>
      </c>
      <c r="J22" s="68" t="str">
        <f t="shared" si="7"/>
        <v/>
      </c>
      <c r="K22" s="77" t="str">
        <f t="shared" si="8"/>
        <v/>
      </c>
      <c r="L22" s="114" t="str">
        <f t="shared" si="9"/>
        <v>B</v>
      </c>
      <c r="M22" s="24" t="str">
        <f t="shared" si="24"/>
        <v>W</v>
      </c>
      <c r="N22" s="24">
        <f t="shared" si="46"/>
        <v>-4</v>
      </c>
      <c r="O22" s="117" t="str">
        <f t="shared" si="10"/>
        <v/>
      </c>
      <c r="P22" s="24">
        <f>IF(H22="","",IF(B22="NB",P21,IF(O22="",SUM($O$5:$O22)+N22,SUM($O$5:$O22))))</f>
        <v>-4</v>
      </c>
      <c r="Q22" s="123" t="str">
        <f t="shared" si="0"/>
        <v/>
      </c>
      <c r="R22" s="121">
        <f t="shared" si="11"/>
        <v>-1</v>
      </c>
      <c r="S22" s="79" t="str">
        <f t="shared" si="12"/>
        <v>L</v>
      </c>
      <c r="T22" s="14">
        <f t="shared" si="5"/>
        <v>-1</v>
      </c>
      <c r="U22" s="14">
        <f t="shared" si="25"/>
        <v>-3</v>
      </c>
      <c r="V22" s="14" t="str">
        <f t="shared" si="26"/>
        <v>C</v>
      </c>
      <c r="W22" s="14" t="str">
        <f t="shared" si="49"/>
        <v>Y</v>
      </c>
      <c r="X22" s="14" t="str">
        <f t="shared" si="27"/>
        <v>N</v>
      </c>
      <c r="Y22" s="14">
        <f t="shared" si="28"/>
        <v>3</v>
      </c>
      <c r="Z22" s="79" t="str">
        <f t="shared" si="29"/>
        <v>N</v>
      </c>
      <c r="AA22" s="14" t="str">
        <f t="shared" si="30"/>
        <v>Y</v>
      </c>
      <c r="AB22" s="14" t="str">
        <f t="shared" si="31"/>
        <v>N</v>
      </c>
      <c r="AC22" s="14">
        <f t="shared" si="32"/>
        <v>2</v>
      </c>
      <c r="AD22" s="14">
        <f t="shared" si="33"/>
        <v>0</v>
      </c>
      <c r="AE22" s="14">
        <f t="shared" si="34"/>
        <v>0</v>
      </c>
      <c r="AF22" s="14">
        <f t="shared" si="35"/>
        <v>1</v>
      </c>
      <c r="AG22" s="152" t="str">
        <f t="shared" si="36"/>
        <v/>
      </c>
      <c r="AH22" s="152" t="str">
        <f t="shared" si="37"/>
        <v>B</v>
      </c>
      <c r="AI22" s="44" t="str">
        <f t="shared" si="38"/>
        <v>N</v>
      </c>
      <c r="AJ22" s="44" t="str">
        <f t="shared" si="39"/>
        <v>N</v>
      </c>
      <c r="AK22" s="44" t="str">
        <f t="shared" si="40"/>
        <v>N</v>
      </c>
      <c r="AL22" s="71" t="str">
        <f t="shared" si="14"/>
        <v/>
      </c>
      <c r="AM22" s="71" t="str">
        <f t="shared" si="15"/>
        <v/>
      </c>
      <c r="AN22" s="71" t="str">
        <f t="shared" si="16"/>
        <v/>
      </c>
      <c r="AO22" s="71" t="str">
        <f t="shared" si="17"/>
        <v/>
      </c>
      <c r="AR22" s="14" t="str">
        <f t="shared" si="3"/>
        <v>OP</v>
      </c>
      <c r="AS22" s="14" t="str">
        <f t="shared" si="48"/>
        <v>OB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18"/>
        <v>00120</v>
      </c>
      <c r="AW22" s="14" t="str">
        <f t="shared" si="18"/>
        <v>12001</v>
      </c>
      <c r="AX22" s="14" t="str">
        <f t="shared" si="41"/>
        <v>100120</v>
      </c>
      <c r="AY22" s="14" t="str">
        <f t="shared" si="41"/>
        <v>012001</v>
      </c>
      <c r="AZ22" s="14" t="str">
        <f t="shared" si="42"/>
        <v>B</v>
      </c>
      <c r="BA22" s="14" t="str">
        <f t="shared" si="19"/>
        <v>L5L</v>
      </c>
      <c r="BB22" s="14" t="str">
        <f t="shared" si="43"/>
        <v>F2</v>
      </c>
      <c r="BC22" s="14" t="str">
        <f t="shared" si="20"/>
        <v>F2W</v>
      </c>
      <c r="BD22" s="14" t="str">
        <f t="shared" si="47"/>
        <v>B</v>
      </c>
      <c r="BE22" s="14" t="str">
        <f t="shared" si="44"/>
        <v>2</v>
      </c>
      <c r="BF22" s="14">
        <f t="shared" si="45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>
      <c r="A23" s="14">
        <v>14</v>
      </c>
      <c r="B23" s="68" t="str">
        <f t="shared" si="6"/>
        <v>P4</v>
      </c>
      <c r="C23" s="24" t="str">
        <f t="shared" si="2"/>
        <v>T-T</v>
      </c>
      <c r="D23" s="77" t="str">
        <f t="shared" si="21"/>
        <v>F3</v>
      </c>
      <c r="E23" s="114" t="str">
        <f t="shared" si="22"/>
        <v/>
      </c>
      <c r="F23" s="67" t="str">
        <f t="shared" si="23"/>
        <v>L</v>
      </c>
      <c r="H23" s="81" t="str">
        <f>IF('Strategy Dashboard'!AU23="","",'Strategy Dashboard'!AU23)</f>
        <v>B</v>
      </c>
      <c r="J23" s="68" t="str">
        <f t="shared" si="7"/>
        <v>T-T</v>
      </c>
      <c r="K23" s="77" t="str">
        <f t="shared" si="8"/>
        <v>B</v>
      </c>
      <c r="L23" s="114" t="str">
        <f t="shared" si="9"/>
        <v/>
      </c>
      <c r="M23" s="24" t="str">
        <f t="shared" si="24"/>
        <v>L</v>
      </c>
      <c r="N23" s="24">
        <f t="shared" si="46"/>
        <v>-8</v>
      </c>
      <c r="O23" s="117" t="str">
        <f t="shared" si="10"/>
        <v/>
      </c>
      <c r="P23" s="24">
        <f>IF(H23="","",IF(B23="NB",P22,IF(O23="",SUM($O$5:$O23)+N23,SUM($O$5:$O23))))</f>
        <v>-8</v>
      </c>
      <c r="Q23" s="123" t="str">
        <f t="shared" si="0"/>
        <v/>
      </c>
      <c r="R23" s="121">
        <f t="shared" si="11"/>
        <v>-4</v>
      </c>
      <c r="S23" s="79" t="str">
        <f t="shared" si="12"/>
        <v>L</v>
      </c>
      <c r="T23" s="14">
        <f t="shared" si="5"/>
        <v>-7</v>
      </c>
      <c r="U23" s="14">
        <f t="shared" si="25"/>
        <v>-6</v>
      </c>
      <c r="V23" s="14" t="str">
        <f t="shared" si="26"/>
        <v>C</v>
      </c>
      <c r="W23" s="14" t="str">
        <f t="shared" si="49"/>
        <v>N</v>
      </c>
      <c r="X23" s="14" t="str">
        <f t="shared" si="27"/>
        <v>N</v>
      </c>
      <c r="Y23" s="14">
        <f t="shared" si="28"/>
        <v>4</v>
      </c>
      <c r="Z23" s="79" t="str">
        <f t="shared" si="29"/>
        <v>N</v>
      </c>
      <c r="AA23" s="14" t="str">
        <f t="shared" si="30"/>
        <v>N</v>
      </c>
      <c r="AB23" s="14" t="str">
        <f t="shared" si="31"/>
        <v>N</v>
      </c>
      <c r="AC23" s="14">
        <f t="shared" si="32"/>
        <v>3</v>
      </c>
      <c r="AD23" s="14">
        <f t="shared" si="33"/>
        <v>0</v>
      </c>
      <c r="AE23" s="14">
        <f t="shared" si="34"/>
        <v>1</v>
      </c>
      <c r="AF23" s="14">
        <f t="shared" si="35"/>
        <v>0</v>
      </c>
      <c r="AG23" s="152" t="str">
        <f t="shared" si="36"/>
        <v>B</v>
      </c>
      <c r="AH23" s="152" t="str">
        <f t="shared" si="37"/>
        <v/>
      </c>
      <c r="AI23" s="44" t="str">
        <f t="shared" si="38"/>
        <v>N</v>
      </c>
      <c r="AJ23" s="44" t="str">
        <f t="shared" si="39"/>
        <v>N</v>
      </c>
      <c r="AK23" s="44" t="str">
        <f t="shared" si="40"/>
        <v>Y</v>
      </c>
      <c r="AL23" s="71" t="str">
        <f t="shared" si="14"/>
        <v>F3</v>
      </c>
      <c r="AM23" s="71" t="str">
        <f t="shared" si="15"/>
        <v/>
      </c>
      <c r="AN23" s="71" t="str">
        <f t="shared" si="16"/>
        <v>B</v>
      </c>
      <c r="AO23" s="71" t="str">
        <f t="shared" si="17"/>
        <v/>
      </c>
      <c r="AR23" s="14" t="str">
        <f t="shared" si="3"/>
        <v>T-T</v>
      </c>
      <c r="AS23" s="14" t="str">
        <f t="shared" si="48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18"/>
        <v>01200</v>
      </c>
      <c r="AW23" s="14" t="str">
        <f t="shared" si="18"/>
        <v>20012</v>
      </c>
      <c r="AX23" s="14" t="str">
        <f t="shared" si="41"/>
        <v>001200</v>
      </c>
      <c r="AY23" s="14" t="str">
        <f t="shared" si="41"/>
        <v>120012</v>
      </c>
      <c r="AZ23" s="14" t="str">
        <f t="shared" si="42"/>
        <v>B</v>
      </c>
      <c r="BA23" s="14" t="str">
        <f t="shared" si="19"/>
        <v>F2L</v>
      </c>
      <c r="BB23" s="14" t="str">
        <f t="shared" si="43"/>
        <v>F3</v>
      </c>
      <c r="BC23" s="14" t="str">
        <f t="shared" si="20"/>
        <v>BW</v>
      </c>
      <c r="BD23" s="14" t="str">
        <f t="shared" si="47"/>
        <v>B</v>
      </c>
      <c r="BE23" s="14" t="str">
        <f t="shared" si="44"/>
        <v>3</v>
      </c>
      <c r="BF23" s="14">
        <f t="shared" si="45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P6</v>
      </c>
      <c r="C24" s="25" t="str">
        <f t="shared" si="2"/>
        <v/>
      </c>
      <c r="D24" s="78" t="str">
        <f t="shared" si="21"/>
        <v>F4</v>
      </c>
      <c r="E24" s="115" t="str">
        <f t="shared" si="22"/>
        <v/>
      </c>
      <c r="F24" s="70" t="str">
        <f t="shared" si="23"/>
        <v>W</v>
      </c>
      <c r="H24" s="82" t="str">
        <f>IF('Strategy Dashboard'!AU24="","",'Strategy Dashboard'!AU24)</f>
        <v>P</v>
      </c>
      <c r="J24" s="69" t="str">
        <f t="shared" si="7"/>
        <v/>
      </c>
      <c r="K24" s="78" t="str">
        <f t="shared" si="8"/>
        <v>F2</v>
      </c>
      <c r="L24" s="115" t="str">
        <f t="shared" si="9"/>
        <v/>
      </c>
      <c r="M24" s="25" t="str">
        <f t="shared" si="24"/>
        <v>W</v>
      </c>
      <c r="N24" s="24">
        <f t="shared" si="46"/>
        <v>-2</v>
      </c>
      <c r="O24" s="124">
        <f t="shared" si="10"/>
        <v>-2</v>
      </c>
      <c r="P24" s="25">
        <f>IF(H24="","",IF(B24="NB",P23,IF(O24="",SUM($O$5:$O24)+N24,SUM($O$5:$O24))))</f>
        <v>-2</v>
      </c>
      <c r="Q24" s="125" t="str">
        <f t="shared" si="0"/>
        <v>Rabbit</v>
      </c>
      <c r="R24" s="122">
        <f t="shared" si="11"/>
        <v>6</v>
      </c>
      <c r="S24" s="79" t="str">
        <f t="shared" si="12"/>
        <v>W</v>
      </c>
      <c r="T24" s="14">
        <f t="shared" si="5"/>
        <v>-6</v>
      </c>
      <c r="U24" s="14">
        <f t="shared" si="25"/>
        <v>1</v>
      </c>
      <c r="V24" s="14" t="str">
        <f t="shared" si="26"/>
        <v>C</v>
      </c>
      <c r="W24" s="14" t="str">
        <f t="shared" si="49"/>
        <v>N</v>
      </c>
      <c r="X24" s="14" t="str">
        <f t="shared" si="27"/>
        <v>Y</v>
      </c>
      <c r="Y24" s="14">
        <f t="shared" si="28"/>
        <v>5</v>
      </c>
      <c r="Z24" s="79" t="str">
        <f t="shared" si="29"/>
        <v>N</v>
      </c>
      <c r="AA24" s="14" t="str">
        <f t="shared" si="30"/>
        <v>Y</v>
      </c>
      <c r="AB24" s="14" t="str">
        <f t="shared" si="31"/>
        <v>R</v>
      </c>
      <c r="AC24" s="14">
        <f t="shared" si="32"/>
        <v>4</v>
      </c>
      <c r="AD24" s="14">
        <f t="shared" si="33"/>
        <v>0</v>
      </c>
      <c r="AE24" s="14">
        <f t="shared" si="34"/>
        <v>2</v>
      </c>
      <c r="AF24" s="14">
        <f t="shared" si="35"/>
        <v>0</v>
      </c>
      <c r="AG24" s="152" t="str">
        <f t="shared" si="36"/>
        <v>F2</v>
      </c>
      <c r="AH24" s="152" t="str">
        <f t="shared" si="37"/>
        <v/>
      </c>
      <c r="AI24" s="44" t="str">
        <f t="shared" si="38"/>
        <v>N</v>
      </c>
      <c r="AJ24" s="44" t="str">
        <f t="shared" si="39"/>
        <v>N</v>
      </c>
      <c r="AK24" s="44" t="str">
        <f t="shared" si="40"/>
        <v>N</v>
      </c>
      <c r="AL24" s="71" t="str">
        <f t="shared" si="14"/>
        <v>F4</v>
      </c>
      <c r="AM24" s="71" t="str">
        <f t="shared" si="15"/>
        <v/>
      </c>
      <c r="AN24" s="71" t="str">
        <f t="shared" si="16"/>
        <v>F2</v>
      </c>
      <c r="AO24" s="71" t="str">
        <f t="shared" si="17"/>
        <v/>
      </c>
      <c r="AR24" s="14" t="str">
        <f t="shared" si="3"/>
        <v>T-T</v>
      </c>
      <c r="AS24" s="14" t="str">
        <f t="shared" si="48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18"/>
        <v>12000</v>
      </c>
      <c r="AW24" s="14" t="str">
        <f t="shared" si="18"/>
        <v>00123</v>
      </c>
      <c r="AX24" s="14" t="str">
        <f t="shared" si="41"/>
        <v>012000</v>
      </c>
      <c r="AY24" s="14" t="str">
        <f t="shared" si="41"/>
        <v>200123</v>
      </c>
      <c r="AZ24" s="14" t="str">
        <f t="shared" si="42"/>
        <v>B</v>
      </c>
      <c r="BA24" s="14" t="str">
        <f t="shared" si="19"/>
        <v>F3L</v>
      </c>
      <c r="BB24" s="14" t="str">
        <f t="shared" si="43"/>
        <v>F4</v>
      </c>
      <c r="BC24" s="14" t="str">
        <f t="shared" si="20"/>
        <v>BL</v>
      </c>
      <c r="BD24" s="14" t="str">
        <f t="shared" si="47"/>
        <v>F2</v>
      </c>
      <c r="BE24" s="14" t="str">
        <f t="shared" si="44"/>
        <v>4</v>
      </c>
      <c r="BF24" s="14" t="str">
        <f t="shared" si="45"/>
        <v>2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>
      <c r="A25" s="14">
        <v>16</v>
      </c>
      <c r="B25" s="74" t="str">
        <f t="shared" si="6"/>
        <v>P2</v>
      </c>
      <c r="C25" s="36" t="str">
        <f t="shared" si="2"/>
        <v/>
      </c>
      <c r="D25" s="75" t="str">
        <f t="shared" si="21"/>
        <v>B</v>
      </c>
      <c r="E25" s="113" t="str">
        <f t="shared" si="22"/>
        <v/>
      </c>
      <c r="F25" s="76" t="str">
        <f t="shared" si="23"/>
        <v/>
      </c>
      <c r="H25" s="80" t="str">
        <f>IF('Strategy Dashboard'!AU25="","",'Strategy Dashboard'!AU25)</f>
        <v/>
      </c>
      <c r="J25" s="74" t="str">
        <f t="shared" si="7"/>
        <v/>
      </c>
      <c r="K25" s="75" t="str">
        <f t="shared" si="8"/>
        <v>B</v>
      </c>
      <c r="L25" s="113" t="str">
        <f t="shared" si="9"/>
        <v/>
      </c>
      <c r="M25" s="36" t="str">
        <f t="shared" si="24"/>
        <v/>
      </c>
      <c r="N25" s="24" t="str">
        <f t="shared" si="46"/>
        <v/>
      </c>
      <c r="O25" s="129" t="str">
        <f t="shared" si="10"/>
        <v/>
      </c>
      <c r="P25" s="36" t="str">
        <f>IF(H25="","",IF(B25="NB",P24,IF(O25="",SUM($O$5:$O25)+N25,SUM($O$5:$O25))))</f>
        <v/>
      </c>
      <c r="Q25" s="130" t="str">
        <f t="shared" si="0"/>
        <v/>
      </c>
      <c r="R25" s="120" t="str">
        <f t="shared" si="11"/>
        <v/>
      </c>
      <c r="S25" s="79" t="str">
        <f t="shared" si="12"/>
        <v/>
      </c>
      <c r="T25" s="14" t="str">
        <f t="shared" si="5"/>
        <v/>
      </c>
      <c r="U25" s="14">
        <f t="shared" si="25"/>
        <v>0</v>
      </c>
      <c r="V25" s="14" t="str">
        <f t="shared" si="26"/>
        <v>S</v>
      </c>
      <c r="W25" s="14" t="str">
        <f t="shared" si="49"/>
        <v>N</v>
      </c>
      <c r="X25" s="14" t="str">
        <f t="shared" si="27"/>
        <v>N</v>
      </c>
      <c r="Y25" s="14">
        <f t="shared" si="28"/>
        <v>1</v>
      </c>
      <c r="Z25" s="79" t="str">
        <f t="shared" si="29"/>
        <v>N</v>
      </c>
      <c r="AA25" s="14" t="str">
        <f t="shared" si="30"/>
        <v>N</v>
      </c>
      <c r="AB25" s="14" t="str">
        <f t="shared" si="31"/>
        <v>N</v>
      </c>
      <c r="AC25" s="14">
        <f t="shared" si="32"/>
        <v>1</v>
      </c>
      <c r="AD25" s="14">
        <f t="shared" si="33"/>
        <v>0</v>
      </c>
      <c r="AE25" s="14">
        <f t="shared" si="34"/>
        <v>1</v>
      </c>
      <c r="AF25" s="14">
        <f t="shared" si="35"/>
        <v>0</v>
      </c>
      <c r="AG25" s="152" t="str">
        <f t="shared" si="36"/>
        <v>B</v>
      </c>
      <c r="AH25" s="152" t="str">
        <f t="shared" si="37"/>
        <v/>
      </c>
      <c r="AI25" s="44" t="str">
        <f t="shared" si="38"/>
        <v>N</v>
      </c>
      <c r="AJ25" s="44" t="str">
        <f t="shared" si="39"/>
        <v>N</v>
      </c>
      <c r="AK25" s="44" t="str">
        <f t="shared" si="40"/>
        <v>N</v>
      </c>
      <c r="AL25" s="71" t="str">
        <f t="shared" si="14"/>
        <v>B</v>
      </c>
      <c r="AM25" s="71" t="str">
        <f t="shared" si="15"/>
        <v/>
      </c>
      <c r="AN25" s="71" t="str">
        <f t="shared" si="16"/>
        <v>B</v>
      </c>
      <c r="AO25" s="71" t="str">
        <f t="shared" si="17"/>
        <v/>
      </c>
      <c r="AR25" s="14" t="str">
        <f t="shared" si="3"/>
        <v>T-T</v>
      </c>
      <c r="AS25" s="14" t="str">
        <f t="shared" si="48"/>
        <v>T-T</v>
      </c>
      <c r="AT25" s="14" t="str">
        <f>IF('Strategy Dashboard'!AU25="P",IF(AT24="",1,AT24+1),"")</f>
        <v/>
      </c>
      <c r="AU25" s="14" t="str">
        <f>IF('Strategy Dashboard'!AU25="B",IF(AU24="",1,AU24+1),"")</f>
        <v/>
      </c>
      <c r="AV25" s="14" t="str">
        <f t="shared" si="18"/>
        <v>20001</v>
      </c>
      <c r="AW25" s="14" t="str">
        <f t="shared" si="18"/>
        <v>01230</v>
      </c>
      <c r="AX25" s="14" t="str">
        <f t="shared" si="41"/>
        <v>120001</v>
      </c>
      <c r="AY25" s="14" t="str">
        <f t="shared" si="41"/>
        <v>001230</v>
      </c>
      <c r="AZ25" s="14" t="str">
        <f t="shared" si="42"/>
        <v>B</v>
      </c>
      <c r="BA25" s="14" t="str">
        <f t="shared" si="19"/>
        <v>F4W</v>
      </c>
      <c r="BB25" s="14" t="str">
        <f t="shared" si="43"/>
        <v>B</v>
      </c>
      <c r="BC25" s="14" t="str">
        <f t="shared" si="20"/>
        <v>F2W</v>
      </c>
      <c r="BD25" s="14" t="str">
        <f t="shared" si="47"/>
        <v>B</v>
      </c>
      <c r="BE25" s="14">
        <f t="shared" si="44"/>
        <v>1</v>
      </c>
      <c r="BF25" s="14">
        <f t="shared" si="45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>
      <c r="A26" s="14">
        <v>17</v>
      </c>
      <c r="B26" s="68" t="str">
        <f t="shared" si="6"/>
        <v/>
      </c>
      <c r="C26" s="24" t="str">
        <f t="shared" si="2"/>
        <v/>
      </c>
      <c r="D26" s="77" t="str">
        <f t="shared" si="21"/>
        <v/>
      </c>
      <c r="E26" s="114" t="str">
        <f t="shared" si="22"/>
        <v/>
      </c>
      <c r="F26" s="67" t="str">
        <f t="shared" si="23"/>
        <v/>
      </c>
      <c r="H26" s="81" t="str">
        <f>IF('Strategy Dashboard'!AU26="","",'Strategy Dashboard'!AU26)</f>
        <v/>
      </c>
      <c r="J26" s="68" t="str">
        <f t="shared" si="7"/>
        <v/>
      </c>
      <c r="K26" s="77" t="str">
        <f t="shared" si="8"/>
        <v/>
      </c>
      <c r="L26" s="114" t="str">
        <f t="shared" si="9"/>
        <v/>
      </c>
      <c r="M26" s="24" t="str">
        <f t="shared" si="24"/>
        <v/>
      </c>
      <c r="N26" s="24" t="str">
        <f t="shared" si="46"/>
        <v/>
      </c>
      <c r="O26" s="117" t="str">
        <f t="shared" si="10"/>
        <v/>
      </c>
      <c r="P26" s="24" t="str">
        <f>IF(H26="","",IF(B26="NB",P25,IF(O26="",SUM($O$5:$O26)+N26,SUM($O$5:$O26))))</f>
        <v/>
      </c>
      <c r="Q26" s="123" t="str">
        <f t="shared" si="0"/>
        <v/>
      </c>
      <c r="R26" s="121" t="str">
        <f t="shared" si="11"/>
        <v/>
      </c>
      <c r="S26" s="79" t="str">
        <f t="shared" si="12"/>
        <v/>
      </c>
      <c r="T26" s="14" t="str">
        <f t="shared" si="5"/>
        <v/>
      </c>
      <c r="U26" s="14">
        <f t="shared" si="25"/>
        <v>0</v>
      </c>
      <c r="V26" s="14" t="str">
        <f t="shared" si="26"/>
        <v/>
      </c>
      <c r="W26" s="14" t="str">
        <f t="shared" si="49"/>
        <v>N</v>
      </c>
      <c r="X26" s="14" t="str">
        <f t="shared" si="27"/>
        <v>Y</v>
      </c>
      <c r="Y26" s="14" t="str">
        <f t="shared" si="28"/>
        <v/>
      </c>
      <c r="Z26" s="79" t="str">
        <f t="shared" si="29"/>
        <v/>
      </c>
      <c r="AA26" s="14" t="str">
        <f t="shared" si="30"/>
        <v/>
      </c>
      <c r="AB26" s="14" t="str">
        <f t="shared" si="31"/>
        <v/>
      </c>
      <c r="AC26" s="14" t="str">
        <f t="shared" si="32"/>
        <v/>
      </c>
      <c r="AD26" s="14" t="str">
        <f t="shared" si="33"/>
        <v/>
      </c>
      <c r="AE26" s="14" t="str">
        <f t="shared" si="34"/>
        <v/>
      </c>
      <c r="AF26" s="14" t="str">
        <f t="shared" si="35"/>
        <v/>
      </c>
      <c r="AG26" s="152" t="str">
        <f t="shared" si="36"/>
        <v/>
      </c>
      <c r="AH26" s="152" t="str">
        <f t="shared" si="37"/>
        <v/>
      </c>
      <c r="AI26" s="44" t="str">
        <f t="shared" si="38"/>
        <v/>
      </c>
      <c r="AJ26" s="44" t="str">
        <f t="shared" si="39"/>
        <v/>
      </c>
      <c r="AK26" s="44" t="str">
        <f t="shared" si="40"/>
        <v/>
      </c>
      <c r="AL26" s="71" t="str">
        <f t="shared" si="14"/>
        <v/>
      </c>
      <c r="AM26" s="71" t="str">
        <f t="shared" si="15"/>
        <v/>
      </c>
      <c r="AN26" s="71" t="str">
        <f t="shared" si="16"/>
        <v/>
      </c>
      <c r="AO26" s="71" t="str">
        <f t="shared" si="17"/>
        <v/>
      </c>
      <c r="AR26" s="14" t="str">
        <f t="shared" si="3"/>
        <v/>
      </c>
      <c r="AS26" s="14" t="str">
        <f t="shared" si="48"/>
        <v/>
      </c>
      <c r="AT26" s="14" t="str">
        <f>IF('Strategy Dashboard'!AU26="P",IF(AT25="",1,AT25+1),"")</f>
        <v/>
      </c>
      <c r="AU26" s="14" t="str">
        <f>IF('Strategy Dashboard'!AU26="B",IF(AU25="",1,AU25+1),"")</f>
        <v/>
      </c>
      <c r="AV26" s="14" t="str">
        <f t="shared" ref="AV26:AW45" si="50">IF(AT21="",0,AT21)&amp;IF(AT22="",0,AT22)&amp;IF(AT23="",0,AT23)&amp;IF(AT24="",0,AT24)&amp;IF(AT25="",0,AT25)</f>
        <v>00010</v>
      </c>
      <c r="AW26" s="14" t="str">
        <f t="shared" si="50"/>
        <v>12300</v>
      </c>
      <c r="AX26" s="14" t="str">
        <f t="shared" si="41"/>
        <v>200010</v>
      </c>
      <c r="AY26" s="14" t="str">
        <f t="shared" si="41"/>
        <v>012300</v>
      </c>
      <c r="AZ26" s="14" t="str">
        <f t="shared" si="42"/>
        <v>B</v>
      </c>
      <c r="BA26" s="14" t="str">
        <f t="shared" si="19"/>
        <v>B</v>
      </c>
      <c r="BB26" s="14" t="str">
        <f t="shared" si="43"/>
        <v/>
      </c>
      <c r="BC26" s="14" t="str">
        <f t="shared" si="20"/>
        <v>B</v>
      </c>
      <c r="BD26" s="14" t="str">
        <f t="shared" si="47"/>
        <v/>
      </c>
      <c r="BE26" s="14">
        <f t="shared" si="44"/>
        <v>1</v>
      </c>
      <c r="BF26" s="14">
        <f t="shared" si="45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>
      <c r="A27" s="14">
        <v>18</v>
      </c>
      <c r="B27" s="68" t="str">
        <f t="shared" si="6"/>
        <v/>
      </c>
      <c r="C27" s="24" t="str">
        <f t="shared" si="2"/>
        <v/>
      </c>
      <c r="D27" s="77" t="str">
        <f t="shared" si="21"/>
        <v/>
      </c>
      <c r="E27" s="114" t="str">
        <f t="shared" si="22"/>
        <v/>
      </c>
      <c r="F27" s="67" t="str">
        <f t="shared" si="23"/>
        <v/>
      </c>
      <c r="H27" s="81" t="str">
        <f>IF('Strategy Dashboard'!AU27="","",'Strategy Dashboard'!AU27)</f>
        <v/>
      </c>
      <c r="J27" s="68" t="str">
        <f t="shared" si="7"/>
        <v/>
      </c>
      <c r="K27" s="77" t="str">
        <f t="shared" si="8"/>
        <v/>
      </c>
      <c r="L27" s="114" t="str">
        <f t="shared" si="9"/>
        <v/>
      </c>
      <c r="M27" s="24" t="str">
        <f t="shared" si="24"/>
        <v/>
      </c>
      <c r="N27" s="24" t="str">
        <f t="shared" si="46"/>
        <v/>
      </c>
      <c r="O27" s="117" t="str">
        <f t="shared" si="10"/>
        <v/>
      </c>
      <c r="P27" s="24" t="str">
        <f>IF(H27="","",IF(B27="NB",P26,IF(O27="",SUM($O$5:$O27)+N27,SUM($O$5:$O27))))</f>
        <v/>
      </c>
      <c r="Q27" s="123" t="str">
        <f t="shared" si="0"/>
        <v/>
      </c>
      <c r="R27" s="121" t="str">
        <f t="shared" si="11"/>
        <v/>
      </c>
      <c r="S27" s="79" t="str">
        <f t="shared" si="12"/>
        <v/>
      </c>
      <c r="T27" s="14" t="str">
        <f t="shared" si="5"/>
        <v/>
      </c>
      <c r="U27" s="14">
        <f t="shared" si="25"/>
        <v>0</v>
      </c>
      <c r="V27" s="14" t="str">
        <f t="shared" si="26"/>
        <v/>
      </c>
      <c r="W27" s="14" t="str">
        <f t="shared" si="49"/>
        <v>N</v>
      </c>
      <c r="X27" s="14" t="str">
        <f t="shared" si="27"/>
        <v>N</v>
      </c>
      <c r="Y27" s="14" t="str">
        <f t="shared" si="28"/>
        <v/>
      </c>
      <c r="Z27" s="79" t="str">
        <f t="shared" si="29"/>
        <v/>
      </c>
      <c r="AA27" s="14" t="str">
        <f t="shared" si="30"/>
        <v/>
      </c>
      <c r="AB27" s="14" t="str">
        <f t="shared" si="31"/>
        <v/>
      </c>
      <c r="AC27" s="14" t="str">
        <f t="shared" si="32"/>
        <v/>
      </c>
      <c r="AD27" s="14" t="str">
        <f t="shared" si="33"/>
        <v/>
      </c>
      <c r="AE27" s="14" t="str">
        <f t="shared" si="34"/>
        <v/>
      </c>
      <c r="AF27" s="14" t="str">
        <f t="shared" si="35"/>
        <v/>
      </c>
      <c r="AG27" s="152" t="str">
        <f t="shared" si="36"/>
        <v/>
      </c>
      <c r="AH27" s="152" t="str">
        <f t="shared" si="37"/>
        <v/>
      </c>
      <c r="AI27" s="44" t="str">
        <f t="shared" si="38"/>
        <v/>
      </c>
      <c r="AJ27" s="44" t="str">
        <f t="shared" si="39"/>
        <v/>
      </c>
      <c r="AK27" s="44" t="str">
        <f t="shared" si="40"/>
        <v/>
      </c>
      <c r="AL27" s="71" t="str">
        <f t="shared" si="14"/>
        <v/>
      </c>
      <c r="AM27" s="71" t="str">
        <f t="shared" si="15"/>
        <v/>
      </c>
      <c r="AN27" s="71" t="str">
        <f t="shared" si="16"/>
        <v/>
      </c>
      <c r="AO27" s="71" t="str">
        <f t="shared" si="17"/>
        <v/>
      </c>
      <c r="AR27" s="14" t="str">
        <f t="shared" si="3"/>
        <v/>
      </c>
      <c r="AS27" s="14" t="str">
        <f t="shared" si="48"/>
        <v/>
      </c>
      <c r="AT27" s="14" t="str">
        <f>IF('Strategy Dashboard'!AU27="P",IF(AT26="",1,AT26+1),"")</f>
        <v/>
      </c>
      <c r="AU27" s="14" t="str">
        <f>IF('Strategy Dashboard'!AU27="B",IF(AU26="",1,AU26+1),"")</f>
        <v/>
      </c>
      <c r="AV27" s="14" t="str">
        <f t="shared" si="50"/>
        <v>00100</v>
      </c>
      <c r="AW27" s="14" t="str">
        <f t="shared" si="50"/>
        <v>23000</v>
      </c>
      <c r="AX27" s="14" t="str">
        <f t="shared" si="41"/>
        <v>000100</v>
      </c>
      <c r="AY27" s="14" t="str">
        <f t="shared" si="41"/>
        <v>123000</v>
      </c>
      <c r="AZ27" s="14" t="str">
        <f t="shared" si="42"/>
        <v>B</v>
      </c>
      <c r="BA27" s="14" t="str">
        <f t="shared" si="19"/>
        <v/>
      </c>
      <c r="BB27" s="14" t="str">
        <f t="shared" si="43"/>
        <v/>
      </c>
      <c r="BC27" s="14" t="str">
        <f t="shared" si="20"/>
        <v/>
      </c>
      <c r="BD27" s="14" t="str">
        <f t="shared" si="47"/>
        <v/>
      </c>
      <c r="BE27" s="14">
        <f t="shared" si="44"/>
        <v>1</v>
      </c>
      <c r="BF27" s="14">
        <f t="shared" si="45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>
      <c r="A28" s="14">
        <v>19</v>
      </c>
      <c r="B28" s="68" t="str">
        <f t="shared" si="6"/>
        <v/>
      </c>
      <c r="C28" s="24" t="str">
        <f t="shared" si="2"/>
        <v/>
      </c>
      <c r="D28" s="77" t="str">
        <f t="shared" si="21"/>
        <v/>
      </c>
      <c r="E28" s="114" t="str">
        <f t="shared" si="22"/>
        <v/>
      </c>
      <c r="F28" s="67" t="str">
        <f t="shared" si="23"/>
        <v/>
      </c>
      <c r="H28" s="81" t="str">
        <f>IF('Strategy Dashboard'!AU28="","",'Strategy Dashboard'!AU28)</f>
        <v/>
      </c>
      <c r="J28" s="68" t="str">
        <f t="shared" si="7"/>
        <v/>
      </c>
      <c r="K28" s="77" t="str">
        <f t="shared" si="8"/>
        <v/>
      </c>
      <c r="L28" s="114" t="str">
        <f t="shared" si="9"/>
        <v/>
      </c>
      <c r="M28" s="24" t="str">
        <f t="shared" si="24"/>
        <v/>
      </c>
      <c r="N28" s="24" t="str">
        <f t="shared" si="46"/>
        <v/>
      </c>
      <c r="O28" s="117" t="str">
        <f t="shared" si="10"/>
        <v/>
      </c>
      <c r="P28" s="24" t="str">
        <f>IF(H28="","",IF(B28="NB",P27,IF(O28="",SUM($O$5:$O28)+N28,SUM($O$5:$O28))))</f>
        <v/>
      </c>
      <c r="Q28" s="123" t="str">
        <f t="shared" si="0"/>
        <v/>
      </c>
      <c r="R28" s="121" t="str">
        <f t="shared" si="11"/>
        <v/>
      </c>
      <c r="S28" s="79" t="str">
        <f t="shared" si="12"/>
        <v/>
      </c>
      <c r="T28" s="14" t="str">
        <f t="shared" si="5"/>
        <v/>
      </c>
      <c r="U28" s="14">
        <f t="shared" si="25"/>
        <v>0</v>
      </c>
      <c r="V28" s="14" t="str">
        <f t="shared" si="26"/>
        <v/>
      </c>
      <c r="W28" s="14" t="str">
        <f t="shared" si="49"/>
        <v>N</v>
      </c>
      <c r="X28" s="14" t="str">
        <f t="shared" si="27"/>
        <v>N</v>
      </c>
      <c r="Y28" s="14" t="str">
        <f t="shared" si="28"/>
        <v/>
      </c>
      <c r="Z28" s="79" t="str">
        <f t="shared" si="29"/>
        <v/>
      </c>
      <c r="AA28" s="14" t="str">
        <f t="shared" si="30"/>
        <v/>
      </c>
      <c r="AB28" s="14" t="str">
        <f t="shared" si="31"/>
        <v/>
      </c>
      <c r="AC28" s="14" t="str">
        <f t="shared" si="32"/>
        <v/>
      </c>
      <c r="AD28" s="14" t="str">
        <f t="shared" si="33"/>
        <v/>
      </c>
      <c r="AE28" s="14" t="str">
        <f t="shared" si="34"/>
        <v/>
      </c>
      <c r="AF28" s="14" t="str">
        <f t="shared" si="35"/>
        <v/>
      </c>
      <c r="AG28" s="152" t="str">
        <f t="shared" si="36"/>
        <v/>
      </c>
      <c r="AH28" s="152" t="str">
        <f t="shared" si="37"/>
        <v/>
      </c>
      <c r="AI28" s="44" t="str">
        <f t="shared" si="38"/>
        <v/>
      </c>
      <c r="AJ28" s="44" t="str">
        <f t="shared" si="39"/>
        <v/>
      </c>
      <c r="AK28" s="44" t="str">
        <f t="shared" si="40"/>
        <v/>
      </c>
      <c r="AL28" s="71" t="str">
        <f t="shared" si="14"/>
        <v/>
      </c>
      <c r="AM28" s="71" t="str">
        <f t="shared" si="15"/>
        <v/>
      </c>
      <c r="AN28" s="71" t="str">
        <f t="shared" si="16"/>
        <v/>
      </c>
      <c r="AO28" s="71" t="str">
        <f t="shared" si="17"/>
        <v/>
      </c>
      <c r="AR28" s="14" t="str">
        <f t="shared" si="3"/>
        <v/>
      </c>
      <c r="AS28" s="14" t="str">
        <f t="shared" si="48"/>
        <v/>
      </c>
      <c r="AT28" s="14" t="str">
        <f>IF('Strategy Dashboard'!AU28="P",IF(AT27="",1,AT27+1),"")</f>
        <v/>
      </c>
      <c r="AU28" s="14" t="str">
        <f>IF('Strategy Dashboard'!AU28="B",IF(AU27="",1,AU27+1),"")</f>
        <v/>
      </c>
      <c r="AV28" s="14" t="str">
        <f t="shared" si="50"/>
        <v>01000</v>
      </c>
      <c r="AW28" s="14" t="str">
        <f t="shared" si="50"/>
        <v>30000</v>
      </c>
      <c r="AX28" s="14" t="str">
        <f t="shared" si="41"/>
        <v>001000</v>
      </c>
      <c r="AY28" s="14" t="str">
        <f t="shared" si="41"/>
        <v>230000</v>
      </c>
      <c r="AZ28" s="14" t="str">
        <f t="shared" si="42"/>
        <v>B</v>
      </c>
      <c r="BA28" s="14" t="str">
        <f t="shared" si="19"/>
        <v/>
      </c>
      <c r="BB28" s="14" t="str">
        <f t="shared" si="43"/>
        <v/>
      </c>
      <c r="BC28" s="14" t="str">
        <f t="shared" si="20"/>
        <v/>
      </c>
      <c r="BD28" s="14" t="str">
        <f t="shared" si="47"/>
        <v/>
      </c>
      <c r="BE28" s="14">
        <f t="shared" si="44"/>
        <v>1</v>
      </c>
      <c r="BF28" s="14">
        <f t="shared" si="45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/>
      </c>
      <c r="C29" s="25" t="str">
        <f t="shared" si="2"/>
        <v/>
      </c>
      <c r="D29" s="78" t="str">
        <f t="shared" si="21"/>
        <v/>
      </c>
      <c r="E29" s="115" t="str">
        <f t="shared" si="22"/>
        <v/>
      </c>
      <c r="F29" s="70" t="str">
        <f t="shared" si="23"/>
        <v/>
      </c>
      <c r="H29" s="82" t="str">
        <f>IF('Strategy Dashboard'!AU29="","",'Strategy Dashboard'!AU29)</f>
        <v/>
      </c>
      <c r="J29" s="69" t="str">
        <f t="shared" si="7"/>
        <v/>
      </c>
      <c r="K29" s="78" t="str">
        <f t="shared" si="8"/>
        <v/>
      </c>
      <c r="L29" s="115" t="str">
        <f t="shared" si="9"/>
        <v/>
      </c>
      <c r="M29" s="25" t="str">
        <f t="shared" si="24"/>
        <v/>
      </c>
      <c r="N29" s="24" t="str">
        <f t="shared" si="46"/>
        <v/>
      </c>
      <c r="O29" s="124" t="str">
        <f t="shared" si="10"/>
        <v/>
      </c>
      <c r="P29" s="25" t="str">
        <f>IF(H29="","",IF(B29="NB",P28,IF(O29="",SUM($O$5:$O29)+N29,SUM($O$5:$O29))))</f>
        <v/>
      </c>
      <c r="Q29" s="125" t="str">
        <f t="shared" si="0"/>
        <v/>
      </c>
      <c r="R29" s="122" t="str">
        <f t="shared" si="11"/>
        <v/>
      </c>
      <c r="S29" s="79" t="str">
        <f t="shared" si="12"/>
        <v/>
      </c>
      <c r="T29" s="14" t="str">
        <f t="shared" si="5"/>
        <v/>
      </c>
      <c r="U29" s="14">
        <f t="shared" si="25"/>
        <v>0</v>
      </c>
      <c r="V29" s="14" t="str">
        <f t="shared" si="26"/>
        <v/>
      </c>
      <c r="W29" s="14" t="str">
        <f t="shared" si="49"/>
        <v>N</v>
      </c>
      <c r="X29" s="14" t="str">
        <f t="shared" si="27"/>
        <v>N</v>
      </c>
      <c r="Y29" s="14" t="str">
        <f t="shared" si="28"/>
        <v/>
      </c>
      <c r="Z29" s="79" t="str">
        <f t="shared" si="29"/>
        <v/>
      </c>
      <c r="AA29" s="14" t="str">
        <f t="shared" si="30"/>
        <v/>
      </c>
      <c r="AB29" s="14" t="str">
        <f t="shared" si="31"/>
        <v/>
      </c>
      <c r="AC29" s="14" t="str">
        <f t="shared" si="32"/>
        <v/>
      </c>
      <c r="AD29" s="14" t="str">
        <f t="shared" si="33"/>
        <v/>
      </c>
      <c r="AE29" s="14" t="str">
        <f t="shared" si="34"/>
        <v/>
      </c>
      <c r="AF29" s="14" t="str">
        <f t="shared" si="35"/>
        <v/>
      </c>
      <c r="AG29" s="152" t="str">
        <f t="shared" si="36"/>
        <v/>
      </c>
      <c r="AH29" s="152" t="str">
        <f t="shared" si="37"/>
        <v/>
      </c>
      <c r="AI29" s="44" t="str">
        <f t="shared" si="38"/>
        <v/>
      </c>
      <c r="AJ29" s="44" t="str">
        <f t="shared" si="39"/>
        <v/>
      </c>
      <c r="AK29" s="44" t="str">
        <f t="shared" si="40"/>
        <v/>
      </c>
      <c r="AL29" s="71" t="str">
        <f t="shared" si="14"/>
        <v/>
      </c>
      <c r="AM29" s="71" t="str">
        <f t="shared" si="15"/>
        <v/>
      </c>
      <c r="AN29" s="71" t="str">
        <f t="shared" si="16"/>
        <v/>
      </c>
      <c r="AO29" s="71" t="str">
        <f t="shared" si="17"/>
        <v/>
      </c>
      <c r="AR29" s="14" t="str">
        <f t="shared" si="3"/>
        <v/>
      </c>
      <c r="AS29" s="14" t="str">
        <f t="shared" si="48"/>
        <v/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0"/>
        <v>10000</v>
      </c>
      <c r="AW29" s="14" t="str">
        <f t="shared" si="50"/>
        <v>00000</v>
      </c>
      <c r="AX29" s="14" t="str">
        <f t="shared" si="41"/>
        <v>010000</v>
      </c>
      <c r="AY29" s="14" t="str">
        <f t="shared" si="41"/>
        <v>300000</v>
      </c>
      <c r="AZ29" s="14" t="str">
        <f t="shared" si="42"/>
        <v>B</v>
      </c>
      <c r="BA29" s="14" t="str">
        <f t="shared" si="19"/>
        <v/>
      </c>
      <c r="BB29" s="14" t="str">
        <f t="shared" si="43"/>
        <v/>
      </c>
      <c r="BC29" s="14" t="str">
        <f t="shared" si="20"/>
        <v/>
      </c>
      <c r="BD29" s="14" t="str">
        <f t="shared" si="47"/>
        <v/>
      </c>
      <c r="BE29" s="14">
        <f t="shared" si="44"/>
        <v>1</v>
      </c>
      <c r="BF29" s="14">
        <f t="shared" si="45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/>
      </c>
      <c r="C30" s="36" t="str">
        <f t="shared" si="2"/>
        <v/>
      </c>
      <c r="D30" s="75" t="str">
        <f t="shared" si="21"/>
        <v/>
      </c>
      <c r="E30" s="113" t="str">
        <f t="shared" si="22"/>
        <v/>
      </c>
      <c r="F30" s="76" t="str">
        <f t="shared" si="23"/>
        <v/>
      </c>
      <c r="H30" s="80" t="str">
        <f>IF('Strategy Dashboard'!AU30="","",'Strategy Dashboard'!AU30)</f>
        <v/>
      </c>
      <c r="J30" s="74" t="str">
        <f t="shared" si="7"/>
        <v/>
      </c>
      <c r="K30" s="75" t="str">
        <f t="shared" si="8"/>
        <v/>
      </c>
      <c r="L30" s="113" t="str">
        <f t="shared" si="9"/>
        <v/>
      </c>
      <c r="M30" s="36" t="str">
        <f t="shared" si="24"/>
        <v/>
      </c>
      <c r="N30" s="24" t="str">
        <f t="shared" si="46"/>
        <v/>
      </c>
      <c r="O30" s="129" t="str">
        <f t="shared" si="10"/>
        <v/>
      </c>
      <c r="P30" s="36" t="str">
        <f>IF(H30="","",IF(B30="NB",P29,IF(O30="",SUM($O$5:$O30)+N30,SUM($O$5:$O30))))</f>
        <v/>
      </c>
      <c r="Q30" s="130" t="str">
        <f t="shared" si="0"/>
        <v/>
      </c>
      <c r="R30" s="122" t="str">
        <f t="shared" si="11"/>
        <v/>
      </c>
      <c r="S30" s="79" t="str">
        <f t="shared" si="12"/>
        <v/>
      </c>
      <c r="T30" s="14" t="str">
        <f t="shared" si="5"/>
        <v/>
      </c>
      <c r="U30" s="14">
        <f t="shared" si="25"/>
        <v>0</v>
      </c>
      <c r="V30" s="14" t="str">
        <f t="shared" si="26"/>
        <v/>
      </c>
      <c r="W30" s="14" t="str">
        <f t="shared" si="49"/>
        <v>N</v>
      </c>
      <c r="X30" s="14" t="str">
        <f t="shared" si="27"/>
        <v>N</v>
      </c>
      <c r="Y30" s="14" t="str">
        <f t="shared" si="28"/>
        <v/>
      </c>
      <c r="Z30" s="79" t="str">
        <f t="shared" si="29"/>
        <v/>
      </c>
      <c r="AA30" s="14" t="str">
        <f t="shared" si="30"/>
        <v/>
      </c>
      <c r="AB30" s="14" t="str">
        <f t="shared" si="31"/>
        <v/>
      </c>
      <c r="AC30" s="14" t="str">
        <f t="shared" si="32"/>
        <v/>
      </c>
      <c r="AD30" s="14" t="str">
        <f t="shared" si="33"/>
        <v/>
      </c>
      <c r="AE30" s="14" t="str">
        <f t="shared" si="34"/>
        <v/>
      </c>
      <c r="AF30" s="14" t="str">
        <f t="shared" si="35"/>
        <v/>
      </c>
      <c r="AG30" s="152" t="str">
        <f t="shared" si="36"/>
        <v/>
      </c>
      <c r="AH30" s="152" t="str">
        <f t="shared" si="37"/>
        <v/>
      </c>
      <c r="AI30" s="44" t="str">
        <f t="shared" si="38"/>
        <v/>
      </c>
      <c r="AJ30" s="44" t="str">
        <f t="shared" si="39"/>
        <v/>
      </c>
      <c r="AK30" s="44" t="str">
        <f t="shared" si="40"/>
        <v/>
      </c>
      <c r="AL30" s="71" t="str">
        <f t="shared" si="14"/>
        <v/>
      </c>
      <c r="AM30" s="71" t="str">
        <f t="shared" si="15"/>
        <v/>
      </c>
      <c r="AN30" s="71" t="str">
        <f t="shared" si="16"/>
        <v/>
      </c>
      <c r="AO30" s="71" t="str">
        <f t="shared" si="17"/>
        <v/>
      </c>
      <c r="AR30" s="14" t="str">
        <f t="shared" si="3"/>
        <v/>
      </c>
      <c r="AS30" s="14" t="str">
        <f t="shared" si="48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00000</v>
      </c>
      <c r="AW30" s="14" t="str">
        <f t="shared" si="50"/>
        <v>00000</v>
      </c>
      <c r="AX30" s="14" t="str">
        <f t="shared" si="41"/>
        <v>100000</v>
      </c>
      <c r="AY30" s="14" t="str">
        <f t="shared" si="41"/>
        <v>000000</v>
      </c>
      <c r="AZ30" s="14" t="str">
        <f t="shared" si="42"/>
        <v>B</v>
      </c>
      <c r="BA30" s="14" t="str">
        <f t="shared" si="19"/>
        <v/>
      </c>
      <c r="BB30" s="14" t="str">
        <f t="shared" si="43"/>
        <v/>
      </c>
      <c r="BC30" s="14" t="str">
        <f t="shared" si="20"/>
        <v/>
      </c>
      <c r="BD30" s="14" t="str">
        <f t="shared" si="47"/>
        <v/>
      </c>
      <c r="BE30" s="14">
        <f t="shared" si="44"/>
        <v>1</v>
      </c>
      <c r="BF30" s="14">
        <f t="shared" si="45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/>
      </c>
      <c r="C31" s="24" t="str">
        <f t="shared" si="2"/>
        <v/>
      </c>
      <c r="D31" s="77" t="str">
        <f t="shared" si="21"/>
        <v/>
      </c>
      <c r="E31" s="114" t="str">
        <f t="shared" si="22"/>
        <v/>
      </c>
      <c r="F31" s="67" t="str">
        <f t="shared" si="23"/>
        <v/>
      </c>
      <c r="H31" s="81" t="str">
        <f>IF('Strategy Dashboard'!AU31="","",'Strategy Dashboard'!AU31)</f>
        <v/>
      </c>
      <c r="J31" s="68" t="str">
        <f t="shared" si="7"/>
        <v/>
      </c>
      <c r="K31" s="77" t="str">
        <f t="shared" si="8"/>
        <v/>
      </c>
      <c r="L31" s="114" t="str">
        <f t="shared" si="9"/>
        <v/>
      </c>
      <c r="M31" s="24" t="str">
        <f t="shared" si="24"/>
        <v/>
      </c>
      <c r="N31" s="24" t="str">
        <f t="shared" si="46"/>
        <v/>
      </c>
      <c r="O31" s="117" t="str">
        <f t="shared" si="10"/>
        <v/>
      </c>
      <c r="P31" s="24" t="str">
        <f>IF(H31="","",IF(B31="NB",P30,IF(O31="",SUM($O$5:$O31)+N31,SUM($O$5:$O31))))</f>
        <v/>
      </c>
      <c r="Q31" s="123" t="str">
        <f t="shared" si="0"/>
        <v/>
      </c>
      <c r="R31" s="122" t="str">
        <f t="shared" si="11"/>
        <v/>
      </c>
      <c r="S31" s="79" t="str">
        <f t="shared" si="12"/>
        <v/>
      </c>
      <c r="T31" s="14" t="str">
        <f t="shared" si="5"/>
        <v/>
      </c>
      <c r="U31" s="14">
        <f t="shared" si="25"/>
        <v>0</v>
      </c>
      <c r="V31" s="14" t="str">
        <f t="shared" si="26"/>
        <v/>
      </c>
      <c r="W31" s="14" t="str">
        <f t="shared" si="49"/>
        <v>N</v>
      </c>
      <c r="X31" s="14" t="str">
        <f t="shared" si="27"/>
        <v>N</v>
      </c>
      <c r="Y31" s="14" t="str">
        <f t="shared" si="28"/>
        <v/>
      </c>
      <c r="Z31" s="79" t="str">
        <f t="shared" si="29"/>
        <v/>
      </c>
      <c r="AA31" s="14" t="str">
        <f t="shared" si="30"/>
        <v/>
      </c>
      <c r="AB31" s="14" t="str">
        <f t="shared" si="31"/>
        <v/>
      </c>
      <c r="AC31" s="14" t="str">
        <f t="shared" si="32"/>
        <v/>
      </c>
      <c r="AD31" s="14" t="str">
        <f t="shared" si="33"/>
        <v/>
      </c>
      <c r="AE31" s="14" t="str">
        <f t="shared" si="34"/>
        <v/>
      </c>
      <c r="AF31" s="14" t="str">
        <f t="shared" si="35"/>
        <v/>
      </c>
      <c r="AG31" s="152" t="str">
        <f t="shared" si="36"/>
        <v/>
      </c>
      <c r="AH31" s="152" t="str">
        <f t="shared" si="37"/>
        <v/>
      </c>
      <c r="AI31" s="44" t="str">
        <f t="shared" si="38"/>
        <v/>
      </c>
      <c r="AJ31" s="44" t="str">
        <f t="shared" si="39"/>
        <v/>
      </c>
      <c r="AK31" s="44" t="str">
        <f t="shared" si="40"/>
        <v/>
      </c>
      <c r="AL31" s="71" t="str">
        <f t="shared" si="14"/>
        <v/>
      </c>
      <c r="AM31" s="71" t="str">
        <f t="shared" si="15"/>
        <v/>
      </c>
      <c r="AN31" s="71" t="str">
        <f t="shared" si="16"/>
        <v/>
      </c>
      <c r="AO31" s="71" t="str">
        <f t="shared" si="17"/>
        <v/>
      </c>
      <c r="AR31" s="14" t="str">
        <f t="shared" si="3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00000</v>
      </c>
      <c r="AW31" s="14" t="str">
        <f t="shared" si="50"/>
        <v>00000</v>
      </c>
      <c r="AX31" s="14" t="str">
        <f t="shared" si="41"/>
        <v>000000</v>
      </c>
      <c r="AY31" s="14" t="str">
        <f t="shared" si="41"/>
        <v>000000</v>
      </c>
      <c r="AZ31" s="14" t="str">
        <f t="shared" si="42"/>
        <v>B</v>
      </c>
      <c r="BA31" s="14" t="str">
        <f t="shared" si="19"/>
        <v/>
      </c>
      <c r="BB31" s="14" t="str">
        <f t="shared" si="43"/>
        <v/>
      </c>
      <c r="BC31" s="14" t="str">
        <f t="shared" si="20"/>
        <v/>
      </c>
      <c r="BD31" s="14" t="str">
        <f t="shared" si="47"/>
        <v/>
      </c>
      <c r="BE31" s="14">
        <f t="shared" si="44"/>
        <v>1</v>
      </c>
      <c r="BF31" s="14">
        <f t="shared" si="45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/>
      </c>
      <c r="C32" s="24" t="str">
        <f t="shared" si="2"/>
        <v/>
      </c>
      <c r="D32" s="77" t="str">
        <f t="shared" si="21"/>
        <v/>
      </c>
      <c r="E32" s="114" t="str">
        <f t="shared" si="22"/>
        <v/>
      </c>
      <c r="F32" s="67" t="str">
        <f t="shared" si="23"/>
        <v/>
      </c>
      <c r="H32" s="81" t="str">
        <f>IF('Strategy Dashboard'!AU32="","",'Strategy Dashboard'!AU32)</f>
        <v/>
      </c>
      <c r="J32" s="68" t="str">
        <f t="shared" si="7"/>
        <v/>
      </c>
      <c r="K32" s="77" t="str">
        <f t="shared" si="8"/>
        <v/>
      </c>
      <c r="L32" s="114" t="str">
        <f t="shared" si="9"/>
        <v/>
      </c>
      <c r="M32" s="24" t="str">
        <f t="shared" si="24"/>
        <v/>
      </c>
      <c r="N32" s="24" t="str">
        <f t="shared" si="46"/>
        <v/>
      </c>
      <c r="O32" s="117" t="str">
        <f t="shared" si="10"/>
        <v/>
      </c>
      <c r="P32" s="24" t="str">
        <f>IF(H32="","",IF(B32="NB",P31,IF(O32="",SUM($O$5:$O32)+N32,SUM($O$5:$O32))))</f>
        <v/>
      </c>
      <c r="Q32" s="123" t="str">
        <f t="shared" si="0"/>
        <v/>
      </c>
      <c r="R32" s="122" t="str">
        <f t="shared" si="11"/>
        <v/>
      </c>
      <c r="S32" s="79" t="str">
        <f t="shared" si="12"/>
        <v/>
      </c>
      <c r="T32" s="14" t="str">
        <f t="shared" si="5"/>
        <v/>
      </c>
      <c r="U32" s="14">
        <f t="shared" si="25"/>
        <v>0</v>
      </c>
      <c r="V32" s="14" t="str">
        <f t="shared" si="26"/>
        <v/>
      </c>
      <c r="W32" s="14" t="str">
        <f t="shared" si="49"/>
        <v>N</v>
      </c>
      <c r="X32" s="14" t="str">
        <f t="shared" si="27"/>
        <v>N</v>
      </c>
      <c r="Y32" s="14" t="str">
        <f t="shared" si="28"/>
        <v/>
      </c>
      <c r="Z32" s="79" t="str">
        <f t="shared" si="29"/>
        <v/>
      </c>
      <c r="AA32" s="14" t="str">
        <f t="shared" si="30"/>
        <v/>
      </c>
      <c r="AB32" s="14" t="str">
        <f t="shared" si="31"/>
        <v/>
      </c>
      <c r="AC32" s="14" t="str">
        <f t="shared" si="32"/>
        <v/>
      </c>
      <c r="AD32" s="14" t="str">
        <f t="shared" si="33"/>
        <v/>
      </c>
      <c r="AE32" s="14" t="str">
        <f t="shared" si="34"/>
        <v/>
      </c>
      <c r="AF32" s="14" t="str">
        <f t="shared" si="35"/>
        <v/>
      </c>
      <c r="AG32" s="152" t="str">
        <f t="shared" si="36"/>
        <v/>
      </c>
      <c r="AH32" s="152" t="str">
        <f t="shared" si="37"/>
        <v/>
      </c>
      <c r="AI32" s="44" t="str">
        <f t="shared" si="38"/>
        <v/>
      </c>
      <c r="AJ32" s="44" t="str">
        <f t="shared" si="39"/>
        <v/>
      </c>
      <c r="AK32" s="44" t="str">
        <f t="shared" si="40"/>
        <v/>
      </c>
      <c r="AL32" s="71" t="str">
        <f t="shared" si="14"/>
        <v/>
      </c>
      <c r="AM32" s="71" t="str">
        <f t="shared" si="15"/>
        <v/>
      </c>
      <c r="AN32" s="71" t="str">
        <f t="shared" si="16"/>
        <v/>
      </c>
      <c r="AO32" s="71" t="str">
        <f t="shared" si="17"/>
        <v/>
      </c>
      <c r="AR32" s="14" t="str">
        <f t="shared" si="3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00000</v>
      </c>
      <c r="AW32" s="14" t="str">
        <f t="shared" si="50"/>
        <v>00000</v>
      </c>
      <c r="AX32" s="14" t="str">
        <f t="shared" si="41"/>
        <v>000000</v>
      </c>
      <c r="AY32" s="14" t="str">
        <f t="shared" si="41"/>
        <v>000000</v>
      </c>
      <c r="AZ32" s="14" t="str">
        <f t="shared" si="42"/>
        <v>B</v>
      </c>
      <c r="BA32" s="14" t="str">
        <f t="shared" si="19"/>
        <v/>
      </c>
      <c r="BB32" s="14" t="str">
        <f t="shared" si="43"/>
        <v/>
      </c>
      <c r="BC32" s="14" t="str">
        <f t="shared" si="20"/>
        <v/>
      </c>
      <c r="BD32" s="14" t="str">
        <f t="shared" si="47"/>
        <v/>
      </c>
      <c r="BE32" s="14">
        <f t="shared" si="44"/>
        <v>1</v>
      </c>
      <c r="BF32" s="14">
        <f t="shared" si="45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68" t="str">
        <f t="shared" si="6"/>
        <v/>
      </c>
      <c r="C33" s="24" t="str">
        <f t="shared" si="2"/>
        <v/>
      </c>
      <c r="D33" s="77" t="str">
        <f t="shared" si="21"/>
        <v/>
      </c>
      <c r="E33" s="114" t="str">
        <f t="shared" si="22"/>
        <v/>
      </c>
      <c r="F33" s="67" t="str">
        <f t="shared" si="23"/>
        <v/>
      </c>
      <c r="H33" s="81" t="str">
        <f>IF('Strategy Dashboard'!AU33="","",'Strategy Dashboard'!AU33)</f>
        <v/>
      </c>
      <c r="J33" s="68" t="str">
        <f t="shared" si="7"/>
        <v/>
      </c>
      <c r="K33" s="77" t="str">
        <f t="shared" si="8"/>
        <v/>
      </c>
      <c r="L33" s="114" t="str">
        <f t="shared" si="9"/>
        <v/>
      </c>
      <c r="M33" s="24" t="str">
        <f t="shared" si="24"/>
        <v/>
      </c>
      <c r="N33" s="24" t="str">
        <f t="shared" si="46"/>
        <v/>
      </c>
      <c r="O33" s="117" t="str">
        <f t="shared" si="10"/>
        <v/>
      </c>
      <c r="P33" s="24" t="str">
        <f>IF(H33="","",IF(B33="NB",P32,IF(O33="",SUM($O$5:$O33)+N33,SUM($O$5:$O33))))</f>
        <v/>
      </c>
      <c r="Q33" s="123" t="str">
        <f t="shared" si="0"/>
        <v/>
      </c>
      <c r="R33" s="122" t="str">
        <f t="shared" si="11"/>
        <v/>
      </c>
      <c r="S33" s="79" t="str">
        <f t="shared" si="12"/>
        <v/>
      </c>
      <c r="T33" s="14" t="str">
        <f t="shared" si="5"/>
        <v/>
      </c>
      <c r="U33" s="14">
        <f t="shared" si="25"/>
        <v>0</v>
      </c>
      <c r="V33" s="14" t="str">
        <f t="shared" si="26"/>
        <v/>
      </c>
      <c r="W33" s="14" t="str">
        <f t="shared" si="49"/>
        <v>N</v>
      </c>
      <c r="X33" s="14" t="str">
        <f t="shared" si="27"/>
        <v>N</v>
      </c>
      <c r="Y33" s="14" t="str">
        <f t="shared" si="28"/>
        <v/>
      </c>
      <c r="Z33" s="79" t="str">
        <f t="shared" si="29"/>
        <v/>
      </c>
      <c r="AA33" s="14" t="str">
        <f t="shared" si="30"/>
        <v/>
      </c>
      <c r="AB33" s="14" t="str">
        <f t="shared" si="31"/>
        <v/>
      </c>
      <c r="AC33" s="14" t="str">
        <f t="shared" si="32"/>
        <v/>
      </c>
      <c r="AD33" s="14" t="str">
        <f t="shared" si="33"/>
        <v/>
      </c>
      <c r="AE33" s="14" t="str">
        <f t="shared" si="34"/>
        <v/>
      </c>
      <c r="AF33" s="14" t="str">
        <f t="shared" si="35"/>
        <v/>
      </c>
      <c r="AG33" s="152" t="str">
        <f t="shared" si="36"/>
        <v/>
      </c>
      <c r="AH33" s="152" t="str">
        <f t="shared" si="37"/>
        <v/>
      </c>
      <c r="AI33" s="44" t="str">
        <f t="shared" si="38"/>
        <v/>
      </c>
      <c r="AJ33" s="44" t="str">
        <f t="shared" si="39"/>
        <v/>
      </c>
      <c r="AK33" s="44" t="str">
        <f t="shared" si="40"/>
        <v/>
      </c>
      <c r="AL33" s="71" t="str">
        <f t="shared" si="14"/>
        <v/>
      </c>
      <c r="AM33" s="71" t="str">
        <f t="shared" si="15"/>
        <v/>
      </c>
      <c r="AN33" s="71" t="str">
        <f t="shared" si="16"/>
        <v/>
      </c>
      <c r="AO33" s="71" t="str">
        <f t="shared" si="17"/>
        <v/>
      </c>
      <c r="AR33" s="14" t="str">
        <f t="shared" si="3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00000</v>
      </c>
      <c r="AW33" s="14" t="str">
        <f t="shared" si="50"/>
        <v>00000</v>
      </c>
      <c r="AX33" s="14" t="str">
        <f t="shared" si="41"/>
        <v>000000</v>
      </c>
      <c r="AY33" s="14" t="str">
        <f t="shared" si="41"/>
        <v>000000</v>
      </c>
      <c r="AZ33" s="14" t="str">
        <f t="shared" si="42"/>
        <v>B</v>
      </c>
      <c r="BA33" s="14" t="str">
        <f t="shared" si="19"/>
        <v/>
      </c>
      <c r="BB33" s="14" t="str">
        <f t="shared" si="43"/>
        <v/>
      </c>
      <c r="BC33" s="14" t="str">
        <f t="shared" si="20"/>
        <v/>
      </c>
      <c r="BD33" s="14" t="str">
        <f t="shared" si="47"/>
        <v/>
      </c>
      <c r="BE33" s="14">
        <f t="shared" si="44"/>
        <v>1</v>
      </c>
      <c r="BF33" s="14">
        <f t="shared" si="45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/>
      </c>
      <c r="C34" s="25" t="str">
        <f t="shared" si="2"/>
        <v/>
      </c>
      <c r="D34" s="78" t="str">
        <f t="shared" si="21"/>
        <v/>
      </c>
      <c r="E34" s="115" t="str">
        <f t="shared" si="22"/>
        <v/>
      </c>
      <c r="F34" s="70" t="str">
        <f t="shared" si="23"/>
        <v/>
      </c>
      <c r="H34" s="82" t="str">
        <f>IF('Strategy Dashboard'!AU34="","",'Strategy Dashboard'!AU34)</f>
        <v/>
      </c>
      <c r="J34" s="69" t="str">
        <f t="shared" si="7"/>
        <v/>
      </c>
      <c r="K34" s="78" t="str">
        <f t="shared" si="8"/>
        <v/>
      </c>
      <c r="L34" s="115" t="str">
        <f t="shared" si="9"/>
        <v/>
      </c>
      <c r="M34" s="25" t="str">
        <f t="shared" si="24"/>
        <v/>
      </c>
      <c r="N34" s="24" t="str">
        <f t="shared" si="46"/>
        <v/>
      </c>
      <c r="O34" s="124" t="str">
        <f t="shared" si="10"/>
        <v/>
      </c>
      <c r="P34" s="25" t="str">
        <f>IF(H34="","",IF(B34="NB",P33,IF(O34="",SUM($O$5:$O34)+N34,SUM($O$5:$O34))))</f>
        <v/>
      </c>
      <c r="Q34" s="125" t="str">
        <f t="shared" si="0"/>
        <v/>
      </c>
      <c r="R34" s="122" t="str">
        <f t="shared" si="11"/>
        <v/>
      </c>
      <c r="S34" s="79" t="str">
        <f t="shared" si="12"/>
        <v/>
      </c>
      <c r="T34" s="14" t="str">
        <f t="shared" si="5"/>
        <v/>
      </c>
      <c r="U34" s="14">
        <f t="shared" si="25"/>
        <v>0</v>
      </c>
      <c r="V34" s="14" t="str">
        <f t="shared" si="26"/>
        <v/>
      </c>
      <c r="W34" s="14" t="str">
        <f t="shared" si="49"/>
        <v>N</v>
      </c>
      <c r="X34" s="14" t="str">
        <f t="shared" si="27"/>
        <v>N</v>
      </c>
      <c r="Y34" s="14" t="str">
        <f t="shared" si="28"/>
        <v/>
      </c>
      <c r="Z34" s="79" t="str">
        <f t="shared" si="29"/>
        <v/>
      </c>
      <c r="AA34" s="14" t="str">
        <f t="shared" si="30"/>
        <v/>
      </c>
      <c r="AB34" s="14" t="str">
        <f t="shared" si="31"/>
        <v/>
      </c>
      <c r="AC34" s="14" t="str">
        <f t="shared" si="32"/>
        <v/>
      </c>
      <c r="AD34" s="14" t="str">
        <f t="shared" si="33"/>
        <v/>
      </c>
      <c r="AE34" s="14" t="str">
        <f t="shared" si="34"/>
        <v/>
      </c>
      <c r="AF34" s="14" t="str">
        <f t="shared" si="35"/>
        <v/>
      </c>
      <c r="AG34" s="152" t="str">
        <f t="shared" si="36"/>
        <v/>
      </c>
      <c r="AH34" s="152" t="str">
        <f t="shared" si="37"/>
        <v/>
      </c>
      <c r="AI34" s="44" t="str">
        <f t="shared" si="38"/>
        <v/>
      </c>
      <c r="AJ34" s="44" t="str">
        <f t="shared" si="39"/>
        <v/>
      </c>
      <c r="AK34" s="44" t="str">
        <f t="shared" si="40"/>
        <v/>
      </c>
      <c r="AL34" s="71" t="str">
        <f t="shared" si="14"/>
        <v/>
      </c>
      <c r="AM34" s="71" t="str">
        <f t="shared" si="15"/>
        <v/>
      </c>
      <c r="AN34" s="71" t="str">
        <f t="shared" si="16"/>
        <v/>
      </c>
      <c r="AO34" s="71" t="str">
        <f t="shared" si="17"/>
        <v/>
      </c>
      <c r="AR34" s="14" t="str">
        <f t="shared" si="3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00000</v>
      </c>
      <c r="AX34" s="14" t="str">
        <f t="shared" si="41"/>
        <v>000000</v>
      </c>
      <c r="AY34" s="14" t="str">
        <f t="shared" si="41"/>
        <v>000000</v>
      </c>
      <c r="AZ34" s="14" t="str">
        <f t="shared" si="42"/>
        <v>B</v>
      </c>
      <c r="BA34" s="14" t="str">
        <f t="shared" si="19"/>
        <v/>
      </c>
      <c r="BB34" s="14" t="str">
        <f t="shared" si="43"/>
        <v/>
      </c>
      <c r="BC34" s="14" t="str">
        <f t="shared" si="20"/>
        <v/>
      </c>
      <c r="BD34" s="14" t="str">
        <f t="shared" si="47"/>
        <v/>
      </c>
      <c r="BE34" s="14">
        <f t="shared" si="44"/>
        <v>1</v>
      </c>
      <c r="BF34" s="14">
        <f t="shared" si="45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4" t="str">
        <f t="shared" si="6"/>
        <v/>
      </c>
      <c r="C35" s="36" t="str">
        <f t="shared" si="2"/>
        <v/>
      </c>
      <c r="D35" s="75" t="str">
        <f t="shared" si="21"/>
        <v/>
      </c>
      <c r="E35" s="113" t="str">
        <f t="shared" si="22"/>
        <v/>
      </c>
      <c r="F35" s="76" t="str">
        <f t="shared" si="23"/>
        <v/>
      </c>
      <c r="H35" s="80" t="str">
        <f>IF('Strategy Dashboard'!AU35="","",'Strategy Dashboard'!AU35)</f>
        <v/>
      </c>
      <c r="J35" s="74" t="str">
        <f t="shared" si="7"/>
        <v/>
      </c>
      <c r="K35" s="75" t="str">
        <f t="shared" si="8"/>
        <v/>
      </c>
      <c r="L35" s="113" t="str">
        <f t="shared" si="9"/>
        <v/>
      </c>
      <c r="M35" s="36" t="str">
        <f t="shared" si="24"/>
        <v/>
      </c>
      <c r="N35" s="24" t="str">
        <f t="shared" si="46"/>
        <v/>
      </c>
      <c r="O35" s="129" t="str">
        <f t="shared" si="10"/>
        <v/>
      </c>
      <c r="P35" s="36" t="str">
        <f>IF(H35="","",IF(B35="NB",P34,IF(O35="",SUM($O$5:$O35)+N35,SUM($O$5:$O35))))</f>
        <v/>
      </c>
      <c r="Q35" s="130" t="str">
        <f t="shared" si="0"/>
        <v/>
      </c>
      <c r="R35" s="122" t="str">
        <f t="shared" si="11"/>
        <v/>
      </c>
      <c r="S35" s="79" t="str">
        <f t="shared" si="12"/>
        <v/>
      </c>
      <c r="T35" s="14" t="str">
        <f t="shared" si="5"/>
        <v/>
      </c>
      <c r="U35" s="14">
        <f t="shared" si="25"/>
        <v>0</v>
      </c>
      <c r="V35" s="14" t="str">
        <f t="shared" si="26"/>
        <v/>
      </c>
      <c r="W35" s="14" t="str">
        <f t="shared" si="49"/>
        <v>N</v>
      </c>
      <c r="X35" s="14" t="str">
        <f t="shared" si="27"/>
        <v>N</v>
      </c>
      <c r="Y35" s="14" t="str">
        <f t="shared" si="28"/>
        <v/>
      </c>
      <c r="Z35" s="79" t="str">
        <f t="shared" si="29"/>
        <v/>
      </c>
      <c r="AA35" s="14" t="str">
        <f t="shared" si="30"/>
        <v/>
      </c>
      <c r="AB35" s="14" t="str">
        <f t="shared" si="31"/>
        <v/>
      </c>
      <c r="AC35" s="14" t="str">
        <f t="shared" si="32"/>
        <v/>
      </c>
      <c r="AD35" s="14" t="str">
        <f t="shared" si="33"/>
        <v/>
      </c>
      <c r="AE35" s="14" t="str">
        <f t="shared" si="34"/>
        <v/>
      </c>
      <c r="AF35" s="14" t="str">
        <f t="shared" si="35"/>
        <v/>
      </c>
      <c r="AG35" s="152" t="str">
        <f t="shared" si="36"/>
        <v/>
      </c>
      <c r="AH35" s="152" t="str">
        <f t="shared" si="37"/>
        <v/>
      </c>
      <c r="AI35" s="44" t="str">
        <f t="shared" si="38"/>
        <v/>
      </c>
      <c r="AJ35" s="44" t="str">
        <f t="shared" si="39"/>
        <v/>
      </c>
      <c r="AK35" s="44" t="str">
        <f t="shared" si="40"/>
        <v/>
      </c>
      <c r="AL35" s="71" t="str">
        <f t="shared" si="14"/>
        <v/>
      </c>
      <c r="AM35" s="71" t="str">
        <f t="shared" si="15"/>
        <v/>
      </c>
      <c r="AN35" s="71" t="str">
        <f t="shared" si="16"/>
        <v/>
      </c>
      <c r="AO35" s="71" t="str">
        <f t="shared" si="17"/>
        <v/>
      </c>
      <c r="AR35" s="14" t="str">
        <f t="shared" si="3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1"/>
        <v>000000</v>
      </c>
      <c r="AY35" s="14" t="str">
        <f t="shared" si="41"/>
        <v>000000</v>
      </c>
      <c r="AZ35" s="14" t="str">
        <f t="shared" si="42"/>
        <v>B</v>
      </c>
      <c r="BA35" s="14" t="str">
        <f t="shared" si="19"/>
        <v/>
      </c>
      <c r="BB35" s="14" t="str">
        <f t="shared" si="43"/>
        <v/>
      </c>
      <c r="BC35" s="14" t="str">
        <f t="shared" si="20"/>
        <v/>
      </c>
      <c r="BD35" s="14" t="str">
        <f t="shared" si="47"/>
        <v/>
      </c>
      <c r="BE35" s="14">
        <f t="shared" si="44"/>
        <v>1</v>
      </c>
      <c r="BF35" s="14">
        <f t="shared" si="45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68" t="str">
        <f t="shared" si="6"/>
        <v/>
      </c>
      <c r="C36" s="24" t="str">
        <f t="shared" si="2"/>
        <v/>
      </c>
      <c r="D36" s="77" t="str">
        <f t="shared" si="21"/>
        <v/>
      </c>
      <c r="E36" s="114" t="str">
        <f t="shared" si="22"/>
        <v/>
      </c>
      <c r="F36" s="67" t="str">
        <f t="shared" si="23"/>
        <v/>
      </c>
      <c r="H36" s="81" t="str">
        <f>IF('Strategy Dashboard'!AU36="","",'Strategy Dashboard'!AU36)</f>
        <v/>
      </c>
      <c r="J36" s="68" t="str">
        <f t="shared" si="7"/>
        <v/>
      </c>
      <c r="K36" s="77" t="str">
        <f t="shared" si="8"/>
        <v/>
      </c>
      <c r="L36" s="114" t="str">
        <f t="shared" si="9"/>
        <v/>
      </c>
      <c r="M36" s="24" t="str">
        <f t="shared" si="24"/>
        <v/>
      </c>
      <c r="N36" s="24" t="str">
        <f t="shared" si="46"/>
        <v/>
      </c>
      <c r="O36" s="117" t="str">
        <f t="shared" si="10"/>
        <v/>
      </c>
      <c r="P36" s="24" t="str">
        <f>IF(H36="","",IF(B36="NB",P35,IF(O36="",SUM($O$5:$O36)+N36,SUM($O$5:$O36))))</f>
        <v/>
      </c>
      <c r="Q36" s="123" t="str">
        <f t="shared" si="0"/>
        <v/>
      </c>
      <c r="R36" s="122" t="str">
        <f t="shared" si="11"/>
        <v/>
      </c>
      <c r="S36" s="79" t="str">
        <f t="shared" si="12"/>
        <v/>
      </c>
      <c r="T36" s="14" t="str">
        <f t="shared" si="5"/>
        <v/>
      </c>
      <c r="U36" s="14">
        <f t="shared" si="25"/>
        <v>0</v>
      </c>
      <c r="V36" s="14" t="str">
        <f t="shared" si="26"/>
        <v/>
      </c>
      <c r="W36" s="14" t="str">
        <f t="shared" si="49"/>
        <v>N</v>
      </c>
      <c r="X36" s="14" t="str">
        <f t="shared" si="27"/>
        <v>N</v>
      </c>
      <c r="Y36" s="14" t="str">
        <f t="shared" si="28"/>
        <v/>
      </c>
      <c r="Z36" s="79" t="str">
        <f t="shared" si="29"/>
        <v/>
      </c>
      <c r="AA36" s="14" t="str">
        <f t="shared" si="30"/>
        <v/>
      </c>
      <c r="AB36" s="14" t="str">
        <f t="shared" si="31"/>
        <v/>
      </c>
      <c r="AC36" s="14" t="str">
        <f t="shared" si="32"/>
        <v/>
      </c>
      <c r="AD36" s="14" t="str">
        <f t="shared" si="33"/>
        <v/>
      </c>
      <c r="AE36" s="14" t="str">
        <f t="shared" si="34"/>
        <v/>
      </c>
      <c r="AF36" s="14" t="str">
        <f t="shared" si="35"/>
        <v/>
      </c>
      <c r="AG36" s="152" t="str">
        <f t="shared" si="36"/>
        <v/>
      </c>
      <c r="AH36" s="152" t="str">
        <f t="shared" si="37"/>
        <v/>
      </c>
      <c r="AI36" s="44" t="str">
        <f t="shared" si="38"/>
        <v/>
      </c>
      <c r="AJ36" s="44" t="str">
        <f t="shared" si="39"/>
        <v/>
      </c>
      <c r="AK36" s="44" t="str">
        <f t="shared" si="40"/>
        <v/>
      </c>
      <c r="AL36" s="71" t="str">
        <f t="shared" si="14"/>
        <v/>
      </c>
      <c r="AM36" s="71" t="str">
        <f t="shared" si="15"/>
        <v/>
      </c>
      <c r="AN36" s="71" t="str">
        <f t="shared" si="16"/>
        <v/>
      </c>
      <c r="AO36" s="71" t="str">
        <f t="shared" si="17"/>
        <v/>
      </c>
      <c r="AR36" s="14" t="str">
        <f t="shared" si="3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1"/>
        <v>000000</v>
      </c>
      <c r="AY36" s="14" t="str">
        <f t="shared" si="41"/>
        <v>000000</v>
      </c>
      <c r="AZ36" s="14" t="str">
        <f t="shared" si="42"/>
        <v>B</v>
      </c>
      <c r="BA36" s="14" t="str">
        <f t="shared" si="19"/>
        <v/>
      </c>
      <c r="BB36" s="14" t="str">
        <f t="shared" si="43"/>
        <v/>
      </c>
      <c r="BC36" s="14" t="str">
        <f t="shared" si="20"/>
        <v/>
      </c>
      <c r="BD36" s="14" t="str">
        <f t="shared" si="47"/>
        <v/>
      </c>
      <c r="BE36" s="14">
        <f t="shared" si="44"/>
        <v>1</v>
      </c>
      <c r="BF36" s="14">
        <f t="shared" si="45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68" t="str">
        <f t="shared" si="6"/>
        <v/>
      </c>
      <c r="C37" s="24" t="str">
        <f t="shared" si="2"/>
        <v/>
      </c>
      <c r="D37" s="77" t="str">
        <f t="shared" si="21"/>
        <v/>
      </c>
      <c r="E37" s="114" t="str">
        <f t="shared" si="22"/>
        <v/>
      </c>
      <c r="F37" s="67" t="str">
        <f t="shared" si="23"/>
        <v/>
      </c>
      <c r="H37" s="81" t="str">
        <f>IF('Strategy Dashboard'!AU37="","",'Strategy Dashboard'!AU37)</f>
        <v/>
      </c>
      <c r="J37" s="68" t="str">
        <f t="shared" si="7"/>
        <v/>
      </c>
      <c r="K37" s="77" t="str">
        <f t="shared" si="8"/>
        <v/>
      </c>
      <c r="L37" s="114" t="str">
        <f t="shared" si="9"/>
        <v/>
      </c>
      <c r="M37" s="24" t="str">
        <f t="shared" si="24"/>
        <v/>
      </c>
      <c r="N37" s="24" t="str">
        <f t="shared" si="46"/>
        <v/>
      </c>
      <c r="O37" s="117" t="str">
        <f t="shared" si="10"/>
        <v/>
      </c>
      <c r="P37" s="24" t="str">
        <f>IF(H37="","",IF(B37="NB",P36,IF(O37="",SUM($O$5:$O37)+N37,SUM($O$5:$O37))))</f>
        <v/>
      </c>
      <c r="Q37" s="123" t="str">
        <f t="shared" si="0"/>
        <v/>
      </c>
      <c r="R37" s="122" t="str">
        <f t="shared" si="11"/>
        <v/>
      </c>
      <c r="S37" s="79" t="str">
        <f t="shared" si="12"/>
        <v/>
      </c>
      <c r="T37" s="14" t="str">
        <f t="shared" si="5"/>
        <v/>
      </c>
      <c r="U37" s="14">
        <f t="shared" si="25"/>
        <v>0</v>
      </c>
      <c r="V37" s="14" t="str">
        <f t="shared" si="26"/>
        <v/>
      </c>
      <c r="W37" s="14" t="str">
        <f t="shared" si="49"/>
        <v>N</v>
      </c>
      <c r="X37" s="14" t="str">
        <f t="shared" si="27"/>
        <v>N</v>
      </c>
      <c r="Y37" s="14" t="str">
        <f t="shared" si="28"/>
        <v/>
      </c>
      <c r="Z37" s="79" t="str">
        <f t="shared" si="29"/>
        <v/>
      </c>
      <c r="AA37" s="14" t="str">
        <f t="shared" si="30"/>
        <v/>
      </c>
      <c r="AB37" s="14" t="str">
        <f t="shared" si="31"/>
        <v/>
      </c>
      <c r="AC37" s="14" t="str">
        <f t="shared" si="32"/>
        <v/>
      </c>
      <c r="AD37" s="14" t="str">
        <f t="shared" si="33"/>
        <v/>
      </c>
      <c r="AE37" s="14" t="str">
        <f t="shared" si="34"/>
        <v/>
      </c>
      <c r="AF37" s="14" t="str">
        <f t="shared" si="35"/>
        <v/>
      </c>
      <c r="AG37" s="152" t="str">
        <f t="shared" si="36"/>
        <v/>
      </c>
      <c r="AH37" s="152" t="str">
        <f t="shared" si="37"/>
        <v/>
      </c>
      <c r="AI37" s="44" t="str">
        <f t="shared" si="38"/>
        <v/>
      </c>
      <c r="AJ37" s="44" t="str">
        <f t="shared" si="39"/>
        <v/>
      </c>
      <c r="AK37" s="44" t="str">
        <f t="shared" si="40"/>
        <v/>
      </c>
      <c r="AL37" s="71" t="str">
        <f t="shared" si="14"/>
        <v/>
      </c>
      <c r="AM37" s="71" t="str">
        <f t="shared" si="15"/>
        <v/>
      </c>
      <c r="AN37" s="71" t="str">
        <f t="shared" si="16"/>
        <v/>
      </c>
      <c r="AO37" s="71" t="str">
        <f t="shared" si="17"/>
        <v/>
      </c>
      <c r="AR37" s="14" t="str">
        <f t="shared" si="3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1"/>
        <v>000000</v>
      </c>
      <c r="AY37" s="14" t="str">
        <f t="shared" si="41"/>
        <v>000000</v>
      </c>
      <c r="AZ37" s="14" t="str">
        <f t="shared" si="42"/>
        <v>B</v>
      </c>
      <c r="BA37" s="14" t="str">
        <f t="shared" si="19"/>
        <v/>
      </c>
      <c r="BB37" s="14" t="str">
        <f t="shared" si="43"/>
        <v/>
      </c>
      <c r="BC37" s="14" t="str">
        <f t="shared" si="20"/>
        <v/>
      </c>
      <c r="BD37" s="14" t="str">
        <f t="shared" si="47"/>
        <v/>
      </c>
      <c r="BE37" s="14">
        <f t="shared" si="44"/>
        <v>1</v>
      </c>
      <c r="BF37" s="14">
        <f t="shared" si="45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68" t="str">
        <f t="shared" si="6"/>
        <v/>
      </c>
      <c r="C38" s="24" t="str">
        <f t="shared" si="2"/>
        <v/>
      </c>
      <c r="D38" s="77" t="str">
        <f t="shared" si="21"/>
        <v/>
      </c>
      <c r="E38" s="114" t="str">
        <f t="shared" si="22"/>
        <v/>
      </c>
      <c r="F38" s="67" t="str">
        <f t="shared" si="23"/>
        <v/>
      </c>
      <c r="H38" s="81" t="str">
        <f>IF('Strategy Dashboard'!AU38="","",'Strategy Dashboard'!AU38)</f>
        <v/>
      </c>
      <c r="J38" s="68" t="str">
        <f t="shared" si="7"/>
        <v/>
      </c>
      <c r="K38" s="77" t="str">
        <f t="shared" si="8"/>
        <v/>
      </c>
      <c r="L38" s="114" t="str">
        <f t="shared" si="9"/>
        <v/>
      </c>
      <c r="M38" s="24" t="str">
        <f t="shared" si="24"/>
        <v/>
      </c>
      <c r="N38" s="24" t="str">
        <f t="shared" si="46"/>
        <v/>
      </c>
      <c r="O38" s="117" t="str">
        <f t="shared" si="10"/>
        <v/>
      </c>
      <c r="P38" s="24" t="str">
        <f>IF(H38="","",IF(B38="NB",P37,IF(O38="",SUM($O$5:$O38)+N38,SUM($O$5:$O38))))</f>
        <v/>
      </c>
      <c r="Q38" s="123" t="str">
        <f t="shared" si="0"/>
        <v/>
      </c>
      <c r="R38" s="122" t="str">
        <f t="shared" si="11"/>
        <v/>
      </c>
      <c r="S38" s="79" t="str">
        <f t="shared" si="12"/>
        <v/>
      </c>
      <c r="T38" s="14" t="str">
        <f t="shared" si="5"/>
        <v/>
      </c>
      <c r="U38" s="14">
        <f t="shared" si="25"/>
        <v>0</v>
      </c>
      <c r="V38" s="14" t="str">
        <f t="shared" si="26"/>
        <v/>
      </c>
      <c r="W38" s="14" t="str">
        <f t="shared" si="49"/>
        <v>N</v>
      </c>
      <c r="X38" s="14" t="str">
        <f t="shared" si="27"/>
        <v>N</v>
      </c>
      <c r="Y38" s="14" t="str">
        <f t="shared" si="28"/>
        <v/>
      </c>
      <c r="Z38" s="79" t="str">
        <f t="shared" si="29"/>
        <v/>
      </c>
      <c r="AA38" s="14" t="str">
        <f t="shared" si="30"/>
        <v/>
      </c>
      <c r="AB38" s="14" t="str">
        <f t="shared" si="31"/>
        <v/>
      </c>
      <c r="AC38" s="14" t="str">
        <f t="shared" si="32"/>
        <v/>
      </c>
      <c r="AD38" s="14" t="str">
        <f t="shared" si="33"/>
        <v/>
      </c>
      <c r="AE38" s="14" t="str">
        <f t="shared" si="34"/>
        <v/>
      </c>
      <c r="AF38" s="14" t="str">
        <f t="shared" si="35"/>
        <v/>
      </c>
      <c r="AG38" s="152" t="str">
        <f t="shared" si="36"/>
        <v/>
      </c>
      <c r="AH38" s="152" t="str">
        <f t="shared" si="37"/>
        <v/>
      </c>
      <c r="AI38" s="44" t="str">
        <f t="shared" si="38"/>
        <v/>
      </c>
      <c r="AJ38" s="44" t="str">
        <f t="shared" si="39"/>
        <v/>
      </c>
      <c r="AK38" s="44" t="str">
        <f t="shared" si="40"/>
        <v/>
      </c>
      <c r="AL38" s="71" t="str">
        <f t="shared" si="14"/>
        <v/>
      </c>
      <c r="AM38" s="71" t="str">
        <f t="shared" si="15"/>
        <v/>
      </c>
      <c r="AN38" s="71" t="str">
        <f t="shared" si="16"/>
        <v/>
      </c>
      <c r="AO38" s="71" t="str">
        <f t="shared" si="17"/>
        <v/>
      </c>
      <c r="AR38" s="14" t="str">
        <f t="shared" si="3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1"/>
        <v>000000</v>
      </c>
      <c r="AY38" s="14" t="str">
        <f t="shared" si="41"/>
        <v>000000</v>
      </c>
      <c r="AZ38" s="14" t="str">
        <f t="shared" si="42"/>
        <v>B</v>
      </c>
      <c r="BA38" s="14" t="str">
        <f t="shared" si="19"/>
        <v/>
      </c>
      <c r="BB38" s="14" t="str">
        <f t="shared" si="43"/>
        <v/>
      </c>
      <c r="BC38" s="14" t="str">
        <f t="shared" si="20"/>
        <v/>
      </c>
      <c r="BD38" s="14" t="str">
        <f t="shared" si="47"/>
        <v/>
      </c>
      <c r="BE38" s="14">
        <f t="shared" si="44"/>
        <v>1</v>
      </c>
      <c r="BF38" s="14">
        <f t="shared" si="45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69" t="str">
        <f t="shared" si="6"/>
        <v/>
      </c>
      <c r="C39" s="25" t="str">
        <f t="shared" si="2"/>
        <v/>
      </c>
      <c r="D39" s="78" t="str">
        <f t="shared" si="21"/>
        <v/>
      </c>
      <c r="E39" s="115" t="str">
        <f t="shared" si="22"/>
        <v/>
      </c>
      <c r="F39" s="70" t="str">
        <f t="shared" si="23"/>
        <v/>
      </c>
      <c r="H39" s="82" t="str">
        <f>IF('Strategy Dashboard'!AU39="","",'Strategy Dashboard'!AU39)</f>
        <v/>
      </c>
      <c r="J39" s="69" t="str">
        <f t="shared" si="7"/>
        <v/>
      </c>
      <c r="K39" s="78" t="str">
        <f t="shared" si="8"/>
        <v/>
      </c>
      <c r="L39" s="115" t="str">
        <f t="shared" si="9"/>
        <v/>
      </c>
      <c r="M39" s="25" t="str">
        <f t="shared" si="24"/>
        <v/>
      </c>
      <c r="N39" s="24" t="str">
        <f t="shared" si="46"/>
        <v/>
      </c>
      <c r="O39" s="124" t="str">
        <f t="shared" si="10"/>
        <v/>
      </c>
      <c r="P39" s="25" t="str">
        <f>IF(H39="","",IF(B39="NB",P38,IF(O39="",SUM($O$5:$O39)+N39,SUM($O$5:$O39))))</f>
        <v/>
      </c>
      <c r="Q39" s="125" t="str">
        <f t="shared" si="0"/>
        <v/>
      </c>
      <c r="R39" s="122" t="str">
        <f t="shared" si="11"/>
        <v/>
      </c>
      <c r="S39" s="79" t="str">
        <f t="shared" si="12"/>
        <v/>
      </c>
      <c r="T39" s="14" t="str">
        <f t="shared" si="5"/>
        <v/>
      </c>
      <c r="U39" s="14">
        <f t="shared" si="25"/>
        <v>0</v>
      </c>
      <c r="V39" s="14" t="str">
        <f t="shared" si="26"/>
        <v/>
      </c>
      <c r="W39" s="14" t="str">
        <f t="shared" si="49"/>
        <v>N</v>
      </c>
      <c r="X39" s="14" t="str">
        <f t="shared" si="27"/>
        <v>N</v>
      </c>
      <c r="Y39" s="14" t="str">
        <f t="shared" si="28"/>
        <v/>
      </c>
      <c r="Z39" s="79" t="str">
        <f t="shared" si="29"/>
        <v/>
      </c>
      <c r="AA39" s="14" t="str">
        <f t="shared" si="30"/>
        <v/>
      </c>
      <c r="AB39" s="14" t="str">
        <f t="shared" si="31"/>
        <v/>
      </c>
      <c r="AC39" s="14" t="str">
        <f t="shared" si="32"/>
        <v/>
      </c>
      <c r="AD39" s="14" t="str">
        <f t="shared" si="33"/>
        <v/>
      </c>
      <c r="AE39" s="14" t="str">
        <f t="shared" si="34"/>
        <v/>
      </c>
      <c r="AF39" s="14" t="str">
        <f t="shared" si="35"/>
        <v/>
      </c>
      <c r="AG39" s="152" t="str">
        <f t="shared" si="36"/>
        <v/>
      </c>
      <c r="AH39" s="152" t="str">
        <f t="shared" si="37"/>
        <v/>
      </c>
      <c r="AI39" s="44" t="str">
        <f t="shared" si="38"/>
        <v/>
      </c>
      <c r="AJ39" s="44" t="str">
        <f t="shared" si="39"/>
        <v/>
      </c>
      <c r="AK39" s="44" t="str">
        <f t="shared" si="40"/>
        <v/>
      </c>
      <c r="AL39" s="71" t="str">
        <f t="shared" si="14"/>
        <v/>
      </c>
      <c r="AM39" s="71" t="str">
        <f t="shared" si="15"/>
        <v/>
      </c>
      <c r="AN39" s="71" t="str">
        <f t="shared" si="16"/>
        <v/>
      </c>
      <c r="AO39" s="71" t="str">
        <f t="shared" si="17"/>
        <v/>
      </c>
      <c r="AR39" s="14" t="str">
        <f t="shared" si="3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1"/>
        <v>000000</v>
      </c>
      <c r="AY39" s="14" t="str">
        <f t="shared" si="41"/>
        <v>000000</v>
      </c>
      <c r="AZ39" s="14" t="str">
        <f t="shared" si="42"/>
        <v>B</v>
      </c>
      <c r="BA39" s="14" t="str">
        <f t="shared" si="19"/>
        <v/>
      </c>
      <c r="BB39" s="14" t="str">
        <f t="shared" si="43"/>
        <v/>
      </c>
      <c r="BC39" s="14" t="str">
        <f t="shared" si="20"/>
        <v/>
      </c>
      <c r="BD39" s="14" t="str">
        <f t="shared" si="47"/>
        <v/>
      </c>
      <c r="BE39" s="14">
        <f t="shared" si="44"/>
        <v>1</v>
      </c>
      <c r="BF39" s="14">
        <f t="shared" si="45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/>
      </c>
      <c r="C40" s="36" t="str">
        <f t="shared" si="2"/>
        <v/>
      </c>
      <c r="D40" s="75" t="str">
        <f t="shared" si="21"/>
        <v/>
      </c>
      <c r="E40" s="113" t="str">
        <f t="shared" si="22"/>
        <v/>
      </c>
      <c r="F40" s="76" t="str">
        <f t="shared" si="23"/>
        <v/>
      </c>
      <c r="H40" s="80" t="str">
        <f>IF('Strategy Dashboard'!AU40="","",'Strategy Dashboard'!AU40)</f>
        <v/>
      </c>
      <c r="J40" s="74" t="str">
        <f t="shared" si="7"/>
        <v/>
      </c>
      <c r="K40" s="75" t="str">
        <f t="shared" si="8"/>
        <v/>
      </c>
      <c r="L40" s="113" t="str">
        <f t="shared" si="9"/>
        <v/>
      </c>
      <c r="M40" s="36" t="str">
        <f t="shared" si="24"/>
        <v/>
      </c>
      <c r="N40" s="24" t="str">
        <f t="shared" si="46"/>
        <v/>
      </c>
      <c r="O40" s="129" t="str">
        <f t="shared" si="10"/>
        <v/>
      </c>
      <c r="P40" s="36" t="str">
        <f>IF(H40="","",IF(B40="NB",P39,IF(O40="",SUM($O$5:$O40)+N40,SUM($O$5:$O40))))</f>
        <v/>
      </c>
      <c r="Q40" s="130" t="str">
        <f t="shared" si="0"/>
        <v/>
      </c>
      <c r="R40" s="122" t="str">
        <f t="shared" si="11"/>
        <v/>
      </c>
      <c r="S40" s="79" t="str">
        <f t="shared" si="12"/>
        <v/>
      </c>
      <c r="T40" s="14" t="str">
        <f t="shared" si="5"/>
        <v/>
      </c>
      <c r="U40" s="14">
        <f t="shared" si="25"/>
        <v>0</v>
      </c>
      <c r="V40" s="14" t="str">
        <f t="shared" si="26"/>
        <v/>
      </c>
      <c r="W40" s="14" t="str">
        <f t="shared" si="49"/>
        <v>N</v>
      </c>
      <c r="X40" s="14" t="str">
        <f t="shared" si="27"/>
        <v>N</v>
      </c>
      <c r="Y40" s="14" t="str">
        <f t="shared" si="28"/>
        <v/>
      </c>
      <c r="Z40" s="79" t="str">
        <f t="shared" si="29"/>
        <v/>
      </c>
      <c r="AA40" s="14" t="str">
        <f t="shared" si="30"/>
        <v/>
      </c>
      <c r="AB40" s="14" t="str">
        <f t="shared" si="31"/>
        <v/>
      </c>
      <c r="AC40" s="14" t="str">
        <f t="shared" si="32"/>
        <v/>
      </c>
      <c r="AD40" s="14" t="str">
        <f t="shared" si="33"/>
        <v/>
      </c>
      <c r="AE40" s="14" t="str">
        <f t="shared" si="34"/>
        <v/>
      </c>
      <c r="AF40" s="14" t="str">
        <f t="shared" si="35"/>
        <v/>
      </c>
      <c r="AG40" s="152" t="str">
        <f t="shared" si="36"/>
        <v/>
      </c>
      <c r="AH40" s="152" t="str">
        <f t="shared" si="37"/>
        <v/>
      </c>
      <c r="AI40" s="44" t="str">
        <f t="shared" si="38"/>
        <v/>
      </c>
      <c r="AJ40" s="44" t="str">
        <f t="shared" si="39"/>
        <v/>
      </c>
      <c r="AK40" s="44" t="str">
        <f t="shared" si="40"/>
        <v/>
      </c>
      <c r="AL40" s="71" t="str">
        <f t="shared" si="14"/>
        <v/>
      </c>
      <c r="AM40" s="71" t="str">
        <f t="shared" si="15"/>
        <v/>
      </c>
      <c r="AN40" s="71" t="str">
        <f t="shared" si="16"/>
        <v/>
      </c>
      <c r="AO40" s="71" t="str">
        <f t="shared" si="17"/>
        <v/>
      </c>
      <c r="AR40" s="14" t="str">
        <f t="shared" si="3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1"/>
        <v>000000</v>
      </c>
      <c r="AY40" s="14" t="str">
        <f t="shared" si="41"/>
        <v>000000</v>
      </c>
      <c r="AZ40" s="14" t="str">
        <f t="shared" si="42"/>
        <v>B</v>
      </c>
      <c r="BA40" s="14" t="str">
        <f t="shared" si="19"/>
        <v/>
      </c>
      <c r="BB40" s="14" t="str">
        <f t="shared" si="43"/>
        <v/>
      </c>
      <c r="BC40" s="14" t="str">
        <f t="shared" si="20"/>
        <v/>
      </c>
      <c r="BD40" s="14" t="str">
        <f t="shared" si="47"/>
        <v/>
      </c>
      <c r="BE40" s="14">
        <f t="shared" si="44"/>
        <v>1</v>
      </c>
      <c r="BF40" s="14">
        <f t="shared" si="45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68" t="str">
        <f t="shared" si="6"/>
        <v/>
      </c>
      <c r="C41" s="24" t="str">
        <f t="shared" si="2"/>
        <v/>
      </c>
      <c r="D41" s="77" t="str">
        <f t="shared" si="21"/>
        <v/>
      </c>
      <c r="E41" s="114" t="str">
        <f t="shared" si="22"/>
        <v/>
      </c>
      <c r="F41" s="67" t="str">
        <f t="shared" si="23"/>
        <v/>
      </c>
      <c r="H41" s="81" t="str">
        <f>IF('Strategy Dashboard'!AU41="","",'Strategy Dashboard'!AU41)</f>
        <v/>
      </c>
      <c r="J41" s="68" t="str">
        <f t="shared" si="7"/>
        <v/>
      </c>
      <c r="K41" s="77" t="str">
        <f t="shared" si="8"/>
        <v/>
      </c>
      <c r="L41" s="114" t="str">
        <f t="shared" si="9"/>
        <v/>
      </c>
      <c r="M41" s="24" t="str">
        <f t="shared" si="24"/>
        <v/>
      </c>
      <c r="N41" s="24" t="str">
        <f t="shared" si="46"/>
        <v/>
      </c>
      <c r="O41" s="117" t="str">
        <f t="shared" si="10"/>
        <v/>
      </c>
      <c r="P41" s="24" t="str">
        <f>IF(H41="","",IF(B41="NB",P40,IF(O41="",SUM($O$5:$O41)+N41,SUM($O$5:$O41))))</f>
        <v/>
      </c>
      <c r="Q41" s="123" t="str">
        <f t="shared" si="0"/>
        <v/>
      </c>
      <c r="R41" s="122" t="str">
        <f t="shared" si="11"/>
        <v/>
      </c>
      <c r="S41" s="79" t="str">
        <f t="shared" si="12"/>
        <v/>
      </c>
      <c r="T41" s="14" t="str">
        <f t="shared" si="5"/>
        <v/>
      </c>
      <c r="U41" s="14">
        <f t="shared" si="25"/>
        <v>0</v>
      </c>
      <c r="V41" s="14" t="str">
        <f t="shared" si="26"/>
        <v/>
      </c>
      <c r="W41" s="14" t="str">
        <f t="shared" si="49"/>
        <v>N</v>
      </c>
      <c r="X41" s="14" t="str">
        <f t="shared" si="27"/>
        <v>N</v>
      </c>
      <c r="Y41" s="14" t="str">
        <f t="shared" si="28"/>
        <v/>
      </c>
      <c r="Z41" s="79" t="str">
        <f t="shared" si="29"/>
        <v/>
      </c>
      <c r="AA41" s="14" t="str">
        <f t="shared" si="30"/>
        <v/>
      </c>
      <c r="AB41" s="14" t="str">
        <f t="shared" si="31"/>
        <v/>
      </c>
      <c r="AC41" s="14" t="str">
        <f t="shared" si="32"/>
        <v/>
      </c>
      <c r="AD41" s="14" t="str">
        <f t="shared" si="33"/>
        <v/>
      </c>
      <c r="AE41" s="14" t="str">
        <f t="shared" si="34"/>
        <v/>
      </c>
      <c r="AF41" s="14" t="str">
        <f t="shared" si="35"/>
        <v/>
      </c>
      <c r="AG41" s="152" t="str">
        <f t="shared" si="36"/>
        <v/>
      </c>
      <c r="AH41" s="152" t="str">
        <f t="shared" si="37"/>
        <v/>
      </c>
      <c r="AI41" s="44" t="str">
        <f t="shared" si="38"/>
        <v/>
      </c>
      <c r="AJ41" s="44" t="str">
        <f t="shared" si="39"/>
        <v/>
      </c>
      <c r="AK41" s="44" t="str">
        <f t="shared" si="40"/>
        <v/>
      </c>
      <c r="AL41" s="71" t="str">
        <f t="shared" si="14"/>
        <v/>
      </c>
      <c r="AM41" s="71" t="str">
        <f t="shared" si="15"/>
        <v/>
      </c>
      <c r="AN41" s="71" t="str">
        <f t="shared" si="16"/>
        <v/>
      </c>
      <c r="AO41" s="71" t="str">
        <f t="shared" si="17"/>
        <v/>
      </c>
      <c r="AR41" s="14" t="str">
        <f t="shared" si="3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1"/>
        <v>000000</v>
      </c>
      <c r="AY41" s="14" t="str">
        <f t="shared" si="41"/>
        <v>000000</v>
      </c>
      <c r="AZ41" s="14" t="str">
        <f t="shared" si="42"/>
        <v>B</v>
      </c>
      <c r="BA41" s="14" t="str">
        <f t="shared" si="19"/>
        <v/>
      </c>
      <c r="BB41" s="14" t="str">
        <f t="shared" si="43"/>
        <v/>
      </c>
      <c r="BC41" s="14" t="str">
        <f t="shared" si="20"/>
        <v/>
      </c>
      <c r="BD41" s="14" t="str">
        <f t="shared" si="47"/>
        <v/>
      </c>
      <c r="BE41" s="14">
        <f t="shared" si="44"/>
        <v>1</v>
      </c>
      <c r="BF41" s="14">
        <f t="shared" si="45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/>
      </c>
      <c r="C42" s="24" t="str">
        <f t="shared" si="2"/>
        <v/>
      </c>
      <c r="D42" s="77" t="str">
        <f t="shared" si="21"/>
        <v/>
      </c>
      <c r="E42" s="114" t="str">
        <f t="shared" si="22"/>
        <v/>
      </c>
      <c r="F42" s="67" t="str">
        <f t="shared" si="23"/>
        <v/>
      </c>
      <c r="H42" s="81" t="str">
        <f>IF('Strategy Dashboard'!AU42="","",'Strategy Dashboard'!AU42)</f>
        <v/>
      </c>
      <c r="J42" s="68" t="str">
        <f t="shared" si="7"/>
        <v/>
      </c>
      <c r="K42" s="77" t="str">
        <f t="shared" si="8"/>
        <v/>
      </c>
      <c r="L42" s="114" t="str">
        <f t="shared" si="9"/>
        <v/>
      </c>
      <c r="M42" s="24" t="str">
        <f t="shared" si="24"/>
        <v/>
      </c>
      <c r="N42" s="24" t="str">
        <f t="shared" si="46"/>
        <v/>
      </c>
      <c r="O42" s="117" t="str">
        <f t="shared" si="10"/>
        <v/>
      </c>
      <c r="P42" s="24" t="str">
        <f>IF(H42="","",IF(B42="NB",P41,IF(O42="",SUM($O$5:$O42)+N42,SUM($O$5:$O42))))</f>
        <v/>
      </c>
      <c r="Q42" s="123" t="str">
        <f t="shared" si="0"/>
        <v/>
      </c>
      <c r="R42" s="122" t="str">
        <f t="shared" si="11"/>
        <v/>
      </c>
      <c r="S42" s="79" t="str">
        <f t="shared" si="12"/>
        <v/>
      </c>
      <c r="T42" s="14" t="str">
        <f t="shared" si="5"/>
        <v/>
      </c>
      <c r="U42" s="14">
        <f t="shared" si="25"/>
        <v>0</v>
      </c>
      <c r="V42" s="14" t="str">
        <f t="shared" si="26"/>
        <v/>
      </c>
      <c r="W42" s="14" t="str">
        <f t="shared" si="49"/>
        <v>N</v>
      </c>
      <c r="X42" s="14" t="str">
        <f t="shared" si="27"/>
        <v>N</v>
      </c>
      <c r="Y42" s="14" t="str">
        <f t="shared" si="28"/>
        <v/>
      </c>
      <c r="Z42" s="79" t="str">
        <f t="shared" si="29"/>
        <v/>
      </c>
      <c r="AA42" s="14" t="str">
        <f t="shared" si="30"/>
        <v/>
      </c>
      <c r="AB42" s="14" t="str">
        <f t="shared" si="31"/>
        <v/>
      </c>
      <c r="AC42" s="14" t="str">
        <f t="shared" si="32"/>
        <v/>
      </c>
      <c r="AD42" s="14" t="str">
        <f t="shared" si="33"/>
        <v/>
      </c>
      <c r="AE42" s="14" t="str">
        <f t="shared" si="34"/>
        <v/>
      </c>
      <c r="AF42" s="14" t="str">
        <f t="shared" si="35"/>
        <v/>
      </c>
      <c r="AG42" s="152" t="str">
        <f t="shared" si="36"/>
        <v/>
      </c>
      <c r="AH42" s="152" t="str">
        <f t="shared" si="37"/>
        <v/>
      </c>
      <c r="AI42" s="44" t="str">
        <f t="shared" si="38"/>
        <v/>
      </c>
      <c r="AJ42" s="44" t="str">
        <f t="shared" si="39"/>
        <v/>
      </c>
      <c r="AK42" s="44" t="str">
        <f t="shared" si="40"/>
        <v/>
      </c>
      <c r="AL42" s="71" t="str">
        <f t="shared" si="14"/>
        <v/>
      </c>
      <c r="AM42" s="71" t="str">
        <f t="shared" si="15"/>
        <v/>
      </c>
      <c r="AN42" s="71" t="str">
        <f t="shared" si="16"/>
        <v/>
      </c>
      <c r="AO42" s="71" t="str">
        <f t="shared" si="17"/>
        <v/>
      </c>
      <c r="AR42" s="14" t="str">
        <f t="shared" si="3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1"/>
        <v>000000</v>
      </c>
      <c r="AY42" s="14" t="str">
        <f t="shared" si="41"/>
        <v>000000</v>
      </c>
      <c r="AZ42" s="14" t="str">
        <f t="shared" si="42"/>
        <v>B</v>
      </c>
      <c r="BA42" s="14" t="str">
        <f t="shared" si="19"/>
        <v/>
      </c>
      <c r="BB42" s="14" t="str">
        <f t="shared" si="43"/>
        <v/>
      </c>
      <c r="BC42" s="14" t="str">
        <f t="shared" si="20"/>
        <v/>
      </c>
      <c r="BD42" s="14" t="str">
        <f t="shared" si="47"/>
        <v/>
      </c>
      <c r="BE42" s="14">
        <f t="shared" si="44"/>
        <v>1</v>
      </c>
      <c r="BF42" s="14">
        <f t="shared" si="45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77" t="str">
        <f t="shared" si="21"/>
        <v/>
      </c>
      <c r="E43" s="114" t="str">
        <f t="shared" si="22"/>
        <v/>
      </c>
      <c r="F43" s="67" t="str">
        <f t="shared" si="23"/>
        <v/>
      </c>
      <c r="H43" s="81" t="str">
        <f>IF('Strategy Dashboard'!AU43="","",'Strategy Dashboard'!AU43)</f>
        <v/>
      </c>
      <c r="J43" s="68" t="str">
        <f t="shared" si="7"/>
        <v/>
      </c>
      <c r="K43" s="77" t="str">
        <f t="shared" si="8"/>
        <v/>
      </c>
      <c r="L43" s="114" t="str">
        <f t="shared" si="9"/>
        <v/>
      </c>
      <c r="M43" s="24" t="str">
        <f t="shared" si="24"/>
        <v/>
      </c>
      <c r="N43" s="24" t="str">
        <f t="shared" si="46"/>
        <v/>
      </c>
      <c r="O43" s="117" t="str">
        <f t="shared" si="10"/>
        <v/>
      </c>
      <c r="P43" s="24" t="str">
        <f>IF(H43="","",IF(B43="NB",P42,IF(O43="",SUM($O$5:$O43)+N43,SUM($O$5:$O43))))</f>
        <v/>
      </c>
      <c r="Q43" s="123" t="str">
        <f t="shared" si="0"/>
        <v/>
      </c>
      <c r="R43" s="122" t="str">
        <f t="shared" si="11"/>
        <v/>
      </c>
      <c r="S43" s="79" t="str">
        <f t="shared" si="12"/>
        <v/>
      </c>
      <c r="T43" s="14" t="str">
        <f t="shared" si="5"/>
        <v/>
      </c>
      <c r="U43" s="14">
        <f t="shared" si="25"/>
        <v>0</v>
      </c>
      <c r="V43" s="14" t="str">
        <f t="shared" si="26"/>
        <v/>
      </c>
      <c r="W43" s="14" t="str">
        <f t="shared" si="49"/>
        <v>N</v>
      </c>
      <c r="X43" s="14" t="str">
        <f t="shared" si="27"/>
        <v>N</v>
      </c>
      <c r="Y43" s="14" t="str">
        <f t="shared" si="28"/>
        <v/>
      </c>
      <c r="Z43" s="79" t="str">
        <f t="shared" si="29"/>
        <v/>
      </c>
      <c r="AA43" s="14" t="str">
        <f t="shared" si="30"/>
        <v/>
      </c>
      <c r="AB43" s="14" t="str">
        <f t="shared" si="31"/>
        <v/>
      </c>
      <c r="AC43" s="14" t="str">
        <f t="shared" si="32"/>
        <v/>
      </c>
      <c r="AD43" s="14" t="str">
        <f t="shared" si="33"/>
        <v/>
      </c>
      <c r="AE43" s="14" t="str">
        <f t="shared" si="34"/>
        <v/>
      </c>
      <c r="AF43" s="14" t="str">
        <f t="shared" si="35"/>
        <v/>
      </c>
      <c r="AG43" s="152" t="str">
        <f t="shared" si="36"/>
        <v/>
      </c>
      <c r="AH43" s="152" t="str">
        <f t="shared" si="37"/>
        <v/>
      </c>
      <c r="AI43" s="44" t="str">
        <f t="shared" si="38"/>
        <v/>
      </c>
      <c r="AJ43" s="44" t="str">
        <f t="shared" si="39"/>
        <v/>
      </c>
      <c r="AK43" s="44" t="str">
        <f t="shared" si="40"/>
        <v/>
      </c>
      <c r="AL43" s="71" t="str">
        <f t="shared" si="14"/>
        <v/>
      </c>
      <c r="AM43" s="71" t="str">
        <f t="shared" si="15"/>
        <v/>
      </c>
      <c r="AN43" s="71" t="str">
        <f t="shared" si="16"/>
        <v/>
      </c>
      <c r="AO43" s="71" t="str">
        <f t="shared" si="17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1"/>
        <v>000000</v>
      </c>
      <c r="AY43" s="14" t="str">
        <f t="shared" si="41"/>
        <v>000000</v>
      </c>
      <c r="AZ43" s="14" t="str">
        <f t="shared" si="42"/>
        <v>B</v>
      </c>
      <c r="BA43" s="14" t="str">
        <f t="shared" si="19"/>
        <v/>
      </c>
      <c r="BB43" s="14" t="str">
        <f t="shared" si="43"/>
        <v/>
      </c>
      <c r="BC43" s="14" t="str">
        <f t="shared" si="20"/>
        <v/>
      </c>
      <c r="BD43" s="14" t="str">
        <f t="shared" si="47"/>
        <v/>
      </c>
      <c r="BE43" s="14">
        <f t="shared" si="44"/>
        <v>1</v>
      </c>
      <c r="BF43" s="14">
        <f t="shared" si="45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78" t="str">
        <f t="shared" si="21"/>
        <v/>
      </c>
      <c r="E44" s="115" t="str">
        <f t="shared" si="22"/>
        <v/>
      </c>
      <c r="F44" s="70" t="str">
        <f t="shared" si="23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/>
      </c>
      <c r="L44" s="115" t="str">
        <f t="shared" si="9"/>
        <v/>
      </c>
      <c r="M44" s="25" t="str">
        <f t="shared" si="24"/>
        <v/>
      </c>
      <c r="N44" s="24" t="str">
        <f t="shared" si="46"/>
        <v/>
      </c>
      <c r="O44" s="124" t="str">
        <f t="shared" si="10"/>
        <v/>
      </c>
      <c r="P44" s="25" t="str">
        <f>IF(H44="","",IF(B44="NB",P43,IF(O44="",SUM($O$5:$O44)+N44,SUM($O$5:$O44))))</f>
        <v/>
      </c>
      <c r="Q44" s="125" t="str">
        <f t="shared" si="0"/>
        <v/>
      </c>
      <c r="R44" s="122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5"/>
        <v>0</v>
      </c>
      <c r="V44" s="14" t="str">
        <f t="shared" si="26"/>
        <v/>
      </c>
      <c r="W44" s="14" t="str">
        <f t="shared" si="49"/>
        <v>N</v>
      </c>
      <c r="X44" s="14" t="str">
        <f t="shared" si="27"/>
        <v>N</v>
      </c>
      <c r="Y44" s="14" t="str">
        <f t="shared" si="28"/>
        <v/>
      </c>
      <c r="Z44" s="79" t="str">
        <f t="shared" si="29"/>
        <v/>
      </c>
      <c r="AA44" s="14" t="str">
        <f t="shared" si="30"/>
        <v/>
      </c>
      <c r="AB44" s="14" t="str">
        <f t="shared" si="31"/>
        <v/>
      </c>
      <c r="AC44" s="14" t="str">
        <f t="shared" si="32"/>
        <v/>
      </c>
      <c r="AD44" s="14" t="str">
        <f t="shared" si="33"/>
        <v/>
      </c>
      <c r="AE44" s="14" t="str">
        <f t="shared" si="34"/>
        <v/>
      </c>
      <c r="AF44" s="14" t="str">
        <f t="shared" si="35"/>
        <v/>
      </c>
      <c r="AG44" s="152" t="str">
        <f t="shared" si="36"/>
        <v/>
      </c>
      <c r="AH44" s="152" t="str">
        <f t="shared" si="37"/>
        <v/>
      </c>
      <c r="AI44" s="44" t="str">
        <f t="shared" si="38"/>
        <v/>
      </c>
      <c r="AJ44" s="44" t="str">
        <f t="shared" si="39"/>
        <v/>
      </c>
      <c r="AK44" s="44" t="str">
        <f t="shared" si="40"/>
        <v/>
      </c>
      <c r="AL44" s="71" t="str">
        <f t="shared" si="14"/>
        <v/>
      </c>
      <c r="AM44" s="71" t="str">
        <f t="shared" si="15"/>
        <v/>
      </c>
      <c r="AN44" s="71" t="str">
        <f t="shared" si="16"/>
        <v/>
      </c>
      <c r="AO44" s="71" t="str">
        <f t="shared" si="17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1"/>
        <v>000000</v>
      </c>
      <c r="AY44" s="14" t="str">
        <f t="shared" si="41"/>
        <v>000000</v>
      </c>
      <c r="AZ44" s="14" t="str">
        <f t="shared" si="42"/>
        <v>B</v>
      </c>
      <c r="BA44" s="14" t="str">
        <f t="shared" si="19"/>
        <v/>
      </c>
      <c r="BB44" s="14" t="str">
        <f t="shared" si="43"/>
        <v/>
      </c>
      <c r="BC44" s="14" t="str">
        <f t="shared" si="20"/>
        <v/>
      </c>
      <c r="BD44" s="14" t="str">
        <f t="shared" si="47"/>
        <v/>
      </c>
      <c r="BE44" s="14">
        <f t="shared" si="44"/>
        <v>1</v>
      </c>
      <c r="BF44" s="14">
        <f t="shared" si="45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21"/>
        <v/>
      </c>
      <c r="E45" s="113" t="str">
        <f t="shared" si="22"/>
        <v/>
      </c>
      <c r="F45" s="76" t="str">
        <f t="shared" si="23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3" t="str">
        <f t="shared" si="9"/>
        <v/>
      </c>
      <c r="M45" s="36" t="str">
        <f t="shared" si="24"/>
        <v/>
      </c>
      <c r="N45" s="24" t="str">
        <f t="shared" si="46"/>
        <v/>
      </c>
      <c r="O45" s="129" t="str">
        <f t="shared" si="10"/>
        <v/>
      </c>
      <c r="P45" s="36" t="str">
        <f>IF(H45="","",IF(B45="NB",P44,IF(O45="",SUM($O$5:$O45)+N45,SUM($O$5:$O45))))</f>
        <v/>
      </c>
      <c r="Q45" s="130" t="str">
        <f t="shared" si="0"/>
        <v/>
      </c>
      <c r="R45" s="122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5"/>
        <v>0</v>
      </c>
      <c r="V45" s="14" t="str">
        <f t="shared" si="26"/>
        <v/>
      </c>
      <c r="W45" s="14" t="str">
        <f t="shared" si="49"/>
        <v>N</v>
      </c>
      <c r="X45" s="14" t="str">
        <f t="shared" si="27"/>
        <v>N</v>
      </c>
      <c r="Y45" s="14" t="str">
        <f t="shared" si="28"/>
        <v/>
      </c>
      <c r="Z45" s="79" t="str">
        <f t="shared" si="29"/>
        <v/>
      </c>
      <c r="AA45" s="14" t="str">
        <f t="shared" si="30"/>
        <v/>
      </c>
      <c r="AB45" s="14" t="str">
        <f t="shared" si="31"/>
        <v/>
      </c>
      <c r="AC45" s="14" t="str">
        <f t="shared" si="32"/>
        <v/>
      </c>
      <c r="AD45" s="14" t="str">
        <f t="shared" si="33"/>
        <v/>
      </c>
      <c r="AE45" s="14" t="str">
        <f t="shared" si="34"/>
        <v/>
      </c>
      <c r="AF45" s="14" t="str">
        <f t="shared" si="35"/>
        <v/>
      </c>
      <c r="AG45" s="152" t="str">
        <f t="shared" si="36"/>
        <v/>
      </c>
      <c r="AH45" s="152" t="str">
        <f t="shared" si="37"/>
        <v/>
      </c>
      <c r="AI45" s="44" t="str">
        <f t="shared" si="38"/>
        <v/>
      </c>
      <c r="AJ45" s="44" t="str">
        <f t="shared" si="39"/>
        <v/>
      </c>
      <c r="AK45" s="44" t="str">
        <f t="shared" si="40"/>
        <v/>
      </c>
      <c r="AL45" s="71" t="str">
        <f t="shared" si="14"/>
        <v/>
      </c>
      <c r="AM45" s="71" t="str">
        <f t="shared" si="15"/>
        <v/>
      </c>
      <c r="AN45" s="71" t="str">
        <f t="shared" si="16"/>
        <v/>
      </c>
      <c r="AO45" s="71" t="str">
        <f t="shared" si="17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1"/>
        <v>000000</v>
      </c>
      <c r="AY45" s="14" t="str">
        <f t="shared" si="41"/>
        <v>000000</v>
      </c>
      <c r="AZ45" s="14" t="str">
        <f t="shared" si="42"/>
        <v>B</v>
      </c>
      <c r="BA45" s="14" t="str">
        <f t="shared" si="19"/>
        <v/>
      </c>
      <c r="BB45" s="14" t="str">
        <f t="shared" si="43"/>
        <v/>
      </c>
      <c r="BC45" s="14" t="str">
        <f t="shared" si="20"/>
        <v/>
      </c>
      <c r="BD45" s="14" t="str">
        <f t="shared" si="47"/>
        <v/>
      </c>
      <c r="BE45" s="14">
        <f t="shared" si="44"/>
        <v>1</v>
      </c>
      <c r="BF45" s="14">
        <f t="shared" si="45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7" t="str">
        <f t="shared" si="21"/>
        <v/>
      </c>
      <c r="E46" s="114" t="str">
        <f t="shared" si="22"/>
        <v/>
      </c>
      <c r="F46" s="67" t="str">
        <f t="shared" si="23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4" t="str">
        <f t="shared" si="9"/>
        <v/>
      </c>
      <c r="M46" s="24" t="str">
        <f t="shared" si="24"/>
        <v/>
      </c>
      <c r="N46" s="24" t="str">
        <f t="shared" si="46"/>
        <v/>
      </c>
      <c r="O46" s="117" t="str">
        <f t="shared" si="10"/>
        <v/>
      </c>
      <c r="P46" s="24" t="str">
        <f>IF(H46="","",IF(B46="NB",P45,IF(O46="",SUM($O$5:$O46)+N46,SUM($O$5:$O46))))</f>
        <v/>
      </c>
      <c r="Q46" s="123" t="str">
        <f t="shared" si="0"/>
        <v/>
      </c>
      <c r="R46" s="122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5"/>
        <v>0</v>
      </c>
      <c r="V46" s="14" t="str">
        <f t="shared" si="26"/>
        <v/>
      </c>
      <c r="W46" s="14" t="str">
        <f t="shared" si="49"/>
        <v>N</v>
      </c>
      <c r="X46" s="14" t="str">
        <f t="shared" si="27"/>
        <v>N</v>
      </c>
      <c r="Y46" s="14" t="str">
        <f>IF(H45="","",IF(V46="S",1,Y45+1))</f>
        <v/>
      </c>
      <c r="Z46" s="79" t="str">
        <f t="shared" si="29"/>
        <v/>
      </c>
      <c r="AA46" s="14" t="str">
        <f t="shared" si="30"/>
        <v/>
      </c>
      <c r="AB46" s="14" t="str">
        <f>IF(H45="","",IF(AND(N46&lt;0,Y46&gt;2,N46&gt;=(2-Y46)),"R","N"))</f>
        <v/>
      </c>
      <c r="AC46" s="14" t="str">
        <f t="shared" si="32"/>
        <v/>
      </c>
      <c r="AD46" s="14" t="str">
        <f t="shared" si="33"/>
        <v/>
      </c>
      <c r="AE46" s="14" t="str">
        <f t="shared" si="34"/>
        <v/>
      </c>
      <c r="AF46" s="14" t="str">
        <f t="shared" si="35"/>
        <v/>
      </c>
      <c r="AG46" s="152" t="str">
        <f t="shared" si="36"/>
        <v/>
      </c>
      <c r="AH46" s="152" t="str">
        <f t="shared" si="37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4"/>
        <v/>
      </c>
      <c r="AM46" s="71" t="str">
        <f t="shared" si="15"/>
        <v/>
      </c>
      <c r="AN46" s="71" t="str">
        <f t="shared" si="16"/>
        <v/>
      </c>
      <c r="AO46" s="71" t="str">
        <f t="shared" si="17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2"/>
        <v>B</v>
      </c>
      <c r="BA46" s="14" t="str">
        <f t="shared" si="19"/>
        <v/>
      </c>
      <c r="BB46" s="14" t="str">
        <f t="shared" si="43"/>
        <v/>
      </c>
      <c r="BC46" s="14" t="str">
        <f t="shared" si="20"/>
        <v/>
      </c>
      <c r="BD46" s="14" t="str">
        <f t="shared" si="47"/>
        <v/>
      </c>
      <c r="BE46" s="14">
        <f t="shared" si="44"/>
        <v>1</v>
      </c>
      <c r="BF46" s="14">
        <f t="shared" si="45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7" t="str">
        <f t="shared" si="21"/>
        <v/>
      </c>
      <c r="E47" s="114" t="str">
        <f t="shared" si="22"/>
        <v/>
      </c>
      <c r="F47" s="67" t="str">
        <f t="shared" si="23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4" t="str">
        <f t="shared" si="9"/>
        <v/>
      </c>
      <c r="M47" s="24" t="str">
        <f t="shared" si="24"/>
        <v/>
      </c>
      <c r="N47" s="24" t="str">
        <f t="shared" si="46"/>
        <v/>
      </c>
      <c r="O47" s="117" t="str">
        <f t="shared" si="10"/>
        <v/>
      </c>
      <c r="P47" s="24" t="str">
        <f>IF(H47="","",IF(B47="NB",P46,IF(O47="",SUM($O$5:$O47)+N47,SUM($O$5:$O47))))</f>
        <v/>
      </c>
      <c r="Q47" s="123" t="str">
        <f t="shared" si="0"/>
        <v/>
      </c>
      <c r="R47" s="122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5"/>
        <v>0</v>
      </c>
      <c r="V47" s="14" t="str">
        <f t="shared" si="26"/>
        <v/>
      </c>
      <c r="W47" s="14" t="str">
        <f t="shared" si="49"/>
        <v>N</v>
      </c>
      <c r="X47" s="14" t="str">
        <f t="shared" si="27"/>
        <v>N</v>
      </c>
      <c r="Y47" s="14" t="str">
        <f t="shared" ref="Y47:Y109" si="53">IF(H46="","",IF(V47="S",1,Y46+1))</f>
        <v/>
      </c>
      <c r="Z47" s="79" t="str">
        <f t="shared" si="29"/>
        <v/>
      </c>
      <c r="AA47" s="14" t="str">
        <f t="shared" si="30"/>
        <v/>
      </c>
      <c r="AB47" s="14" t="str">
        <f t="shared" ref="AB47:AB109" si="54">IF(H46="","",IF(AND(N47&lt;0,Y47&gt;2,N47&gt;=(2-Y47)),"R","N"))</f>
        <v/>
      </c>
      <c r="AC47" s="14" t="str">
        <f t="shared" si="32"/>
        <v/>
      </c>
      <c r="AD47" s="14" t="str">
        <f t="shared" si="33"/>
        <v/>
      </c>
      <c r="AE47" s="14" t="str">
        <f t="shared" si="34"/>
        <v/>
      </c>
      <c r="AF47" s="14" t="str">
        <f t="shared" si="35"/>
        <v/>
      </c>
      <c r="AG47" s="152" t="str">
        <f t="shared" si="36"/>
        <v/>
      </c>
      <c r="AH47" s="152" t="str">
        <f t="shared" si="37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1" t="str">
        <f t="shared" si="14"/>
        <v/>
      </c>
      <c r="AM47" s="71" t="str">
        <f t="shared" si="15"/>
        <v/>
      </c>
      <c r="AN47" s="71" t="str">
        <f t="shared" si="16"/>
        <v/>
      </c>
      <c r="AO47" s="71" t="str">
        <f t="shared" si="17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2"/>
        <v>B</v>
      </c>
      <c r="BA47" s="14" t="str">
        <f t="shared" si="19"/>
        <v/>
      </c>
      <c r="BB47" s="14" t="str">
        <f t="shared" si="43"/>
        <v/>
      </c>
      <c r="BC47" s="14" t="str">
        <f t="shared" si="20"/>
        <v/>
      </c>
      <c r="BD47" s="14" t="str">
        <f t="shared" si="47"/>
        <v/>
      </c>
      <c r="BE47" s="14">
        <f t="shared" si="44"/>
        <v>1</v>
      </c>
      <c r="BF47" s="14">
        <f t="shared" si="45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7" t="str">
        <f t="shared" si="21"/>
        <v/>
      </c>
      <c r="E48" s="114" t="str">
        <f t="shared" si="22"/>
        <v/>
      </c>
      <c r="F48" s="67" t="str">
        <f t="shared" si="23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4" t="str">
        <f t="shared" si="9"/>
        <v/>
      </c>
      <c r="M48" s="24" t="str">
        <f t="shared" si="24"/>
        <v/>
      </c>
      <c r="N48" s="24" t="str">
        <f t="shared" si="46"/>
        <v/>
      </c>
      <c r="O48" s="117" t="str">
        <f t="shared" si="10"/>
        <v/>
      </c>
      <c r="P48" s="24" t="str">
        <f>IF(H48="","",IF(B48="NB",P47,IF(O48="",SUM($O$5:$O48)+N48,SUM($O$5:$O48))))</f>
        <v/>
      </c>
      <c r="Q48" s="123" t="str">
        <f t="shared" si="0"/>
        <v/>
      </c>
      <c r="R48" s="122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5"/>
        <v>0</v>
      </c>
      <c r="V48" s="14" t="str">
        <f t="shared" si="26"/>
        <v/>
      </c>
      <c r="W48" s="14" t="str">
        <f t="shared" si="49"/>
        <v>N</v>
      </c>
      <c r="X48" s="14" t="str">
        <f t="shared" si="27"/>
        <v>N</v>
      </c>
      <c r="Y48" s="14" t="str">
        <f t="shared" si="53"/>
        <v/>
      </c>
      <c r="Z48" s="79" t="str">
        <f t="shared" si="29"/>
        <v/>
      </c>
      <c r="AA48" s="14" t="str">
        <f t="shared" si="30"/>
        <v/>
      </c>
      <c r="AB48" s="14" t="str">
        <f t="shared" si="54"/>
        <v/>
      </c>
      <c r="AC48" s="14" t="str">
        <f t="shared" si="32"/>
        <v/>
      </c>
      <c r="AD48" s="14" t="str">
        <f t="shared" si="33"/>
        <v/>
      </c>
      <c r="AE48" s="14" t="str">
        <f t="shared" si="34"/>
        <v/>
      </c>
      <c r="AF48" s="14" t="str">
        <f t="shared" si="35"/>
        <v/>
      </c>
      <c r="AG48" s="152" t="str">
        <f t="shared" si="36"/>
        <v/>
      </c>
      <c r="AH48" s="152" t="str">
        <f t="shared" si="37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1" t="str">
        <f t="shared" si="14"/>
        <v/>
      </c>
      <c r="AM48" s="71" t="str">
        <f t="shared" si="15"/>
        <v/>
      </c>
      <c r="AN48" s="71" t="str">
        <f t="shared" si="16"/>
        <v/>
      </c>
      <c r="AO48" s="71" t="str">
        <f t="shared" si="17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2"/>
        <v>B</v>
      </c>
      <c r="BA48" s="14" t="str">
        <f t="shared" si="19"/>
        <v/>
      </c>
      <c r="BB48" s="14" t="str">
        <f t="shared" si="43"/>
        <v/>
      </c>
      <c r="BC48" s="14" t="str">
        <f t="shared" si="20"/>
        <v/>
      </c>
      <c r="BD48" s="14" t="str">
        <f t="shared" si="47"/>
        <v/>
      </c>
      <c r="BE48" s="14">
        <f t="shared" si="44"/>
        <v>1</v>
      </c>
      <c r="BF48" s="14">
        <f t="shared" si="45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8" t="str">
        <f t="shared" si="21"/>
        <v/>
      </c>
      <c r="E49" s="115" t="str">
        <f t="shared" si="22"/>
        <v/>
      </c>
      <c r="F49" s="70" t="str">
        <f t="shared" si="23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5" t="str">
        <f t="shared" si="9"/>
        <v/>
      </c>
      <c r="M49" s="25" t="str">
        <f t="shared" si="24"/>
        <v/>
      </c>
      <c r="N49" s="24" t="str">
        <f t="shared" si="46"/>
        <v/>
      </c>
      <c r="O49" s="124" t="str">
        <f t="shared" si="10"/>
        <v/>
      </c>
      <c r="P49" s="25" t="str">
        <f>IF(H49="","",IF(B49="NB",P48,IF(O49="",SUM($O$5:$O49)+N49,SUM($O$5:$O49))))</f>
        <v/>
      </c>
      <c r="Q49" s="125" t="str">
        <f t="shared" si="0"/>
        <v/>
      </c>
      <c r="R49" s="122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5"/>
        <v>0</v>
      </c>
      <c r="V49" s="14" t="str">
        <f t="shared" si="26"/>
        <v/>
      </c>
      <c r="W49" s="14" t="str">
        <f t="shared" si="49"/>
        <v>N</v>
      </c>
      <c r="X49" s="14" t="str">
        <f t="shared" si="27"/>
        <v>N</v>
      </c>
      <c r="Y49" s="14" t="str">
        <f t="shared" si="53"/>
        <v/>
      </c>
      <c r="Z49" s="79" t="str">
        <f t="shared" si="29"/>
        <v/>
      </c>
      <c r="AA49" s="14" t="str">
        <f t="shared" si="30"/>
        <v/>
      </c>
      <c r="AB49" s="14" t="str">
        <f t="shared" si="54"/>
        <v/>
      </c>
      <c r="AC49" s="14" t="str">
        <f t="shared" si="32"/>
        <v/>
      </c>
      <c r="AD49" s="14" t="str">
        <f t="shared" si="33"/>
        <v/>
      </c>
      <c r="AE49" s="14" t="str">
        <f t="shared" si="34"/>
        <v/>
      </c>
      <c r="AF49" s="14" t="str">
        <f t="shared" si="35"/>
        <v/>
      </c>
      <c r="AG49" s="152" t="str">
        <f t="shared" si="36"/>
        <v/>
      </c>
      <c r="AH49" s="152" t="str">
        <f t="shared" si="37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1" t="str">
        <f t="shared" si="14"/>
        <v/>
      </c>
      <c r="AM49" s="71" t="str">
        <f t="shared" si="15"/>
        <v/>
      </c>
      <c r="AN49" s="71" t="str">
        <f t="shared" si="16"/>
        <v/>
      </c>
      <c r="AO49" s="71" t="str">
        <f t="shared" si="17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2"/>
        <v>B</v>
      </c>
      <c r="BA49" s="14" t="str">
        <f t="shared" si="19"/>
        <v/>
      </c>
      <c r="BB49" s="14" t="str">
        <f t="shared" si="43"/>
        <v/>
      </c>
      <c r="BC49" s="14" t="str">
        <f t="shared" si="20"/>
        <v/>
      </c>
      <c r="BD49" s="14" t="str">
        <f t="shared" si="47"/>
        <v/>
      </c>
      <c r="BE49" s="14">
        <f t="shared" si="44"/>
        <v>1</v>
      </c>
      <c r="BF49" s="14">
        <f t="shared" si="45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21"/>
        <v/>
      </c>
      <c r="E50" s="113" t="str">
        <f t="shared" si="22"/>
        <v/>
      </c>
      <c r="F50" s="76" t="str">
        <f t="shared" si="23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3" t="str">
        <f t="shared" si="9"/>
        <v/>
      </c>
      <c r="M50" s="36" t="str">
        <f t="shared" si="24"/>
        <v/>
      </c>
      <c r="N50" s="24" t="str">
        <f t="shared" si="46"/>
        <v/>
      </c>
      <c r="O50" s="129" t="str">
        <f t="shared" si="10"/>
        <v/>
      </c>
      <c r="P50" s="36" t="str">
        <f>IF(H50="","",IF(B50="NB",P49,IF(O50="",SUM($O$5:$O50)+N50,SUM($O$5:$O50))))</f>
        <v/>
      </c>
      <c r="Q50" s="130" t="str">
        <f t="shared" si="0"/>
        <v/>
      </c>
      <c r="R50" s="122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5"/>
        <v>0</v>
      </c>
      <c r="V50" s="14" t="str">
        <f t="shared" si="26"/>
        <v/>
      </c>
      <c r="W50" s="14" t="str">
        <f t="shared" si="49"/>
        <v>N</v>
      </c>
      <c r="X50" s="14" t="str">
        <f t="shared" si="27"/>
        <v>N</v>
      </c>
      <c r="Y50" s="14" t="str">
        <f t="shared" si="53"/>
        <v/>
      </c>
      <c r="Z50" s="79" t="str">
        <f t="shared" si="29"/>
        <v/>
      </c>
      <c r="AA50" s="14" t="str">
        <f t="shared" si="30"/>
        <v/>
      </c>
      <c r="AB50" s="14" t="str">
        <f t="shared" si="54"/>
        <v/>
      </c>
      <c r="AC50" s="14" t="str">
        <f t="shared" si="32"/>
        <v/>
      </c>
      <c r="AD50" s="14" t="str">
        <f t="shared" si="33"/>
        <v/>
      </c>
      <c r="AE50" s="14" t="str">
        <f t="shared" si="34"/>
        <v/>
      </c>
      <c r="AF50" s="14" t="str">
        <f t="shared" si="35"/>
        <v/>
      </c>
      <c r="AG50" s="152" t="str">
        <f t="shared" si="36"/>
        <v/>
      </c>
      <c r="AH50" s="152" t="str">
        <f t="shared" si="37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1" t="str">
        <f t="shared" si="14"/>
        <v/>
      </c>
      <c r="AM50" s="71" t="str">
        <f t="shared" si="15"/>
        <v/>
      </c>
      <c r="AN50" s="71" t="str">
        <f t="shared" si="16"/>
        <v/>
      </c>
      <c r="AO50" s="71" t="str">
        <f t="shared" si="17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2"/>
        <v>B</v>
      </c>
      <c r="BA50" s="14" t="str">
        <f t="shared" si="19"/>
        <v/>
      </c>
      <c r="BB50" s="14" t="str">
        <f t="shared" si="43"/>
        <v/>
      </c>
      <c r="BC50" s="14" t="str">
        <f t="shared" si="20"/>
        <v/>
      </c>
      <c r="BD50" s="14" t="str">
        <f t="shared" si="47"/>
        <v/>
      </c>
      <c r="BE50" s="14">
        <f t="shared" si="44"/>
        <v>1</v>
      </c>
      <c r="BF50" s="14">
        <f t="shared" si="45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7" t="str">
        <f t="shared" si="21"/>
        <v/>
      </c>
      <c r="E51" s="114" t="str">
        <f t="shared" si="22"/>
        <v/>
      </c>
      <c r="F51" s="67" t="str">
        <f t="shared" si="23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4" t="str">
        <f t="shared" si="9"/>
        <v/>
      </c>
      <c r="M51" s="24" t="str">
        <f t="shared" si="24"/>
        <v/>
      </c>
      <c r="N51" s="24" t="str">
        <f t="shared" si="46"/>
        <v/>
      </c>
      <c r="O51" s="117" t="str">
        <f t="shared" si="10"/>
        <v/>
      </c>
      <c r="P51" s="24" t="str">
        <f>IF(H51="","",IF(B51="NB",P50,IF(O51="",SUM($O$5:$O51)+N51,SUM($O$5:$O51))))</f>
        <v/>
      </c>
      <c r="Q51" s="123" t="str">
        <f t="shared" si="0"/>
        <v/>
      </c>
      <c r="R51" s="122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5"/>
        <v>0</v>
      </c>
      <c r="V51" s="14" t="str">
        <f t="shared" si="26"/>
        <v/>
      </c>
      <c r="W51" s="14" t="str">
        <f t="shared" si="49"/>
        <v>N</v>
      </c>
      <c r="X51" s="14" t="str">
        <f t="shared" si="27"/>
        <v>N</v>
      </c>
      <c r="Y51" s="14" t="str">
        <f t="shared" si="53"/>
        <v/>
      </c>
      <c r="Z51" s="79" t="str">
        <f t="shared" si="29"/>
        <v/>
      </c>
      <c r="AA51" s="14" t="str">
        <f t="shared" si="30"/>
        <v/>
      </c>
      <c r="AB51" s="14" t="str">
        <f t="shared" si="54"/>
        <v/>
      </c>
      <c r="AC51" s="14" t="str">
        <f t="shared" si="32"/>
        <v/>
      </c>
      <c r="AD51" s="14" t="str">
        <f t="shared" si="33"/>
        <v/>
      </c>
      <c r="AE51" s="14" t="str">
        <f t="shared" si="34"/>
        <v/>
      </c>
      <c r="AF51" s="14" t="str">
        <f t="shared" si="35"/>
        <v/>
      </c>
      <c r="AG51" s="152" t="str">
        <f t="shared" si="36"/>
        <v/>
      </c>
      <c r="AH51" s="152" t="str">
        <f t="shared" si="37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1" t="str">
        <f t="shared" si="14"/>
        <v/>
      </c>
      <c r="AM51" s="71" t="str">
        <f t="shared" si="15"/>
        <v/>
      </c>
      <c r="AN51" s="71" t="str">
        <f t="shared" si="16"/>
        <v/>
      </c>
      <c r="AO51" s="71" t="str">
        <f t="shared" si="17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2"/>
        <v>B</v>
      </c>
      <c r="BA51" s="14" t="str">
        <f t="shared" si="19"/>
        <v/>
      </c>
      <c r="BB51" s="14" t="str">
        <f t="shared" si="43"/>
        <v/>
      </c>
      <c r="BC51" s="14" t="str">
        <f t="shared" si="20"/>
        <v/>
      </c>
      <c r="BD51" s="14" t="str">
        <f t="shared" si="47"/>
        <v/>
      </c>
      <c r="BE51" s="14">
        <f t="shared" si="44"/>
        <v>1</v>
      </c>
      <c r="BF51" s="14">
        <f t="shared" si="45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7" t="str">
        <f t="shared" si="21"/>
        <v/>
      </c>
      <c r="E52" s="114" t="str">
        <f t="shared" si="22"/>
        <v/>
      </c>
      <c r="F52" s="67" t="str">
        <f t="shared" si="23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4" t="str">
        <f t="shared" si="9"/>
        <v/>
      </c>
      <c r="M52" s="24" t="str">
        <f t="shared" si="24"/>
        <v/>
      </c>
      <c r="N52" s="24" t="str">
        <f t="shared" si="46"/>
        <v/>
      </c>
      <c r="O52" s="117" t="str">
        <f t="shared" si="10"/>
        <v/>
      </c>
      <c r="P52" s="24" t="str">
        <f>IF(H52="","",IF(B52="NB",P51,IF(O52="",SUM($O$5:$O52)+N52,SUM($O$5:$O52))))</f>
        <v/>
      </c>
      <c r="Q52" s="123" t="str">
        <f t="shared" si="0"/>
        <v/>
      </c>
      <c r="R52" s="122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5"/>
        <v>0</v>
      </c>
      <c r="V52" s="14" t="str">
        <f t="shared" si="26"/>
        <v/>
      </c>
      <c r="W52" s="14" t="str">
        <f t="shared" si="49"/>
        <v>N</v>
      </c>
      <c r="X52" s="14" t="str">
        <f t="shared" si="27"/>
        <v>N</v>
      </c>
      <c r="Y52" s="14" t="str">
        <f t="shared" si="53"/>
        <v/>
      </c>
      <c r="Z52" s="79" t="str">
        <f t="shared" si="29"/>
        <v/>
      </c>
      <c r="AA52" s="14" t="str">
        <f t="shared" si="30"/>
        <v/>
      </c>
      <c r="AB52" s="14" t="str">
        <f t="shared" si="54"/>
        <v/>
      </c>
      <c r="AC52" s="14" t="str">
        <f t="shared" si="32"/>
        <v/>
      </c>
      <c r="AD52" s="14" t="str">
        <f t="shared" si="33"/>
        <v/>
      </c>
      <c r="AE52" s="14" t="str">
        <f t="shared" si="34"/>
        <v/>
      </c>
      <c r="AF52" s="14" t="str">
        <f t="shared" si="35"/>
        <v/>
      </c>
      <c r="AG52" s="152" t="str">
        <f t="shared" si="36"/>
        <v/>
      </c>
      <c r="AH52" s="152" t="str">
        <f t="shared" si="37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1" t="str">
        <f t="shared" si="14"/>
        <v/>
      </c>
      <c r="AM52" s="71" t="str">
        <f t="shared" si="15"/>
        <v/>
      </c>
      <c r="AN52" s="71" t="str">
        <f t="shared" si="16"/>
        <v/>
      </c>
      <c r="AO52" s="71" t="str">
        <f t="shared" si="17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2"/>
        <v>B</v>
      </c>
      <c r="BA52" s="14" t="str">
        <f t="shared" si="19"/>
        <v/>
      </c>
      <c r="BB52" s="14" t="str">
        <f t="shared" si="43"/>
        <v/>
      </c>
      <c r="BC52" s="14" t="str">
        <f t="shared" si="20"/>
        <v/>
      </c>
      <c r="BD52" s="14" t="str">
        <f t="shared" si="47"/>
        <v/>
      </c>
      <c r="BE52" s="14">
        <f t="shared" si="44"/>
        <v>1</v>
      </c>
      <c r="BF52" s="14">
        <f t="shared" si="45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7" t="str">
        <f t="shared" si="21"/>
        <v/>
      </c>
      <c r="E53" s="114" t="str">
        <f t="shared" si="22"/>
        <v/>
      </c>
      <c r="F53" s="67" t="str">
        <f t="shared" si="23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4" t="str">
        <f t="shared" si="9"/>
        <v/>
      </c>
      <c r="M53" s="24" t="str">
        <f t="shared" si="24"/>
        <v/>
      </c>
      <c r="N53" s="24" t="str">
        <f t="shared" si="46"/>
        <v/>
      </c>
      <c r="O53" s="117" t="str">
        <f t="shared" si="10"/>
        <v/>
      </c>
      <c r="P53" s="24" t="str">
        <f>IF(H53="","",IF(B53="NB",P52,IF(O53="",SUM($O$5:$O53)+N53,SUM($O$5:$O53))))</f>
        <v/>
      </c>
      <c r="Q53" s="123" t="str">
        <f t="shared" si="0"/>
        <v/>
      </c>
      <c r="R53" s="122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5"/>
        <v>0</v>
      </c>
      <c r="V53" s="14" t="str">
        <f t="shared" si="26"/>
        <v/>
      </c>
      <c r="W53" s="14" t="str">
        <f t="shared" si="49"/>
        <v>N</v>
      </c>
      <c r="X53" s="14" t="str">
        <f t="shared" si="27"/>
        <v>N</v>
      </c>
      <c r="Y53" s="14" t="str">
        <f t="shared" si="53"/>
        <v/>
      </c>
      <c r="Z53" s="79" t="str">
        <f t="shared" si="29"/>
        <v/>
      </c>
      <c r="AA53" s="14" t="str">
        <f t="shared" si="30"/>
        <v/>
      </c>
      <c r="AB53" s="14" t="str">
        <f t="shared" si="54"/>
        <v/>
      </c>
      <c r="AC53" s="14" t="str">
        <f t="shared" si="32"/>
        <v/>
      </c>
      <c r="AD53" s="14" t="str">
        <f t="shared" si="33"/>
        <v/>
      </c>
      <c r="AE53" s="14" t="str">
        <f t="shared" si="34"/>
        <v/>
      </c>
      <c r="AF53" s="14" t="str">
        <f t="shared" si="35"/>
        <v/>
      </c>
      <c r="AG53" s="152" t="str">
        <f t="shared" si="36"/>
        <v/>
      </c>
      <c r="AH53" s="152" t="str">
        <f t="shared" si="37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1" t="str">
        <f t="shared" si="14"/>
        <v/>
      </c>
      <c r="AM53" s="71" t="str">
        <f t="shared" si="15"/>
        <v/>
      </c>
      <c r="AN53" s="71" t="str">
        <f t="shared" si="16"/>
        <v/>
      </c>
      <c r="AO53" s="71" t="str">
        <f t="shared" si="17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2"/>
        <v>B</v>
      </c>
      <c r="BA53" s="14" t="str">
        <f t="shared" si="19"/>
        <v/>
      </c>
      <c r="BB53" s="14" t="str">
        <f t="shared" si="43"/>
        <v/>
      </c>
      <c r="BC53" s="14" t="str">
        <f t="shared" si="20"/>
        <v/>
      </c>
      <c r="BD53" s="14" t="str">
        <f t="shared" si="47"/>
        <v/>
      </c>
      <c r="BE53" s="14">
        <f t="shared" si="44"/>
        <v>1</v>
      </c>
      <c r="BF53" s="14">
        <f t="shared" si="45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8" t="str">
        <f t="shared" si="21"/>
        <v/>
      </c>
      <c r="E54" s="115" t="str">
        <f t="shared" si="22"/>
        <v/>
      </c>
      <c r="F54" s="70" t="str">
        <f t="shared" si="23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5" t="str">
        <f t="shared" si="9"/>
        <v/>
      </c>
      <c r="M54" s="25" t="str">
        <f t="shared" si="24"/>
        <v/>
      </c>
      <c r="N54" s="24" t="str">
        <f t="shared" si="46"/>
        <v/>
      </c>
      <c r="O54" s="124" t="str">
        <f t="shared" si="10"/>
        <v/>
      </c>
      <c r="P54" s="25" t="str">
        <f>IF(H54="","",IF(B54="NB",P53,IF(O54="",SUM($O$5:$O54)+N54,SUM($O$5:$O54))))</f>
        <v/>
      </c>
      <c r="Q54" s="125" t="str">
        <f t="shared" si="0"/>
        <v/>
      </c>
      <c r="R54" s="122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5"/>
        <v>0</v>
      </c>
      <c r="V54" s="14" t="str">
        <f t="shared" si="26"/>
        <v/>
      </c>
      <c r="W54" s="14" t="str">
        <f t="shared" si="49"/>
        <v>N</v>
      </c>
      <c r="X54" s="14" t="str">
        <f t="shared" si="27"/>
        <v>N</v>
      </c>
      <c r="Y54" s="14" t="str">
        <f t="shared" si="53"/>
        <v/>
      </c>
      <c r="Z54" s="79" t="str">
        <f t="shared" si="29"/>
        <v/>
      </c>
      <c r="AA54" s="14" t="str">
        <f t="shared" si="30"/>
        <v/>
      </c>
      <c r="AB54" s="14" t="str">
        <f t="shared" si="54"/>
        <v/>
      </c>
      <c r="AC54" s="14" t="str">
        <f t="shared" si="32"/>
        <v/>
      </c>
      <c r="AD54" s="14" t="str">
        <f t="shared" si="33"/>
        <v/>
      </c>
      <c r="AE54" s="14" t="str">
        <f t="shared" si="34"/>
        <v/>
      </c>
      <c r="AF54" s="14" t="str">
        <f t="shared" si="35"/>
        <v/>
      </c>
      <c r="AG54" s="152" t="str">
        <f t="shared" si="36"/>
        <v/>
      </c>
      <c r="AH54" s="152" t="str">
        <f t="shared" si="37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1" t="str">
        <f t="shared" si="14"/>
        <v/>
      </c>
      <c r="AM54" s="71" t="str">
        <f t="shared" si="15"/>
        <v/>
      </c>
      <c r="AN54" s="71" t="str">
        <f t="shared" si="16"/>
        <v/>
      </c>
      <c r="AO54" s="71" t="str">
        <f t="shared" si="17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2"/>
        <v>B</v>
      </c>
      <c r="BA54" s="14" t="str">
        <f t="shared" si="19"/>
        <v/>
      </c>
      <c r="BB54" s="14" t="str">
        <f t="shared" si="43"/>
        <v/>
      </c>
      <c r="BC54" s="14" t="str">
        <f t="shared" si="20"/>
        <v/>
      </c>
      <c r="BD54" s="14" t="str">
        <f t="shared" si="47"/>
        <v/>
      </c>
      <c r="BE54" s="14">
        <f t="shared" si="44"/>
        <v>1</v>
      </c>
      <c r="BF54" s="14">
        <f t="shared" si="45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21"/>
        <v/>
      </c>
      <c r="E55" s="113" t="str">
        <f t="shared" si="22"/>
        <v/>
      </c>
      <c r="F55" s="76" t="str">
        <f t="shared" si="23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3" t="str">
        <f t="shared" si="9"/>
        <v/>
      </c>
      <c r="M55" s="36" t="str">
        <f t="shared" si="24"/>
        <v/>
      </c>
      <c r="N55" s="24" t="str">
        <f t="shared" si="46"/>
        <v/>
      </c>
      <c r="O55" s="129" t="str">
        <f t="shared" si="10"/>
        <v/>
      </c>
      <c r="P55" s="36" t="str">
        <f>IF(H55="","",IF(B55="NB",P54,IF(O55="",SUM($O$5:$O55)+N55,SUM($O$5:$O55))))</f>
        <v/>
      </c>
      <c r="Q55" s="130" t="str">
        <f t="shared" si="0"/>
        <v/>
      </c>
      <c r="R55" s="122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5"/>
        <v>0</v>
      </c>
      <c r="V55" s="14" t="str">
        <f t="shared" si="26"/>
        <v/>
      </c>
      <c r="W55" s="14" t="str">
        <f t="shared" si="49"/>
        <v>N</v>
      </c>
      <c r="X55" s="14" t="str">
        <f t="shared" si="27"/>
        <v>N</v>
      </c>
      <c r="Y55" s="14" t="str">
        <f t="shared" si="53"/>
        <v/>
      </c>
      <c r="Z55" s="79" t="str">
        <f t="shared" si="29"/>
        <v/>
      </c>
      <c r="AA55" s="14" t="str">
        <f t="shared" si="30"/>
        <v/>
      </c>
      <c r="AB55" s="14" t="str">
        <f t="shared" si="54"/>
        <v/>
      </c>
      <c r="AC55" s="14" t="str">
        <f t="shared" si="32"/>
        <v/>
      </c>
      <c r="AD55" s="14" t="str">
        <f t="shared" si="33"/>
        <v/>
      </c>
      <c r="AE55" s="14" t="str">
        <f t="shared" si="34"/>
        <v/>
      </c>
      <c r="AF55" s="14" t="str">
        <f t="shared" si="35"/>
        <v/>
      </c>
      <c r="AG55" s="152" t="str">
        <f t="shared" si="36"/>
        <v/>
      </c>
      <c r="AH55" s="152" t="str">
        <f t="shared" si="37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1" t="str">
        <f t="shared" si="14"/>
        <v/>
      </c>
      <c r="AM55" s="71" t="str">
        <f t="shared" si="15"/>
        <v/>
      </c>
      <c r="AN55" s="71" t="str">
        <f t="shared" si="16"/>
        <v/>
      </c>
      <c r="AO55" s="71" t="str">
        <f t="shared" si="17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2"/>
        <v>B</v>
      </c>
      <c r="BA55" s="14" t="str">
        <f t="shared" si="19"/>
        <v/>
      </c>
      <c r="BB55" s="14" t="str">
        <f t="shared" si="43"/>
        <v/>
      </c>
      <c r="BC55" s="14" t="str">
        <f t="shared" si="20"/>
        <v/>
      </c>
      <c r="BD55" s="14" t="str">
        <f t="shared" si="47"/>
        <v/>
      </c>
      <c r="BE55" s="14">
        <f t="shared" si="44"/>
        <v>1</v>
      </c>
      <c r="BF55" s="14">
        <f t="shared" si="45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7" t="str">
        <f t="shared" si="21"/>
        <v/>
      </c>
      <c r="E56" s="114" t="str">
        <f t="shared" si="22"/>
        <v/>
      </c>
      <c r="F56" s="67" t="str">
        <f t="shared" si="23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4" t="str">
        <f t="shared" si="9"/>
        <v/>
      </c>
      <c r="M56" s="24" t="str">
        <f t="shared" si="24"/>
        <v/>
      </c>
      <c r="N56" s="24" t="str">
        <f t="shared" si="46"/>
        <v/>
      </c>
      <c r="O56" s="117" t="str">
        <f t="shared" si="10"/>
        <v/>
      </c>
      <c r="P56" s="24" t="str">
        <f>IF(H56="","",IF(B56="NB",P55,IF(O56="",SUM($O$5:$O56)+N56,SUM($O$5:$O56))))</f>
        <v/>
      </c>
      <c r="Q56" s="123" t="str">
        <f t="shared" si="0"/>
        <v/>
      </c>
      <c r="R56" s="122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5"/>
        <v>0</v>
      </c>
      <c r="V56" s="14" t="str">
        <f t="shared" si="26"/>
        <v/>
      </c>
      <c r="W56" s="14" t="str">
        <f t="shared" si="49"/>
        <v>N</v>
      </c>
      <c r="X56" s="14" t="str">
        <f t="shared" si="27"/>
        <v>N</v>
      </c>
      <c r="Y56" s="14" t="str">
        <f t="shared" si="53"/>
        <v/>
      </c>
      <c r="Z56" s="79" t="str">
        <f t="shared" si="29"/>
        <v/>
      </c>
      <c r="AA56" s="14" t="str">
        <f t="shared" si="30"/>
        <v/>
      </c>
      <c r="AB56" s="14" t="str">
        <f t="shared" si="54"/>
        <v/>
      </c>
      <c r="AC56" s="14" t="str">
        <f t="shared" si="32"/>
        <v/>
      </c>
      <c r="AD56" s="14" t="str">
        <f t="shared" si="33"/>
        <v/>
      </c>
      <c r="AE56" s="14" t="str">
        <f t="shared" si="34"/>
        <v/>
      </c>
      <c r="AF56" s="14" t="str">
        <f t="shared" si="35"/>
        <v/>
      </c>
      <c r="AG56" s="152" t="str">
        <f t="shared" si="36"/>
        <v/>
      </c>
      <c r="AH56" s="152" t="str">
        <f t="shared" si="37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1" t="str">
        <f t="shared" si="14"/>
        <v/>
      </c>
      <c r="AM56" s="71" t="str">
        <f t="shared" si="15"/>
        <v/>
      </c>
      <c r="AN56" s="71" t="str">
        <f t="shared" si="16"/>
        <v/>
      </c>
      <c r="AO56" s="71" t="str">
        <f t="shared" si="17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2"/>
        <v>B</v>
      </c>
      <c r="BA56" s="14" t="str">
        <f t="shared" si="19"/>
        <v/>
      </c>
      <c r="BB56" s="14" t="str">
        <f t="shared" si="43"/>
        <v/>
      </c>
      <c r="BC56" s="14" t="str">
        <f t="shared" si="20"/>
        <v/>
      </c>
      <c r="BD56" s="14" t="str">
        <f t="shared" si="47"/>
        <v/>
      </c>
      <c r="BE56" s="14">
        <f t="shared" si="44"/>
        <v>1</v>
      </c>
      <c r="BF56" s="14">
        <f t="shared" si="45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7" t="str">
        <f t="shared" si="21"/>
        <v/>
      </c>
      <c r="E57" s="114" t="str">
        <f t="shared" si="22"/>
        <v/>
      </c>
      <c r="F57" s="67" t="str">
        <f t="shared" si="23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4" t="str">
        <f t="shared" si="9"/>
        <v/>
      </c>
      <c r="M57" s="24" t="str">
        <f t="shared" si="24"/>
        <v/>
      </c>
      <c r="N57" s="24" t="str">
        <f t="shared" si="46"/>
        <v/>
      </c>
      <c r="O57" s="117" t="str">
        <f t="shared" si="10"/>
        <v/>
      </c>
      <c r="P57" s="24" t="str">
        <f>IF(H57="","",IF(B57="NB",P56,IF(O57="",SUM($O$5:$O57)+N57,SUM($O$5:$O57))))</f>
        <v/>
      </c>
      <c r="Q57" s="123" t="str">
        <f t="shared" si="0"/>
        <v/>
      </c>
      <c r="R57" s="122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5"/>
        <v>0</v>
      </c>
      <c r="V57" s="14" t="str">
        <f t="shared" si="26"/>
        <v/>
      </c>
      <c r="W57" s="14" t="str">
        <f t="shared" si="49"/>
        <v>N</v>
      </c>
      <c r="X57" s="14" t="str">
        <f t="shared" si="27"/>
        <v>N</v>
      </c>
      <c r="Y57" s="14" t="str">
        <f t="shared" si="53"/>
        <v/>
      </c>
      <c r="Z57" s="79" t="str">
        <f t="shared" si="29"/>
        <v/>
      </c>
      <c r="AA57" s="14" t="str">
        <f t="shared" si="30"/>
        <v/>
      </c>
      <c r="AB57" s="14" t="str">
        <f t="shared" si="54"/>
        <v/>
      </c>
      <c r="AC57" s="14" t="str">
        <f t="shared" si="32"/>
        <v/>
      </c>
      <c r="AD57" s="14" t="str">
        <f t="shared" si="33"/>
        <v/>
      </c>
      <c r="AE57" s="14" t="str">
        <f t="shared" si="34"/>
        <v/>
      </c>
      <c r="AF57" s="14" t="str">
        <f t="shared" si="35"/>
        <v/>
      </c>
      <c r="AG57" s="152" t="str">
        <f t="shared" si="36"/>
        <v/>
      </c>
      <c r="AH57" s="152" t="str">
        <f t="shared" si="37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1" t="str">
        <f t="shared" si="14"/>
        <v/>
      </c>
      <c r="AM57" s="71" t="str">
        <f t="shared" si="15"/>
        <v/>
      </c>
      <c r="AN57" s="71" t="str">
        <f t="shared" si="16"/>
        <v/>
      </c>
      <c r="AO57" s="71" t="str">
        <f t="shared" si="17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2"/>
        <v>B</v>
      </c>
      <c r="BA57" s="14" t="str">
        <f t="shared" si="19"/>
        <v/>
      </c>
      <c r="BB57" s="14" t="str">
        <f t="shared" si="43"/>
        <v/>
      </c>
      <c r="BC57" s="14" t="str">
        <f t="shared" si="20"/>
        <v/>
      </c>
      <c r="BD57" s="14" t="str">
        <f t="shared" si="47"/>
        <v/>
      </c>
      <c r="BE57" s="14">
        <f t="shared" si="44"/>
        <v>1</v>
      </c>
      <c r="BF57" s="14">
        <f t="shared" si="45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7" t="str">
        <f t="shared" si="21"/>
        <v/>
      </c>
      <c r="E58" s="114" t="str">
        <f t="shared" si="22"/>
        <v/>
      </c>
      <c r="F58" s="67" t="str">
        <f t="shared" si="23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4" t="str">
        <f t="shared" si="9"/>
        <v/>
      </c>
      <c r="M58" s="24" t="str">
        <f t="shared" si="24"/>
        <v/>
      </c>
      <c r="N58" s="24" t="str">
        <f t="shared" si="46"/>
        <v/>
      </c>
      <c r="O58" s="117" t="str">
        <f t="shared" si="10"/>
        <v/>
      </c>
      <c r="P58" s="24" t="str">
        <f>IF(H58="","",IF(B58="NB",P57,IF(O58="",SUM($O$5:$O58)+N58,SUM($O$5:$O58))))</f>
        <v/>
      </c>
      <c r="Q58" s="123" t="str">
        <f t="shared" si="0"/>
        <v/>
      </c>
      <c r="R58" s="122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5"/>
        <v>0</v>
      </c>
      <c r="V58" s="14" t="str">
        <f t="shared" si="26"/>
        <v/>
      </c>
      <c r="W58" s="14" t="str">
        <f t="shared" si="49"/>
        <v>N</v>
      </c>
      <c r="X58" s="14" t="str">
        <f t="shared" si="27"/>
        <v>N</v>
      </c>
      <c r="Y58" s="14" t="str">
        <f t="shared" si="53"/>
        <v/>
      </c>
      <c r="Z58" s="79" t="str">
        <f t="shared" si="29"/>
        <v/>
      </c>
      <c r="AA58" s="14" t="str">
        <f t="shared" si="30"/>
        <v/>
      </c>
      <c r="AB58" s="14" t="str">
        <f t="shared" si="54"/>
        <v/>
      </c>
      <c r="AC58" s="14" t="str">
        <f t="shared" si="32"/>
        <v/>
      </c>
      <c r="AD58" s="14" t="str">
        <f t="shared" si="33"/>
        <v/>
      </c>
      <c r="AE58" s="14" t="str">
        <f t="shared" si="34"/>
        <v/>
      </c>
      <c r="AF58" s="14" t="str">
        <f t="shared" si="35"/>
        <v/>
      </c>
      <c r="AG58" s="152" t="str">
        <f t="shared" si="36"/>
        <v/>
      </c>
      <c r="AH58" s="152" t="str">
        <f t="shared" si="37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1" t="str">
        <f t="shared" si="14"/>
        <v/>
      </c>
      <c r="AM58" s="71" t="str">
        <f t="shared" si="15"/>
        <v/>
      </c>
      <c r="AN58" s="71" t="str">
        <f t="shared" si="16"/>
        <v/>
      </c>
      <c r="AO58" s="71" t="str">
        <f t="shared" si="17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2"/>
        <v>B</v>
      </c>
      <c r="BA58" s="14" t="str">
        <f t="shared" si="19"/>
        <v/>
      </c>
      <c r="BB58" s="14" t="str">
        <f t="shared" si="43"/>
        <v/>
      </c>
      <c r="BC58" s="14" t="str">
        <f t="shared" si="20"/>
        <v/>
      </c>
      <c r="BD58" s="14" t="str">
        <f t="shared" si="47"/>
        <v/>
      </c>
      <c r="BE58" s="14">
        <f t="shared" si="44"/>
        <v>1</v>
      </c>
      <c r="BF58" s="14">
        <f t="shared" si="45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8" t="str">
        <f t="shared" si="21"/>
        <v/>
      </c>
      <c r="E59" s="115" t="str">
        <f t="shared" si="22"/>
        <v/>
      </c>
      <c r="F59" s="70" t="str">
        <f t="shared" si="23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5" t="str">
        <f t="shared" si="9"/>
        <v/>
      </c>
      <c r="M59" s="25" t="str">
        <f t="shared" si="24"/>
        <v/>
      </c>
      <c r="N59" s="24" t="str">
        <f t="shared" si="46"/>
        <v/>
      </c>
      <c r="O59" s="124" t="str">
        <f t="shared" si="10"/>
        <v/>
      </c>
      <c r="P59" s="25" t="str">
        <f>IF(H59="","",IF(B59="NB",P58,IF(O59="",SUM($O$5:$O59)+N59,SUM($O$5:$O59))))</f>
        <v/>
      </c>
      <c r="Q59" s="125" t="str">
        <f t="shared" si="0"/>
        <v/>
      </c>
      <c r="R59" s="122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5"/>
        <v>0</v>
      </c>
      <c r="V59" s="14" t="str">
        <f t="shared" si="26"/>
        <v/>
      </c>
      <c r="W59" s="14" t="str">
        <f t="shared" si="49"/>
        <v>N</v>
      </c>
      <c r="X59" s="14" t="str">
        <f t="shared" si="27"/>
        <v>N</v>
      </c>
      <c r="Y59" s="14" t="str">
        <f t="shared" si="53"/>
        <v/>
      </c>
      <c r="Z59" s="79" t="str">
        <f t="shared" si="29"/>
        <v/>
      </c>
      <c r="AA59" s="14" t="str">
        <f t="shared" si="30"/>
        <v/>
      </c>
      <c r="AB59" s="14" t="str">
        <f t="shared" si="54"/>
        <v/>
      </c>
      <c r="AC59" s="14" t="str">
        <f t="shared" si="32"/>
        <v/>
      </c>
      <c r="AD59" s="14" t="str">
        <f t="shared" si="33"/>
        <v/>
      </c>
      <c r="AE59" s="14" t="str">
        <f t="shared" si="34"/>
        <v/>
      </c>
      <c r="AF59" s="14" t="str">
        <f t="shared" si="35"/>
        <v/>
      </c>
      <c r="AG59" s="152" t="str">
        <f t="shared" si="36"/>
        <v/>
      </c>
      <c r="AH59" s="152" t="str">
        <f t="shared" si="37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1" t="str">
        <f t="shared" si="14"/>
        <v/>
      </c>
      <c r="AM59" s="71" t="str">
        <f t="shared" si="15"/>
        <v/>
      </c>
      <c r="AN59" s="71" t="str">
        <f t="shared" si="16"/>
        <v/>
      </c>
      <c r="AO59" s="71" t="str">
        <f t="shared" si="17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2"/>
        <v>B</v>
      </c>
      <c r="BA59" s="14" t="str">
        <f t="shared" si="19"/>
        <v/>
      </c>
      <c r="BB59" s="14" t="str">
        <f t="shared" si="43"/>
        <v/>
      </c>
      <c r="BC59" s="14" t="str">
        <f t="shared" si="20"/>
        <v/>
      </c>
      <c r="BD59" s="14" t="str">
        <f t="shared" si="47"/>
        <v/>
      </c>
      <c r="BE59" s="14">
        <f t="shared" si="44"/>
        <v>1</v>
      </c>
      <c r="BF59" s="14">
        <f t="shared" si="45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21"/>
        <v/>
      </c>
      <c r="E60" s="113" t="str">
        <f t="shared" si="22"/>
        <v/>
      </c>
      <c r="F60" s="76" t="str">
        <f t="shared" si="23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3" t="str">
        <f t="shared" si="9"/>
        <v/>
      </c>
      <c r="M60" s="36" t="str">
        <f t="shared" si="24"/>
        <v/>
      </c>
      <c r="N60" s="24" t="str">
        <f t="shared" si="46"/>
        <v/>
      </c>
      <c r="O60" s="129" t="str">
        <f t="shared" si="10"/>
        <v/>
      </c>
      <c r="P60" s="36" t="str">
        <f>IF(H60="","",IF(B60="NB",P59,IF(O60="",SUM($O$5:$O60)+N60,SUM($O$5:$O60))))</f>
        <v/>
      </c>
      <c r="Q60" s="130" t="str">
        <f t="shared" si="0"/>
        <v/>
      </c>
      <c r="R60" s="122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5"/>
        <v>0</v>
      </c>
      <c r="V60" s="14" t="str">
        <f t="shared" si="26"/>
        <v/>
      </c>
      <c r="W60" s="14" t="str">
        <f t="shared" si="49"/>
        <v>N</v>
      </c>
      <c r="X60" s="14" t="str">
        <f t="shared" si="27"/>
        <v>N</v>
      </c>
      <c r="Y60" s="14" t="str">
        <f t="shared" si="53"/>
        <v/>
      </c>
      <c r="Z60" s="79" t="str">
        <f t="shared" si="29"/>
        <v/>
      </c>
      <c r="AA60" s="14" t="str">
        <f t="shared" si="30"/>
        <v/>
      </c>
      <c r="AB60" s="14" t="str">
        <f t="shared" si="54"/>
        <v/>
      </c>
      <c r="AC60" s="14" t="str">
        <f t="shared" si="32"/>
        <v/>
      </c>
      <c r="AD60" s="14" t="str">
        <f t="shared" si="33"/>
        <v/>
      </c>
      <c r="AE60" s="14" t="str">
        <f t="shared" si="34"/>
        <v/>
      </c>
      <c r="AF60" s="14" t="str">
        <f t="shared" si="35"/>
        <v/>
      </c>
      <c r="AG60" s="152" t="str">
        <f t="shared" si="36"/>
        <v/>
      </c>
      <c r="AH60" s="152" t="str">
        <f t="shared" si="37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1" t="str">
        <f t="shared" si="14"/>
        <v/>
      </c>
      <c r="AM60" s="71" t="str">
        <f t="shared" si="15"/>
        <v/>
      </c>
      <c r="AN60" s="71" t="str">
        <f t="shared" si="16"/>
        <v/>
      </c>
      <c r="AO60" s="71" t="str">
        <f t="shared" si="17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2"/>
        <v>B</v>
      </c>
      <c r="BA60" s="14" t="str">
        <f t="shared" si="19"/>
        <v/>
      </c>
      <c r="BB60" s="14" t="str">
        <f t="shared" si="43"/>
        <v/>
      </c>
      <c r="BC60" s="14" t="str">
        <f t="shared" si="20"/>
        <v/>
      </c>
      <c r="BD60" s="14" t="str">
        <f t="shared" si="47"/>
        <v/>
      </c>
      <c r="BE60" s="14">
        <f t="shared" si="44"/>
        <v>1</v>
      </c>
      <c r="BF60" s="14">
        <f t="shared" si="45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7" t="str">
        <f t="shared" si="21"/>
        <v/>
      </c>
      <c r="E61" s="114" t="str">
        <f t="shared" si="22"/>
        <v/>
      </c>
      <c r="F61" s="67" t="str">
        <f t="shared" si="23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4" t="str">
        <f t="shared" si="9"/>
        <v/>
      </c>
      <c r="M61" s="24" t="str">
        <f t="shared" si="24"/>
        <v/>
      </c>
      <c r="N61" s="24" t="str">
        <f t="shared" si="46"/>
        <v/>
      </c>
      <c r="O61" s="117" t="str">
        <f t="shared" si="10"/>
        <v/>
      </c>
      <c r="P61" s="24" t="str">
        <f>IF(H61="","",IF(B61="NB",P60,IF(O61="",SUM($O$5:$O61)+N61,SUM($O$5:$O61))))</f>
        <v/>
      </c>
      <c r="Q61" s="123" t="str">
        <f t="shared" si="0"/>
        <v/>
      </c>
      <c r="R61" s="122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5"/>
        <v>0</v>
      </c>
      <c r="V61" s="14" t="str">
        <f t="shared" si="26"/>
        <v/>
      </c>
      <c r="W61" s="14" t="str">
        <f t="shared" si="49"/>
        <v>N</v>
      </c>
      <c r="X61" s="14" t="str">
        <f t="shared" si="27"/>
        <v>N</v>
      </c>
      <c r="Y61" s="14" t="str">
        <f t="shared" si="53"/>
        <v/>
      </c>
      <c r="Z61" s="79" t="str">
        <f t="shared" si="29"/>
        <v/>
      </c>
      <c r="AA61" s="14" t="str">
        <f t="shared" si="30"/>
        <v/>
      </c>
      <c r="AB61" s="14" t="str">
        <f t="shared" si="54"/>
        <v/>
      </c>
      <c r="AC61" s="14" t="str">
        <f t="shared" si="32"/>
        <v/>
      </c>
      <c r="AD61" s="14" t="str">
        <f t="shared" si="33"/>
        <v/>
      </c>
      <c r="AE61" s="14" t="str">
        <f t="shared" si="34"/>
        <v/>
      </c>
      <c r="AF61" s="14" t="str">
        <f t="shared" si="35"/>
        <v/>
      </c>
      <c r="AG61" s="152" t="str">
        <f t="shared" si="36"/>
        <v/>
      </c>
      <c r="AH61" s="152" t="str">
        <f t="shared" si="37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1" t="str">
        <f t="shared" si="14"/>
        <v/>
      </c>
      <c r="AM61" s="71" t="str">
        <f t="shared" si="15"/>
        <v/>
      </c>
      <c r="AN61" s="71" t="str">
        <f t="shared" si="16"/>
        <v/>
      </c>
      <c r="AO61" s="71" t="str">
        <f t="shared" si="17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2"/>
        <v>B</v>
      </c>
      <c r="BA61" s="14" t="str">
        <f t="shared" si="19"/>
        <v/>
      </c>
      <c r="BB61" s="14" t="str">
        <f t="shared" si="43"/>
        <v/>
      </c>
      <c r="BC61" s="14" t="str">
        <f t="shared" si="20"/>
        <v/>
      </c>
      <c r="BD61" s="14" t="str">
        <f t="shared" si="47"/>
        <v/>
      </c>
      <c r="BE61" s="14">
        <f t="shared" si="44"/>
        <v>1</v>
      </c>
      <c r="BF61" s="14">
        <f t="shared" si="45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7" t="str">
        <f t="shared" si="21"/>
        <v/>
      </c>
      <c r="E62" s="114" t="str">
        <f t="shared" si="22"/>
        <v/>
      </c>
      <c r="F62" s="67" t="str">
        <f t="shared" si="23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4" t="str">
        <f t="shared" si="9"/>
        <v/>
      </c>
      <c r="M62" s="24" t="str">
        <f t="shared" si="24"/>
        <v/>
      </c>
      <c r="N62" s="24" t="str">
        <f t="shared" si="46"/>
        <v/>
      </c>
      <c r="O62" s="117" t="str">
        <f t="shared" si="10"/>
        <v/>
      </c>
      <c r="P62" s="24" t="str">
        <f>IF(H62="","",IF(B62="NB",P61,IF(O62="",SUM($O$5:$O62)+N62,SUM($O$5:$O62))))</f>
        <v/>
      </c>
      <c r="Q62" s="123" t="str">
        <f t="shared" si="0"/>
        <v/>
      </c>
      <c r="R62" s="122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5"/>
        <v>0</v>
      </c>
      <c r="V62" s="14" t="str">
        <f t="shared" si="26"/>
        <v/>
      </c>
      <c r="W62" s="14" t="str">
        <f t="shared" si="49"/>
        <v>N</v>
      </c>
      <c r="X62" s="14" t="str">
        <f t="shared" si="27"/>
        <v>N</v>
      </c>
      <c r="Y62" s="14" t="str">
        <f t="shared" si="53"/>
        <v/>
      </c>
      <c r="Z62" s="79" t="str">
        <f t="shared" si="29"/>
        <v/>
      </c>
      <c r="AA62" s="14" t="str">
        <f t="shared" si="30"/>
        <v/>
      </c>
      <c r="AB62" s="14" t="str">
        <f t="shared" si="54"/>
        <v/>
      </c>
      <c r="AC62" s="14" t="str">
        <f t="shared" si="32"/>
        <v/>
      </c>
      <c r="AD62" s="14" t="str">
        <f t="shared" si="33"/>
        <v/>
      </c>
      <c r="AE62" s="14" t="str">
        <f t="shared" si="34"/>
        <v/>
      </c>
      <c r="AF62" s="14" t="str">
        <f t="shared" si="35"/>
        <v/>
      </c>
      <c r="AG62" s="152" t="str">
        <f t="shared" si="36"/>
        <v/>
      </c>
      <c r="AH62" s="152" t="str">
        <f t="shared" si="37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1" t="str">
        <f t="shared" si="14"/>
        <v/>
      </c>
      <c r="AM62" s="71" t="str">
        <f t="shared" si="15"/>
        <v/>
      </c>
      <c r="AN62" s="71" t="str">
        <f t="shared" si="16"/>
        <v/>
      </c>
      <c r="AO62" s="71" t="str">
        <f t="shared" si="17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2"/>
        <v>B</v>
      </c>
      <c r="BA62" s="14" t="str">
        <f t="shared" si="19"/>
        <v/>
      </c>
      <c r="BB62" s="14" t="str">
        <f t="shared" si="43"/>
        <v/>
      </c>
      <c r="BC62" s="14" t="str">
        <f t="shared" si="20"/>
        <v/>
      </c>
      <c r="BD62" s="14" t="str">
        <f t="shared" si="47"/>
        <v/>
      </c>
      <c r="BE62" s="14">
        <f t="shared" si="44"/>
        <v>1</v>
      </c>
      <c r="BF62" s="14">
        <f t="shared" si="45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7" t="str">
        <f t="shared" si="21"/>
        <v/>
      </c>
      <c r="E63" s="114" t="str">
        <f t="shared" si="22"/>
        <v/>
      </c>
      <c r="F63" s="67" t="str">
        <f t="shared" si="23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4" t="str">
        <f t="shared" si="9"/>
        <v/>
      </c>
      <c r="M63" s="24" t="str">
        <f t="shared" si="24"/>
        <v/>
      </c>
      <c r="N63" s="24" t="str">
        <f t="shared" si="46"/>
        <v/>
      </c>
      <c r="O63" s="117" t="str">
        <f t="shared" si="10"/>
        <v/>
      </c>
      <c r="P63" s="24" t="str">
        <f>IF(H63="","",IF(B63="NB",P62,IF(O63="",SUM($O$5:$O63)+N63,SUM($O$5:$O63))))</f>
        <v/>
      </c>
      <c r="Q63" s="123" t="str">
        <f t="shared" si="0"/>
        <v/>
      </c>
      <c r="R63" s="122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5"/>
        <v>0</v>
      </c>
      <c r="V63" s="14" t="str">
        <f t="shared" si="26"/>
        <v/>
      </c>
      <c r="W63" s="14" t="str">
        <f t="shared" si="49"/>
        <v>N</v>
      </c>
      <c r="X63" s="14" t="str">
        <f t="shared" si="27"/>
        <v>N</v>
      </c>
      <c r="Y63" s="14" t="str">
        <f t="shared" si="53"/>
        <v/>
      </c>
      <c r="Z63" s="79" t="str">
        <f t="shared" si="29"/>
        <v/>
      </c>
      <c r="AA63" s="14" t="str">
        <f t="shared" si="30"/>
        <v/>
      </c>
      <c r="AB63" s="14" t="str">
        <f t="shared" si="54"/>
        <v/>
      </c>
      <c r="AC63" s="14" t="str">
        <f t="shared" si="32"/>
        <v/>
      </c>
      <c r="AD63" s="14" t="str">
        <f t="shared" si="33"/>
        <v/>
      </c>
      <c r="AE63" s="14" t="str">
        <f t="shared" si="34"/>
        <v/>
      </c>
      <c r="AF63" s="14" t="str">
        <f t="shared" si="35"/>
        <v/>
      </c>
      <c r="AG63" s="152" t="str">
        <f t="shared" si="36"/>
        <v/>
      </c>
      <c r="AH63" s="152" t="str">
        <f t="shared" si="37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1" t="str">
        <f t="shared" si="14"/>
        <v/>
      </c>
      <c r="AM63" s="71" t="str">
        <f t="shared" si="15"/>
        <v/>
      </c>
      <c r="AN63" s="71" t="str">
        <f t="shared" si="16"/>
        <v/>
      </c>
      <c r="AO63" s="71" t="str">
        <f t="shared" si="17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2"/>
        <v>B</v>
      </c>
      <c r="BA63" s="14" t="str">
        <f t="shared" si="19"/>
        <v/>
      </c>
      <c r="BB63" s="14" t="str">
        <f t="shared" si="43"/>
        <v/>
      </c>
      <c r="BC63" s="14" t="str">
        <f t="shared" si="20"/>
        <v/>
      </c>
      <c r="BD63" s="14" t="str">
        <f t="shared" si="47"/>
        <v/>
      </c>
      <c r="BE63" s="14">
        <f t="shared" si="44"/>
        <v>1</v>
      </c>
      <c r="BF63" s="14">
        <f t="shared" si="45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8" t="str">
        <f t="shared" si="21"/>
        <v/>
      </c>
      <c r="E64" s="115" t="str">
        <f t="shared" si="22"/>
        <v/>
      </c>
      <c r="F64" s="70" t="str">
        <f t="shared" si="23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5" t="str">
        <f t="shared" si="9"/>
        <v/>
      </c>
      <c r="M64" s="25" t="str">
        <f t="shared" si="24"/>
        <v/>
      </c>
      <c r="N64" s="24" t="str">
        <f t="shared" si="46"/>
        <v/>
      </c>
      <c r="O64" s="124" t="str">
        <f t="shared" si="10"/>
        <v/>
      </c>
      <c r="P64" s="25" t="str">
        <f>IF(H64="","",IF(B64="NB",P63,IF(O64="",SUM($O$5:$O64)+N64,SUM($O$5:$O64))))</f>
        <v/>
      </c>
      <c r="Q64" s="125" t="str">
        <f t="shared" si="0"/>
        <v/>
      </c>
      <c r="R64" s="122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5"/>
        <v>0</v>
      </c>
      <c r="V64" s="14" t="str">
        <f t="shared" si="26"/>
        <v/>
      </c>
      <c r="W64" s="14" t="str">
        <f t="shared" si="49"/>
        <v>N</v>
      </c>
      <c r="X64" s="14" t="str">
        <f t="shared" si="27"/>
        <v>N</v>
      </c>
      <c r="Y64" s="14" t="str">
        <f t="shared" si="53"/>
        <v/>
      </c>
      <c r="Z64" s="79" t="str">
        <f t="shared" si="29"/>
        <v/>
      </c>
      <c r="AA64" s="14" t="str">
        <f t="shared" si="30"/>
        <v/>
      </c>
      <c r="AB64" s="14" t="str">
        <f t="shared" si="54"/>
        <v/>
      </c>
      <c r="AC64" s="14" t="str">
        <f t="shared" si="32"/>
        <v/>
      </c>
      <c r="AD64" s="14" t="str">
        <f t="shared" si="33"/>
        <v/>
      </c>
      <c r="AE64" s="14" t="str">
        <f t="shared" si="34"/>
        <v/>
      </c>
      <c r="AF64" s="14" t="str">
        <f t="shared" si="35"/>
        <v/>
      </c>
      <c r="AG64" s="152" t="str">
        <f t="shared" si="36"/>
        <v/>
      </c>
      <c r="AH64" s="152" t="str">
        <f t="shared" si="37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1" t="str">
        <f t="shared" si="14"/>
        <v/>
      </c>
      <c r="AM64" s="71" t="str">
        <f t="shared" si="15"/>
        <v/>
      </c>
      <c r="AN64" s="71" t="str">
        <f t="shared" si="16"/>
        <v/>
      </c>
      <c r="AO64" s="71" t="str">
        <f t="shared" si="17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2"/>
        <v>B</v>
      </c>
      <c r="BA64" s="14" t="str">
        <f t="shared" si="19"/>
        <v/>
      </c>
      <c r="BB64" s="14" t="str">
        <f t="shared" si="43"/>
        <v/>
      </c>
      <c r="BC64" s="14" t="str">
        <f t="shared" si="20"/>
        <v/>
      </c>
      <c r="BD64" s="14" t="str">
        <f t="shared" si="47"/>
        <v/>
      </c>
      <c r="BE64" s="14">
        <f t="shared" si="44"/>
        <v>1</v>
      </c>
      <c r="BF64" s="14">
        <f t="shared" si="45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21"/>
        <v/>
      </c>
      <c r="E65" s="113" t="str">
        <f t="shared" si="22"/>
        <v/>
      </c>
      <c r="F65" s="76" t="str">
        <f t="shared" si="23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3" t="str">
        <f t="shared" si="9"/>
        <v/>
      </c>
      <c r="M65" s="36" t="str">
        <f t="shared" si="24"/>
        <v/>
      </c>
      <c r="N65" s="24" t="str">
        <f t="shared" si="46"/>
        <v/>
      </c>
      <c r="O65" s="129" t="str">
        <f t="shared" si="10"/>
        <v/>
      </c>
      <c r="P65" s="36" t="str">
        <f>IF(H65="","",IF(B65="NB",P64,IF(O65="",SUM($O$5:$O65)+N65,SUM($O$5:$O65))))</f>
        <v/>
      </c>
      <c r="Q65" s="130" t="str">
        <f t="shared" si="0"/>
        <v/>
      </c>
      <c r="R65" s="122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5"/>
        <v>0</v>
      </c>
      <c r="V65" s="14" t="str">
        <f t="shared" si="26"/>
        <v/>
      </c>
      <c r="W65" s="14" t="str">
        <f t="shared" si="49"/>
        <v>N</v>
      </c>
      <c r="X65" s="14" t="str">
        <f t="shared" si="27"/>
        <v>N</v>
      </c>
      <c r="Y65" s="14" t="str">
        <f t="shared" si="53"/>
        <v/>
      </c>
      <c r="Z65" s="79" t="str">
        <f t="shared" si="29"/>
        <v/>
      </c>
      <c r="AA65" s="14" t="str">
        <f t="shared" si="30"/>
        <v/>
      </c>
      <c r="AB65" s="14" t="str">
        <f t="shared" si="54"/>
        <v/>
      </c>
      <c r="AC65" s="14" t="str">
        <f t="shared" si="32"/>
        <v/>
      </c>
      <c r="AD65" s="14" t="str">
        <f t="shared" si="33"/>
        <v/>
      </c>
      <c r="AE65" s="14" t="str">
        <f t="shared" si="34"/>
        <v/>
      </c>
      <c r="AF65" s="14" t="str">
        <f t="shared" si="35"/>
        <v/>
      </c>
      <c r="AG65" s="152" t="str">
        <f t="shared" si="36"/>
        <v/>
      </c>
      <c r="AH65" s="152" t="str">
        <f t="shared" si="37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1" t="str">
        <f t="shared" si="14"/>
        <v/>
      </c>
      <c r="AM65" s="71" t="str">
        <f t="shared" si="15"/>
        <v/>
      </c>
      <c r="AN65" s="71" t="str">
        <f t="shared" si="16"/>
        <v/>
      </c>
      <c r="AO65" s="71" t="str">
        <f t="shared" si="17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2"/>
        <v>B</v>
      </c>
      <c r="BA65" s="14" t="str">
        <f t="shared" si="19"/>
        <v/>
      </c>
      <c r="BB65" s="14" t="str">
        <f t="shared" si="43"/>
        <v/>
      </c>
      <c r="BC65" s="14" t="str">
        <f t="shared" si="20"/>
        <v/>
      </c>
      <c r="BD65" s="14" t="str">
        <f t="shared" si="47"/>
        <v/>
      </c>
      <c r="BE65" s="14">
        <f t="shared" si="44"/>
        <v>1</v>
      </c>
      <c r="BF65" s="14">
        <f t="shared" si="45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7" t="str">
        <f t="shared" si="21"/>
        <v/>
      </c>
      <c r="E66" s="114" t="str">
        <f t="shared" si="22"/>
        <v/>
      </c>
      <c r="F66" s="67" t="str">
        <f t="shared" si="23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4" t="str">
        <f t="shared" si="9"/>
        <v/>
      </c>
      <c r="M66" s="24" t="str">
        <f t="shared" si="24"/>
        <v/>
      </c>
      <c r="N66" s="24" t="str">
        <f t="shared" si="46"/>
        <v/>
      </c>
      <c r="O66" s="117" t="str">
        <f t="shared" si="10"/>
        <v/>
      </c>
      <c r="P66" s="24" t="str">
        <f>IF(H66="","",IF(B66="NB",P65,IF(O66="",SUM($O$5:$O66)+N66,SUM($O$5:$O66))))</f>
        <v/>
      </c>
      <c r="Q66" s="123" t="str">
        <f t="shared" si="0"/>
        <v/>
      </c>
      <c r="R66" s="122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5"/>
        <v>0</v>
      </c>
      <c r="V66" s="14" t="str">
        <f t="shared" si="26"/>
        <v/>
      </c>
      <c r="W66" s="14" t="str">
        <f t="shared" si="49"/>
        <v>N</v>
      </c>
      <c r="X66" s="14" t="str">
        <f t="shared" si="27"/>
        <v>N</v>
      </c>
      <c r="Y66" s="14" t="str">
        <f t="shared" si="53"/>
        <v/>
      </c>
      <c r="Z66" s="79" t="str">
        <f t="shared" si="29"/>
        <v/>
      </c>
      <c r="AA66" s="14" t="str">
        <f t="shared" si="30"/>
        <v/>
      </c>
      <c r="AB66" s="14" t="str">
        <f t="shared" si="54"/>
        <v/>
      </c>
      <c r="AC66" s="14" t="str">
        <f t="shared" si="32"/>
        <v/>
      </c>
      <c r="AD66" s="14" t="str">
        <f t="shared" si="33"/>
        <v/>
      </c>
      <c r="AE66" s="14" t="str">
        <f t="shared" si="34"/>
        <v/>
      </c>
      <c r="AF66" s="14" t="str">
        <f t="shared" si="35"/>
        <v/>
      </c>
      <c r="AG66" s="152" t="str">
        <f t="shared" si="36"/>
        <v/>
      </c>
      <c r="AH66" s="152" t="str">
        <f t="shared" si="37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1" t="str">
        <f t="shared" si="14"/>
        <v/>
      </c>
      <c r="AM66" s="71" t="str">
        <f t="shared" si="15"/>
        <v/>
      </c>
      <c r="AN66" s="71" t="str">
        <f t="shared" si="16"/>
        <v/>
      </c>
      <c r="AO66" s="71" t="str">
        <f t="shared" si="17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2"/>
        <v>B</v>
      </c>
      <c r="BA66" s="14" t="str">
        <f t="shared" si="19"/>
        <v/>
      </c>
      <c r="BB66" s="14" t="str">
        <f t="shared" si="43"/>
        <v/>
      </c>
      <c r="BC66" s="14" t="str">
        <f t="shared" si="20"/>
        <v/>
      </c>
      <c r="BD66" s="14" t="str">
        <f t="shared" si="47"/>
        <v/>
      </c>
      <c r="BE66" s="14">
        <f t="shared" si="44"/>
        <v>1</v>
      </c>
      <c r="BF66" s="14">
        <f t="shared" si="45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7" t="str">
        <f t="shared" si="21"/>
        <v/>
      </c>
      <c r="E67" s="114" t="str">
        <f t="shared" si="22"/>
        <v/>
      </c>
      <c r="F67" s="67" t="str">
        <f t="shared" si="23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4" t="str">
        <f t="shared" si="9"/>
        <v/>
      </c>
      <c r="M67" s="24" t="str">
        <f t="shared" si="24"/>
        <v/>
      </c>
      <c r="N67" s="24" t="str">
        <f t="shared" si="46"/>
        <v/>
      </c>
      <c r="O67" s="117" t="str">
        <f t="shared" si="10"/>
        <v/>
      </c>
      <c r="P67" s="24" t="str">
        <f>IF(H67="","",IF(B67="NB",P66,IF(O67="",SUM($O$5:$O67)+N67,SUM($O$5:$O67))))</f>
        <v/>
      </c>
      <c r="Q67" s="123" t="str">
        <f t="shared" si="0"/>
        <v/>
      </c>
      <c r="R67" s="122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5"/>
        <v>0</v>
      </c>
      <c r="V67" s="14" t="str">
        <f t="shared" si="26"/>
        <v/>
      </c>
      <c r="W67" s="14" t="str">
        <f t="shared" si="49"/>
        <v>N</v>
      </c>
      <c r="X67" s="14" t="str">
        <f t="shared" si="27"/>
        <v>N</v>
      </c>
      <c r="Y67" s="14" t="str">
        <f t="shared" si="53"/>
        <v/>
      </c>
      <c r="Z67" s="79" t="str">
        <f t="shared" si="29"/>
        <v/>
      </c>
      <c r="AA67" s="14" t="str">
        <f t="shared" si="30"/>
        <v/>
      </c>
      <c r="AB67" s="14" t="str">
        <f t="shared" si="54"/>
        <v/>
      </c>
      <c r="AC67" s="14" t="str">
        <f t="shared" si="32"/>
        <v/>
      </c>
      <c r="AD67" s="14" t="str">
        <f t="shared" si="33"/>
        <v/>
      </c>
      <c r="AE67" s="14" t="str">
        <f t="shared" si="34"/>
        <v/>
      </c>
      <c r="AF67" s="14" t="str">
        <f t="shared" si="35"/>
        <v/>
      </c>
      <c r="AG67" s="152" t="str">
        <f t="shared" si="36"/>
        <v/>
      </c>
      <c r="AH67" s="152" t="str">
        <f t="shared" si="37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1" t="str">
        <f t="shared" si="14"/>
        <v/>
      </c>
      <c r="AM67" s="71" t="str">
        <f t="shared" si="15"/>
        <v/>
      </c>
      <c r="AN67" s="71" t="str">
        <f t="shared" si="16"/>
        <v/>
      </c>
      <c r="AO67" s="71" t="str">
        <f t="shared" si="17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2"/>
        <v>B</v>
      </c>
      <c r="BA67" s="14" t="str">
        <f t="shared" si="19"/>
        <v/>
      </c>
      <c r="BB67" s="14" t="str">
        <f t="shared" si="43"/>
        <v/>
      </c>
      <c r="BC67" s="14" t="str">
        <f t="shared" si="20"/>
        <v/>
      </c>
      <c r="BD67" s="14" t="str">
        <f t="shared" si="47"/>
        <v/>
      </c>
      <c r="BE67" s="14">
        <f t="shared" si="44"/>
        <v>1</v>
      </c>
      <c r="BF67" s="14">
        <f t="shared" si="45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7" t="str">
        <f t="shared" si="21"/>
        <v/>
      </c>
      <c r="E68" s="114" t="str">
        <f t="shared" si="22"/>
        <v/>
      </c>
      <c r="F68" s="67" t="str">
        <f t="shared" si="23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4" t="str">
        <f t="shared" si="9"/>
        <v/>
      </c>
      <c r="M68" s="24" t="str">
        <f t="shared" si="24"/>
        <v/>
      </c>
      <c r="N68" s="24" t="str">
        <f t="shared" si="46"/>
        <v/>
      </c>
      <c r="O68" s="117" t="str">
        <f t="shared" si="10"/>
        <v/>
      </c>
      <c r="P68" s="24" t="str">
        <f>IF(H68="","",IF(B68="NB",P67,IF(O68="",SUM($O$5:$O68)+N68,SUM($O$5:$O68))))</f>
        <v/>
      </c>
      <c r="Q68" s="123" t="str">
        <f t="shared" si="0"/>
        <v/>
      </c>
      <c r="R68" s="122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5"/>
        <v>0</v>
      </c>
      <c r="V68" s="14" t="str">
        <f t="shared" si="26"/>
        <v/>
      </c>
      <c r="W68" s="14" t="str">
        <f t="shared" si="49"/>
        <v>N</v>
      </c>
      <c r="X68" s="14" t="str">
        <f t="shared" si="27"/>
        <v>N</v>
      </c>
      <c r="Y68" s="14" t="str">
        <f t="shared" si="53"/>
        <v/>
      </c>
      <c r="Z68" s="79" t="str">
        <f t="shared" si="29"/>
        <v/>
      </c>
      <c r="AA68" s="14" t="str">
        <f t="shared" si="30"/>
        <v/>
      </c>
      <c r="AB68" s="14" t="str">
        <f t="shared" si="54"/>
        <v/>
      </c>
      <c r="AC68" s="14" t="str">
        <f t="shared" si="32"/>
        <v/>
      </c>
      <c r="AD68" s="14" t="str">
        <f t="shared" si="33"/>
        <v/>
      </c>
      <c r="AE68" s="14" t="str">
        <f t="shared" si="34"/>
        <v/>
      </c>
      <c r="AF68" s="14" t="str">
        <f t="shared" si="35"/>
        <v/>
      </c>
      <c r="AG68" s="152" t="str">
        <f t="shared" si="36"/>
        <v/>
      </c>
      <c r="AH68" s="152" t="str">
        <f t="shared" si="37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1" t="str">
        <f t="shared" si="14"/>
        <v/>
      </c>
      <c r="AM68" s="71" t="str">
        <f t="shared" si="15"/>
        <v/>
      </c>
      <c r="AN68" s="71" t="str">
        <f t="shared" si="16"/>
        <v/>
      </c>
      <c r="AO68" s="71" t="str">
        <f t="shared" si="17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2"/>
        <v>B</v>
      </c>
      <c r="BA68" s="14" t="str">
        <f t="shared" si="19"/>
        <v/>
      </c>
      <c r="BB68" s="14" t="str">
        <f t="shared" si="43"/>
        <v/>
      </c>
      <c r="BC68" s="14" t="str">
        <f t="shared" si="20"/>
        <v/>
      </c>
      <c r="BD68" s="14" t="str">
        <f t="shared" si="47"/>
        <v/>
      </c>
      <c r="BE68" s="14">
        <f t="shared" si="44"/>
        <v>1</v>
      </c>
      <c r="BF68" s="14">
        <f t="shared" si="45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8" t="str">
        <f t="shared" si="21"/>
        <v/>
      </c>
      <c r="E69" s="115" t="str">
        <f t="shared" si="22"/>
        <v/>
      </c>
      <c r="F69" s="70" t="str">
        <f t="shared" si="23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5" t="str">
        <f t="shared" si="9"/>
        <v/>
      </c>
      <c r="M69" s="25" t="str">
        <f t="shared" si="24"/>
        <v/>
      </c>
      <c r="N69" s="24" t="str">
        <f t="shared" si="46"/>
        <v/>
      </c>
      <c r="O69" s="124" t="str">
        <f t="shared" si="10"/>
        <v/>
      </c>
      <c r="P69" s="25" t="str">
        <f>IF(H69="","",IF(B69="NB",P68,IF(O69="",SUM($O$5:$O69)+N69,SUM($O$5:$O69))))</f>
        <v/>
      </c>
      <c r="Q69" s="125" t="str">
        <f t="shared" ref="Q69:Q109" si="60">IF(AB69="R","Rabbit","")</f>
        <v/>
      </c>
      <c r="R69" s="122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5"/>
        <v>0</v>
      </c>
      <c r="V69" s="14" t="str">
        <f t="shared" si="26"/>
        <v/>
      </c>
      <c r="W69" s="14" t="str">
        <f t="shared" si="49"/>
        <v>N</v>
      </c>
      <c r="X69" s="14" t="str">
        <f t="shared" si="27"/>
        <v>N</v>
      </c>
      <c r="Y69" s="14" t="str">
        <f t="shared" si="53"/>
        <v/>
      </c>
      <c r="Z69" s="79" t="str">
        <f t="shared" si="29"/>
        <v/>
      </c>
      <c r="AA69" s="14" t="str">
        <f t="shared" si="30"/>
        <v/>
      </c>
      <c r="AB69" s="14" t="str">
        <f t="shared" si="54"/>
        <v/>
      </c>
      <c r="AC69" s="14" t="str">
        <f t="shared" si="32"/>
        <v/>
      </c>
      <c r="AD69" s="14" t="str">
        <f t="shared" si="33"/>
        <v/>
      </c>
      <c r="AE69" s="14" t="str">
        <f t="shared" si="34"/>
        <v/>
      </c>
      <c r="AF69" s="14" t="str">
        <f t="shared" si="35"/>
        <v/>
      </c>
      <c r="AG69" s="152" t="str">
        <f t="shared" si="36"/>
        <v/>
      </c>
      <c r="AH69" s="152" t="str">
        <f t="shared" si="37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1" t="str">
        <f t="shared" si="14"/>
        <v/>
      </c>
      <c r="AM69" s="71" t="str">
        <f t="shared" si="15"/>
        <v/>
      </c>
      <c r="AN69" s="71" t="str">
        <f t="shared" si="16"/>
        <v/>
      </c>
      <c r="AO69" s="71" t="str">
        <f t="shared" si="17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2"/>
        <v>B</v>
      </c>
      <c r="BA69" s="14" t="str">
        <f t="shared" si="19"/>
        <v/>
      </c>
      <c r="BB69" s="14" t="str">
        <f t="shared" si="43"/>
        <v/>
      </c>
      <c r="BC69" s="14" t="str">
        <f t="shared" si="20"/>
        <v/>
      </c>
      <c r="BD69" s="14" t="str">
        <f t="shared" si="47"/>
        <v/>
      </c>
      <c r="BE69" s="14">
        <f t="shared" si="44"/>
        <v>1</v>
      </c>
      <c r="BF69" s="14">
        <f t="shared" si="45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1">IF(H69="","",IF(AR69=AR70,"",AR70))</f>
        <v/>
      </c>
      <c r="D70" s="75" t="str">
        <f t="shared" si="21"/>
        <v/>
      </c>
      <c r="E70" s="113" t="str">
        <f t="shared" si="22"/>
        <v/>
      </c>
      <c r="F70" s="76" t="str">
        <f t="shared" si="23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3" t="str">
        <f t="shared" si="9"/>
        <v/>
      </c>
      <c r="M70" s="36" t="str">
        <f t="shared" si="24"/>
        <v/>
      </c>
      <c r="N70" s="24" t="str">
        <f t="shared" si="46"/>
        <v/>
      </c>
      <c r="O70" s="129" t="str">
        <f t="shared" si="10"/>
        <v/>
      </c>
      <c r="P70" s="36" t="str">
        <f>IF(H70="","",IF(B70="NB",P69,IF(O70="",SUM($O$5:$O70)+N70,SUM($O$5:$O70))))</f>
        <v/>
      </c>
      <c r="Q70" s="130" t="str">
        <f t="shared" si="60"/>
        <v/>
      </c>
      <c r="R70" s="122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5"/>
        <v>0</v>
      </c>
      <c r="V70" s="14" t="str">
        <f t="shared" si="26"/>
        <v/>
      </c>
      <c r="W70" s="14" t="str">
        <f t="shared" si="49"/>
        <v>N</v>
      </c>
      <c r="X70" s="14" t="str">
        <f t="shared" si="27"/>
        <v>N</v>
      </c>
      <c r="Y70" s="14" t="str">
        <f t="shared" si="53"/>
        <v/>
      </c>
      <c r="Z70" s="79" t="str">
        <f t="shared" si="29"/>
        <v/>
      </c>
      <c r="AA70" s="14" t="str">
        <f t="shared" si="30"/>
        <v/>
      </c>
      <c r="AB70" s="14" t="str">
        <f t="shared" si="54"/>
        <v/>
      </c>
      <c r="AC70" s="14" t="str">
        <f t="shared" si="32"/>
        <v/>
      </c>
      <c r="AD70" s="14" t="str">
        <f t="shared" si="33"/>
        <v/>
      </c>
      <c r="AE70" s="14" t="str">
        <f t="shared" si="34"/>
        <v/>
      </c>
      <c r="AF70" s="14" t="str">
        <f t="shared" si="35"/>
        <v/>
      </c>
      <c r="AG70" s="152" t="str">
        <f t="shared" si="36"/>
        <v/>
      </c>
      <c r="AH70" s="152" t="str">
        <f t="shared" si="37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1" t="str">
        <f t="shared" si="14"/>
        <v/>
      </c>
      <c r="AM70" s="71" t="str">
        <f t="shared" si="15"/>
        <v/>
      </c>
      <c r="AN70" s="71" t="str">
        <f t="shared" si="16"/>
        <v/>
      </c>
      <c r="AO70" s="71" t="str">
        <f t="shared" si="17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2"/>
        <v>B</v>
      </c>
      <c r="BA70" s="14" t="str">
        <f t="shared" si="19"/>
        <v/>
      </c>
      <c r="BB70" s="14" t="str">
        <f t="shared" si="43"/>
        <v/>
      </c>
      <c r="BC70" s="14" t="str">
        <f t="shared" si="20"/>
        <v/>
      </c>
      <c r="BD70" s="14" t="str">
        <f t="shared" si="47"/>
        <v/>
      </c>
      <c r="BE70" s="14">
        <f t="shared" si="44"/>
        <v>1</v>
      </c>
      <c r="BF70" s="14">
        <f t="shared" si="45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1"/>
        <v/>
      </c>
      <c r="D71" s="77" t="str">
        <f t="shared" si="21"/>
        <v/>
      </c>
      <c r="E71" s="114" t="str">
        <f t="shared" si="22"/>
        <v/>
      </c>
      <c r="F71" s="67" t="str">
        <f t="shared" si="23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4" t="str">
        <f t="shared" si="9"/>
        <v/>
      </c>
      <c r="M71" s="24" t="str">
        <f t="shared" si="24"/>
        <v/>
      </c>
      <c r="N71" s="24" t="str">
        <f t="shared" si="46"/>
        <v/>
      </c>
      <c r="O71" s="117" t="str">
        <f t="shared" si="10"/>
        <v/>
      </c>
      <c r="P71" s="24" t="str">
        <f>IF(H71="","",IF(B71="NB",P70,IF(O71="",SUM($O$5:$O71)+N71,SUM($O$5:$O71))))</f>
        <v/>
      </c>
      <c r="Q71" s="123" t="str">
        <f t="shared" si="60"/>
        <v/>
      </c>
      <c r="R71" s="122" t="str">
        <f t="shared" si="11"/>
        <v/>
      </c>
      <c r="S71" s="79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5"/>
        <v>0</v>
      </c>
      <c r="V71" s="14" t="str">
        <f t="shared" si="26"/>
        <v/>
      </c>
      <c r="W71" s="14" t="str">
        <f t="shared" si="49"/>
        <v>N</v>
      </c>
      <c r="X71" s="14" t="str">
        <f t="shared" si="27"/>
        <v>N</v>
      </c>
      <c r="Y71" s="14" t="str">
        <f t="shared" si="53"/>
        <v/>
      </c>
      <c r="Z71" s="79" t="str">
        <f t="shared" si="29"/>
        <v/>
      </c>
      <c r="AA71" s="14" t="str">
        <f t="shared" si="30"/>
        <v/>
      </c>
      <c r="AB71" s="14" t="str">
        <f t="shared" si="54"/>
        <v/>
      </c>
      <c r="AC71" s="14" t="str">
        <f t="shared" si="32"/>
        <v/>
      </c>
      <c r="AD71" s="14" t="str">
        <f t="shared" si="33"/>
        <v/>
      </c>
      <c r="AE71" s="14" t="str">
        <f t="shared" si="34"/>
        <v/>
      </c>
      <c r="AF71" s="14" t="str">
        <f t="shared" si="35"/>
        <v/>
      </c>
      <c r="AG71" s="152" t="str">
        <f t="shared" si="36"/>
        <v/>
      </c>
      <c r="AH71" s="152" t="str">
        <f t="shared" si="37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1" t="str">
        <f t="shared" si="14"/>
        <v/>
      </c>
      <c r="AM71" s="71" t="str">
        <f t="shared" si="15"/>
        <v/>
      </c>
      <c r="AN71" s="71" t="str">
        <f t="shared" si="16"/>
        <v/>
      </c>
      <c r="AO71" s="71" t="str">
        <f t="shared" si="17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2"/>
        <v>B</v>
      </c>
      <c r="BA71" s="14" t="str">
        <f t="shared" si="19"/>
        <v/>
      </c>
      <c r="BB71" s="14" t="str">
        <f t="shared" si="43"/>
        <v/>
      </c>
      <c r="BC71" s="14" t="str">
        <f t="shared" si="20"/>
        <v/>
      </c>
      <c r="BD71" s="14" t="str">
        <f t="shared" si="47"/>
        <v/>
      </c>
      <c r="BE71" s="14">
        <f t="shared" si="44"/>
        <v>1</v>
      </c>
      <c r="BF71" s="14">
        <f t="shared" si="45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1"/>
        <v/>
      </c>
      <c r="D72" s="77" t="str">
        <f t="shared" si="21"/>
        <v/>
      </c>
      <c r="E72" s="114" t="str">
        <f t="shared" si="22"/>
        <v/>
      </c>
      <c r="F72" s="67" t="str">
        <f t="shared" si="23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4" t="str">
        <f t="shared" si="9"/>
        <v/>
      </c>
      <c r="M72" s="24" t="str">
        <f t="shared" si="24"/>
        <v/>
      </c>
      <c r="N72" s="24" t="str">
        <f t="shared" si="46"/>
        <v/>
      </c>
      <c r="O72" s="117" t="str">
        <f t="shared" si="10"/>
        <v/>
      </c>
      <c r="P72" s="24" t="str">
        <f>IF(H72="","",IF(B72="NB",P71,IF(O72="",SUM($O$5:$O72)+N72,SUM($O$5:$O72))))</f>
        <v/>
      </c>
      <c r="Q72" s="123" t="str">
        <f t="shared" si="60"/>
        <v/>
      </c>
      <c r="R72" s="122" t="str">
        <f t="shared" si="11"/>
        <v/>
      </c>
      <c r="S72" s="79" t="str">
        <f t="shared" si="12"/>
        <v/>
      </c>
      <c r="T72" s="14" t="str">
        <f t="shared" si="63"/>
        <v/>
      </c>
      <c r="U72" s="14">
        <f t="shared" si="25"/>
        <v>0</v>
      </c>
      <c r="V72" s="14" t="str">
        <f t="shared" si="26"/>
        <v/>
      </c>
      <c r="W72" s="14" t="str">
        <f t="shared" si="49"/>
        <v>N</v>
      </c>
      <c r="X72" s="14" t="str">
        <f t="shared" si="27"/>
        <v>N</v>
      </c>
      <c r="Y72" s="14" t="str">
        <f t="shared" si="53"/>
        <v/>
      </c>
      <c r="Z72" s="79" t="str">
        <f t="shared" si="29"/>
        <v/>
      </c>
      <c r="AA72" s="14" t="str">
        <f t="shared" si="30"/>
        <v/>
      </c>
      <c r="AB72" s="14" t="str">
        <f t="shared" si="54"/>
        <v/>
      </c>
      <c r="AC72" s="14" t="str">
        <f t="shared" si="32"/>
        <v/>
      </c>
      <c r="AD72" s="14" t="str">
        <f t="shared" si="33"/>
        <v/>
      </c>
      <c r="AE72" s="14" t="str">
        <f t="shared" si="34"/>
        <v/>
      </c>
      <c r="AF72" s="14" t="str">
        <f t="shared" si="35"/>
        <v/>
      </c>
      <c r="AG72" s="152" t="str">
        <f t="shared" si="36"/>
        <v/>
      </c>
      <c r="AH72" s="152" t="str">
        <f t="shared" si="37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1" t="str">
        <f t="shared" si="14"/>
        <v/>
      </c>
      <c r="AM72" s="71" t="str">
        <f t="shared" si="15"/>
        <v/>
      </c>
      <c r="AN72" s="71" t="str">
        <f t="shared" si="16"/>
        <v/>
      </c>
      <c r="AO72" s="71" t="str">
        <f t="shared" si="17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2"/>
        <v>B</v>
      </c>
      <c r="BA72" s="14" t="str">
        <f t="shared" si="19"/>
        <v/>
      </c>
      <c r="BB72" s="14" t="str">
        <f t="shared" si="43"/>
        <v/>
      </c>
      <c r="BC72" s="14" t="str">
        <f t="shared" si="20"/>
        <v/>
      </c>
      <c r="BD72" s="14" t="str">
        <f t="shared" si="47"/>
        <v/>
      </c>
      <c r="BE72" s="14">
        <f t="shared" si="44"/>
        <v>1</v>
      </c>
      <c r="BF72" s="14">
        <f t="shared" si="45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1"/>
        <v/>
      </c>
      <c r="D73" s="77" t="str">
        <f t="shared" si="21"/>
        <v/>
      </c>
      <c r="E73" s="114" t="str">
        <f t="shared" si="22"/>
        <v/>
      </c>
      <c r="F73" s="67" t="str">
        <f t="shared" si="23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4" t="str">
        <f t="shared" si="9"/>
        <v/>
      </c>
      <c r="M73" s="24" t="str">
        <f t="shared" si="24"/>
        <v/>
      </c>
      <c r="N73" s="24" t="str">
        <f t="shared" si="46"/>
        <v/>
      </c>
      <c r="O73" s="117" t="str">
        <f t="shared" si="10"/>
        <v/>
      </c>
      <c r="P73" s="24" t="str">
        <f>IF(H73="","",IF(B73="NB",P72,IF(O73="",SUM($O$5:$O73)+N73,SUM($O$5:$O73))))</f>
        <v/>
      </c>
      <c r="Q73" s="123" t="str">
        <f t="shared" si="60"/>
        <v/>
      </c>
      <c r="R73" s="122" t="str">
        <f t="shared" si="11"/>
        <v/>
      </c>
      <c r="S73" s="79" t="str">
        <f t="shared" si="12"/>
        <v/>
      </c>
      <c r="T73" s="14" t="str">
        <f t="shared" si="63"/>
        <v/>
      </c>
      <c r="U73" s="14">
        <f t="shared" si="25"/>
        <v>0</v>
      </c>
      <c r="V73" s="14" t="str">
        <f t="shared" si="26"/>
        <v/>
      </c>
      <c r="W73" s="14" t="str">
        <f t="shared" si="49"/>
        <v>N</v>
      </c>
      <c r="X73" s="14" t="str">
        <f t="shared" si="27"/>
        <v>N</v>
      </c>
      <c r="Y73" s="14" t="str">
        <f t="shared" si="53"/>
        <v/>
      </c>
      <c r="Z73" s="79" t="str">
        <f t="shared" si="29"/>
        <v/>
      </c>
      <c r="AA73" s="14" t="str">
        <f t="shared" si="30"/>
        <v/>
      </c>
      <c r="AB73" s="14" t="str">
        <f t="shared" si="54"/>
        <v/>
      </c>
      <c r="AC73" s="14" t="str">
        <f t="shared" si="32"/>
        <v/>
      </c>
      <c r="AD73" s="14" t="str">
        <f t="shared" si="33"/>
        <v/>
      </c>
      <c r="AE73" s="14" t="str">
        <f t="shared" si="34"/>
        <v/>
      </c>
      <c r="AF73" s="14" t="str">
        <f t="shared" si="35"/>
        <v/>
      </c>
      <c r="AG73" s="152" t="str">
        <f t="shared" si="36"/>
        <v/>
      </c>
      <c r="AH73" s="152" t="str">
        <f t="shared" si="37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1" t="str">
        <f t="shared" si="14"/>
        <v/>
      </c>
      <c r="AM73" s="71" t="str">
        <f t="shared" si="15"/>
        <v/>
      </c>
      <c r="AN73" s="71" t="str">
        <f t="shared" si="16"/>
        <v/>
      </c>
      <c r="AO73" s="71" t="str">
        <f t="shared" si="17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2"/>
        <v>B</v>
      </c>
      <c r="BA73" s="14" t="str">
        <f t="shared" si="19"/>
        <v/>
      </c>
      <c r="BB73" s="14" t="str">
        <f t="shared" si="43"/>
        <v/>
      </c>
      <c r="BC73" s="14" t="str">
        <f t="shared" si="20"/>
        <v/>
      </c>
      <c r="BD73" s="14" t="str">
        <f t="shared" si="47"/>
        <v/>
      </c>
      <c r="BE73" s="14">
        <f t="shared" si="44"/>
        <v>1</v>
      </c>
      <c r="BF73" s="14">
        <f t="shared" si="45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69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8" t="str">
        <f t="shared" si="21"/>
        <v/>
      </c>
      <c r="E74" s="115" t="str">
        <f t="shared" si="22"/>
        <v/>
      </c>
      <c r="F74" s="70" t="str">
        <f t="shared" si="23"/>
        <v/>
      </c>
      <c r="H74" s="82" t="str">
        <f>IF('Strategy Dashboard'!AU74="","",'Strategy Dashboard'!AU74)</f>
        <v/>
      </c>
      <c r="J74" s="69" t="str">
        <f t="shared" ref="J74:J109" si="65">IF(AS73=AS74,"",AS74)</f>
        <v/>
      </c>
      <c r="K74" s="78" t="str">
        <f t="shared" ref="K74:K109" si="66">IF(H73="","",IF(AND(D74=AG74,LEFT(AG74)="L",REPLACE(AG74,1,1,"")&gt;=5),"L"&amp;(REPLACE(AG74,1,1,"")-3),AG74))</f>
        <v/>
      </c>
      <c r="L74" s="115" t="str">
        <f t="shared" ref="L74:L109" si="67">IF(H73="","",IF(AND(E74=AH74,LEFT(AH74)="L",REPLACE(AH74,1,1,"")&gt;=5),"L"&amp;(REPLACE(AH74,1,1,"")-3),AH74))</f>
        <v/>
      </c>
      <c r="M74" s="25" t="str">
        <f t="shared" si="24"/>
        <v/>
      </c>
      <c r="N74" s="24" t="str">
        <f t="shared" si="46"/>
        <v/>
      </c>
      <c r="O74" s="124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5" t="str">
        <f t="shared" si="60"/>
        <v/>
      </c>
      <c r="R74" s="122" t="str">
        <f t="shared" ref="R74:R109" si="69">IF(H74="","",IF(M74="W",0+BF74,0-BF74)+IF(F74="W",0+BE74,0-BE74))</f>
        <v/>
      </c>
      <c r="S74" s="79" t="str">
        <f t="shared" ref="S74:S109" si="70">IF(H74="","",IF(R74&gt;0,"W",IF(R74&lt;0,"L","")))</f>
        <v/>
      </c>
      <c r="T74" s="14" t="str">
        <f t="shared" si="63"/>
        <v/>
      </c>
      <c r="U74" s="14">
        <f t="shared" si="25"/>
        <v>0</v>
      </c>
      <c r="V74" s="14" t="str">
        <f t="shared" si="26"/>
        <v/>
      </c>
      <c r="W74" s="14" t="str">
        <f t="shared" si="49"/>
        <v>N</v>
      </c>
      <c r="X74" s="14" t="str">
        <f t="shared" si="27"/>
        <v>N</v>
      </c>
      <c r="Y74" s="14" t="str">
        <f t="shared" si="53"/>
        <v/>
      </c>
      <c r="Z74" s="79" t="str">
        <f t="shared" si="29"/>
        <v/>
      </c>
      <c r="AA74" s="14" t="str">
        <f t="shared" si="30"/>
        <v/>
      </c>
      <c r="AB74" s="14" t="str">
        <f t="shared" si="54"/>
        <v/>
      </c>
      <c r="AC74" s="14" t="str">
        <f t="shared" si="32"/>
        <v/>
      </c>
      <c r="AD74" s="14" t="str">
        <f t="shared" si="33"/>
        <v/>
      </c>
      <c r="AE74" s="14" t="str">
        <f t="shared" si="34"/>
        <v/>
      </c>
      <c r="AF74" s="14" t="str">
        <f t="shared" si="35"/>
        <v/>
      </c>
      <c r="AG74" s="152" t="str">
        <f t="shared" si="36"/>
        <v/>
      </c>
      <c r="AH74" s="152" t="str">
        <f t="shared" si="37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1" t="str">
        <f t="shared" ref="AL74:AL109" si="71">IF(AR74="T-T",IF(H72="B",BB74,""),IF(AR74="T-C",IF(H73="B",BB74,""),IF(AR74="T-B",IF(H73="P",BB74,""),"")))</f>
        <v/>
      </c>
      <c r="AM74" s="71" t="str">
        <f t="shared" ref="AM74:AM109" si="72">IF(AR74="T-T",IF(H72="P",BB74,""),IF(AR74="T-C",IF(H73="P",BB74,""),IF(AR74="T-B",IF(H73="B",BB74,""),"")))</f>
        <v/>
      </c>
      <c r="AN74" s="71" t="str">
        <f t="shared" ref="AN74:AN109" si="73">IF(AR74="T-T",IF(H72="B",BD74,""),IF(AR74="T-C",IF(H73="B",BD74,""),IF(AR74="T-B",IF(H73="P",BD74,""),"")))</f>
        <v/>
      </c>
      <c r="AO74" s="71" t="str">
        <f t="shared" ref="AO74:AO109" si="74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2"/>
        <v>B</v>
      </c>
      <c r="BA74" s="14" t="str">
        <f t="shared" ref="BA74:BA109" si="75">IF(D73="",E73,D73)&amp;F73</f>
        <v/>
      </c>
      <c r="BB74" s="14" t="str">
        <f t="shared" si="43"/>
        <v/>
      </c>
      <c r="BC74" s="14" t="str">
        <f t="shared" ref="BC74:BC109" si="76">IF(K73="",L73,K73)&amp;M73</f>
        <v/>
      </c>
      <c r="BD74" s="14" t="str">
        <f t="shared" si="47"/>
        <v/>
      </c>
      <c r="BE74" s="14">
        <f t="shared" si="44"/>
        <v>1</v>
      </c>
      <c r="BF74" s="14">
        <f t="shared" si="45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4" t="str">
        <f t="shared" si="64"/>
        <v/>
      </c>
      <c r="C75" s="36" t="str">
        <f t="shared" si="61"/>
        <v/>
      </c>
      <c r="D75" s="75" t="str">
        <f t="shared" ref="D75:D109" si="77">IF(H74="","",IF(AR75="OP",BB75,AL75))</f>
        <v/>
      </c>
      <c r="E75" s="113" t="str">
        <f t="shared" ref="E75:E109" si="78">IF(H74="","",IF(AR75="OP","",AM75))</f>
        <v/>
      </c>
      <c r="F75" s="76" t="str">
        <f t="shared" ref="F75:F109" si="79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5"/>
        <v/>
      </c>
      <c r="K75" s="75" t="str">
        <f t="shared" si="66"/>
        <v/>
      </c>
      <c r="L75" s="113" t="str">
        <f t="shared" si="67"/>
        <v/>
      </c>
      <c r="M75" s="36" t="str">
        <f t="shared" ref="M75:M109" si="80">IF(H75="","",IF(H75="P",IF(K75="","L","W"),IF(L75="","L","W")))</f>
        <v/>
      </c>
      <c r="N75" s="24" t="str">
        <f t="shared" si="46"/>
        <v/>
      </c>
      <c r="O75" s="129" t="str">
        <f t="shared" si="68"/>
        <v/>
      </c>
      <c r="P75" s="36" t="str">
        <f>IF(H75="","",IF(B75="NB",P74,IF(O75="",SUM($O$5:$O75)+N75,SUM($O$5:$O75))))</f>
        <v/>
      </c>
      <c r="Q75" s="130" t="str">
        <f t="shared" si="60"/>
        <v/>
      </c>
      <c r="R75" s="122" t="str">
        <f t="shared" si="69"/>
        <v/>
      </c>
      <c r="S75" s="79" t="str">
        <f t="shared" si="70"/>
        <v/>
      </c>
      <c r="T75" s="14" t="str">
        <f t="shared" si="63"/>
        <v/>
      </c>
      <c r="U75" s="14">
        <f t="shared" ref="U75:U109" si="81">IF(S75="",0,IFERROR(VLOOKUP(S70&amp;S71&amp;S72&amp;S73&amp;S74&amp;S75,BP:BQ,2,FALSE),0))</f>
        <v>0</v>
      </c>
      <c r="V75" s="14" t="str">
        <f t="shared" ref="V75:V109" si="82">IF(H74="","",IF(AB74="R","S",IF(V74="S","C",IF(N74&gt;0,"S","C"))))</f>
        <v/>
      </c>
      <c r="W75" s="14" t="str">
        <f t="shared" si="49"/>
        <v>N</v>
      </c>
      <c r="X75" s="14" t="str">
        <f t="shared" ref="X75:X116" si="83">IF(OR(M71&amp;M72&amp;M73="WLW",M72&amp;M73="WW"),"Y","N")</f>
        <v>N</v>
      </c>
      <c r="Y75" s="14" t="str">
        <f t="shared" si="53"/>
        <v/>
      </c>
      <c r="Z75" s="79" t="str">
        <f t="shared" ref="Z75:Z109" si="84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5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6">IF(H74="","",IF(D75="B",1,IF(REPLACE(D75,1,1,"")="",0,INT(REPLACE(D75,1,1,"")))))</f>
        <v/>
      </c>
      <c r="AD75" s="14" t="str">
        <f t="shared" ref="AD75:AD109" si="87">IF(H74="","",IF(E75="B",1,IF(REPLACE(E75,1,1,"")="",0,INT(REPLACE(E75,1,1,"")))))</f>
        <v/>
      </c>
      <c r="AE75" s="14" t="str">
        <f t="shared" ref="AE75:AE109" si="88">IF(H74="","",IF(K75="B",1,IF(REPLACE(K75,1,1,"")="",0,INT(REPLACE(K75,1,1,"")))))</f>
        <v/>
      </c>
      <c r="AF75" s="14" t="str">
        <f t="shared" ref="AF75:AF109" si="89">IF(H74="","",IF(L75="B",1,IF(REPLACE(L75,1,1,"")="",0,INT(REPLACE(L75,1,1,"")))))</f>
        <v/>
      </c>
      <c r="AG75" s="152" t="str">
        <f t="shared" ref="AG75:AG109" si="90">IF(H74="","",IF(AS75="OB","",AN75))</f>
        <v/>
      </c>
      <c r="AH75" s="152" t="str">
        <f t="shared" ref="AH75:AH109" si="91">IF(H74="","",IF(AS75="OB",BD75,AO75))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1" t="str">
        <f t="shared" si="71"/>
        <v/>
      </c>
      <c r="AM75" s="71" t="str">
        <f t="shared" si="72"/>
        <v/>
      </c>
      <c r="AN75" s="71" t="str">
        <f t="shared" si="73"/>
        <v/>
      </c>
      <c r="AO75" s="71" t="str">
        <f t="shared" si="74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2">IF(COUNTBLANK(AT70:AT74)&gt;2,"B","P")</f>
        <v>B</v>
      </c>
      <c r="BA75" s="14" t="str">
        <f t="shared" si="75"/>
        <v/>
      </c>
      <c r="BB75" s="14" t="str">
        <f t="shared" ref="BB75:BB109" si="93">IF(OR(V75="S",AND(Z74="Y",W75="N")),"B",IFERROR(VLOOKUP(BA75,BM:BN,2,FALSE),""))</f>
        <v/>
      </c>
      <c r="BC75" s="14" t="str">
        <f t="shared" si="76"/>
        <v/>
      </c>
      <c r="BD75" s="14" t="str">
        <f t="shared" si="47"/>
        <v/>
      </c>
      <c r="BE75" s="14">
        <f t="shared" ref="BE75:BE109" si="94">IF(REPLACE(BB75, 1, 1, "")="",1,REPLACE(BB75, 1, 1, ""))</f>
        <v>1</v>
      </c>
      <c r="BF75" s="14">
        <f t="shared" ref="BF75:BF109" si="95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68" t="str">
        <f t="shared" si="64"/>
        <v/>
      </c>
      <c r="C76" s="24" t="str">
        <f t="shared" si="61"/>
        <v/>
      </c>
      <c r="D76" s="77" t="str">
        <f t="shared" si="77"/>
        <v/>
      </c>
      <c r="E76" s="114" t="str">
        <f t="shared" si="78"/>
        <v/>
      </c>
      <c r="F76" s="67" t="str">
        <f t="shared" si="79"/>
        <v/>
      </c>
      <c r="H76" s="81" t="str">
        <f>IF('Strategy Dashboard'!AU76="","",'Strategy Dashboard'!AU76)</f>
        <v/>
      </c>
      <c r="J76" s="68" t="str">
        <f t="shared" si="65"/>
        <v/>
      </c>
      <c r="K76" s="77" t="str">
        <f t="shared" si="66"/>
        <v/>
      </c>
      <c r="L76" s="114" t="str">
        <f t="shared" si="67"/>
        <v/>
      </c>
      <c r="M76" s="24" t="str">
        <f t="shared" si="80"/>
        <v/>
      </c>
      <c r="N76" s="24" t="str">
        <f t="shared" ref="N76:N109" si="96">IF(H76="","",IF(S76="",IF(V76="S",0,N75),IF(S76="W",IF(V76="S",0,N75)+INT(REPLACE(B76,1,1,"")),IF(V76="S",0,N75)-INT(REPLACE(B76,1,1,"")))))</f>
        <v/>
      </c>
      <c r="O76" s="117" t="str">
        <f t="shared" si="68"/>
        <v/>
      </c>
      <c r="P76" s="24" t="str">
        <f>IF(H76="","",IF(B76="NB",P75,IF(O76="",SUM($O$5:$O76)+N76,SUM($O$5:$O76))))</f>
        <v/>
      </c>
      <c r="Q76" s="123" t="str">
        <f t="shared" si="60"/>
        <v/>
      </c>
      <c r="R76" s="122" t="str">
        <f t="shared" si="69"/>
        <v/>
      </c>
      <c r="S76" s="79" t="str">
        <f t="shared" si="70"/>
        <v/>
      </c>
      <c r="T76" s="14" t="str">
        <f t="shared" si="63"/>
        <v/>
      </c>
      <c r="U76" s="14">
        <f t="shared" si="81"/>
        <v>0</v>
      </c>
      <c r="V76" s="14" t="str">
        <f t="shared" si="82"/>
        <v/>
      </c>
      <c r="W76" s="14" t="str">
        <f t="shared" si="49"/>
        <v>N</v>
      </c>
      <c r="X76" s="14" t="str">
        <f t="shared" si="83"/>
        <v>N</v>
      </c>
      <c r="Y76" s="14" t="str">
        <f t="shared" si="53"/>
        <v/>
      </c>
      <c r="Z76" s="79" t="str">
        <f t="shared" si="84"/>
        <v/>
      </c>
      <c r="AA76" s="14" t="str">
        <f t="shared" si="85"/>
        <v/>
      </c>
      <c r="AB76" s="14" t="str">
        <f t="shared" si="54"/>
        <v/>
      </c>
      <c r="AC76" s="14" t="str">
        <f t="shared" si="86"/>
        <v/>
      </c>
      <c r="AD76" s="14" t="str">
        <f t="shared" si="87"/>
        <v/>
      </c>
      <c r="AE76" s="14" t="str">
        <f t="shared" si="88"/>
        <v/>
      </c>
      <c r="AF76" s="14" t="str">
        <f t="shared" si="89"/>
        <v/>
      </c>
      <c r="AG76" s="152" t="str">
        <f t="shared" si="90"/>
        <v/>
      </c>
      <c r="AH76" s="152" t="str">
        <f t="shared" si="91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1" t="str">
        <f t="shared" si="71"/>
        <v/>
      </c>
      <c r="AM76" s="71" t="str">
        <f t="shared" si="72"/>
        <v/>
      </c>
      <c r="AN76" s="71" t="str">
        <f t="shared" si="73"/>
        <v/>
      </c>
      <c r="AO76" s="71" t="str">
        <f t="shared" si="74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2"/>
        <v>B</v>
      </c>
      <c r="BA76" s="14" t="str">
        <f t="shared" si="75"/>
        <v/>
      </c>
      <c r="BB76" s="14" t="str">
        <f t="shared" si="93"/>
        <v/>
      </c>
      <c r="BC76" s="14" t="str">
        <f t="shared" si="76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4"/>
        <v>1</v>
      </c>
      <c r="BF76" s="14">
        <f t="shared" si="95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68" t="str">
        <f t="shared" si="64"/>
        <v/>
      </c>
      <c r="C77" s="24" t="str">
        <f t="shared" si="61"/>
        <v/>
      </c>
      <c r="D77" s="77" t="str">
        <f t="shared" si="77"/>
        <v/>
      </c>
      <c r="E77" s="114" t="str">
        <f t="shared" si="78"/>
        <v/>
      </c>
      <c r="F77" s="67" t="str">
        <f t="shared" si="79"/>
        <v/>
      </c>
      <c r="H77" s="81" t="str">
        <f>IF('Strategy Dashboard'!AU77="","",'Strategy Dashboard'!AU77)</f>
        <v/>
      </c>
      <c r="J77" s="68" t="str">
        <f t="shared" si="65"/>
        <v/>
      </c>
      <c r="K77" s="77" t="str">
        <f t="shared" si="66"/>
        <v/>
      </c>
      <c r="L77" s="114" t="str">
        <f t="shared" si="67"/>
        <v/>
      </c>
      <c r="M77" s="24" t="str">
        <f t="shared" si="80"/>
        <v/>
      </c>
      <c r="N77" s="24" t="str">
        <f t="shared" si="96"/>
        <v/>
      </c>
      <c r="O77" s="117" t="str">
        <f t="shared" si="68"/>
        <v/>
      </c>
      <c r="P77" s="24" t="str">
        <f>IF(H77="","",IF(B77="NB",P76,IF(O77="",SUM($O$5:$O77)+N77,SUM($O$5:$O77))))</f>
        <v/>
      </c>
      <c r="Q77" s="123" t="str">
        <f t="shared" si="60"/>
        <v/>
      </c>
      <c r="R77" s="122" t="str">
        <f t="shared" si="69"/>
        <v/>
      </c>
      <c r="S77" s="79" t="str">
        <f t="shared" si="70"/>
        <v/>
      </c>
      <c r="T77" s="14" t="str">
        <f t="shared" si="63"/>
        <v/>
      </c>
      <c r="U77" s="14">
        <f t="shared" si="81"/>
        <v>0</v>
      </c>
      <c r="V77" s="14" t="str">
        <f t="shared" si="82"/>
        <v/>
      </c>
      <c r="W77" s="14" t="str">
        <f t="shared" si="49"/>
        <v>N</v>
      </c>
      <c r="X77" s="14" t="str">
        <f t="shared" si="83"/>
        <v>N</v>
      </c>
      <c r="Y77" s="14" t="str">
        <f t="shared" si="53"/>
        <v/>
      </c>
      <c r="Z77" s="79" t="str">
        <f t="shared" si="84"/>
        <v/>
      </c>
      <c r="AA77" s="14" t="str">
        <f t="shared" si="85"/>
        <v/>
      </c>
      <c r="AB77" s="14" t="str">
        <f t="shared" si="54"/>
        <v/>
      </c>
      <c r="AC77" s="14" t="str">
        <f t="shared" si="86"/>
        <v/>
      </c>
      <c r="AD77" s="14" t="str">
        <f t="shared" si="87"/>
        <v/>
      </c>
      <c r="AE77" s="14" t="str">
        <f t="shared" si="88"/>
        <v/>
      </c>
      <c r="AF77" s="14" t="str">
        <f t="shared" si="89"/>
        <v/>
      </c>
      <c r="AG77" s="152" t="str">
        <f t="shared" si="90"/>
        <v/>
      </c>
      <c r="AH77" s="152" t="str">
        <f t="shared" si="91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1" t="str">
        <f t="shared" si="71"/>
        <v/>
      </c>
      <c r="AM77" s="71" t="str">
        <f t="shared" si="72"/>
        <v/>
      </c>
      <c r="AN77" s="71" t="str">
        <f t="shared" si="73"/>
        <v/>
      </c>
      <c r="AO77" s="71" t="str">
        <f t="shared" si="74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2"/>
        <v>B</v>
      </c>
      <c r="BA77" s="14" t="str">
        <f t="shared" si="75"/>
        <v/>
      </c>
      <c r="BB77" s="14" t="str">
        <f t="shared" si="93"/>
        <v/>
      </c>
      <c r="BC77" s="14" t="str">
        <f t="shared" si="76"/>
        <v/>
      </c>
      <c r="BD77" s="14" t="str">
        <f t="shared" si="97"/>
        <v/>
      </c>
      <c r="BE77" s="14">
        <f t="shared" si="94"/>
        <v>1</v>
      </c>
      <c r="BF77" s="14">
        <f t="shared" si="95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68" t="str">
        <f t="shared" si="64"/>
        <v/>
      </c>
      <c r="C78" s="24" t="str">
        <f t="shared" si="61"/>
        <v/>
      </c>
      <c r="D78" s="77" t="str">
        <f t="shared" si="77"/>
        <v/>
      </c>
      <c r="E78" s="114" t="str">
        <f t="shared" si="78"/>
        <v/>
      </c>
      <c r="F78" s="67" t="str">
        <f t="shared" si="79"/>
        <v/>
      </c>
      <c r="H78" s="81" t="str">
        <f>IF('Strategy Dashboard'!AU78="","",'Strategy Dashboard'!AU78)</f>
        <v/>
      </c>
      <c r="J78" s="68" t="str">
        <f t="shared" si="65"/>
        <v/>
      </c>
      <c r="K78" s="77" t="str">
        <f t="shared" si="66"/>
        <v/>
      </c>
      <c r="L78" s="114" t="str">
        <f t="shared" si="67"/>
        <v/>
      </c>
      <c r="M78" s="24" t="str">
        <f t="shared" si="80"/>
        <v/>
      </c>
      <c r="N78" s="24" t="str">
        <f t="shared" si="96"/>
        <v/>
      </c>
      <c r="O78" s="117" t="str">
        <f t="shared" si="68"/>
        <v/>
      </c>
      <c r="P78" s="24" t="str">
        <f>IF(H78="","",IF(B78="NB",P77,IF(O78="",SUM($O$5:$O78)+N78,SUM($O$5:$O78))))</f>
        <v/>
      </c>
      <c r="Q78" s="123" t="str">
        <f t="shared" si="60"/>
        <v/>
      </c>
      <c r="R78" s="122" t="str">
        <f t="shared" si="69"/>
        <v/>
      </c>
      <c r="S78" s="79" t="str">
        <f t="shared" si="70"/>
        <v/>
      </c>
      <c r="T78" s="14" t="str">
        <f t="shared" si="63"/>
        <v/>
      </c>
      <c r="U78" s="14">
        <f t="shared" si="81"/>
        <v>0</v>
      </c>
      <c r="V78" s="14" t="str">
        <f t="shared" si="82"/>
        <v/>
      </c>
      <c r="W78" s="14" t="str">
        <f t="shared" si="49"/>
        <v>N</v>
      </c>
      <c r="X78" s="14" t="str">
        <f t="shared" si="83"/>
        <v>N</v>
      </c>
      <c r="Y78" s="14" t="str">
        <f t="shared" si="53"/>
        <v/>
      </c>
      <c r="Z78" s="79" t="str">
        <f t="shared" si="84"/>
        <v/>
      </c>
      <c r="AA78" s="14" t="str">
        <f t="shared" si="85"/>
        <v/>
      </c>
      <c r="AB78" s="14" t="str">
        <f t="shared" si="54"/>
        <v/>
      </c>
      <c r="AC78" s="14" t="str">
        <f t="shared" si="86"/>
        <v/>
      </c>
      <c r="AD78" s="14" t="str">
        <f t="shared" si="87"/>
        <v/>
      </c>
      <c r="AE78" s="14" t="str">
        <f t="shared" si="88"/>
        <v/>
      </c>
      <c r="AF78" s="14" t="str">
        <f t="shared" si="89"/>
        <v/>
      </c>
      <c r="AG78" s="152" t="str">
        <f t="shared" si="90"/>
        <v/>
      </c>
      <c r="AH78" s="152" t="str">
        <f t="shared" si="91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1" t="str">
        <f t="shared" si="71"/>
        <v/>
      </c>
      <c r="AM78" s="71" t="str">
        <f t="shared" si="72"/>
        <v/>
      </c>
      <c r="AN78" s="71" t="str">
        <f t="shared" si="73"/>
        <v/>
      </c>
      <c r="AO78" s="71" t="str">
        <f t="shared" si="74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2"/>
        <v>B</v>
      </c>
      <c r="BA78" s="14" t="str">
        <f t="shared" si="75"/>
        <v/>
      </c>
      <c r="BB78" s="14" t="str">
        <f t="shared" si="93"/>
        <v/>
      </c>
      <c r="BC78" s="14" t="str">
        <f t="shared" si="76"/>
        <v/>
      </c>
      <c r="BD78" s="14" t="str">
        <f t="shared" si="97"/>
        <v/>
      </c>
      <c r="BE78" s="14">
        <f t="shared" si="94"/>
        <v>1</v>
      </c>
      <c r="BF78" s="14">
        <f t="shared" si="95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69" t="str">
        <f t="shared" si="64"/>
        <v/>
      </c>
      <c r="C79" s="25" t="str">
        <f t="shared" si="61"/>
        <v/>
      </c>
      <c r="D79" s="78" t="str">
        <f t="shared" si="77"/>
        <v/>
      </c>
      <c r="E79" s="115" t="str">
        <f t="shared" si="78"/>
        <v/>
      </c>
      <c r="F79" s="70" t="str">
        <f t="shared" si="79"/>
        <v/>
      </c>
      <c r="H79" s="82" t="str">
        <f>IF('Strategy Dashboard'!AU79="","",'Strategy Dashboard'!AU79)</f>
        <v/>
      </c>
      <c r="J79" s="69" t="str">
        <f t="shared" si="65"/>
        <v/>
      </c>
      <c r="K79" s="78" t="str">
        <f t="shared" si="66"/>
        <v/>
      </c>
      <c r="L79" s="115" t="str">
        <f t="shared" si="67"/>
        <v/>
      </c>
      <c r="M79" s="25" t="str">
        <f t="shared" si="80"/>
        <v/>
      </c>
      <c r="N79" s="24" t="str">
        <f t="shared" si="96"/>
        <v/>
      </c>
      <c r="O79" s="124" t="str">
        <f t="shared" si="68"/>
        <v/>
      </c>
      <c r="P79" s="25" t="str">
        <f>IF(H79="","",IF(B79="NB",P78,IF(O79="",SUM($O$5:$O79)+N79,SUM($O$5:$O79))))</f>
        <v/>
      </c>
      <c r="Q79" s="125" t="str">
        <f t="shared" si="60"/>
        <v/>
      </c>
      <c r="R79" s="122" t="str">
        <f t="shared" si="69"/>
        <v/>
      </c>
      <c r="S79" s="79" t="str">
        <f t="shared" si="70"/>
        <v/>
      </c>
      <c r="T79" s="14" t="str">
        <f t="shared" si="63"/>
        <v/>
      </c>
      <c r="U79" s="14">
        <f t="shared" si="81"/>
        <v>0</v>
      </c>
      <c r="V79" s="14" t="str">
        <f t="shared" si="82"/>
        <v/>
      </c>
      <c r="W79" s="14" t="str">
        <f t="shared" si="49"/>
        <v>N</v>
      </c>
      <c r="X79" s="14" t="str">
        <f t="shared" si="83"/>
        <v>N</v>
      </c>
      <c r="Y79" s="14" t="str">
        <f t="shared" si="53"/>
        <v/>
      </c>
      <c r="Z79" s="79" t="str">
        <f t="shared" si="84"/>
        <v/>
      </c>
      <c r="AA79" s="14" t="str">
        <f t="shared" si="85"/>
        <v/>
      </c>
      <c r="AB79" s="14" t="str">
        <f t="shared" si="54"/>
        <v/>
      </c>
      <c r="AC79" s="14" t="str">
        <f t="shared" si="86"/>
        <v/>
      </c>
      <c r="AD79" s="14" t="str">
        <f t="shared" si="87"/>
        <v/>
      </c>
      <c r="AE79" s="14" t="str">
        <f t="shared" si="88"/>
        <v/>
      </c>
      <c r="AF79" s="14" t="str">
        <f t="shared" si="89"/>
        <v/>
      </c>
      <c r="AG79" s="152" t="str">
        <f t="shared" si="90"/>
        <v/>
      </c>
      <c r="AH79" s="152" t="str">
        <f t="shared" si="91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1" t="str">
        <f t="shared" si="71"/>
        <v/>
      </c>
      <c r="AM79" s="71" t="str">
        <f t="shared" si="72"/>
        <v/>
      </c>
      <c r="AN79" s="71" t="str">
        <f t="shared" si="73"/>
        <v/>
      </c>
      <c r="AO79" s="71" t="str">
        <f t="shared" si="74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2"/>
        <v>B</v>
      </c>
      <c r="BA79" s="14" t="str">
        <f t="shared" si="75"/>
        <v/>
      </c>
      <c r="BB79" s="14" t="str">
        <f t="shared" si="93"/>
        <v/>
      </c>
      <c r="BC79" s="14" t="str">
        <f t="shared" si="76"/>
        <v/>
      </c>
      <c r="BD79" s="14" t="str">
        <f t="shared" si="97"/>
        <v/>
      </c>
      <c r="BE79" s="14">
        <f t="shared" si="94"/>
        <v>1</v>
      </c>
      <c r="BF79" s="14">
        <f t="shared" si="95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4" t="str">
        <f t="shared" si="64"/>
        <v/>
      </c>
      <c r="C80" s="36" t="str">
        <f t="shared" si="61"/>
        <v/>
      </c>
      <c r="D80" s="75" t="str">
        <f t="shared" si="77"/>
        <v/>
      </c>
      <c r="E80" s="113" t="str">
        <f t="shared" si="78"/>
        <v/>
      </c>
      <c r="F80" s="76" t="str">
        <f t="shared" si="79"/>
        <v/>
      </c>
      <c r="H80" s="80" t="str">
        <f>IF('Strategy Dashboard'!AU80="","",'Strategy Dashboard'!AU80)</f>
        <v/>
      </c>
      <c r="J80" s="74" t="str">
        <f t="shared" si="65"/>
        <v/>
      </c>
      <c r="K80" s="75" t="str">
        <f t="shared" si="66"/>
        <v/>
      </c>
      <c r="L80" s="113" t="str">
        <f t="shared" si="67"/>
        <v/>
      </c>
      <c r="M80" s="36" t="str">
        <f t="shared" si="80"/>
        <v/>
      </c>
      <c r="N80" s="24" t="str">
        <f t="shared" si="96"/>
        <v/>
      </c>
      <c r="O80" s="129" t="str">
        <f t="shared" si="68"/>
        <v/>
      </c>
      <c r="P80" s="36" t="str">
        <f>IF(H80="","",IF(B80="NB",P79,IF(O80="",SUM($O$5:$O80)+N80,SUM($O$5:$O80))))</f>
        <v/>
      </c>
      <c r="Q80" s="130" t="str">
        <f t="shared" si="60"/>
        <v/>
      </c>
      <c r="R80" s="122" t="str">
        <f t="shared" si="69"/>
        <v/>
      </c>
      <c r="S80" s="79" t="str">
        <f t="shared" si="70"/>
        <v/>
      </c>
      <c r="T80" s="14" t="str">
        <f t="shared" si="63"/>
        <v/>
      </c>
      <c r="U80" s="14">
        <f t="shared" si="81"/>
        <v>0</v>
      </c>
      <c r="V80" s="14" t="str">
        <f t="shared" si="82"/>
        <v/>
      </c>
      <c r="W80" s="14" t="str">
        <f t="shared" si="49"/>
        <v>N</v>
      </c>
      <c r="X80" s="14" t="str">
        <f t="shared" si="83"/>
        <v>N</v>
      </c>
      <c r="Y80" s="14" t="str">
        <f t="shared" si="53"/>
        <v/>
      </c>
      <c r="Z80" s="79" t="str">
        <f t="shared" si="84"/>
        <v/>
      </c>
      <c r="AA80" s="14" t="str">
        <f t="shared" si="85"/>
        <v/>
      </c>
      <c r="AB80" s="14" t="str">
        <f t="shared" si="54"/>
        <v/>
      </c>
      <c r="AC80" s="14" t="str">
        <f t="shared" si="86"/>
        <v/>
      </c>
      <c r="AD80" s="14" t="str">
        <f t="shared" si="87"/>
        <v/>
      </c>
      <c r="AE80" s="14" t="str">
        <f t="shared" si="88"/>
        <v/>
      </c>
      <c r="AF80" s="14" t="str">
        <f t="shared" si="89"/>
        <v/>
      </c>
      <c r="AG80" s="152" t="str">
        <f t="shared" si="90"/>
        <v/>
      </c>
      <c r="AH80" s="152" t="str">
        <f t="shared" si="91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1" t="str">
        <f t="shared" si="71"/>
        <v/>
      </c>
      <c r="AM80" s="71" t="str">
        <f t="shared" si="72"/>
        <v/>
      </c>
      <c r="AN80" s="71" t="str">
        <f t="shared" si="73"/>
        <v/>
      </c>
      <c r="AO80" s="71" t="str">
        <f t="shared" si="74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2"/>
        <v>B</v>
      </c>
      <c r="BA80" s="14" t="str">
        <f t="shared" si="75"/>
        <v/>
      </c>
      <c r="BB80" s="14" t="str">
        <f t="shared" si="93"/>
        <v/>
      </c>
      <c r="BC80" s="14" t="str">
        <f t="shared" si="76"/>
        <v/>
      </c>
      <c r="BD80" s="14" t="str">
        <f t="shared" si="97"/>
        <v/>
      </c>
      <c r="BE80" s="14">
        <f t="shared" si="94"/>
        <v>1</v>
      </c>
      <c r="BF80" s="14">
        <f t="shared" si="95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68" t="str">
        <f t="shared" si="64"/>
        <v/>
      </c>
      <c r="C81" s="24" t="str">
        <f t="shared" si="61"/>
        <v/>
      </c>
      <c r="D81" s="77" t="str">
        <f t="shared" si="77"/>
        <v/>
      </c>
      <c r="E81" s="114" t="str">
        <f t="shared" si="78"/>
        <v/>
      </c>
      <c r="F81" s="67" t="str">
        <f t="shared" si="79"/>
        <v/>
      </c>
      <c r="H81" s="81" t="str">
        <f>IF('Strategy Dashboard'!AU81="","",'Strategy Dashboard'!AU81)</f>
        <v/>
      </c>
      <c r="J81" s="68" t="str">
        <f t="shared" si="65"/>
        <v/>
      </c>
      <c r="K81" s="77" t="str">
        <f t="shared" si="66"/>
        <v/>
      </c>
      <c r="L81" s="114" t="str">
        <f t="shared" si="67"/>
        <v/>
      </c>
      <c r="M81" s="24" t="str">
        <f t="shared" si="80"/>
        <v/>
      </c>
      <c r="N81" s="24" t="str">
        <f t="shared" si="96"/>
        <v/>
      </c>
      <c r="O81" s="117" t="str">
        <f t="shared" si="68"/>
        <v/>
      </c>
      <c r="P81" s="24" t="str">
        <f>IF(H81="","",IF(B81="NB",P80,IF(O81="",SUM($O$5:$O81)+N81,SUM($O$5:$O81))))</f>
        <v/>
      </c>
      <c r="Q81" s="123" t="str">
        <f t="shared" si="60"/>
        <v/>
      </c>
      <c r="R81" s="122" t="str">
        <f t="shared" si="69"/>
        <v/>
      </c>
      <c r="S81" s="79" t="str">
        <f t="shared" si="70"/>
        <v/>
      </c>
      <c r="T81" s="14" t="str">
        <f t="shared" si="63"/>
        <v/>
      </c>
      <c r="U81" s="14">
        <f t="shared" si="81"/>
        <v>0</v>
      </c>
      <c r="V81" s="14" t="str">
        <f t="shared" si="82"/>
        <v/>
      </c>
      <c r="W81" s="14" t="str">
        <f t="shared" si="49"/>
        <v>N</v>
      </c>
      <c r="X81" s="14" t="str">
        <f t="shared" si="83"/>
        <v>N</v>
      </c>
      <c r="Y81" s="14" t="str">
        <f t="shared" si="53"/>
        <v/>
      </c>
      <c r="Z81" s="79" t="str">
        <f t="shared" si="84"/>
        <v/>
      </c>
      <c r="AA81" s="14" t="str">
        <f t="shared" si="85"/>
        <v/>
      </c>
      <c r="AB81" s="14" t="str">
        <f t="shared" si="54"/>
        <v/>
      </c>
      <c r="AC81" s="14" t="str">
        <f t="shared" si="86"/>
        <v/>
      </c>
      <c r="AD81" s="14" t="str">
        <f t="shared" si="87"/>
        <v/>
      </c>
      <c r="AE81" s="14" t="str">
        <f t="shared" si="88"/>
        <v/>
      </c>
      <c r="AF81" s="14" t="str">
        <f t="shared" si="89"/>
        <v/>
      </c>
      <c r="AG81" s="152" t="str">
        <f t="shared" si="90"/>
        <v/>
      </c>
      <c r="AH81" s="152" t="str">
        <f t="shared" si="91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1" t="str">
        <f t="shared" si="71"/>
        <v/>
      </c>
      <c r="AM81" s="71" t="str">
        <f t="shared" si="72"/>
        <v/>
      </c>
      <c r="AN81" s="71" t="str">
        <f t="shared" si="73"/>
        <v/>
      </c>
      <c r="AO81" s="71" t="str">
        <f t="shared" si="74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2"/>
        <v>B</v>
      </c>
      <c r="BA81" s="14" t="str">
        <f t="shared" si="75"/>
        <v/>
      </c>
      <c r="BB81" s="14" t="str">
        <f t="shared" si="93"/>
        <v/>
      </c>
      <c r="BC81" s="14" t="str">
        <f t="shared" si="76"/>
        <v/>
      </c>
      <c r="BD81" s="14" t="str">
        <f t="shared" si="97"/>
        <v/>
      </c>
      <c r="BE81" s="14">
        <f t="shared" si="94"/>
        <v>1</v>
      </c>
      <c r="BF81" s="14">
        <f t="shared" si="95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68" t="str">
        <f t="shared" si="64"/>
        <v/>
      </c>
      <c r="C82" s="24" t="str">
        <f t="shared" si="61"/>
        <v/>
      </c>
      <c r="D82" s="77" t="str">
        <f t="shared" si="77"/>
        <v/>
      </c>
      <c r="E82" s="114" t="str">
        <f t="shared" si="78"/>
        <v/>
      </c>
      <c r="F82" s="67" t="str">
        <f t="shared" si="79"/>
        <v/>
      </c>
      <c r="H82" s="81" t="str">
        <f>IF('Strategy Dashboard'!AU82="","",'Strategy Dashboard'!AU82)</f>
        <v/>
      </c>
      <c r="J82" s="68" t="str">
        <f t="shared" si="65"/>
        <v/>
      </c>
      <c r="K82" s="77" t="str">
        <f t="shared" si="66"/>
        <v/>
      </c>
      <c r="L82" s="114" t="str">
        <f t="shared" si="67"/>
        <v/>
      </c>
      <c r="M82" s="24" t="str">
        <f t="shared" si="80"/>
        <v/>
      </c>
      <c r="N82" s="24" t="str">
        <f t="shared" si="96"/>
        <v/>
      </c>
      <c r="O82" s="117" t="str">
        <f t="shared" si="68"/>
        <v/>
      </c>
      <c r="P82" s="24" t="str">
        <f>IF(H82="","",IF(B82="NB",P81,IF(O82="",SUM($O$5:$O82)+N82,SUM($O$5:$O82))))</f>
        <v/>
      </c>
      <c r="Q82" s="123" t="str">
        <f t="shared" si="60"/>
        <v/>
      </c>
      <c r="R82" s="122" t="str">
        <f t="shared" si="69"/>
        <v/>
      </c>
      <c r="S82" s="79" t="str">
        <f t="shared" si="70"/>
        <v/>
      </c>
      <c r="T82" s="14" t="str">
        <f t="shared" si="63"/>
        <v/>
      </c>
      <c r="U82" s="14">
        <f t="shared" si="81"/>
        <v>0</v>
      </c>
      <c r="V82" s="14" t="str">
        <f t="shared" si="82"/>
        <v/>
      </c>
      <c r="W82" s="14" t="str">
        <f t="shared" si="49"/>
        <v>N</v>
      </c>
      <c r="X82" s="14" t="str">
        <f t="shared" si="83"/>
        <v>N</v>
      </c>
      <c r="Y82" s="14" t="str">
        <f t="shared" si="53"/>
        <v/>
      </c>
      <c r="Z82" s="79" t="str">
        <f t="shared" si="84"/>
        <v/>
      </c>
      <c r="AA82" s="14" t="str">
        <f t="shared" si="85"/>
        <v/>
      </c>
      <c r="AB82" s="14" t="str">
        <f t="shared" si="54"/>
        <v/>
      </c>
      <c r="AC82" s="14" t="str">
        <f t="shared" si="86"/>
        <v/>
      </c>
      <c r="AD82" s="14" t="str">
        <f t="shared" si="87"/>
        <v/>
      </c>
      <c r="AE82" s="14" t="str">
        <f t="shared" si="88"/>
        <v/>
      </c>
      <c r="AF82" s="14" t="str">
        <f t="shared" si="89"/>
        <v/>
      </c>
      <c r="AG82" s="152" t="str">
        <f t="shared" si="90"/>
        <v/>
      </c>
      <c r="AH82" s="152" t="str">
        <f t="shared" si="91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1" t="str">
        <f t="shared" si="71"/>
        <v/>
      </c>
      <c r="AM82" s="71" t="str">
        <f t="shared" si="72"/>
        <v/>
      </c>
      <c r="AN82" s="71" t="str">
        <f t="shared" si="73"/>
        <v/>
      </c>
      <c r="AO82" s="71" t="str">
        <f t="shared" si="74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2"/>
        <v>B</v>
      </c>
      <c r="BA82" s="14" t="str">
        <f t="shared" si="75"/>
        <v/>
      </c>
      <c r="BB82" s="14" t="str">
        <f t="shared" si="93"/>
        <v/>
      </c>
      <c r="BC82" s="14" t="str">
        <f t="shared" si="76"/>
        <v/>
      </c>
      <c r="BD82" s="14" t="str">
        <f t="shared" si="97"/>
        <v/>
      </c>
      <c r="BE82" s="14">
        <f t="shared" si="94"/>
        <v>1</v>
      </c>
      <c r="BF82" s="14">
        <f t="shared" si="95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68" t="str">
        <f t="shared" si="64"/>
        <v/>
      </c>
      <c r="C83" s="24" t="str">
        <f t="shared" si="61"/>
        <v/>
      </c>
      <c r="D83" s="77" t="str">
        <f t="shared" si="77"/>
        <v/>
      </c>
      <c r="E83" s="114" t="str">
        <f t="shared" si="78"/>
        <v/>
      </c>
      <c r="F83" s="67" t="str">
        <f t="shared" si="79"/>
        <v/>
      </c>
      <c r="H83" s="81" t="str">
        <f>IF('Strategy Dashboard'!AU83="","",'Strategy Dashboard'!AU83)</f>
        <v/>
      </c>
      <c r="J83" s="68" t="str">
        <f t="shared" si="65"/>
        <v/>
      </c>
      <c r="K83" s="77" t="str">
        <f t="shared" si="66"/>
        <v/>
      </c>
      <c r="L83" s="114" t="str">
        <f t="shared" si="67"/>
        <v/>
      </c>
      <c r="M83" s="24" t="str">
        <f t="shared" si="80"/>
        <v/>
      </c>
      <c r="N83" s="24" t="str">
        <f t="shared" si="96"/>
        <v/>
      </c>
      <c r="O83" s="117" t="str">
        <f t="shared" si="68"/>
        <v/>
      </c>
      <c r="P83" s="24" t="str">
        <f>IF(H83="","",IF(B83="NB",P82,IF(O83="",SUM($O$5:$O83)+N83,SUM($O$5:$O83))))</f>
        <v/>
      </c>
      <c r="Q83" s="123" t="str">
        <f t="shared" si="60"/>
        <v/>
      </c>
      <c r="R83" s="122" t="str">
        <f t="shared" si="69"/>
        <v/>
      </c>
      <c r="S83" s="79" t="str">
        <f t="shared" si="70"/>
        <v/>
      </c>
      <c r="T83" s="14" t="str">
        <f t="shared" si="63"/>
        <v/>
      </c>
      <c r="U83" s="14">
        <f t="shared" si="81"/>
        <v>0</v>
      </c>
      <c r="V83" s="14" t="str">
        <f t="shared" si="82"/>
        <v/>
      </c>
      <c r="W83" s="14" t="str">
        <f t="shared" si="49"/>
        <v>N</v>
      </c>
      <c r="X83" s="14" t="str">
        <f t="shared" si="83"/>
        <v>N</v>
      </c>
      <c r="Y83" s="14" t="str">
        <f t="shared" si="53"/>
        <v/>
      </c>
      <c r="Z83" s="79" t="str">
        <f t="shared" si="84"/>
        <v/>
      </c>
      <c r="AA83" s="14" t="str">
        <f t="shared" si="85"/>
        <v/>
      </c>
      <c r="AB83" s="14" t="str">
        <f t="shared" si="54"/>
        <v/>
      </c>
      <c r="AC83" s="14" t="str">
        <f t="shared" si="86"/>
        <v/>
      </c>
      <c r="AD83" s="14" t="str">
        <f t="shared" si="87"/>
        <v/>
      </c>
      <c r="AE83" s="14" t="str">
        <f t="shared" si="88"/>
        <v/>
      </c>
      <c r="AF83" s="14" t="str">
        <f t="shared" si="89"/>
        <v/>
      </c>
      <c r="AG83" s="152" t="str">
        <f t="shared" si="90"/>
        <v/>
      </c>
      <c r="AH83" s="152" t="str">
        <f t="shared" si="91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1" t="str">
        <f t="shared" si="71"/>
        <v/>
      </c>
      <c r="AM83" s="71" t="str">
        <f t="shared" si="72"/>
        <v/>
      </c>
      <c r="AN83" s="71" t="str">
        <f t="shared" si="73"/>
        <v/>
      </c>
      <c r="AO83" s="71" t="str">
        <f t="shared" si="74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2"/>
        <v>B</v>
      </c>
      <c r="BA83" s="14" t="str">
        <f t="shared" si="75"/>
        <v/>
      </c>
      <c r="BB83" s="14" t="str">
        <f t="shared" si="93"/>
        <v/>
      </c>
      <c r="BC83" s="14" t="str">
        <f t="shared" si="76"/>
        <v/>
      </c>
      <c r="BD83" s="14" t="str">
        <f t="shared" si="97"/>
        <v/>
      </c>
      <c r="BE83" s="14">
        <f t="shared" si="94"/>
        <v>1</v>
      </c>
      <c r="BF83" s="14">
        <f t="shared" si="95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69" t="str">
        <f t="shared" si="64"/>
        <v/>
      </c>
      <c r="C84" s="25" t="str">
        <f t="shared" si="61"/>
        <v/>
      </c>
      <c r="D84" s="78" t="str">
        <f t="shared" si="77"/>
        <v/>
      </c>
      <c r="E84" s="115" t="str">
        <f t="shared" si="78"/>
        <v/>
      </c>
      <c r="F84" s="70" t="str">
        <f t="shared" si="79"/>
        <v/>
      </c>
      <c r="H84" s="82" t="str">
        <f>IF('Strategy Dashboard'!AU84="","",'Strategy Dashboard'!AU84)</f>
        <v/>
      </c>
      <c r="J84" s="69" t="str">
        <f t="shared" si="65"/>
        <v/>
      </c>
      <c r="K84" s="78" t="str">
        <f t="shared" si="66"/>
        <v/>
      </c>
      <c r="L84" s="115" t="str">
        <f t="shared" si="67"/>
        <v/>
      </c>
      <c r="M84" s="25" t="str">
        <f t="shared" si="80"/>
        <v/>
      </c>
      <c r="N84" s="24" t="str">
        <f t="shared" si="96"/>
        <v/>
      </c>
      <c r="O84" s="124" t="str">
        <f t="shared" si="68"/>
        <v/>
      </c>
      <c r="P84" s="25" t="str">
        <f>IF(H84="","",IF(B84="NB",P83,IF(O84="",SUM($O$5:$O84)+N84,SUM($O$5:$O84))))</f>
        <v/>
      </c>
      <c r="Q84" s="125" t="str">
        <f t="shared" si="60"/>
        <v/>
      </c>
      <c r="R84" s="122" t="str">
        <f t="shared" si="69"/>
        <v/>
      </c>
      <c r="S84" s="79" t="str">
        <f t="shared" si="70"/>
        <v/>
      </c>
      <c r="T84" s="14" t="str">
        <f t="shared" si="63"/>
        <v/>
      </c>
      <c r="U84" s="14">
        <f t="shared" si="81"/>
        <v>0</v>
      </c>
      <c r="V84" s="14" t="str">
        <f t="shared" si="82"/>
        <v/>
      </c>
      <c r="W84" s="14" t="str">
        <f t="shared" si="49"/>
        <v>N</v>
      </c>
      <c r="X84" s="14" t="str">
        <f t="shared" si="83"/>
        <v>N</v>
      </c>
      <c r="Y84" s="14" t="str">
        <f t="shared" si="53"/>
        <v/>
      </c>
      <c r="Z84" s="79" t="str">
        <f t="shared" si="84"/>
        <v/>
      </c>
      <c r="AA84" s="14" t="str">
        <f t="shared" si="85"/>
        <v/>
      </c>
      <c r="AB84" s="14" t="str">
        <f t="shared" si="54"/>
        <v/>
      </c>
      <c r="AC84" s="14" t="str">
        <f t="shared" si="86"/>
        <v/>
      </c>
      <c r="AD84" s="14" t="str">
        <f t="shared" si="87"/>
        <v/>
      </c>
      <c r="AE84" s="14" t="str">
        <f t="shared" si="88"/>
        <v/>
      </c>
      <c r="AF84" s="14" t="str">
        <f t="shared" si="89"/>
        <v/>
      </c>
      <c r="AG84" s="152" t="str">
        <f t="shared" si="90"/>
        <v/>
      </c>
      <c r="AH84" s="152" t="str">
        <f t="shared" si="91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1" t="str">
        <f t="shared" si="71"/>
        <v/>
      </c>
      <c r="AM84" s="71" t="str">
        <f t="shared" si="72"/>
        <v/>
      </c>
      <c r="AN84" s="71" t="str">
        <f t="shared" si="73"/>
        <v/>
      </c>
      <c r="AO84" s="71" t="str">
        <f t="shared" si="74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2"/>
        <v>B</v>
      </c>
      <c r="BA84" s="14" t="str">
        <f t="shared" si="75"/>
        <v/>
      </c>
      <c r="BB84" s="14" t="str">
        <f t="shared" si="93"/>
        <v/>
      </c>
      <c r="BC84" s="14" t="str">
        <f t="shared" si="76"/>
        <v/>
      </c>
      <c r="BD84" s="14" t="str">
        <f t="shared" si="97"/>
        <v/>
      </c>
      <c r="BE84" s="14">
        <f t="shared" si="94"/>
        <v>1</v>
      </c>
      <c r="BF84" s="14">
        <f t="shared" si="95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4" t="str">
        <f t="shared" si="64"/>
        <v/>
      </c>
      <c r="C85" s="36" t="str">
        <f t="shared" si="61"/>
        <v/>
      </c>
      <c r="D85" s="75" t="str">
        <f t="shared" si="77"/>
        <v/>
      </c>
      <c r="E85" s="113" t="str">
        <f t="shared" si="78"/>
        <v/>
      </c>
      <c r="F85" s="76" t="str">
        <f t="shared" si="79"/>
        <v/>
      </c>
      <c r="H85" s="80" t="str">
        <f>IF('Strategy Dashboard'!AU85="","",'Strategy Dashboard'!AU85)</f>
        <v/>
      </c>
      <c r="J85" s="74" t="str">
        <f t="shared" si="65"/>
        <v/>
      </c>
      <c r="K85" s="75" t="str">
        <f t="shared" si="66"/>
        <v/>
      </c>
      <c r="L85" s="113" t="str">
        <f t="shared" si="67"/>
        <v/>
      </c>
      <c r="M85" s="36" t="str">
        <f t="shared" si="80"/>
        <v/>
      </c>
      <c r="N85" s="24" t="str">
        <f t="shared" si="96"/>
        <v/>
      </c>
      <c r="O85" s="129" t="str">
        <f t="shared" si="68"/>
        <v/>
      </c>
      <c r="P85" s="36" t="str">
        <f>IF(H85="","",IF(B85="NB",P84,IF(O85="",SUM($O$5:$O85)+N85,SUM($O$5:$O85))))</f>
        <v/>
      </c>
      <c r="Q85" s="130" t="str">
        <f t="shared" si="60"/>
        <v/>
      </c>
      <c r="R85" s="122" t="str">
        <f t="shared" si="69"/>
        <v/>
      </c>
      <c r="S85" s="79" t="str">
        <f t="shared" si="70"/>
        <v/>
      </c>
      <c r="T85" s="14" t="str">
        <f t="shared" si="63"/>
        <v/>
      </c>
      <c r="U85" s="14">
        <f t="shared" si="81"/>
        <v>0</v>
      </c>
      <c r="V85" s="14" t="str">
        <f t="shared" si="82"/>
        <v/>
      </c>
      <c r="W85" s="14" t="str">
        <f t="shared" ref="W85:W116" si="99">IF(OR(F81&amp;F82&amp;F83="WLW",F82&amp;F83="WW"),"Y","N")</f>
        <v>N</v>
      </c>
      <c r="X85" s="14" t="str">
        <f t="shared" si="83"/>
        <v>N</v>
      </c>
      <c r="Y85" s="14" t="str">
        <f t="shared" si="53"/>
        <v/>
      </c>
      <c r="Z85" s="79" t="str">
        <f t="shared" si="84"/>
        <v/>
      </c>
      <c r="AA85" s="14" t="str">
        <f t="shared" si="85"/>
        <v/>
      </c>
      <c r="AB85" s="14" t="str">
        <f t="shared" si="54"/>
        <v/>
      </c>
      <c r="AC85" s="14" t="str">
        <f t="shared" si="86"/>
        <v/>
      </c>
      <c r="AD85" s="14" t="str">
        <f t="shared" si="87"/>
        <v/>
      </c>
      <c r="AE85" s="14" t="str">
        <f t="shared" si="88"/>
        <v/>
      </c>
      <c r="AF85" s="14" t="str">
        <f t="shared" si="89"/>
        <v/>
      </c>
      <c r="AG85" s="152" t="str">
        <f t="shared" si="90"/>
        <v/>
      </c>
      <c r="AH85" s="152" t="str">
        <f t="shared" si="91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1" t="str">
        <f t="shared" si="71"/>
        <v/>
      </c>
      <c r="AM85" s="71" t="str">
        <f t="shared" si="72"/>
        <v/>
      </c>
      <c r="AN85" s="71" t="str">
        <f t="shared" si="73"/>
        <v/>
      </c>
      <c r="AO85" s="71" t="str">
        <f t="shared" si="74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2"/>
        <v>B</v>
      </c>
      <c r="BA85" s="14" t="str">
        <f t="shared" si="75"/>
        <v/>
      </c>
      <c r="BB85" s="14" t="str">
        <f t="shared" si="93"/>
        <v/>
      </c>
      <c r="BC85" s="14" t="str">
        <f t="shared" si="76"/>
        <v/>
      </c>
      <c r="BD85" s="14" t="str">
        <f t="shared" si="97"/>
        <v/>
      </c>
      <c r="BE85" s="14">
        <f t="shared" si="94"/>
        <v>1</v>
      </c>
      <c r="BF85" s="14">
        <f t="shared" si="95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68" t="str">
        <f t="shared" si="64"/>
        <v/>
      </c>
      <c r="C86" s="24" t="str">
        <f t="shared" si="61"/>
        <v/>
      </c>
      <c r="D86" s="77" t="str">
        <f t="shared" si="77"/>
        <v/>
      </c>
      <c r="E86" s="114" t="str">
        <f t="shared" si="78"/>
        <v/>
      </c>
      <c r="F86" s="67" t="str">
        <f t="shared" si="79"/>
        <v/>
      </c>
      <c r="H86" s="81" t="str">
        <f>IF('Strategy Dashboard'!AU86="","",'Strategy Dashboard'!AU86)</f>
        <v/>
      </c>
      <c r="J86" s="68" t="str">
        <f t="shared" si="65"/>
        <v/>
      </c>
      <c r="K86" s="77" t="str">
        <f t="shared" si="66"/>
        <v/>
      </c>
      <c r="L86" s="114" t="str">
        <f t="shared" si="67"/>
        <v/>
      </c>
      <c r="M86" s="24" t="str">
        <f t="shared" si="80"/>
        <v/>
      </c>
      <c r="N86" s="24" t="str">
        <f t="shared" si="96"/>
        <v/>
      </c>
      <c r="O86" s="117" t="str">
        <f t="shared" si="68"/>
        <v/>
      </c>
      <c r="P86" s="24" t="str">
        <f>IF(H86="","",IF(B86="NB",P85,IF(O86="",SUM($O$5:$O86)+N86,SUM($O$5:$O86))))</f>
        <v/>
      </c>
      <c r="Q86" s="123" t="str">
        <f t="shared" si="60"/>
        <v/>
      </c>
      <c r="R86" s="122" t="str">
        <f t="shared" si="69"/>
        <v/>
      </c>
      <c r="S86" s="79" t="str">
        <f t="shared" si="70"/>
        <v/>
      </c>
      <c r="T86" s="14" t="str">
        <f t="shared" si="63"/>
        <v/>
      </c>
      <c r="U86" s="14">
        <f t="shared" si="81"/>
        <v>0</v>
      </c>
      <c r="V86" s="14" t="str">
        <f t="shared" si="82"/>
        <v/>
      </c>
      <c r="W86" s="14" t="str">
        <f t="shared" si="99"/>
        <v>N</v>
      </c>
      <c r="X86" s="14" t="str">
        <f t="shared" si="83"/>
        <v>N</v>
      </c>
      <c r="Y86" s="14" t="str">
        <f t="shared" si="53"/>
        <v/>
      </c>
      <c r="Z86" s="79" t="str">
        <f t="shared" si="84"/>
        <v/>
      </c>
      <c r="AA86" s="14" t="str">
        <f t="shared" si="85"/>
        <v/>
      </c>
      <c r="AB86" s="14" t="str">
        <f t="shared" si="54"/>
        <v/>
      </c>
      <c r="AC86" s="14" t="str">
        <f t="shared" si="86"/>
        <v/>
      </c>
      <c r="AD86" s="14" t="str">
        <f t="shared" si="87"/>
        <v/>
      </c>
      <c r="AE86" s="14" t="str">
        <f t="shared" si="88"/>
        <v/>
      </c>
      <c r="AF86" s="14" t="str">
        <f t="shared" si="89"/>
        <v/>
      </c>
      <c r="AG86" s="152" t="str">
        <f t="shared" si="90"/>
        <v/>
      </c>
      <c r="AH86" s="152" t="str">
        <f t="shared" si="91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1" t="str">
        <f t="shared" si="71"/>
        <v/>
      </c>
      <c r="AM86" s="71" t="str">
        <f t="shared" si="72"/>
        <v/>
      </c>
      <c r="AN86" s="71" t="str">
        <f t="shared" si="73"/>
        <v/>
      </c>
      <c r="AO86" s="71" t="str">
        <f t="shared" si="74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2"/>
        <v>B</v>
      </c>
      <c r="BA86" s="14" t="str">
        <f t="shared" si="75"/>
        <v/>
      </c>
      <c r="BB86" s="14" t="str">
        <f t="shared" si="93"/>
        <v/>
      </c>
      <c r="BC86" s="14" t="str">
        <f t="shared" si="76"/>
        <v/>
      </c>
      <c r="BD86" s="14" t="str">
        <f t="shared" si="97"/>
        <v/>
      </c>
      <c r="BE86" s="14">
        <f t="shared" si="94"/>
        <v>1</v>
      </c>
      <c r="BF86" s="14">
        <f t="shared" si="95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68" t="str">
        <f t="shared" si="64"/>
        <v/>
      </c>
      <c r="C87" s="24" t="str">
        <f t="shared" si="61"/>
        <v/>
      </c>
      <c r="D87" s="77" t="str">
        <f t="shared" si="77"/>
        <v/>
      </c>
      <c r="E87" s="114" t="str">
        <f t="shared" si="78"/>
        <v/>
      </c>
      <c r="F87" s="67" t="str">
        <f t="shared" si="79"/>
        <v/>
      </c>
      <c r="H87" s="81" t="str">
        <f>IF('Strategy Dashboard'!AU87="","",'Strategy Dashboard'!AU87)</f>
        <v/>
      </c>
      <c r="J87" s="68" t="str">
        <f t="shared" si="65"/>
        <v/>
      </c>
      <c r="K87" s="77" t="str">
        <f t="shared" si="66"/>
        <v/>
      </c>
      <c r="L87" s="114" t="str">
        <f t="shared" si="67"/>
        <v/>
      </c>
      <c r="M87" s="24" t="str">
        <f t="shared" si="80"/>
        <v/>
      </c>
      <c r="N87" s="24" t="str">
        <f t="shared" si="96"/>
        <v/>
      </c>
      <c r="O87" s="117" t="str">
        <f t="shared" si="68"/>
        <v/>
      </c>
      <c r="P87" s="24" t="str">
        <f>IF(H87="","",IF(B87="NB",P86,IF(O87="",SUM($O$5:$O87)+N87,SUM($O$5:$O87))))</f>
        <v/>
      </c>
      <c r="Q87" s="123" t="str">
        <f t="shared" si="60"/>
        <v/>
      </c>
      <c r="R87" s="122" t="str">
        <f t="shared" si="69"/>
        <v/>
      </c>
      <c r="S87" s="79" t="str">
        <f t="shared" si="70"/>
        <v/>
      </c>
      <c r="T87" s="14" t="str">
        <f t="shared" si="63"/>
        <v/>
      </c>
      <c r="U87" s="14">
        <f t="shared" si="81"/>
        <v>0</v>
      </c>
      <c r="V87" s="14" t="str">
        <f t="shared" si="82"/>
        <v/>
      </c>
      <c r="W87" s="14" t="str">
        <f t="shared" si="99"/>
        <v>N</v>
      </c>
      <c r="X87" s="14" t="str">
        <f t="shared" si="83"/>
        <v>N</v>
      </c>
      <c r="Y87" s="14" t="str">
        <f t="shared" si="53"/>
        <v/>
      </c>
      <c r="Z87" s="79" t="str">
        <f t="shared" si="84"/>
        <v/>
      </c>
      <c r="AA87" s="14" t="str">
        <f t="shared" si="85"/>
        <v/>
      </c>
      <c r="AB87" s="14" t="str">
        <f t="shared" si="54"/>
        <v/>
      </c>
      <c r="AC87" s="14" t="str">
        <f t="shared" si="86"/>
        <v/>
      </c>
      <c r="AD87" s="14" t="str">
        <f t="shared" si="87"/>
        <v/>
      </c>
      <c r="AE87" s="14" t="str">
        <f t="shared" si="88"/>
        <v/>
      </c>
      <c r="AF87" s="14" t="str">
        <f t="shared" si="89"/>
        <v/>
      </c>
      <c r="AG87" s="152" t="str">
        <f t="shared" si="90"/>
        <v/>
      </c>
      <c r="AH87" s="152" t="str">
        <f t="shared" si="91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1" t="str">
        <f t="shared" si="71"/>
        <v/>
      </c>
      <c r="AM87" s="71" t="str">
        <f t="shared" si="72"/>
        <v/>
      </c>
      <c r="AN87" s="71" t="str">
        <f t="shared" si="73"/>
        <v/>
      </c>
      <c r="AO87" s="71" t="str">
        <f t="shared" si="74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2"/>
        <v>B</v>
      </c>
      <c r="BA87" s="14" t="str">
        <f t="shared" si="75"/>
        <v/>
      </c>
      <c r="BB87" s="14" t="str">
        <f t="shared" si="93"/>
        <v/>
      </c>
      <c r="BC87" s="14" t="str">
        <f t="shared" si="76"/>
        <v/>
      </c>
      <c r="BD87" s="14" t="str">
        <f t="shared" si="97"/>
        <v/>
      </c>
      <c r="BE87" s="14">
        <f t="shared" si="94"/>
        <v>1</v>
      </c>
      <c r="BF87" s="14">
        <f t="shared" si="95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68" t="str">
        <f t="shared" si="64"/>
        <v/>
      </c>
      <c r="C88" s="24" t="str">
        <f t="shared" si="61"/>
        <v/>
      </c>
      <c r="D88" s="77" t="str">
        <f t="shared" si="77"/>
        <v/>
      </c>
      <c r="E88" s="114" t="str">
        <f t="shared" si="78"/>
        <v/>
      </c>
      <c r="F88" s="67" t="str">
        <f t="shared" si="79"/>
        <v/>
      </c>
      <c r="H88" s="81" t="str">
        <f>IF('Strategy Dashboard'!AU88="","",'Strategy Dashboard'!AU88)</f>
        <v/>
      </c>
      <c r="J88" s="68" t="str">
        <f t="shared" si="65"/>
        <v/>
      </c>
      <c r="K88" s="77" t="str">
        <f t="shared" si="66"/>
        <v/>
      </c>
      <c r="L88" s="114" t="str">
        <f t="shared" si="67"/>
        <v/>
      </c>
      <c r="M88" s="24" t="str">
        <f t="shared" si="80"/>
        <v/>
      </c>
      <c r="N88" s="24" t="str">
        <f t="shared" si="96"/>
        <v/>
      </c>
      <c r="O88" s="117" t="str">
        <f t="shared" si="68"/>
        <v/>
      </c>
      <c r="P88" s="24" t="str">
        <f>IF(H88="","",IF(B88="NB",P87,IF(O88="",SUM($O$5:$O88)+N88,SUM($O$5:$O88))))</f>
        <v/>
      </c>
      <c r="Q88" s="123" t="str">
        <f t="shared" si="60"/>
        <v/>
      </c>
      <c r="R88" s="122" t="str">
        <f t="shared" si="69"/>
        <v/>
      </c>
      <c r="S88" s="79" t="str">
        <f t="shared" si="70"/>
        <v/>
      </c>
      <c r="T88" s="14" t="str">
        <f t="shared" si="63"/>
        <v/>
      </c>
      <c r="U88" s="14">
        <f t="shared" si="81"/>
        <v>0</v>
      </c>
      <c r="V88" s="14" t="str">
        <f t="shared" si="82"/>
        <v/>
      </c>
      <c r="W88" s="14" t="str">
        <f t="shared" si="99"/>
        <v>N</v>
      </c>
      <c r="X88" s="14" t="str">
        <f t="shared" si="83"/>
        <v>N</v>
      </c>
      <c r="Y88" s="14" t="str">
        <f t="shared" si="53"/>
        <v/>
      </c>
      <c r="Z88" s="79" t="str">
        <f t="shared" si="84"/>
        <v/>
      </c>
      <c r="AA88" s="14" t="str">
        <f t="shared" si="85"/>
        <v/>
      </c>
      <c r="AB88" s="14" t="str">
        <f t="shared" si="54"/>
        <v/>
      </c>
      <c r="AC88" s="14" t="str">
        <f t="shared" si="86"/>
        <v/>
      </c>
      <c r="AD88" s="14" t="str">
        <f t="shared" si="87"/>
        <v/>
      </c>
      <c r="AE88" s="14" t="str">
        <f t="shared" si="88"/>
        <v/>
      </c>
      <c r="AF88" s="14" t="str">
        <f t="shared" si="89"/>
        <v/>
      </c>
      <c r="AG88" s="152" t="str">
        <f t="shared" si="90"/>
        <v/>
      </c>
      <c r="AH88" s="152" t="str">
        <f t="shared" si="91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1" t="str">
        <f t="shared" si="71"/>
        <v/>
      </c>
      <c r="AM88" s="71" t="str">
        <f t="shared" si="72"/>
        <v/>
      </c>
      <c r="AN88" s="71" t="str">
        <f t="shared" si="73"/>
        <v/>
      </c>
      <c r="AO88" s="71" t="str">
        <f t="shared" si="74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2"/>
        <v>B</v>
      </c>
      <c r="BA88" s="14" t="str">
        <f t="shared" si="75"/>
        <v/>
      </c>
      <c r="BB88" s="14" t="str">
        <f t="shared" si="93"/>
        <v/>
      </c>
      <c r="BC88" s="14" t="str">
        <f t="shared" si="76"/>
        <v/>
      </c>
      <c r="BD88" s="14" t="str">
        <f t="shared" si="97"/>
        <v/>
      </c>
      <c r="BE88" s="14">
        <f t="shared" si="94"/>
        <v>1</v>
      </c>
      <c r="BF88" s="14">
        <f t="shared" si="95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69" t="str">
        <f t="shared" si="64"/>
        <v/>
      </c>
      <c r="C89" s="25" t="str">
        <f t="shared" si="61"/>
        <v/>
      </c>
      <c r="D89" s="78" t="str">
        <f t="shared" si="77"/>
        <v/>
      </c>
      <c r="E89" s="115" t="str">
        <f t="shared" si="78"/>
        <v/>
      </c>
      <c r="F89" s="70" t="str">
        <f t="shared" si="79"/>
        <v/>
      </c>
      <c r="H89" s="82" t="str">
        <f>IF('Strategy Dashboard'!AU89="","",'Strategy Dashboard'!AU89)</f>
        <v/>
      </c>
      <c r="J89" s="69" t="str">
        <f t="shared" si="65"/>
        <v/>
      </c>
      <c r="K89" s="78" t="str">
        <f t="shared" si="66"/>
        <v/>
      </c>
      <c r="L89" s="115" t="str">
        <f t="shared" si="67"/>
        <v/>
      </c>
      <c r="M89" s="25" t="str">
        <f t="shared" si="80"/>
        <v/>
      </c>
      <c r="N89" s="24" t="str">
        <f t="shared" si="96"/>
        <v/>
      </c>
      <c r="O89" s="124" t="str">
        <f t="shared" si="68"/>
        <v/>
      </c>
      <c r="P89" s="25" t="str">
        <f>IF(H89="","",IF(B89="NB",P88,IF(O89="",SUM($O$5:$O89)+N89,SUM($O$5:$O89))))</f>
        <v/>
      </c>
      <c r="Q89" s="125" t="str">
        <f t="shared" si="60"/>
        <v/>
      </c>
      <c r="R89" s="122" t="str">
        <f t="shared" si="69"/>
        <v/>
      </c>
      <c r="S89" s="79" t="str">
        <f t="shared" si="70"/>
        <v/>
      </c>
      <c r="T89" s="14" t="str">
        <f t="shared" si="63"/>
        <v/>
      </c>
      <c r="U89" s="14">
        <f t="shared" si="81"/>
        <v>0</v>
      </c>
      <c r="V89" s="14" t="str">
        <f t="shared" si="82"/>
        <v/>
      </c>
      <c r="W89" s="14" t="str">
        <f t="shared" si="99"/>
        <v>N</v>
      </c>
      <c r="X89" s="14" t="str">
        <f t="shared" si="83"/>
        <v>N</v>
      </c>
      <c r="Y89" s="14" t="str">
        <f t="shared" si="53"/>
        <v/>
      </c>
      <c r="Z89" s="79" t="str">
        <f t="shared" si="84"/>
        <v/>
      </c>
      <c r="AA89" s="14" t="str">
        <f t="shared" si="85"/>
        <v/>
      </c>
      <c r="AB89" s="14" t="str">
        <f t="shared" si="54"/>
        <v/>
      </c>
      <c r="AC89" s="14" t="str">
        <f t="shared" si="86"/>
        <v/>
      </c>
      <c r="AD89" s="14" t="str">
        <f t="shared" si="87"/>
        <v/>
      </c>
      <c r="AE89" s="14" t="str">
        <f t="shared" si="88"/>
        <v/>
      </c>
      <c r="AF89" s="14" t="str">
        <f t="shared" si="89"/>
        <v/>
      </c>
      <c r="AG89" s="152" t="str">
        <f t="shared" si="90"/>
        <v/>
      </c>
      <c r="AH89" s="152" t="str">
        <f t="shared" si="91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1" t="str">
        <f t="shared" si="71"/>
        <v/>
      </c>
      <c r="AM89" s="71" t="str">
        <f t="shared" si="72"/>
        <v/>
      </c>
      <c r="AN89" s="71" t="str">
        <f t="shared" si="73"/>
        <v/>
      </c>
      <c r="AO89" s="71" t="str">
        <f t="shared" si="74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2"/>
        <v>B</v>
      </c>
      <c r="BA89" s="14" t="str">
        <f t="shared" si="75"/>
        <v/>
      </c>
      <c r="BB89" s="14" t="str">
        <f t="shared" si="93"/>
        <v/>
      </c>
      <c r="BC89" s="14" t="str">
        <f t="shared" si="76"/>
        <v/>
      </c>
      <c r="BD89" s="14" t="str">
        <f t="shared" si="97"/>
        <v/>
      </c>
      <c r="BE89" s="14">
        <f t="shared" si="94"/>
        <v>1</v>
      </c>
      <c r="BF89" s="14">
        <f t="shared" si="95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4" t="str">
        <f t="shared" si="64"/>
        <v/>
      </c>
      <c r="C90" s="36" t="str">
        <f t="shared" si="61"/>
        <v/>
      </c>
      <c r="D90" s="75" t="str">
        <f t="shared" si="77"/>
        <v/>
      </c>
      <c r="E90" s="113" t="str">
        <f t="shared" si="78"/>
        <v/>
      </c>
      <c r="F90" s="76" t="str">
        <f t="shared" si="79"/>
        <v/>
      </c>
      <c r="H90" s="80" t="str">
        <f>IF('Strategy Dashboard'!AU90="","",'Strategy Dashboard'!AU90)</f>
        <v/>
      </c>
      <c r="J90" s="74" t="str">
        <f t="shared" si="65"/>
        <v/>
      </c>
      <c r="K90" s="75" t="str">
        <f t="shared" si="66"/>
        <v/>
      </c>
      <c r="L90" s="113" t="str">
        <f t="shared" si="67"/>
        <v/>
      </c>
      <c r="M90" s="36" t="str">
        <f t="shared" si="80"/>
        <v/>
      </c>
      <c r="N90" s="24" t="str">
        <f t="shared" si="96"/>
        <v/>
      </c>
      <c r="O90" s="129" t="str">
        <f t="shared" si="68"/>
        <v/>
      </c>
      <c r="P90" s="36" t="str">
        <f>IF(H90="","",IF(B90="NB",P89,IF(O90="",SUM($O$5:$O90)+N90,SUM($O$5:$O90))))</f>
        <v/>
      </c>
      <c r="Q90" s="130" t="str">
        <f t="shared" si="60"/>
        <v/>
      </c>
      <c r="R90" s="122" t="str">
        <f t="shared" si="69"/>
        <v/>
      </c>
      <c r="S90" s="79" t="str">
        <f t="shared" si="70"/>
        <v/>
      </c>
      <c r="T90" s="14" t="str">
        <f t="shared" si="63"/>
        <v/>
      </c>
      <c r="U90" s="14">
        <f t="shared" si="81"/>
        <v>0</v>
      </c>
      <c r="V90" s="14" t="str">
        <f t="shared" si="82"/>
        <v/>
      </c>
      <c r="W90" s="14" t="str">
        <f t="shared" si="99"/>
        <v>N</v>
      </c>
      <c r="X90" s="14" t="str">
        <f t="shared" si="83"/>
        <v>N</v>
      </c>
      <c r="Y90" s="14" t="str">
        <f t="shared" si="53"/>
        <v/>
      </c>
      <c r="Z90" s="79" t="str">
        <f t="shared" si="84"/>
        <v/>
      </c>
      <c r="AA90" s="14" t="str">
        <f t="shared" si="85"/>
        <v/>
      </c>
      <c r="AB90" s="14" t="str">
        <f t="shared" si="54"/>
        <v/>
      </c>
      <c r="AC90" s="14" t="str">
        <f t="shared" si="86"/>
        <v/>
      </c>
      <c r="AD90" s="14" t="str">
        <f t="shared" si="87"/>
        <v/>
      </c>
      <c r="AE90" s="14" t="str">
        <f t="shared" si="88"/>
        <v/>
      </c>
      <c r="AF90" s="14" t="str">
        <f t="shared" si="89"/>
        <v/>
      </c>
      <c r="AG90" s="152" t="str">
        <f t="shared" si="90"/>
        <v/>
      </c>
      <c r="AH90" s="152" t="str">
        <f t="shared" si="91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1" t="str">
        <f t="shared" si="71"/>
        <v/>
      </c>
      <c r="AM90" s="71" t="str">
        <f t="shared" si="72"/>
        <v/>
      </c>
      <c r="AN90" s="71" t="str">
        <f t="shared" si="73"/>
        <v/>
      </c>
      <c r="AO90" s="71" t="str">
        <f t="shared" si="74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2"/>
        <v>B</v>
      </c>
      <c r="BA90" s="14" t="str">
        <f t="shared" si="75"/>
        <v/>
      </c>
      <c r="BB90" s="14" t="str">
        <f t="shared" si="93"/>
        <v/>
      </c>
      <c r="BC90" s="14" t="str">
        <f t="shared" si="76"/>
        <v/>
      </c>
      <c r="BD90" s="14" t="str">
        <f t="shared" si="97"/>
        <v/>
      </c>
      <c r="BE90" s="14">
        <f t="shared" si="94"/>
        <v>1</v>
      </c>
      <c r="BF90" s="14">
        <f t="shared" si="95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68" t="str">
        <f t="shared" si="64"/>
        <v/>
      </c>
      <c r="C91" s="24" t="str">
        <f t="shared" si="61"/>
        <v/>
      </c>
      <c r="D91" s="77" t="str">
        <f t="shared" si="77"/>
        <v/>
      </c>
      <c r="E91" s="114" t="str">
        <f t="shared" si="78"/>
        <v/>
      </c>
      <c r="F91" s="67" t="str">
        <f t="shared" si="79"/>
        <v/>
      </c>
      <c r="H91" s="81" t="str">
        <f>IF('Strategy Dashboard'!AU91="","",'Strategy Dashboard'!AU91)</f>
        <v/>
      </c>
      <c r="J91" s="68" t="str">
        <f t="shared" si="65"/>
        <v/>
      </c>
      <c r="K91" s="77" t="str">
        <f t="shared" si="66"/>
        <v/>
      </c>
      <c r="L91" s="114" t="str">
        <f t="shared" si="67"/>
        <v/>
      </c>
      <c r="M91" s="24" t="str">
        <f t="shared" si="80"/>
        <v/>
      </c>
      <c r="N91" s="24" t="str">
        <f t="shared" si="96"/>
        <v/>
      </c>
      <c r="O91" s="117" t="str">
        <f t="shared" si="68"/>
        <v/>
      </c>
      <c r="P91" s="24" t="str">
        <f>IF(H91="","",IF(B91="NB",P90,IF(O91="",SUM($O$5:$O91)+N91,SUM($O$5:$O91))))</f>
        <v/>
      </c>
      <c r="Q91" s="123" t="str">
        <f t="shared" si="60"/>
        <v/>
      </c>
      <c r="R91" s="122" t="str">
        <f t="shared" si="69"/>
        <v/>
      </c>
      <c r="S91" s="79" t="str">
        <f t="shared" si="70"/>
        <v/>
      </c>
      <c r="T91" s="14" t="str">
        <f t="shared" si="63"/>
        <v/>
      </c>
      <c r="U91" s="14">
        <f t="shared" si="81"/>
        <v>0</v>
      </c>
      <c r="V91" s="14" t="str">
        <f t="shared" si="82"/>
        <v/>
      </c>
      <c r="W91" s="14" t="str">
        <f t="shared" si="99"/>
        <v>N</v>
      </c>
      <c r="X91" s="14" t="str">
        <f t="shared" si="83"/>
        <v>N</v>
      </c>
      <c r="Y91" s="14" t="str">
        <f t="shared" si="53"/>
        <v/>
      </c>
      <c r="Z91" s="79" t="str">
        <f t="shared" si="84"/>
        <v/>
      </c>
      <c r="AA91" s="14" t="str">
        <f t="shared" si="85"/>
        <v/>
      </c>
      <c r="AB91" s="14" t="str">
        <f t="shared" si="54"/>
        <v/>
      </c>
      <c r="AC91" s="14" t="str">
        <f t="shared" si="86"/>
        <v/>
      </c>
      <c r="AD91" s="14" t="str">
        <f t="shared" si="87"/>
        <v/>
      </c>
      <c r="AE91" s="14" t="str">
        <f t="shared" si="88"/>
        <v/>
      </c>
      <c r="AF91" s="14" t="str">
        <f t="shared" si="89"/>
        <v/>
      </c>
      <c r="AG91" s="152" t="str">
        <f t="shared" si="90"/>
        <v/>
      </c>
      <c r="AH91" s="152" t="str">
        <f t="shared" si="91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1" t="str">
        <f t="shared" si="71"/>
        <v/>
      </c>
      <c r="AM91" s="71" t="str">
        <f t="shared" si="72"/>
        <v/>
      </c>
      <c r="AN91" s="71" t="str">
        <f t="shared" si="73"/>
        <v/>
      </c>
      <c r="AO91" s="71" t="str">
        <f t="shared" si="74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2"/>
        <v>B</v>
      </c>
      <c r="BA91" s="14" t="str">
        <f t="shared" si="75"/>
        <v/>
      </c>
      <c r="BB91" s="14" t="str">
        <f t="shared" si="93"/>
        <v/>
      </c>
      <c r="BC91" s="14" t="str">
        <f t="shared" si="76"/>
        <v/>
      </c>
      <c r="BD91" s="14" t="str">
        <f t="shared" si="97"/>
        <v/>
      </c>
      <c r="BE91" s="14">
        <f t="shared" si="94"/>
        <v>1</v>
      </c>
      <c r="BF91" s="14">
        <f t="shared" si="95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68" t="str">
        <f t="shared" si="64"/>
        <v/>
      </c>
      <c r="C92" s="24" t="str">
        <f t="shared" si="61"/>
        <v/>
      </c>
      <c r="D92" s="77" t="str">
        <f t="shared" si="77"/>
        <v/>
      </c>
      <c r="E92" s="114" t="str">
        <f t="shared" si="78"/>
        <v/>
      </c>
      <c r="F92" s="67" t="str">
        <f t="shared" si="79"/>
        <v/>
      </c>
      <c r="H92" s="81" t="str">
        <f>IF('Strategy Dashboard'!AU92="","",'Strategy Dashboard'!AU92)</f>
        <v/>
      </c>
      <c r="J92" s="68" t="str">
        <f t="shared" si="65"/>
        <v/>
      </c>
      <c r="K92" s="77" t="str">
        <f t="shared" si="66"/>
        <v/>
      </c>
      <c r="L92" s="114" t="str">
        <f t="shared" si="67"/>
        <v/>
      </c>
      <c r="M92" s="24" t="str">
        <f t="shared" si="80"/>
        <v/>
      </c>
      <c r="N92" s="24" t="str">
        <f t="shared" si="96"/>
        <v/>
      </c>
      <c r="O92" s="117" t="str">
        <f t="shared" si="68"/>
        <v/>
      </c>
      <c r="P92" s="24" t="str">
        <f>IF(H92="","",IF(B92="NB",P91,IF(O92="",SUM($O$5:$O92)+N92,SUM($O$5:$O92))))</f>
        <v/>
      </c>
      <c r="Q92" s="123" t="str">
        <f t="shared" si="60"/>
        <v/>
      </c>
      <c r="R92" s="122" t="str">
        <f t="shared" si="69"/>
        <v/>
      </c>
      <c r="S92" s="79" t="str">
        <f t="shared" si="70"/>
        <v/>
      </c>
      <c r="T92" s="14" t="str">
        <f t="shared" si="63"/>
        <v/>
      </c>
      <c r="U92" s="14">
        <f t="shared" si="81"/>
        <v>0</v>
      </c>
      <c r="V92" s="14" t="str">
        <f t="shared" si="82"/>
        <v/>
      </c>
      <c r="W92" s="14" t="str">
        <f t="shared" si="99"/>
        <v>N</v>
      </c>
      <c r="X92" s="14" t="str">
        <f t="shared" si="83"/>
        <v>N</v>
      </c>
      <c r="Y92" s="14" t="str">
        <f t="shared" si="53"/>
        <v/>
      </c>
      <c r="Z92" s="79" t="str">
        <f t="shared" si="84"/>
        <v/>
      </c>
      <c r="AA92" s="14" t="str">
        <f t="shared" si="85"/>
        <v/>
      </c>
      <c r="AB92" s="14" t="str">
        <f t="shared" si="54"/>
        <v/>
      </c>
      <c r="AC92" s="14" t="str">
        <f t="shared" si="86"/>
        <v/>
      </c>
      <c r="AD92" s="14" t="str">
        <f t="shared" si="87"/>
        <v/>
      </c>
      <c r="AE92" s="14" t="str">
        <f t="shared" si="88"/>
        <v/>
      </c>
      <c r="AF92" s="14" t="str">
        <f t="shared" si="89"/>
        <v/>
      </c>
      <c r="AG92" s="152" t="str">
        <f t="shared" si="90"/>
        <v/>
      </c>
      <c r="AH92" s="152" t="str">
        <f t="shared" si="91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1" t="str">
        <f t="shared" si="71"/>
        <v/>
      </c>
      <c r="AM92" s="71" t="str">
        <f t="shared" si="72"/>
        <v/>
      </c>
      <c r="AN92" s="71" t="str">
        <f t="shared" si="73"/>
        <v/>
      </c>
      <c r="AO92" s="71" t="str">
        <f t="shared" si="74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2"/>
        <v>B</v>
      </c>
      <c r="BA92" s="14" t="str">
        <f t="shared" si="75"/>
        <v/>
      </c>
      <c r="BB92" s="14" t="str">
        <f t="shared" si="93"/>
        <v/>
      </c>
      <c r="BC92" s="14" t="str">
        <f t="shared" si="76"/>
        <v/>
      </c>
      <c r="BD92" s="14" t="str">
        <f t="shared" si="97"/>
        <v/>
      </c>
      <c r="BE92" s="14">
        <f t="shared" si="94"/>
        <v>1</v>
      </c>
      <c r="BF92" s="14">
        <f t="shared" si="95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68" t="str">
        <f t="shared" si="64"/>
        <v/>
      </c>
      <c r="C93" s="24" t="str">
        <f t="shared" si="61"/>
        <v/>
      </c>
      <c r="D93" s="77" t="str">
        <f t="shared" si="77"/>
        <v/>
      </c>
      <c r="E93" s="114" t="str">
        <f t="shared" si="78"/>
        <v/>
      </c>
      <c r="F93" s="67" t="str">
        <f t="shared" si="79"/>
        <v/>
      </c>
      <c r="H93" s="81" t="str">
        <f>IF('Strategy Dashboard'!AU93="","",'Strategy Dashboard'!AU93)</f>
        <v/>
      </c>
      <c r="J93" s="68" t="str">
        <f t="shared" si="65"/>
        <v/>
      </c>
      <c r="K93" s="77" t="str">
        <f t="shared" si="66"/>
        <v/>
      </c>
      <c r="L93" s="114" t="str">
        <f t="shared" si="67"/>
        <v/>
      </c>
      <c r="M93" s="24" t="str">
        <f t="shared" si="80"/>
        <v/>
      </c>
      <c r="N93" s="24" t="str">
        <f t="shared" si="96"/>
        <v/>
      </c>
      <c r="O93" s="117" t="str">
        <f t="shared" si="68"/>
        <v/>
      </c>
      <c r="P93" s="24" t="str">
        <f>IF(H93="","",IF(B93="NB",P92,IF(O93="",SUM($O$5:$O93)+N93,SUM($O$5:$O93))))</f>
        <v/>
      </c>
      <c r="Q93" s="123" t="str">
        <f t="shared" si="60"/>
        <v/>
      </c>
      <c r="R93" s="122" t="str">
        <f t="shared" si="69"/>
        <v/>
      </c>
      <c r="S93" s="79" t="str">
        <f t="shared" si="70"/>
        <v/>
      </c>
      <c r="T93" s="14" t="str">
        <f t="shared" si="63"/>
        <v/>
      </c>
      <c r="U93" s="14">
        <f t="shared" si="81"/>
        <v>0</v>
      </c>
      <c r="V93" s="14" t="str">
        <f t="shared" si="82"/>
        <v/>
      </c>
      <c r="W93" s="14" t="str">
        <f t="shared" si="99"/>
        <v>N</v>
      </c>
      <c r="X93" s="14" t="str">
        <f t="shared" si="83"/>
        <v>N</v>
      </c>
      <c r="Y93" s="14" t="str">
        <f t="shared" si="53"/>
        <v/>
      </c>
      <c r="Z93" s="79" t="str">
        <f t="shared" si="84"/>
        <v/>
      </c>
      <c r="AA93" s="14" t="str">
        <f t="shared" si="85"/>
        <v/>
      </c>
      <c r="AB93" s="14" t="str">
        <f t="shared" si="54"/>
        <v/>
      </c>
      <c r="AC93" s="14" t="str">
        <f t="shared" si="86"/>
        <v/>
      </c>
      <c r="AD93" s="14" t="str">
        <f t="shared" si="87"/>
        <v/>
      </c>
      <c r="AE93" s="14" t="str">
        <f t="shared" si="88"/>
        <v/>
      </c>
      <c r="AF93" s="14" t="str">
        <f t="shared" si="89"/>
        <v/>
      </c>
      <c r="AG93" s="152" t="str">
        <f t="shared" si="90"/>
        <v/>
      </c>
      <c r="AH93" s="152" t="str">
        <f t="shared" si="91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1" t="str">
        <f t="shared" si="71"/>
        <v/>
      </c>
      <c r="AM93" s="71" t="str">
        <f t="shared" si="72"/>
        <v/>
      </c>
      <c r="AN93" s="71" t="str">
        <f t="shared" si="73"/>
        <v/>
      </c>
      <c r="AO93" s="71" t="str">
        <f t="shared" si="74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2"/>
        <v>B</v>
      </c>
      <c r="BA93" s="14" t="str">
        <f t="shared" si="75"/>
        <v/>
      </c>
      <c r="BB93" s="14" t="str">
        <f t="shared" si="93"/>
        <v/>
      </c>
      <c r="BC93" s="14" t="str">
        <f t="shared" si="76"/>
        <v/>
      </c>
      <c r="BD93" s="14" t="str">
        <f t="shared" si="97"/>
        <v/>
      </c>
      <c r="BE93" s="14">
        <f t="shared" si="94"/>
        <v>1</v>
      </c>
      <c r="BF93" s="14">
        <f t="shared" si="95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69" t="str">
        <f t="shared" si="64"/>
        <v/>
      </c>
      <c r="C94" s="25" t="str">
        <f t="shared" si="61"/>
        <v/>
      </c>
      <c r="D94" s="78" t="str">
        <f t="shared" si="77"/>
        <v/>
      </c>
      <c r="E94" s="115" t="str">
        <f t="shared" si="78"/>
        <v/>
      </c>
      <c r="F94" s="70" t="str">
        <f t="shared" si="79"/>
        <v/>
      </c>
      <c r="H94" s="82" t="str">
        <f>IF('Strategy Dashboard'!AU94="","",'Strategy Dashboard'!AU94)</f>
        <v/>
      </c>
      <c r="J94" s="69" t="str">
        <f t="shared" si="65"/>
        <v/>
      </c>
      <c r="K94" s="78" t="str">
        <f t="shared" si="66"/>
        <v/>
      </c>
      <c r="L94" s="115" t="str">
        <f t="shared" si="67"/>
        <v/>
      </c>
      <c r="M94" s="25" t="str">
        <f t="shared" si="80"/>
        <v/>
      </c>
      <c r="N94" s="24" t="str">
        <f t="shared" si="96"/>
        <v/>
      </c>
      <c r="O94" s="124" t="str">
        <f t="shared" si="68"/>
        <v/>
      </c>
      <c r="P94" s="25" t="str">
        <f>IF(H94="","",IF(B94="NB",P93,IF(O94="",SUM($O$5:$O94)+N94,SUM($O$5:$O94))))</f>
        <v/>
      </c>
      <c r="Q94" s="125" t="str">
        <f t="shared" si="60"/>
        <v/>
      </c>
      <c r="R94" s="122" t="str">
        <f t="shared" si="69"/>
        <v/>
      </c>
      <c r="S94" s="79" t="str">
        <f t="shared" si="70"/>
        <v/>
      </c>
      <c r="T94" s="14" t="str">
        <f t="shared" si="63"/>
        <v/>
      </c>
      <c r="U94" s="14">
        <f t="shared" si="81"/>
        <v>0</v>
      </c>
      <c r="V94" s="14" t="str">
        <f t="shared" si="82"/>
        <v/>
      </c>
      <c r="W94" s="14" t="str">
        <f t="shared" si="99"/>
        <v>N</v>
      </c>
      <c r="X94" s="14" t="str">
        <f t="shared" si="83"/>
        <v>N</v>
      </c>
      <c r="Y94" s="14" t="str">
        <f t="shared" si="53"/>
        <v/>
      </c>
      <c r="Z94" s="79" t="str">
        <f t="shared" si="84"/>
        <v/>
      </c>
      <c r="AA94" s="14" t="str">
        <f t="shared" si="85"/>
        <v/>
      </c>
      <c r="AB94" s="14" t="str">
        <f t="shared" si="54"/>
        <v/>
      </c>
      <c r="AC94" s="14" t="str">
        <f t="shared" si="86"/>
        <v/>
      </c>
      <c r="AD94" s="14" t="str">
        <f t="shared" si="87"/>
        <v/>
      </c>
      <c r="AE94" s="14" t="str">
        <f t="shared" si="88"/>
        <v/>
      </c>
      <c r="AF94" s="14" t="str">
        <f t="shared" si="89"/>
        <v/>
      </c>
      <c r="AG94" s="152" t="str">
        <f t="shared" si="90"/>
        <v/>
      </c>
      <c r="AH94" s="152" t="str">
        <f t="shared" si="91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1" t="str">
        <f t="shared" si="71"/>
        <v/>
      </c>
      <c r="AM94" s="71" t="str">
        <f t="shared" si="72"/>
        <v/>
      </c>
      <c r="AN94" s="71" t="str">
        <f t="shared" si="73"/>
        <v/>
      </c>
      <c r="AO94" s="71" t="str">
        <f t="shared" si="74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2"/>
        <v>B</v>
      </c>
      <c r="BA94" s="14" t="str">
        <f t="shared" si="75"/>
        <v/>
      </c>
      <c r="BB94" s="14" t="str">
        <f t="shared" si="93"/>
        <v/>
      </c>
      <c r="BC94" s="14" t="str">
        <f t="shared" si="76"/>
        <v/>
      </c>
      <c r="BD94" s="14" t="str">
        <f t="shared" si="97"/>
        <v/>
      </c>
      <c r="BE94" s="14">
        <f t="shared" si="94"/>
        <v>1</v>
      </c>
      <c r="BF94" s="14">
        <f t="shared" si="95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4" t="str">
        <f t="shared" si="64"/>
        <v/>
      </c>
      <c r="C95" s="36" t="str">
        <f t="shared" si="61"/>
        <v/>
      </c>
      <c r="D95" s="75" t="str">
        <f t="shared" si="77"/>
        <v/>
      </c>
      <c r="E95" s="113" t="str">
        <f t="shared" si="78"/>
        <v/>
      </c>
      <c r="F95" s="76" t="str">
        <f t="shared" si="79"/>
        <v/>
      </c>
      <c r="H95" s="80" t="str">
        <f>IF('Strategy Dashboard'!AU95="","",'Strategy Dashboard'!AU95)</f>
        <v/>
      </c>
      <c r="J95" s="74" t="str">
        <f t="shared" si="65"/>
        <v/>
      </c>
      <c r="K95" s="75" t="str">
        <f t="shared" si="66"/>
        <v/>
      </c>
      <c r="L95" s="113" t="str">
        <f t="shared" si="67"/>
        <v/>
      </c>
      <c r="M95" s="36" t="str">
        <f t="shared" si="80"/>
        <v/>
      </c>
      <c r="N95" s="24" t="str">
        <f t="shared" si="96"/>
        <v/>
      </c>
      <c r="O95" s="129" t="str">
        <f t="shared" si="68"/>
        <v/>
      </c>
      <c r="P95" s="36" t="str">
        <f>IF(H95="","",IF(B95="NB",P94,IF(O95="",SUM($O$5:$O95)+N95,SUM($O$5:$O95))))</f>
        <v/>
      </c>
      <c r="Q95" s="130" t="str">
        <f t="shared" si="60"/>
        <v/>
      </c>
      <c r="R95" s="122" t="str">
        <f t="shared" si="69"/>
        <v/>
      </c>
      <c r="S95" s="79" t="str">
        <f t="shared" si="70"/>
        <v/>
      </c>
      <c r="T95" s="14" t="str">
        <f t="shared" si="63"/>
        <v/>
      </c>
      <c r="U95" s="14">
        <f t="shared" si="81"/>
        <v>0</v>
      </c>
      <c r="V95" s="14" t="str">
        <f t="shared" si="82"/>
        <v/>
      </c>
      <c r="W95" s="14" t="str">
        <f t="shared" si="99"/>
        <v>N</v>
      </c>
      <c r="X95" s="14" t="str">
        <f t="shared" si="83"/>
        <v>N</v>
      </c>
      <c r="Y95" s="14" t="str">
        <f t="shared" si="53"/>
        <v/>
      </c>
      <c r="Z95" s="79" t="str">
        <f t="shared" si="84"/>
        <v/>
      </c>
      <c r="AA95" s="14" t="str">
        <f t="shared" si="85"/>
        <v/>
      </c>
      <c r="AB95" s="14" t="str">
        <f t="shared" si="54"/>
        <v/>
      </c>
      <c r="AC95" s="14" t="str">
        <f t="shared" si="86"/>
        <v/>
      </c>
      <c r="AD95" s="14" t="str">
        <f t="shared" si="87"/>
        <v/>
      </c>
      <c r="AE95" s="14" t="str">
        <f t="shared" si="88"/>
        <v/>
      </c>
      <c r="AF95" s="14" t="str">
        <f t="shared" si="89"/>
        <v/>
      </c>
      <c r="AG95" s="152" t="str">
        <f t="shared" si="90"/>
        <v/>
      </c>
      <c r="AH95" s="152" t="str">
        <f t="shared" si="91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1" t="str">
        <f t="shared" si="71"/>
        <v/>
      </c>
      <c r="AM95" s="71" t="str">
        <f t="shared" si="72"/>
        <v/>
      </c>
      <c r="AN95" s="71" t="str">
        <f t="shared" si="73"/>
        <v/>
      </c>
      <c r="AO95" s="71" t="str">
        <f t="shared" si="74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2"/>
        <v>B</v>
      </c>
      <c r="BA95" s="14" t="str">
        <f t="shared" si="75"/>
        <v/>
      </c>
      <c r="BB95" s="14" t="str">
        <f t="shared" si="93"/>
        <v/>
      </c>
      <c r="BC95" s="14" t="str">
        <f t="shared" si="76"/>
        <v/>
      </c>
      <c r="BD95" s="14" t="str">
        <f t="shared" si="97"/>
        <v/>
      </c>
      <c r="BE95" s="14">
        <f t="shared" si="94"/>
        <v>1</v>
      </c>
      <c r="BF95" s="14">
        <f t="shared" si="95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68" t="str">
        <f t="shared" si="64"/>
        <v/>
      </c>
      <c r="C96" s="24" t="str">
        <f t="shared" si="61"/>
        <v/>
      </c>
      <c r="D96" s="77" t="str">
        <f t="shared" si="77"/>
        <v/>
      </c>
      <c r="E96" s="114" t="str">
        <f t="shared" si="78"/>
        <v/>
      </c>
      <c r="F96" s="67" t="str">
        <f t="shared" si="79"/>
        <v/>
      </c>
      <c r="H96" s="81" t="str">
        <f>IF('Strategy Dashboard'!AU96="","",'Strategy Dashboard'!AU96)</f>
        <v/>
      </c>
      <c r="J96" s="68" t="str">
        <f t="shared" si="65"/>
        <v/>
      </c>
      <c r="K96" s="77" t="str">
        <f t="shared" si="66"/>
        <v/>
      </c>
      <c r="L96" s="114" t="str">
        <f t="shared" si="67"/>
        <v/>
      </c>
      <c r="M96" s="24" t="str">
        <f t="shared" si="80"/>
        <v/>
      </c>
      <c r="N96" s="24" t="str">
        <f t="shared" si="96"/>
        <v/>
      </c>
      <c r="O96" s="117" t="str">
        <f t="shared" si="68"/>
        <v/>
      </c>
      <c r="P96" s="24" t="str">
        <f>IF(H96="","",IF(B96="NB",P95,IF(O96="",SUM($O$5:$O96)+N96,SUM($O$5:$O96))))</f>
        <v/>
      </c>
      <c r="Q96" s="123" t="str">
        <f t="shared" si="60"/>
        <v/>
      </c>
      <c r="R96" s="122" t="str">
        <f t="shared" si="69"/>
        <v/>
      </c>
      <c r="S96" s="79" t="str">
        <f t="shared" si="70"/>
        <v/>
      </c>
      <c r="T96" s="14" t="str">
        <f t="shared" si="63"/>
        <v/>
      </c>
      <c r="U96" s="14">
        <f t="shared" si="81"/>
        <v>0</v>
      </c>
      <c r="V96" s="14" t="str">
        <f t="shared" si="82"/>
        <v/>
      </c>
      <c r="W96" s="14" t="str">
        <f t="shared" si="99"/>
        <v>N</v>
      </c>
      <c r="X96" s="14" t="str">
        <f t="shared" si="83"/>
        <v>N</v>
      </c>
      <c r="Y96" s="14" t="str">
        <f t="shared" si="53"/>
        <v/>
      </c>
      <c r="Z96" s="79" t="str">
        <f t="shared" si="84"/>
        <v/>
      </c>
      <c r="AA96" s="14" t="str">
        <f t="shared" si="85"/>
        <v/>
      </c>
      <c r="AB96" s="14" t="str">
        <f t="shared" si="54"/>
        <v/>
      </c>
      <c r="AC96" s="14" t="str">
        <f t="shared" si="86"/>
        <v/>
      </c>
      <c r="AD96" s="14" t="str">
        <f t="shared" si="87"/>
        <v/>
      </c>
      <c r="AE96" s="14" t="str">
        <f t="shared" si="88"/>
        <v/>
      </c>
      <c r="AF96" s="14" t="str">
        <f t="shared" si="89"/>
        <v/>
      </c>
      <c r="AG96" s="152" t="str">
        <f t="shared" si="90"/>
        <v/>
      </c>
      <c r="AH96" s="152" t="str">
        <f t="shared" si="91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1" t="str">
        <f t="shared" si="71"/>
        <v/>
      </c>
      <c r="AM96" s="71" t="str">
        <f t="shared" si="72"/>
        <v/>
      </c>
      <c r="AN96" s="71" t="str">
        <f t="shared" si="73"/>
        <v/>
      </c>
      <c r="AO96" s="71" t="str">
        <f t="shared" si="74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2"/>
        <v>B</v>
      </c>
      <c r="BA96" s="14" t="str">
        <f t="shared" si="75"/>
        <v/>
      </c>
      <c r="BB96" s="14" t="str">
        <f t="shared" si="93"/>
        <v/>
      </c>
      <c r="BC96" s="14" t="str">
        <f t="shared" si="76"/>
        <v/>
      </c>
      <c r="BD96" s="14" t="str">
        <f t="shared" si="97"/>
        <v/>
      </c>
      <c r="BE96" s="14">
        <f t="shared" si="94"/>
        <v>1</v>
      </c>
      <c r="BF96" s="14">
        <f t="shared" si="95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68" t="str">
        <f t="shared" si="64"/>
        <v/>
      </c>
      <c r="C97" s="24" t="str">
        <f t="shared" si="61"/>
        <v/>
      </c>
      <c r="D97" s="77" t="str">
        <f t="shared" si="77"/>
        <v/>
      </c>
      <c r="E97" s="114" t="str">
        <f t="shared" si="78"/>
        <v/>
      </c>
      <c r="F97" s="67" t="str">
        <f t="shared" si="79"/>
        <v/>
      </c>
      <c r="H97" s="81" t="str">
        <f>IF('Strategy Dashboard'!AU97="","",'Strategy Dashboard'!AU97)</f>
        <v/>
      </c>
      <c r="J97" s="68" t="str">
        <f t="shared" si="65"/>
        <v/>
      </c>
      <c r="K97" s="77" t="str">
        <f t="shared" si="66"/>
        <v/>
      </c>
      <c r="L97" s="114" t="str">
        <f t="shared" si="67"/>
        <v/>
      </c>
      <c r="M97" s="24" t="str">
        <f t="shared" si="80"/>
        <v/>
      </c>
      <c r="N97" s="24" t="str">
        <f t="shared" si="96"/>
        <v/>
      </c>
      <c r="O97" s="117" t="str">
        <f t="shared" si="68"/>
        <v/>
      </c>
      <c r="P97" s="24" t="str">
        <f>IF(H97="","",IF(B97="NB",P96,IF(O97="",SUM($O$5:$O97)+N97,SUM($O$5:$O97))))</f>
        <v/>
      </c>
      <c r="Q97" s="123" t="str">
        <f t="shared" si="60"/>
        <v/>
      </c>
      <c r="R97" s="122" t="str">
        <f t="shared" si="69"/>
        <v/>
      </c>
      <c r="S97" s="79" t="str">
        <f t="shared" si="70"/>
        <v/>
      </c>
      <c r="T97" s="14" t="str">
        <f t="shared" si="63"/>
        <v/>
      </c>
      <c r="U97" s="14">
        <f t="shared" si="81"/>
        <v>0</v>
      </c>
      <c r="V97" s="14" t="str">
        <f t="shared" si="82"/>
        <v/>
      </c>
      <c r="W97" s="14" t="str">
        <f t="shared" si="99"/>
        <v>N</v>
      </c>
      <c r="X97" s="14" t="str">
        <f t="shared" si="83"/>
        <v>N</v>
      </c>
      <c r="Y97" s="14" t="str">
        <f t="shared" si="53"/>
        <v/>
      </c>
      <c r="Z97" s="79" t="str">
        <f t="shared" si="84"/>
        <v/>
      </c>
      <c r="AA97" s="14" t="str">
        <f t="shared" si="85"/>
        <v/>
      </c>
      <c r="AB97" s="14" t="str">
        <f t="shared" si="54"/>
        <v/>
      </c>
      <c r="AC97" s="14" t="str">
        <f t="shared" si="86"/>
        <v/>
      </c>
      <c r="AD97" s="14" t="str">
        <f t="shared" si="87"/>
        <v/>
      </c>
      <c r="AE97" s="14" t="str">
        <f t="shared" si="88"/>
        <v/>
      </c>
      <c r="AF97" s="14" t="str">
        <f t="shared" si="89"/>
        <v/>
      </c>
      <c r="AG97" s="152" t="str">
        <f t="shared" si="90"/>
        <v/>
      </c>
      <c r="AH97" s="152" t="str">
        <f t="shared" si="91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1" t="str">
        <f t="shared" si="71"/>
        <v/>
      </c>
      <c r="AM97" s="71" t="str">
        <f t="shared" si="72"/>
        <v/>
      </c>
      <c r="AN97" s="71" t="str">
        <f t="shared" si="73"/>
        <v/>
      </c>
      <c r="AO97" s="71" t="str">
        <f t="shared" si="74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2"/>
        <v>B</v>
      </c>
      <c r="BA97" s="14" t="str">
        <f t="shared" si="75"/>
        <v/>
      </c>
      <c r="BB97" s="14" t="str">
        <f t="shared" si="93"/>
        <v/>
      </c>
      <c r="BC97" s="14" t="str">
        <f t="shared" si="76"/>
        <v/>
      </c>
      <c r="BD97" s="14" t="str">
        <f t="shared" si="97"/>
        <v/>
      </c>
      <c r="BE97" s="14">
        <f t="shared" si="94"/>
        <v>1</v>
      </c>
      <c r="BF97" s="14">
        <f t="shared" si="95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68" t="str">
        <f t="shared" si="64"/>
        <v/>
      </c>
      <c r="C98" s="24" t="str">
        <f t="shared" si="61"/>
        <v/>
      </c>
      <c r="D98" s="77" t="str">
        <f t="shared" si="77"/>
        <v/>
      </c>
      <c r="E98" s="114" t="str">
        <f t="shared" si="78"/>
        <v/>
      </c>
      <c r="F98" s="67" t="str">
        <f t="shared" si="79"/>
        <v/>
      </c>
      <c r="H98" s="81" t="str">
        <f>IF('Strategy Dashboard'!AU98="","",'Strategy Dashboard'!AU98)</f>
        <v/>
      </c>
      <c r="J98" s="68" t="str">
        <f t="shared" si="65"/>
        <v/>
      </c>
      <c r="K98" s="77" t="str">
        <f t="shared" si="66"/>
        <v/>
      </c>
      <c r="L98" s="114" t="str">
        <f t="shared" si="67"/>
        <v/>
      </c>
      <c r="M98" s="24" t="str">
        <f t="shared" si="80"/>
        <v/>
      </c>
      <c r="N98" s="24" t="str">
        <f t="shared" si="96"/>
        <v/>
      </c>
      <c r="O98" s="117" t="str">
        <f t="shared" si="68"/>
        <v/>
      </c>
      <c r="P98" s="24" t="str">
        <f>IF(H98="","",IF(B98="NB",P97,IF(O98="",SUM($O$5:$O98)+N98,SUM($O$5:$O98))))</f>
        <v/>
      </c>
      <c r="Q98" s="123" t="str">
        <f t="shared" si="60"/>
        <v/>
      </c>
      <c r="R98" s="122" t="str">
        <f t="shared" si="69"/>
        <v/>
      </c>
      <c r="S98" s="79" t="str">
        <f t="shared" si="70"/>
        <v/>
      </c>
      <c r="T98" s="14" t="str">
        <f t="shared" si="63"/>
        <v/>
      </c>
      <c r="U98" s="14">
        <f t="shared" si="81"/>
        <v>0</v>
      </c>
      <c r="V98" s="14" t="str">
        <f t="shared" si="82"/>
        <v/>
      </c>
      <c r="W98" s="14" t="str">
        <f t="shared" si="99"/>
        <v>N</v>
      </c>
      <c r="X98" s="14" t="str">
        <f t="shared" si="83"/>
        <v>N</v>
      </c>
      <c r="Y98" s="14" t="str">
        <f t="shared" si="53"/>
        <v/>
      </c>
      <c r="Z98" s="79" t="str">
        <f t="shared" si="84"/>
        <v/>
      </c>
      <c r="AA98" s="14" t="str">
        <f t="shared" si="85"/>
        <v/>
      </c>
      <c r="AB98" s="14" t="str">
        <f t="shared" si="54"/>
        <v/>
      </c>
      <c r="AC98" s="14" t="str">
        <f t="shared" si="86"/>
        <v/>
      </c>
      <c r="AD98" s="14" t="str">
        <f t="shared" si="87"/>
        <v/>
      </c>
      <c r="AE98" s="14" t="str">
        <f t="shared" si="88"/>
        <v/>
      </c>
      <c r="AF98" s="14" t="str">
        <f t="shared" si="89"/>
        <v/>
      </c>
      <c r="AG98" s="152" t="str">
        <f t="shared" si="90"/>
        <v/>
      </c>
      <c r="AH98" s="152" t="str">
        <f t="shared" si="91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1" t="str">
        <f t="shared" si="71"/>
        <v/>
      </c>
      <c r="AM98" s="71" t="str">
        <f t="shared" si="72"/>
        <v/>
      </c>
      <c r="AN98" s="71" t="str">
        <f t="shared" si="73"/>
        <v/>
      </c>
      <c r="AO98" s="71" t="str">
        <f t="shared" si="74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2"/>
        <v>B</v>
      </c>
      <c r="BA98" s="14" t="str">
        <f t="shared" si="75"/>
        <v/>
      </c>
      <c r="BB98" s="14" t="str">
        <f t="shared" si="93"/>
        <v/>
      </c>
      <c r="BC98" s="14" t="str">
        <f t="shared" si="76"/>
        <v/>
      </c>
      <c r="BD98" s="14" t="str">
        <f t="shared" si="97"/>
        <v/>
      </c>
      <c r="BE98" s="14">
        <f t="shared" si="94"/>
        <v>1</v>
      </c>
      <c r="BF98" s="14">
        <f t="shared" si="95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69" t="str">
        <f t="shared" si="64"/>
        <v/>
      </c>
      <c r="C99" s="25" t="str">
        <f t="shared" si="61"/>
        <v/>
      </c>
      <c r="D99" s="78" t="str">
        <f t="shared" si="77"/>
        <v/>
      </c>
      <c r="E99" s="115" t="str">
        <f t="shared" si="78"/>
        <v/>
      </c>
      <c r="F99" s="70" t="str">
        <f t="shared" si="79"/>
        <v/>
      </c>
      <c r="H99" s="82" t="str">
        <f>IF('Strategy Dashboard'!AU99="","",'Strategy Dashboard'!AU99)</f>
        <v/>
      </c>
      <c r="J99" s="69" t="str">
        <f t="shared" si="65"/>
        <v/>
      </c>
      <c r="K99" s="78" t="str">
        <f t="shared" si="66"/>
        <v/>
      </c>
      <c r="L99" s="115" t="str">
        <f t="shared" si="67"/>
        <v/>
      </c>
      <c r="M99" s="25" t="str">
        <f t="shared" si="80"/>
        <v/>
      </c>
      <c r="N99" s="24" t="str">
        <f t="shared" si="96"/>
        <v/>
      </c>
      <c r="O99" s="124" t="str">
        <f t="shared" si="68"/>
        <v/>
      </c>
      <c r="P99" s="25" t="str">
        <f>IF(H99="","",IF(B99="NB",P98,IF(O99="",SUM($O$5:$O99)+N99,SUM($O$5:$O99))))</f>
        <v/>
      </c>
      <c r="Q99" s="125" t="str">
        <f t="shared" si="60"/>
        <v/>
      </c>
      <c r="R99" s="122" t="str">
        <f t="shared" si="69"/>
        <v/>
      </c>
      <c r="S99" s="79" t="str">
        <f t="shared" si="70"/>
        <v/>
      </c>
      <c r="T99" s="14" t="str">
        <f t="shared" si="63"/>
        <v/>
      </c>
      <c r="U99" s="14">
        <f t="shared" si="81"/>
        <v>0</v>
      </c>
      <c r="V99" s="14" t="str">
        <f t="shared" si="82"/>
        <v/>
      </c>
      <c r="W99" s="14" t="str">
        <f t="shared" si="99"/>
        <v>N</v>
      </c>
      <c r="X99" s="14" t="str">
        <f t="shared" si="83"/>
        <v>N</v>
      </c>
      <c r="Y99" s="14" t="str">
        <f t="shared" si="53"/>
        <v/>
      </c>
      <c r="Z99" s="79" t="str">
        <f t="shared" si="84"/>
        <v/>
      </c>
      <c r="AA99" s="14" t="str">
        <f t="shared" si="85"/>
        <v/>
      </c>
      <c r="AB99" s="14" t="str">
        <f t="shared" si="54"/>
        <v/>
      </c>
      <c r="AC99" s="14" t="str">
        <f t="shared" si="86"/>
        <v/>
      </c>
      <c r="AD99" s="14" t="str">
        <f t="shared" si="87"/>
        <v/>
      </c>
      <c r="AE99" s="14" t="str">
        <f t="shared" si="88"/>
        <v/>
      </c>
      <c r="AF99" s="14" t="str">
        <f t="shared" si="89"/>
        <v/>
      </c>
      <c r="AG99" s="152" t="str">
        <f t="shared" si="90"/>
        <v/>
      </c>
      <c r="AH99" s="152" t="str">
        <f t="shared" si="91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1" t="str">
        <f t="shared" si="71"/>
        <v/>
      </c>
      <c r="AM99" s="71" t="str">
        <f t="shared" si="72"/>
        <v/>
      </c>
      <c r="AN99" s="71" t="str">
        <f t="shared" si="73"/>
        <v/>
      </c>
      <c r="AO99" s="71" t="str">
        <f t="shared" si="74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2"/>
        <v>B</v>
      </c>
      <c r="BA99" s="14" t="str">
        <f t="shared" si="75"/>
        <v/>
      </c>
      <c r="BB99" s="14" t="str">
        <f t="shared" si="93"/>
        <v/>
      </c>
      <c r="BC99" s="14" t="str">
        <f t="shared" si="76"/>
        <v/>
      </c>
      <c r="BD99" s="14" t="str">
        <f t="shared" si="97"/>
        <v/>
      </c>
      <c r="BE99" s="14">
        <f t="shared" si="94"/>
        <v>1</v>
      </c>
      <c r="BF99" s="14">
        <f t="shared" si="95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4" t="str">
        <f t="shared" si="64"/>
        <v/>
      </c>
      <c r="C100" s="36" t="str">
        <f t="shared" si="61"/>
        <v/>
      </c>
      <c r="D100" s="75" t="str">
        <f t="shared" si="77"/>
        <v/>
      </c>
      <c r="E100" s="113" t="str">
        <f t="shared" si="78"/>
        <v/>
      </c>
      <c r="F100" s="76" t="str">
        <f t="shared" si="79"/>
        <v/>
      </c>
      <c r="H100" s="80" t="str">
        <f>IF('Strategy Dashboard'!AU100="","",'Strategy Dashboard'!AU100)</f>
        <v/>
      </c>
      <c r="J100" s="74" t="str">
        <f t="shared" si="65"/>
        <v/>
      </c>
      <c r="K100" s="75" t="str">
        <f t="shared" si="66"/>
        <v/>
      </c>
      <c r="L100" s="113" t="str">
        <f t="shared" si="67"/>
        <v/>
      </c>
      <c r="M100" s="36" t="str">
        <f t="shared" si="80"/>
        <v/>
      </c>
      <c r="N100" s="24" t="str">
        <f t="shared" si="96"/>
        <v/>
      </c>
      <c r="O100" s="129" t="str">
        <f t="shared" si="68"/>
        <v/>
      </c>
      <c r="P100" s="36" t="str">
        <f>IF(H100="","",IF(B100="NB",P99,IF(O100="",SUM($O$5:$O100)+N100,SUM($O$5:$O100))))</f>
        <v/>
      </c>
      <c r="Q100" s="130" t="str">
        <f t="shared" si="60"/>
        <v/>
      </c>
      <c r="R100" s="122" t="str">
        <f t="shared" si="69"/>
        <v/>
      </c>
      <c r="S100" s="79" t="str">
        <f t="shared" si="70"/>
        <v/>
      </c>
      <c r="T100" s="14" t="str">
        <f t="shared" si="63"/>
        <v/>
      </c>
      <c r="U100" s="14">
        <f t="shared" si="81"/>
        <v>0</v>
      </c>
      <c r="V100" s="14" t="str">
        <f t="shared" si="82"/>
        <v/>
      </c>
      <c r="W100" s="14" t="str">
        <f t="shared" si="99"/>
        <v>N</v>
      </c>
      <c r="X100" s="14" t="str">
        <f t="shared" si="83"/>
        <v>N</v>
      </c>
      <c r="Y100" s="14" t="str">
        <f t="shared" si="53"/>
        <v/>
      </c>
      <c r="Z100" s="79" t="str">
        <f t="shared" si="84"/>
        <v/>
      </c>
      <c r="AA100" s="14" t="str">
        <f t="shared" si="85"/>
        <v/>
      </c>
      <c r="AB100" s="14" t="str">
        <f t="shared" si="54"/>
        <v/>
      </c>
      <c r="AC100" s="14" t="str">
        <f t="shared" si="86"/>
        <v/>
      </c>
      <c r="AD100" s="14" t="str">
        <f t="shared" si="87"/>
        <v/>
      </c>
      <c r="AE100" s="14" t="str">
        <f t="shared" si="88"/>
        <v/>
      </c>
      <c r="AF100" s="14" t="str">
        <f t="shared" si="89"/>
        <v/>
      </c>
      <c r="AG100" s="152" t="str">
        <f t="shared" si="90"/>
        <v/>
      </c>
      <c r="AH100" s="152" t="str">
        <f t="shared" si="91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1" t="str">
        <f t="shared" si="71"/>
        <v/>
      </c>
      <c r="AM100" s="71" t="str">
        <f t="shared" si="72"/>
        <v/>
      </c>
      <c r="AN100" s="71" t="str">
        <f t="shared" si="73"/>
        <v/>
      </c>
      <c r="AO100" s="71" t="str">
        <f t="shared" si="74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2"/>
        <v>B</v>
      </c>
      <c r="BA100" s="14" t="str">
        <f t="shared" si="75"/>
        <v/>
      </c>
      <c r="BB100" s="14" t="str">
        <f t="shared" si="93"/>
        <v/>
      </c>
      <c r="BC100" s="14" t="str">
        <f t="shared" si="76"/>
        <v/>
      </c>
      <c r="BD100" s="14" t="str">
        <f t="shared" si="97"/>
        <v/>
      </c>
      <c r="BE100" s="14">
        <f t="shared" si="94"/>
        <v>1</v>
      </c>
      <c r="BF100" s="14">
        <f t="shared" si="95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68" t="str">
        <f t="shared" si="64"/>
        <v/>
      </c>
      <c r="C101" s="24" t="str">
        <f t="shared" si="61"/>
        <v/>
      </c>
      <c r="D101" s="77" t="str">
        <f t="shared" si="77"/>
        <v/>
      </c>
      <c r="E101" s="114" t="str">
        <f t="shared" si="78"/>
        <v/>
      </c>
      <c r="F101" s="67" t="str">
        <f t="shared" si="79"/>
        <v/>
      </c>
      <c r="H101" s="81" t="str">
        <f>IF('Strategy Dashboard'!AU101="","",'Strategy Dashboard'!AU101)</f>
        <v/>
      </c>
      <c r="J101" s="68" t="str">
        <f t="shared" si="65"/>
        <v/>
      </c>
      <c r="K101" s="77" t="str">
        <f t="shared" si="66"/>
        <v/>
      </c>
      <c r="L101" s="114" t="str">
        <f t="shared" si="67"/>
        <v/>
      </c>
      <c r="M101" s="24" t="str">
        <f t="shared" si="80"/>
        <v/>
      </c>
      <c r="N101" s="24" t="str">
        <f t="shared" si="96"/>
        <v/>
      </c>
      <c r="O101" s="117" t="str">
        <f t="shared" si="68"/>
        <v/>
      </c>
      <c r="P101" s="24" t="str">
        <f>IF(H101="","",IF(B101="NB",P100,IF(O101="",SUM($O$5:$O101)+N101,SUM($O$5:$O101))))</f>
        <v/>
      </c>
      <c r="Q101" s="123" t="str">
        <f t="shared" si="60"/>
        <v/>
      </c>
      <c r="R101" s="122" t="str">
        <f t="shared" si="69"/>
        <v/>
      </c>
      <c r="S101" s="79" t="str">
        <f t="shared" si="70"/>
        <v/>
      </c>
      <c r="T101" s="14" t="str">
        <f t="shared" si="63"/>
        <v/>
      </c>
      <c r="U101" s="14">
        <f t="shared" si="81"/>
        <v>0</v>
      </c>
      <c r="V101" s="14" t="str">
        <f t="shared" si="82"/>
        <v/>
      </c>
      <c r="W101" s="14" t="str">
        <f t="shared" si="99"/>
        <v>N</v>
      </c>
      <c r="X101" s="14" t="str">
        <f t="shared" si="83"/>
        <v>N</v>
      </c>
      <c r="Y101" s="14" t="str">
        <f t="shared" si="53"/>
        <v/>
      </c>
      <c r="Z101" s="79" t="str">
        <f t="shared" si="84"/>
        <v/>
      </c>
      <c r="AA101" s="14" t="str">
        <f t="shared" si="85"/>
        <v/>
      </c>
      <c r="AB101" s="14" t="str">
        <f t="shared" si="54"/>
        <v/>
      </c>
      <c r="AC101" s="14" t="str">
        <f t="shared" si="86"/>
        <v/>
      </c>
      <c r="AD101" s="14" t="str">
        <f t="shared" si="87"/>
        <v/>
      </c>
      <c r="AE101" s="14" t="str">
        <f t="shared" si="88"/>
        <v/>
      </c>
      <c r="AF101" s="14" t="str">
        <f t="shared" si="89"/>
        <v/>
      </c>
      <c r="AG101" s="152" t="str">
        <f t="shared" si="90"/>
        <v/>
      </c>
      <c r="AH101" s="152" t="str">
        <f t="shared" si="91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1" t="str">
        <f t="shared" si="71"/>
        <v/>
      </c>
      <c r="AM101" s="71" t="str">
        <f t="shared" si="72"/>
        <v/>
      </c>
      <c r="AN101" s="71" t="str">
        <f t="shared" si="73"/>
        <v/>
      </c>
      <c r="AO101" s="71" t="str">
        <f t="shared" si="74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2"/>
        <v>B</v>
      </c>
      <c r="BA101" s="14" t="str">
        <f t="shared" si="75"/>
        <v/>
      </c>
      <c r="BB101" s="14" t="str">
        <f t="shared" si="93"/>
        <v/>
      </c>
      <c r="BC101" s="14" t="str">
        <f t="shared" si="76"/>
        <v/>
      </c>
      <c r="BD101" s="14" t="str">
        <f t="shared" si="97"/>
        <v/>
      </c>
      <c r="BE101" s="14">
        <f t="shared" si="94"/>
        <v>1</v>
      </c>
      <c r="BF101" s="14">
        <f t="shared" si="95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68" t="str">
        <f t="shared" si="64"/>
        <v/>
      </c>
      <c r="C102" s="24" t="str">
        <f t="shared" si="61"/>
        <v/>
      </c>
      <c r="D102" s="77" t="str">
        <f t="shared" si="77"/>
        <v/>
      </c>
      <c r="E102" s="114" t="str">
        <f t="shared" si="78"/>
        <v/>
      </c>
      <c r="F102" s="67" t="str">
        <f t="shared" si="79"/>
        <v/>
      </c>
      <c r="H102" s="81" t="str">
        <f>IF('Strategy Dashboard'!AU102="","",'Strategy Dashboard'!AU102)</f>
        <v/>
      </c>
      <c r="J102" s="68" t="str">
        <f t="shared" si="65"/>
        <v/>
      </c>
      <c r="K102" s="77" t="str">
        <f t="shared" si="66"/>
        <v/>
      </c>
      <c r="L102" s="114" t="str">
        <f t="shared" si="67"/>
        <v/>
      </c>
      <c r="M102" s="24" t="str">
        <f t="shared" si="80"/>
        <v/>
      </c>
      <c r="N102" s="24" t="str">
        <f t="shared" si="96"/>
        <v/>
      </c>
      <c r="O102" s="117" t="str">
        <f t="shared" si="68"/>
        <v/>
      </c>
      <c r="P102" s="24" t="str">
        <f>IF(H102="","",IF(B102="NB",P101,IF(O102="",SUM($O$5:$O102)+N102,SUM($O$5:$O102))))</f>
        <v/>
      </c>
      <c r="Q102" s="123" t="str">
        <f t="shared" si="60"/>
        <v/>
      </c>
      <c r="R102" s="122" t="str">
        <f t="shared" si="69"/>
        <v/>
      </c>
      <c r="S102" s="79" t="str">
        <f t="shared" si="70"/>
        <v/>
      </c>
      <c r="T102" s="14" t="str">
        <f t="shared" si="63"/>
        <v/>
      </c>
      <c r="U102" s="14">
        <f t="shared" si="81"/>
        <v>0</v>
      </c>
      <c r="V102" s="14" t="str">
        <f t="shared" si="82"/>
        <v/>
      </c>
      <c r="W102" s="14" t="str">
        <f t="shared" si="99"/>
        <v>N</v>
      </c>
      <c r="X102" s="14" t="str">
        <f t="shared" si="83"/>
        <v>N</v>
      </c>
      <c r="Y102" s="14" t="str">
        <f t="shared" si="53"/>
        <v/>
      </c>
      <c r="Z102" s="79" t="str">
        <f t="shared" si="84"/>
        <v/>
      </c>
      <c r="AA102" s="14" t="str">
        <f t="shared" si="85"/>
        <v/>
      </c>
      <c r="AB102" s="14" t="str">
        <f t="shared" si="54"/>
        <v/>
      </c>
      <c r="AC102" s="14" t="str">
        <f t="shared" si="86"/>
        <v/>
      </c>
      <c r="AD102" s="14" t="str">
        <f t="shared" si="87"/>
        <v/>
      </c>
      <c r="AE102" s="14" t="str">
        <f t="shared" si="88"/>
        <v/>
      </c>
      <c r="AF102" s="14" t="str">
        <f t="shared" si="89"/>
        <v/>
      </c>
      <c r="AG102" s="152" t="str">
        <f t="shared" si="90"/>
        <v/>
      </c>
      <c r="AH102" s="152" t="str">
        <f t="shared" si="91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1" t="str">
        <f t="shared" si="71"/>
        <v/>
      </c>
      <c r="AM102" s="71" t="str">
        <f t="shared" si="72"/>
        <v/>
      </c>
      <c r="AN102" s="71" t="str">
        <f t="shared" si="73"/>
        <v/>
      </c>
      <c r="AO102" s="71" t="str">
        <f t="shared" si="74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2"/>
        <v>B</v>
      </c>
      <c r="BA102" s="14" t="str">
        <f t="shared" si="75"/>
        <v/>
      </c>
      <c r="BB102" s="14" t="str">
        <f t="shared" si="93"/>
        <v/>
      </c>
      <c r="BC102" s="14" t="str">
        <f t="shared" si="76"/>
        <v/>
      </c>
      <c r="BD102" s="14" t="str">
        <f t="shared" si="97"/>
        <v/>
      </c>
      <c r="BE102" s="14">
        <f t="shared" si="94"/>
        <v>1</v>
      </c>
      <c r="BF102" s="14">
        <f t="shared" si="95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68" t="str">
        <f t="shared" si="64"/>
        <v/>
      </c>
      <c r="C103" s="24" t="str">
        <f t="shared" si="61"/>
        <v/>
      </c>
      <c r="D103" s="77" t="str">
        <f t="shared" si="77"/>
        <v/>
      </c>
      <c r="E103" s="114" t="str">
        <f t="shared" si="78"/>
        <v/>
      </c>
      <c r="F103" s="67" t="str">
        <f t="shared" si="79"/>
        <v/>
      </c>
      <c r="H103" s="81" t="str">
        <f>IF('Strategy Dashboard'!AU103="","",'Strategy Dashboard'!AU103)</f>
        <v/>
      </c>
      <c r="J103" s="68" t="str">
        <f t="shared" si="65"/>
        <v/>
      </c>
      <c r="K103" s="77" t="str">
        <f t="shared" si="66"/>
        <v/>
      </c>
      <c r="L103" s="114" t="str">
        <f t="shared" si="67"/>
        <v/>
      </c>
      <c r="M103" s="24" t="str">
        <f t="shared" si="80"/>
        <v/>
      </c>
      <c r="N103" s="24" t="str">
        <f t="shared" si="96"/>
        <v/>
      </c>
      <c r="O103" s="117" t="str">
        <f t="shared" si="68"/>
        <v/>
      </c>
      <c r="P103" s="24" t="str">
        <f>IF(H103="","",IF(B103="NB",P102,IF(O103="",SUM($O$5:$O103)+N103,SUM($O$5:$O103))))</f>
        <v/>
      </c>
      <c r="Q103" s="123" t="str">
        <f t="shared" si="60"/>
        <v/>
      </c>
      <c r="R103" s="122" t="str">
        <f t="shared" si="69"/>
        <v/>
      </c>
      <c r="S103" s="79" t="str">
        <f t="shared" si="70"/>
        <v/>
      </c>
      <c r="T103" s="14" t="str">
        <f t="shared" si="63"/>
        <v/>
      </c>
      <c r="U103" s="14">
        <f t="shared" si="81"/>
        <v>0</v>
      </c>
      <c r="V103" s="14" t="str">
        <f t="shared" si="82"/>
        <v/>
      </c>
      <c r="W103" s="14" t="str">
        <f t="shared" si="99"/>
        <v>N</v>
      </c>
      <c r="X103" s="14" t="str">
        <f t="shared" si="83"/>
        <v>N</v>
      </c>
      <c r="Y103" s="14" t="str">
        <f t="shared" si="53"/>
        <v/>
      </c>
      <c r="Z103" s="79" t="str">
        <f t="shared" si="84"/>
        <v/>
      </c>
      <c r="AA103" s="14" t="str">
        <f t="shared" si="85"/>
        <v/>
      </c>
      <c r="AB103" s="14" t="str">
        <f t="shared" si="54"/>
        <v/>
      </c>
      <c r="AC103" s="14" t="str">
        <f t="shared" si="86"/>
        <v/>
      </c>
      <c r="AD103" s="14" t="str">
        <f t="shared" si="87"/>
        <v/>
      </c>
      <c r="AE103" s="14" t="str">
        <f t="shared" si="88"/>
        <v/>
      </c>
      <c r="AF103" s="14" t="str">
        <f t="shared" si="89"/>
        <v/>
      </c>
      <c r="AG103" s="152" t="str">
        <f t="shared" si="90"/>
        <v/>
      </c>
      <c r="AH103" s="152" t="str">
        <f t="shared" si="91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1" t="str">
        <f t="shared" si="71"/>
        <v/>
      </c>
      <c r="AM103" s="71" t="str">
        <f t="shared" si="72"/>
        <v/>
      </c>
      <c r="AN103" s="71" t="str">
        <f t="shared" si="73"/>
        <v/>
      </c>
      <c r="AO103" s="71" t="str">
        <f t="shared" si="74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2"/>
        <v>B</v>
      </c>
      <c r="BA103" s="14" t="str">
        <f t="shared" si="75"/>
        <v/>
      </c>
      <c r="BB103" s="14" t="str">
        <f t="shared" si="93"/>
        <v/>
      </c>
      <c r="BC103" s="14" t="str">
        <f t="shared" si="76"/>
        <v/>
      </c>
      <c r="BD103" s="14" t="str">
        <f t="shared" si="97"/>
        <v/>
      </c>
      <c r="BE103" s="14">
        <f t="shared" si="94"/>
        <v>1</v>
      </c>
      <c r="BF103" s="14">
        <f t="shared" si="95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69" t="str">
        <f t="shared" si="64"/>
        <v/>
      </c>
      <c r="C104" s="25" t="str">
        <f t="shared" si="61"/>
        <v/>
      </c>
      <c r="D104" s="78" t="str">
        <f t="shared" si="77"/>
        <v/>
      </c>
      <c r="E104" s="115" t="str">
        <f t="shared" si="78"/>
        <v/>
      </c>
      <c r="F104" s="70" t="str">
        <f t="shared" si="79"/>
        <v/>
      </c>
      <c r="H104" s="82" t="str">
        <f>IF('Strategy Dashboard'!AU104="","",'Strategy Dashboard'!AU104)</f>
        <v/>
      </c>
      <c r="J104" s="69" t="str">
        <f t="shared" si="65"/>
        <v/>
      </c>
      <c r="K104" s="78" t="str">
        <f t="shared" si="66"/>
        <v/>
      </c>
      <c r="L104" s="115" t="str">
        <f t="shared" si="67"/>
        <v/>
      </c>
      <c r="M104" s="25" t="str">
        <f t="shared" si="80"/>
        <v/>
      </c>
      <c r="N104" s="24" t="str">
        <f t="shared" si="96"/>
        <v/>
      </c>
      <c r="O104" s="124" t="str">
        <f t="shared" si="68"/>
        <v/>
      </c>
      <c r="P104" s="25" t="str">
        <f>IF(H104="","",IF(B104="NB",P103,IF(O104="",SUM($O$5:$O104)+N104,SUM($O$5:$O104))))</f>
        <v/>
      </c>
      <c r="Q104" s="125" t="str">
        <f t="shared" si="60"/>
        <v/>
      </c>
      <c r="R104" s="122" t="str">
        <f t="shared" si="69"/>
        <v/>
      </c>
      <c r="S104" s="79" t="str">
        <f t="shared" si="70"/>
        <v/>
      </c>
      <c r="T104" s="14" t="str">
        <f t="shared" si="63"/>
        <v/>
      </c>
      <c r="U104" s="14">
        <f t="shared" si="81"/>
        <v>0</v>
      </c>
      <c r="V104" s="14" t="str">
        <f t="shared" si="82"/>
        <v/>
      </c>
      <c r="W104" s="14" t="str">
        <f t="shared" si="99"/>
        <v>N</v>
      </c>
      <c r="X104" s="14" t="str">
        <f t="shared" si="83"/>
        <v>N</v>
      </c>
      <c r="Y104" s="14" t="str">
        <f t="shared" si="53"/>
        <v/>
      </c>
      <c r="Z104" s="79" t="str">
        <f t="shared" si="84"/>
        <v/>
      </c>
      <c r="AA104" s="14" t="str">
        <f t="shared" si="85"/>
        <v/>
      </c>
      <c r="AB104" s="14" t="str">
        <f t="shared" si="54"/>
        <v/>
      </c>
      <c r="AC104" s="14" t="str">
        <f t="shared" si="86"/>
        <v/>
      </c>
      <c r="AD104" s="14" t="str">
        <f t="shared" si="87"/>
        <v/>
      </c>
      <c r="AE104" s="14" t="str">
        <f t="shared" si="88"/>
        <v/>
      </c>
      <c r="AF104" s="14" t="str">
        <f t="shared" si="89"/>
        <v/>
      </c>
      <c r="AG104" s="152" t="str">
        <f t="shared" si="90"/>
        <v/>
      </c>
      <c r="AH104" s="152" t="str">
        <f t="shared" si="91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1" t="str">
        <f t="shared" si="71"/>
        <v/>
      </c>
      <c r="AM104" s="71" t="str">
        <f t="shared" si="72"/>
        <v/>
      </c>
      <c r="AN104" s="71" t="str">
        <f t="shared" si="73"/>
        <v/>
      </c>
      <c r="AO104" s="71" t="str">
        <f t="shared" si="74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2"/>
        <v>B</v>
      </c>
      <c r="BA104" s="14" t="str">
        <f t="shared" si="75"/>
        <v/>
      </c>
      <c r="BB104" s="14" t="str">
        <f t="shared" si="93"/>
        <v/>
      </c>
      <c r="BC104" s="14" t="str">
        <f t="shared" si="76"/>
        <v/>
      </c>
      <c r="BD104" s="14" t="str">
        <f t="shared" si="97"/>
        <v/>
      </c>
      <c r="BE104" s="14">
        <f t="shared" si="94"/>
        <v>1</v>
      </c>
      <c r="BF104" s="14">
        <f t="shared" si="95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4" t="str">
        <f t="shared" si="64"/>
        <v/>
      </c>
      <c r="C105" s="36" t="str">
        <f t="shared" si="61"/>
        <v/>
      </c>
      <c r="D105" s="75" t="str">
        <f t="shared" si="77"/>
        <v/>
      </c>
      <c r="E105" s="113" t="str">
        <f t="shared" si="78"/>
        <v/>
      </c>
      <c r="F105" s="76" t="str">
        <f t="shared" si="79"/>
        <v/>
      </c>
      <c r="H105" s="80" t="str">
        <f>IF('Strategy Dashboard'!AU105="","",'Strategy Dashboard'!AU105)</f>
        <v/>
      </c>
      <c r="J105" s="74" t="str">
        <f t="shared" si="65"/>
        <v/>
      </c>
      <c r="K105" s="75" t="str">
        <f t="shared" si="66"/>
        <v/>
      </c>
      <c r="L105" s="113" t="str">
        <f t="shared" si="67"/>
        <v/>
      </c>
      <c r="M105" s="36" t="str">
        <f t="shared" si="80"/>
        <v/>
      </c>
      <c r="N105" s="24" t="str">
        <f t="shared" si="96"/>
        <v/>
      </c>
      <c r="O105" s="129" t="str">
        <f t="shared" si="68"/>
        <v/>
      </c>
      <c r="P105" s="36" t="str">
        <f>IF(H105="","",IF(B105="NB",P104,IF(O105="",SUM($O$5:$O105)+N105,SUM($O$5:$O105))))</f>
        <v/>
      </c>
      <c r="Q105" s="130" t="str">
        <f t="shared" si="60"/>
        <v/>
      </c>
      <c r="R105" s="122" t="str">
        <f t="shared" si="69"/>
        <v/>
      </c>
      <c r="S105" s="79" t="str">
        <f t="shared" si="70"/>
        <v/>
      </c>
      <c r="T105" s="14" t="str">
        <f t="shared" si="63"/>
        <v/>
      </c>
      <c r="U105" s="14">
        <f t="shared" si="81"/>
        <v>0</v>
      </c>
      <c r="V105" s="14" t="str">
        <f t="shared" si="82"/>
        <v/>
      </c>
      <c r="W105" s="14" t="str">
        <f t="shared" si="99"/>
        <v>N</v>
      </c>
      <c r="X105" s="14" t="str">
        <f t="shared" si="83"/>
        <v>N</v>
      </c>
      <c r="Y105" s="14" t="str">
        <f t="shared" si="53"/>
        <v/>
      </c>
      <c r="Z105" s="79" t="str">
        <f t="shared" si="84"/>
        <v/>
      </c>
      <c r="AA105" s="14" t="str">
        <f t="shared" si="85"/>
        <v/>
      </c>
      <c r="AB105" s="14" t="str">
        <f t="shared" si="54"/>
        <v/>
      </c>
      <c r="AC105" s="14" t="str">
        <f t="shared" si="86"/>
        <v/>
      </c>
      <c r="AD105" s="14" t="str">
        <f t="shared" si="87"/>
        <v/>
      </c>
      <c r="AE105" s="14" t="str">
        <f t="shared" si="88"/>
        <v/>
      </c>
      <c r="AF105" s="14" t="str">
        <f t="shared" si="89"/>
        <v/>
      </c>
      <c r="AG105" s="152" t="str">
        <f t="shared" si="90"/>
        <v/>
      </c>
      <c r="AH105" s="152" t="str">
        <f t="shared" si="91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1" t="str">
        <f t="shared" si="71"/>
        <v/>
      </c>
      <c r="AM105" s="71" t="str">
        <f t="shared" si="72"/>
        <v/>
      </c>
      <c r="AN105" s="71" t="str">
        <f t="shared" si="73"/>
        <v/>
      </c>
      <c r="AO105" s="71" t="str">
        <f t="shared" si="74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2"/>
        <v>B</v>
      </c>
      <c r="BA105" s="14" t="str">
        <f t="shared" si="75"/>
        <v/>
      </c>
      <c r="BB105" s="14" t="str">
        <f t="shared" si="93"/>
        <v/>
      </c>
      <c r="BC105" s="14" t="str">
        <f t="shared" si="76"/>
        <v/>
      </c>
      <c r="BD105" s="14" t="str">
        <f t="shared" si="97"/>
        <v/>
      </c>
      <c r="BE105" s="14">
        <f t="shared" si="94"/>
        <v>1</v>
      </c>
      <c r="BF105" s="14">
        <f t="shared" si="95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68" t="str">
        <f t="shared" si="64"/>
        <v/>
      </c>
      <c r="C106" s="24" t="str">
        <f t="shared" si="61"/>
        <v/>
      </c>
      <c r="D106" s="77" t="str">
        <f t="shared" si="77"/>
        <v/>
      </c>
      <c r="E106" s="114" t="str">
        <f t="shared" si="78"/>
        <v/>
      </c>
      <c r="F106" s="67" t="str">
        <f t="shared" si="79"/>
        <v/>
      </c>
      <c r="H106" s="81" t="str">
        <f>IF('Strategy Dashboard'!AU106="","",'Strategy Dashboard'!AU106)</f>
        <v/>
      </c>
      <c r="J106" s="68" t="str">
        <f t="shared" si="65"/>
        <v/>
      </c>
      <c r="K106" s="77" t="str">
        <f t="shared" si="66"/>
        <v/>
      </c>
      <c r="L106" s="114" t="str">
        <f t="shared" si="67"/>
        <v/>
      </c>
      <c r="M106" s="24" t="str">
        <f t="shared" si="80"/>
        <v/>
      </c>
      <c r="N106" s="24" t="str">
        <f t="shared" si="96"/>
        <v/>
      </c>
      <c r="O106" s="117" t="str">
        <f t="shared" si="68"/>
        <v/>
      </c>
      <c r="P106" s="24" t="str">
        <f>IF(H106="","",IF(B106="NB",P105,IF(O106="",SUM($O$5:$O106)+N106,SUM($O$5:$O106))))</f>
        <v/>
      </c>
      <c r="Q106" s="123" t="str">
        <f t="shared" si="60"/>
        <v/>
      </c>
      <c r="R106" s="122" t="str">
        <f t="shared" si="69"/>
        <v/>
      </c>
      <c r="S106" s="79" t="str">
        <f t="shared" si="70"/>
        <v/>
      </c>
      <c r="T106" s="14" t="str">
        <f t="shared" si="63"/>
        <v/>
      </c>
      <c r="U106" s="14">
        <f t="shared" si="81"/>
        <v>0</v>
      </c>
      <c r="V106" s="14" t="str">
        <f t="shared" si="82"/>
        <v/>
      </c>
      <c r="W106" s="14" t="str">
        <f t="shared" si="99"/>
        <v>N</v>
      </c>
      <c r="X106" s="14" t="str">
        <f t="shared" si="83"/>
        <v>N</v>
      </c>
      <c r="Y106" s="14" t="str">
        <f t="shared" si="53"/>
        <v/>
      </c>
      <c r="Z106" s="79" t="str">
        <f t="shared" si="84"/>
        <v/>
      </c>
      <c r="AA106" s="14" t="str">
        <f t="shared" si="85"/>
        <v/>
      </c>
      <c r="AB106" s="14" t="str">
        <f t="shared" si="54"/>
        <v/>
      </c>
      <c r="AC106" s="14" t="str">
        <f t="shared" si="86"/>
        <v/>
      </c>
      <c r="AD106" s="14" t="str">
        <f t="shared" si="87"/>
        <v/>
      </c>
      <c r="AE106" s="14" t="str">
        <f t="shared" si="88"/>
        <v/>
      </c>
      <c r="AF106" s="14" t="str">
        <f t="shared" si="89"/>
        <v/>
      </c>
      <c r="AG106" s="152" t="str">
        <f t="shared" si="90"/>
        <v/>
      </c>
      <c r="AH106" s="152" t="str">
        <f t="shared" si="91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1" t="str">
        <f t="shared" si="71"/>
        <v/>
      </c>
      <c r="AM106" s="71" t="str">
        <f t="shared" si="72"/>
        <v/>
      </c>
      <c r="AN106" s="71" t="str">
        <f t="shared" si="73"/>
        <v/>
      </c>
      <c r="AO106" s="71" t="str">
        <f t="shared" si="74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2"/>
        <v>B</v>
      </c>
      <c r="BA106" s="14" t="str">
        <f t="shared" si="75"/>
        <v/>
      </c>
      <c r="BB106" s="14" t="str">
        <f t="shared" si="93"/>
        <v/>
      </c>
      <c r="BC106" s="14" t="str">
        <f t="shared" si="76"/>
        <v/>
      </c>
      <c r="BD106" s="14" t="str">
        <f t="shared" si="97"/>
        <v/>
      </c>
      <c r="BE106" s="14">
        <f t="shared" si="94"/>
        <v>1</v>
      </c>
      <c r="BF106" s="14">
        <f t="shared" si="95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68" t="str">
        <f t="shared" si="64"/>
        <v/>
      </c>
      <c r="C107" s="24" t="str">
        <f t="shared" si="61"/>
        <v/>
      </c>
      <c r="D107" s="77" t="str">
        <f t="shared" si="77"/>
        <v/>
      </c>
      <c r="E107" s="114" t="str">
        <f t="shared" si="78"/>
        <v/>
      </c>
      <c r="F107" s="67" t="str">
        <f t="shared" si="79"/>
        <v/>
      </c>
      <c r="H107" s="81" t="str">
        <f>IF('Strategy Dashboard'!AU107="","",'Strategy Dashboard'!AU107)</f>
        <v/>
      </c>
      <c r="J107" s="68" t="str">
        <f t="shared" si="65"/>
        <v/>
      </c>
      <c r="K107" s="77" t="str">
        <f t="shared" si="66"/>
        <v/>
      </c>
      <c r="L107" s="114" t="str">
        <f t="shared" si="67"/>
        <v/>
      </c>
      <c r="M107" s="24" t="str">
        <f t="shared" si="80"/>
        <v/>
      </c>
      <c r="N107" s="24" t="str">
        <f t="shared" si="96"/>
        <v/>
      </c>
      <c r="O107" s="117" t="str">
        <f t="shared" si="68"/>
        <v/>
      </c>
      <c r="P107" s="24" t="str">
        <f>IF(H107="","",IF(B107="NB",P106,IF(O107="",SUM($O$5:$O107)+N107,SUM($O$5:$O107))))</f>
        <v/>
      </c>
      <c r="Q107" s="123" t="str">
        <f t="shared" si="60"/>
        <v/>
      </c>
      <c r="R107" s="122" t="str">
        <f t="shared" si="69"/>
        <v/>
      </c>
      <c r="S107" s="79" t="str">
        <f t="shared" si="70"/>
        <v/>
      </c>
      <c r="T107" s="14" t="str">
        <f t="shared" si="63"/>
        <v/>
      </c>
      <c r="U107" s="14">
        <f t="shared" si="81"/>
        <v>0</v>
      </c>
      <c r="V107" s="14" t="str">
        <f t="shared" si="82"/>
        <v/>
      </c>
      <c r="W107" s="14" t="str">
        <f t="shared" si="99"/>
        <v>N</v>
      </c>
      <c r="X107" s="14" t="str">
        <f t="shared" si="83"/>
        <v>N</v>
      </c>
      <c r="Y107" s="14" t="str">
        <f t="shared" si="53"/>
        <v/>
      </c>
      <c r="Z107" s="79" t="str">
        <f t="shared" si="84"/>
        <v/>
      </c>
      <c r="AA107" s="14" t="str">
        <f t="shared" si="85"/>
        <v/>
      </c>
      <c r="AB107" s="14" t="str">
        <f t="shared" si="54"/>
        <v/>
      </c>
      <c r="AC107" s="14" t="str">
        <f t="shared" si="86"/>
        <v/>
      </c>
      <c r="AD107" s="14" t="str">
        <f t="shared" si="87"/>
        <v/>
      </c>
      <c r="AE107" s="14" t="str">
        <f t="shared" si="88"/>
        <v/>
      </c>
      <c r="AF107" s="14" t="str">
        <f t="shared" si="89"/>
        <v/>
      </c>
      <c r="AG107" s="152" t="str">
        <f t="shared" si="90"/>
        <v/>
      </c>
      <c r="AH107" s="152" t="str">
        <f t="shared" si="91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1" t="str">
        <f t="shared" si="71"/>
        <v/>
      </c>
      <c r="AM107" s="71" t="str">
        <f t="shared" si="72"/>
        <v/>
      </c>
      <c r="AN107" s="71" t="str">
        <f t="shared" si="73"/>
        <v/>
      </c>
      <c r="AO107" s="71" t="str">
        <f t="shared" si="74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2"/>
        <v>B</v>
      </c>
      <c r="BA107" s="14" t="str">
        <f t="shared" si="75"/>
        <v/>
      </c>
      <c r="BB107" s="14" t="str">
        <f t="shared" si="93"/>
        <v/>
      </c>
      <c r="BC107" s="14" t="str">
        <f t="shared" si="76"/>
        <v/>
      </c>
      <c r="BD107" s="14" t="str">
        <f t="shared" si="97"/>
        <v/>
      </c>
      <c r="BE107" s="14">
        <f t="shared" si="94"/>
        <v>1</v>
      </c>
      <c r="BF107" s="14">
        <f t="shared" si="95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68" t="str">
        <f t="shared" si="64"/>
        <v/>
      </c>
      <c r="C108" s="24" t="str">
        <f t="shared" si="61"/>
        <v/>
      </c>
      <c r="D108" s="77" t="str">
        <f t="shared" si="77"/>
        <v/>
      </c>
      <c r="E108" s="114" t="str">
        <f t="shared" si="78"/>
        <v/>
      </c>
      <c r="F108" s="67" t="str">
        <f t="shared" si="79"/>
        <v/>
      </c>
      <c r="H108" s="81" t="str">
        <f>IF('Strategy Dashboard'!AU108="","",'Strategy Dashboard'!AU108)</f>
        <v/>
      </c>
      <c r="J108" s="68" t="str">
        <f t="shared" si="65"/>
        <v/>
      </c>
      <c r="K108" s="77" t="str">
        <f t="shared" si="66"/>
        <v/>
      </c>
      <c r="L108" s="114" t="str">
        <f t="shared" si="67"/>
        <v/>
      </c>
      <c r="M108" s="24" t="str">
        <f t="shared" si="80"/>
        <v/>
      </c>
      <c r="N108" s="24" t="str">
        <f t="shared" si="96"/>
        <v/>
      </c>
      <c r="O108" s="117" t="str">
        <f t="shared" si="68"/>
        <v/>
      </c>
      <c r="P108" s="24" t="str">
        <f>IF(H108="","",IF(B108="NB",P107,IF(O108="",SUM($O$5:$O108)+N108,SUM($O$5:$O108))))</f>
        <v/>
      </c>
      <c r="Q108" s="123" t="str">
        <f t="shared" si="60"/>
        <v/>
      </c>
      <c r="R108" s="122" t="str">
        <f t="shared" si="69"/>
        <v/>
      </c>
      <c r="S108" s="79" t="str">
        <f t="shared" si="70"/>
        <v/>
      </c>
      <c r="T108" s="14" t="str">
        <f t="shared" si="63"/>
        <v/>
      </c>
      <c r="U108" s="14">
        <f t="shared" si="81"/>
        <v>0</v>
      </c>
      <c r="V108" s="14" t="str">
        <f t="shared" si="82"/>
        <v/>
      </c>
      <c r="W108" s="14" t="str">
        <f t="shared" si="99"/>
        <v>N</v>
      </c>
      <c r="X108" s="14" t="str">
        <f t="shared" si="83"/>
        <v>N</v>
      </c>
      <c r="Y108" s="14" t="str">
        <f t="shared" si="53"/>
        <v/>
      </c>
      <c r="Z108" s="79" t="str">
        <f t="shared" si="84"/>
        <v/>
      </c>
      <c r="AA108" s="14" t="str">
        <f t="shared" si="85"/>
        <v/>
      </c>
      <c r="AB108" s="14" t="str">
        <f t="shared" si="54"/>
        <v/>
      </c>
      <c r="AC108" s="14" t="str">
        <f t="shared" si="86"/>
        <v/>
      </c>
      <c r="AD108" s="14" t="str">
        <f t="shared" si="87"/>
        <v/>
      </c>
      <c r="AE108" s="14" t="str">
        <f t="shared" si="88"/>
        <v/>
      </c>
      <c r="AF108" s="14" t="str">
        <f t="shared" si="89"/>
        <v/>
      </c>
      <c r="AG108" s="152" t="str">
        <f t="shared" si="90"/>
        <v/>
      </c>
      <c r="AH108" s="152" t="str">
        <f t="shared" si="91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1" t="str">
        <f t="shared" si="71"/>
        <v/>
      </c>
      <c r="AM108" s="71" t="str">
        <f t="shared" si="72"/>
        <v/>
      </c>
      <c r="AN108" s="71" t="str">
        <f t="shared" si="73"/>
        <v/>
      </c>
      <c r="AO108" s="71" t="str">
        <f t="shared" si="74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2"/>
        <v>B</v>
      </c>
      <c r="BA108" s="14" t="str">
        <f t="shared" si="75"/>
        <v/>
      </c>
      <c r="BB108" s="14" t="str">
        <f t="shared" si="93"/>
        <v/>
      </c>
      <c r="BC108" s="14" t="str">
        <f t="shared" si="76"/>
        <v/>
      </c>
      <c r="BD108" s="14" t="str">
        <f t="shared" si="97"/>
        <v/>
      </c>
      <c r="BE108" s="14">
        <f t="shared" si="94"/>
        <v>1</v>
      </c>
      <c r="BF108" s="14">
        <f t="shared" si="95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69" t="str">
        <f t="shared" si="64"/>
        <v/>
      </c>
      <c r="C109" s="25" t="str">
        <f t="shared" si="61"/>
        <v/>
      </c>
      <c r="D109" s="78" t="str">
        <f t="shared" si="77"/>
        <v/>
      </c>
      <c r="E109" s="115" t="str">
        <f t="shared" si="78"/>
        <v/>
      </c>
      <c r="F109" s="70" t="str">
        <f t="shared" si="79"/>
        <v/>
      </c>
      <c r="H109" s="148" t="str">
        <f>IF('Strategy Dashboard'!AU109="","",'Strategy Dashboard'!AU109)</f>
        <v/>
      </c>
      <c r="J109" s="69" t="str">
        <f t="shared" si="65"/>
        <v/>
      </c>
      <c r="K109" s="78" t="str">
        <f t="shared" si="66"/>
        <v/>
      </c>
      <c r="L109" s="115" t="str">
        <f t="shared" si="67"/>
        <v/>
      </c>
      <c r="M109" s="25" t="str">
        <f t="shared" si="80"/>
        <v/>
      </c>
      <c r="N109" s="24" t="str">
        <f t="shared" si="96"/>
        <v/>
      </c>
      <c r="O109" s="124" t="str">
        <f t="shared" si="68"/>
        <v/>
      </c>
      <c r="P109" s="25" t="str">
        <f>IF(H109="","",IF(B109="NB",P108,IF(O109="",SUM($O$5:$O109)+N109,SUM($O$5:$O109))))</f>
        <v/>
      </c>
      <c r="Q109" s="125" t="str">
        <f t="shared" si="60"/>
        <v/>
      </c>
      <c r="R109" s="122" t="str">
        <f t="shared" si="69"/>
        <v/>
      </c>
      <c r="S109" s="79" t="str">
        <f t="shared" si="70"/>
        <v/>
      </c>
      <c r="T109" s="14" t="str">
        <f t="shared" si="63"/>
        <v/>
      </c>
      <c r="U109" s="14">
        <f t="shared" si="81"/>
        <v>0</v>
      </c>
      <c r="V109" s="14" t="str">
        <f t="shared" si="82"/>
        <v/>
      </c>
      <c r="W109" s="14" t="str">
        <f t="shared" si="99"/>
        <v>N</v>
      </c>
      <c r="X109" s="14" t="str">
        <f t="shared" si="83"/>
        <v>N</v>
      </c>
      <c r="Y109" s="14" t="str">
        <f t="shared" si="53"/>
        <v/>
      </c>
      <c r="Z109" s="79" t="str">
        <f t="shared" si="84"/>
        <v/>
      </c>
      <c r="AA109" s="14" t="str">
        <f t="shared" si="85"/>
        <v/>
      </c>
      <c r="AB109" s="14" t="str">
        <f t="shared" si="54"/>
        <v/>
      </c>
      <c r="AC109" s="14" t="str">
        <f t="shared" si="86"/>
        <v/>
      </c>
      <c r="AD109" s="14" t="str">
        <f t="shared" si="87"/>
        <v/>
      </c>
      <c r="AE109" s="14" t="str">
        <f t="shared" si="88"/>
        <v/>
      </c>
      <c r="AF109" s="14" t="str">
        <f t="shared" si="89"/>
        <v/>
      </c>
      <c r="AG109" s="152" t="str">
        <f t="shared" si="90"/>
        <v/>
      </c>
      <c r="AH109" s="152" t="str">
        <f t="shared" si="91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1" t="str">
        <f t="shared" si="71"/>
        <v/>
      </c>
      <c r="AM109" s="71" t="str">
        <f t="shared" si="72"/>
        <v/>
      </c>
      <c r="AN109" s="71" t="str">
        <f t="shared" si="73"/>
        <v/>
      </c>
      <c r="AO109" s="71" t="str">
        <f t="shared" si="74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2"/>
        <v>B</v>
      </c>
      <c r="BA109" s="14" t="str">
        <f t="shared" si="75"/>
        <v/>
      </c>
      <c r="BB109" s="14" t="str">
        <f t="shared" si="93"/>
        <v/>
      </c>
      <c r="BC109" s="14" t="str">
        <f t="shared" si="76"/>
        <v/>
      </c>
      <c r="BD109" s="14" t="str">
        <f t="shared" si="97"/>
        <v/>
      </c>
      <c r="BE109" s="14">
        <f t="shared" si="94"/>
        <v>1</v>
      </c>
      <c r="BF109" s="14">
        <f t="shared" si="95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55" t="s">
        <v>247</v>
      </c>
      <c r="B110" s="356"/>
      <c r="C110" s="356"/>
      <c r="D110" s="356"/>
      <c r="E110" s="356"/>
      <c r="F110" s="356"/>
      <c r="G110" s="356"/>
      <c r="H110" s="356"/>
      <c r="I110" s="356"/>
      <c r="J110" s="356"/>
      <c r="K110" s="356"/>
      <c r="L110" s="356"/>
      <c r="M110" s="356"/>
      <c r="N110" s="356"/>
      <c r="O110" s="356"/>
      <c r="P110" s="356"/>
      <c r="Q110" s="357"/>
      <c r="R110" s="151"/>
      <c r="W110" s="14" t="str">
        <f t="shared" si="99"/>
        <v>N</v>
      </c>
      <c r="X110" s="14" t="str">
        <f t="shared" si="83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46" t="s">
        <v>249</v>
      </c>
      <c r="B111" s="347"/>
      <c r="C111" s="347"/>
      <c r="D111" s="347"/>
      <c r="E111" s="347"/>
      <c r="F111" s="347"/>
      <c r="G111" s="347"/>
      <c r="H111" s="347"/>
      <c r="I111" s="347"/>
      <c r="J111" s="347"/>
      <c r="K111" s="347"/>
      <c r="L111" s="347"/>
      <c r="M111" s="347"/>
      <c r="N111" s="347"/>
      <c r="O111" s="347"/>
      <c r="P111" s="347"/>
      <c r="Q111" s="348"/>
      <c r="W111" s="14" t="str">
        <f t="shared" si="99"/>
        <v>N</v>
      </c>
      <c r="X111" s="14" t="str">
        <f t="shared" si="83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60" t="s">
        <v>250</v>
      </c>
      <c r="B112" s="361"/>
      <c r="C112" s="361"/>
      <c r="D112" s="361"/>
      <c r="E112" s="361"/>
      <c r="F112" s="361"/>
      <c r="G112" s="361"/>
      <c r="H112" s="361"/>
      <c r="I112" s="361"/>
      <c r="J112" s="361">
        <f>COUNTIF(H5:H109,"P")</f>
        <v>9</v>
      </c>
      <c r="K112" s="361"/>
      <c r="L112" s="361"/>
      <c r="M112" s="361"/>
      <c r="N112" s="361"/>
      <c r="O112" s="361"/>
      <c r="P112" s="361"/>
      <c r="Q112" s="362"/>
      <c r="W112" s="14" t="str">
        <f t="shared" si="99"/>
        <v>N</v>
      </c>
      <c r="X112" s="14" t="str">
        <f t="shared" si="83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60" t="s">
        <v>251</v>
      </c>
      <c r="B113" s="361"/>
      <c r="C113" s="361"/>
      <c r="D113" s="361"/>
      <c r="E113" s="361"/>
      <c r="F113" s="361"/>
      <c r="G113" s="361"/>
      <c r="H113" s="361"/>
      <c r="I113" s="361"/>
      <c r="J113" s="361">
        <f>COUNTIF(H5:H109,"B")</f>
        <v>11</v>
      </c>
      <c r="K113" s="361"/>
      <c r="L113" s="361"/>
      <c r="M113" s="361"/>
      <c r="N113" s="361"/>
      <c r="O113" s="361"/>
      <c r="P113" s="361"/>
      <c r="Q113" s="362"/>
      <c r="W113" s="14" t="str">
        <f t="shared" si="99"/>
        <v>N</v>
      </c>
      <c r="X113" s="14" t="str">
        <f t="shared" si="83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58" t="s">
        <v>252</v>
      </c>
      <c r="B114" s="359"/>
      <c r="C114" s="359"/>
      <c r="D114" s="359"/>
      <c r="E114" s="359"/>
      <c r="F114" s="359"/>
      <c r="G114" s="359"/>
      <c r="H114" s="359"/>
      <c r="I114" s="359"/>
      <c r="J114" s="359" cm="1">
        <f t="array" ref="J114">LOOKUP(2,1/(P10:P109&lt;&gt;""),P10:P109)</f>
        <v>-2</v>
      </c>
      <c r="K114" s="359"/>
      <c r="L114" s="359"/>
      <c r="M114" s="359"/>
      <c r="N114" s="359"/>
      <c r="O114" s="359"/>
      <c r="P114" s="359"/>
      <c r="Q114" s="363"/>
      <c r="W114" s="14" t="str">
        <f t="shared" si="99"/>
        <v>N</v>
      </c>
      <c r="X114" s="14" t="str">
        <f t="shared" si="83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58" t="s">
        <v>253</v>
      </c>
      <c r="B115" s="359"/>
      <c r="C115" s="359"/>
      <c r="D115" s="359"/>
      <c r="E115" s="359"/>
      <c r="F115" s="359"/>
      <c r="G115" s="359"/>
      <c r="H115" s="359"/>
      <c r="I115" s="359"/>
      <c r="J115" s="359">
        <f>COUNTIF(S5:S109,"W")</f>
        <v>5</v>
      </c>
      <c r="K115" s="359"/>
      <c r="L115" s="359"/>
      <c r="M115" s="359"/>
      <c r="N115" s="359"/>
      <c r="O115" s="359"/>
      <c r="P115" s="359"/>
      <c r="Q115" s="363"/>
      <c r="W115" s="14" t="str">
        <f t="shared" si="99"/>
        <v>N</v>
      </c>
      <c r="X115" s="14" t="str">
        <f t="shared" si="83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58" t="s">
        <v>254</v>
      </c>
      <c r="B116" s="359"/>
      <c r="C116" s="359"/>
      <c r="D116" s="359"/>
      <c r="E116" s="359"/>
      <c r="F116" s="359"/>
      <c r="G116" s="359"/>
      <c r="H116" s="359"/>
      <c r="I116" s="359"/>
      <c r="J116" s="359">
        <f>COUNTIF(S5:S109,"L")</f>
        <v>6</v>
      </c>
      <c r="K116" s="359"/>
      <c r="L116" s="359"/>
      <c r="M116" s="359"/>
      <c r="N116" s="359"/>
      <c r="O116" s="359"/>
      <c r="P116" s="359"/>
      <c r="Q116" s="363"/>
      <c r="W116" s="14" t="str">
        <f t="shared" si="99"/>
        <v>N</v>
      </c>
      <c r="X116" s="14" t="str">
        <f t="shared" si="83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58"/>
      <c r="B117" s="359"/>
      <c r="C117" s="359"/>
      <c r="D117" s="359"/>
      <c r="E117" s="359"/>
      <c r="F117" s="359"/>
      <c r="G117" s="359"/>
      <c r="H117" s="359"/>
      <c r="I117" s="359"/>
      <c r="J117" s="359"/>
      <c r="K117" s="359"/>
      <c r="L117" s="359"/>
      <c r="M117" s="359"/>
      <c r="N117" s="359"/>
      <c r="O117" s="359"/>
      <c r="P117" s="359"/>
      <c r="Q117" s="363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58"/>
      <c r="B118" s="359"/>
      <c r="C118" s="359"/>
      <c r="D118" s="359"/>
      <c r="E118" s="359"/>
      <c r="F118" s="359"/>
      <c r="G118" s="359"/>
      <c r="H118" s="359"/>
      <c r="I118" s="359"/>
      <c r="J118" s="359"/>
      <c r="K118" s="359"/>
      <c r="L118" s="359"/>
      <c r="M118" s="359"/>
      <c r="N118" s="359"/>
      <c r="O118" s="359"/>
      <c r="P118" s="359"/>
      <c r="Q118" s="363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58"/>
      <c r="B119" s="359"/>
      <c r="C119" s="359"/>
      <c r="D119" s="359"/>
      <c r="E119" s="359"/>
      <c r="F119" s="359"/>
      <c r="G119" s="359"/>
      <c r="H119" s="359"/>
      <c r="I119" s="359"/>
      <c r="J119" s="359"/>
      <c r="K119" s="359"/>
      <c r="L119" s="359"/>
      <c r="M119" s="359"/>
      <c r="N119" s="359"/>
      <c r="O119" s="359"/>
      <c r="P119" s="359"/>
      <c r="Q119" s="363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58"/>
      <c r="B120" s="359"/>
      <c r="C120" s="359"/>
      <c r="D120" s="359"/>
      <c r="E120" s="359"/>
      <c r="F120" s="359"/>
      <c r="G120" s="359"/>
      <c r="H120" s="359"/>
      <c r="I120" s="359"/>
      <c r="J120" s="359"/>
      <c r="K120" s="359"/>
      <c r="L120" s="359"/>
      <c r="M120" s="359"/>
      <c r="N120" s="359"/>
      <c r="O120" s="359"/>
      <c r="P120" s="359"/>
      <c r="Q120" s="363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58"/>
      <c r="B121" s="359"/>
      <c r="C121" s="359"/>
      <c r="D121" s="359"/>
      <c r="E121" s="359"/>
      <c r="F121" s="359"/>
      <c r="G121" s="359"/>
      <c r="H121" s="359"/>
      <c r="I121" s="359"/>
      <c r="J121" s="359"/>
      <c r="K121" s="359"/>
      <c r="L121" s="359"/>
      <c r="M121" s="359"/>
      <c r="N121" s="359"/>
      <c r="O121" s="359"/>
      <c r="P121" s="359"/>
      <c r="Q121" s="363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58"/>
      <c r="B122" s="359"/>
      <c r="C122" s="359"/>
      <c r="D122" s="359"/>
      <c r="E122" s="359"/>
      <c r="F122" s="359"/>
      <c r="G122" s="359"/>
      <c r="H122" s="359"/>
      <c r="I122" s="359"/>
      <c r="J122" s="359"/>
      <c r="K122" s="359"/>
      <c r="L122" s="359"/>
      <c r="M122" s="359"/>
      <c r="N122" s="359"/>
      <c r="O122" s="359"/>
      <c r="P122" s="359"/>
      <c r="Q122" s="363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58"/>
      <c r="B123" s="359"/>
      <c r="C123" s="359"/>
      <c r="D123" s="359"/>
      <c r="E123" s="359"/>
      <c r="F123" s="359"/>
      <c r="G123" s="359"/>
      <c r="H123" s="359"/>
      <c r="I123" s="359"/>
      <c r="J123" s="359"/>
      <c r="K123" s="359"/>
      <c r="L123" s="359"/>
      <c r="M123" s="359"/>
      <c r="N123" s="359"/>
      <c r="O123" s="359"/>
      <c r="P123" s="359"/>
      <c r="Q123" s="363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358"/>
      <c r="B124" s="359"/>
      <c r="C124" s="359"/>
      <c r="D124" s="359"/>
      <c r="E124" s="359"/>
      <c r="F124" s="359"/>
      <c r="G124" s="359"/>
      <c r="H124" s="359"/>
      <c r="I124" s="359"/>
      <c r="J124" s="359"/>
      <c r="K124" s="359"/>
      <c r="L124" s="359"/>
      <c r="M124" s="359"/>
      <c r="N124" s="359"/>
      <c r="O124" s="359"/>
      <c r="P124" s="359"/>
      <c r="Q124" s="363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358"/>
      <c r="B125" s="359"/>
      <c r="C125" s="359"/>
      <c r="D125" s="359"/>
      <c r="E125" s="359"/>
      <c r="F125" s="359"/>
      <c r="G125" s="359"/>
      <c r="H125" s="359"/>
      <c r="I125" s="359"/>
      <c r="J125" s="359"/>
      <c r="K125" s="359"/>
      <c r="L125" s="359"/>
      <c r="M125" s="359"/>
      <c r="N125" s="359"/>
      <c r="O125" s="359"/>
      <c r="P125" s="359"/>
      <c r="Q125" s="363"/>
      <c r="BP125" s="14">
        <f>General!F123</f>
        <v>0</v>
      </c>
      <c r="BQ125" s="14">
        <f>General!G123</f>
        <v>0</v>
      </c>
    </row>
    <row r="126" spans="1:69">
      <c r="A126" s="358"/>
      <c r="B126" s="359"/>
      <c r="C126" s="359"/>
      <c r="D126" s="359"/>
      <c r="E126" s="359"/>
      <c r="F126" s="359"/>
      <c r="G126" s="359"/>
      <c r="H126" s="359"/>
      <c r="I126" s="359"/>
      <c r="J126" s="359"/>
      <c r="K126" s="359"/>
      <c r="L126" s="359"/>
      <c r="M126" s="359"/>
      <c r="N126" s="359"/>
      <c r="O126" s="359"/>
      <c r="P126" s="359"/>
      <c r="Q126" s="363"/>
      <c r="BP126" s="14">
        <f>General!F124</f>
        <v>0</v>
      </c>
      <c r="BQ126" s="14">
        <f>General!G124</f>
        <v>0</v>
      </c>
    </row>
    <row r="127" spans="1:69" ht="15.75" thickBot="1">
      <c r="A127" s="367"/>
      <c r="B127" s="364"/>
      <c r="C127" s="364"/>
      <c r="D127" s="364"/>
      <c r="E127" s="364"/>
      <c r="F127" s="364"/>
      <c r="G127" s="364"/>
      <c r="H127" s="364"/>
      <c r="I127" s="364"/>
      <c r="J127" s="364"/>
      <c r="K127" s="364"/>
      <c r="L127" s="364"/>
      <c r="M127" s="364"/>
      <c r="N127" s="364"/>
      <c r="O127" s="364"/>
      <c r="P127" s="364"/>
      <c r="Q127" s="365"/>
      <c r="BP127" s="14">
        <f>General!F125</f>
        <v>0</v>
      </c>
      <c r="BQ127" s="14">
        <f>General!G125</f>
        <v>0</v>
      </c>
    </row>
    <row r="128" spans="1:69">
      <c r="A128" s="366"/>
      <c r="B128" s="366"/>
      <c r="C128" s="366"/>
      <c r="D128" s="366"/>
      <c r="E128" s="366"/>
      <c r="F128" s="366"/>
      <c r="G128" s="366"/>
      <c r="H128" s="366"/>
      <c r="I128" s="366"/>
      <c r="J128" s="366"/>
      <c r="K128" s="366"/>
      <c r="L128" s="366"/>
      <c r="M128" s="366"/>
      <c r="N128" s="366"/>
      <c r="O128" s="366"/>
      <c r="P128" s="366"/>
      <c r="Q128" s="366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  <row r="303" spans="68:69">
      <c r="BP303" s="14">
        <f>General!F301</f>
        <v>0</v>
      </c>
      <c r="BQ303" s="14">
        <f>General!G301</f>
        <v>0</v>
      </c>
    </row>
    <row r="304" spans="68:69">
      <c r="BP304" s="14">
        <f>General!F302</f>
        <v>0</v>
      </c>
      <c r="BQ304" s="14">
        <f>General!G302</f>
        <v>0</v>
      </c>
    </row>
    <row r="305" spans="68:69">
      <c r="BP305" s="14">
        <f>General!F303</f>
        <v>0</v>
      </c>
      <c r="BQ305" s="14">
        <f>General!G303</f>
        <v>0</v>
      </c>
    </row>
    <row r="306" spans="68:69">
      <c r="BP306" s="14">
        <f>General!F304</f>
        <v>0</v>
      </c>
      <c r="BQ306" s="14">
        <f>General!G304</f>
        <v>0</v>
      </c>
    </row>
    <row r="307" spans="68:69">
      <c r="BP307" s="14">
        <f>General!F305</f>
        <v>0</v>
      </c>
      <c r="BQ307" s="14">
        <f>General!G305</f>
        <v>0</v>
      </c>
    </row>
    <row r="308" spans="68:69">
      <c r="BP308" s="14">
        <f>General!F306</f>
        <v>0</v>
      </c>
      <c r="BQ308" s="14">
        <f>General!G306</f>
        <v>0</v>
      </c>
    </row>
    <row r="309" spans="68:69">
      <c r="BP309" s="14">
        <f>General!F307</f>
        <v>0</v>
      </c>
      <c r="BQ309" s="14">
        <f>General!G307</f>
        <v>0</v>
      </c>
    </row>
    <row r="310" spans="68:69">
      <c r="BP310" s="14">
        <f>General!F308</f>
        <v>0</v>
      </c>
      <c r="BQ310" s="14">
        <f>General!G308</f>
        <v>0</v>
      </c>
    </row>
    <row r="311" spans="68:69">
      <c r="BP311" s="14">
        <f>General!F309</f>
        <v>0</v>
      </c>
      <c r="BQ311" s="14">
        <f>General!G309</f>
        <v>0</v>
      </c>
    </row>
    <row r="312" spans="68:69">
      <c r="BP312" s="14">
        <f>General!F310</f>
        <v>0</v>
      </c>
      <c r="BQ312" s="14">
        <f>General!G310</f>
        <v>0</v>
      </c>
    </row>
    <row r="313" spans="68:69">
      <c r="BP313" s="14">
        <f>General!F311</f>
        <v>0</v>
      </c>
      <c r="BQ313" s="14">
        <f>General!G311</f>
        <v>0</v>
      </c>
    </row>
    <row r="314" spans="68:69">
      <c r="BP314" s="14">
        <f>General!F312</f>
        <v>0</v>
      </c>
      <c r="BQ314" s="14">
        <f>General!G312</f>
        <v>0</v>
      </c>
    </row>
    <row r="315" spans="68:69">
      <c r="BP315" s="14">
        <f>General!F313</f>
        <v>0</v>
      </c>
      <c r="BQ315" s="14">
        <f>General!G313</f>
        <v>0</v>
      </c>
    </row>
    <row r="316" spans="68:69">
      <c r="BP316" s="14">
        <f>General!F314</f>
        <v>0</v>
      </c>
      <c r="BQ316" s="14">
        <f>General!G314</f>
        <v>0</v>
      </c>
    </row>
    <row r="317" spans="68:69">
      <c r="BP317" s="14">
        <f>General!F315</f>
        <v>0</v>
      </c>
      <c r="BQ317" s="14">
        <f>General!G315</f>
        <v>0</v>
      </c>
    </row>
    <row r="318" spans="68:69">
      <c r="BP318" s="14">
        <f>General!F316</f>
        <v>0</v>
      </c>
      <c r="BQ318" s="14">
        <f>General!G316</f>
        <v>0</v>
      </c>
    </row>
    <row r="319" spans="68:69">
      <c r="BP319" s="14">
        <f>General!F317</f>
        <v>0</v>
      </c>
      <c r="BQ319" s="14">
        <f>General!G317</f>
        <v>0</v>
      </c>
    </row>
    <row r="320" spans="68:69">
      <c r="BP320" s="14">
        <f>General!F318</f>
        <v>0</v>
      </c>
      <c r="BQ320" s="14">
        <f>General!G318</f>
        <v>0</v>
      </c>
    </row>
    <row r="321" spans="68:69">
      <c r="BP321" s="14">
        <f>General!F319</f>
        <v>0</v>
      </c>
      <c r="BQ321" s="14">
        <f>General!G319</f>
        <v>0</v>
      </c>
    </row>
    <row r="322" spans="68:69">
      <c r="BP322" s="14">
        <f>General!F320</f>
        <v>0</v>
      </c>
      <c r="BQ322" s="14">
        <f>General!G320</f>
        <v>0</v>
      </c>
    </row>
    <row r="323" spans="68:69">
      <c r="BP323" s="14">
        <f>General!F321</f>
        <v>0</v>
      </c>
      <c r="BQ323" s="14">
        <f>General!G321</f>
        <v>0</v>
      </c>
    </row>
    <row r="324" spans="68:69">
      <c r="BP324" s="14">
        <f>General!F322</f>
        <v>0</v>
      </c>
      <c r="BQ324" s="14">
        <f>General!G322</f>
        <v>0</v>
      </c>
    </row>
    <row r="325" spans="68:69">
      <c r="BP325" s="14">
        <f>General!F323</f>
        <v>0</v>
      </c>
      <c r="BQ325" s="14">
        <f>General!G323</f>
        <v>0</v>
      </c>
    </row>
    <row r="326" spans="68:69">
      <c r="BP326" s="14">
        <f>General!F324</f>
        <v>0</v>
      </c>
      <c r="BQ326" s="14">
        <f>General!G324</f>
        <v>0</v>
      </c>
    </row>
    <row r="327" spans="68:69">
      <c r="BP327" s="14">
        <f>General!F325</f>
        <v>0</v>
      </c>
      <c r="BQ327" s="14">
        <f>General!G325</f>
        <v>0</v>
      </c>
    </row>
    <row r="328" spans="68:69">
      <c r="BP328" s="14">
        <f>General!F326</f>
        <v>0</v>
      </c>
      <c r="BQ328" s="14">
        <f>General!G326</f>
        <v>0</v>
      </c>
    </row>
    <row r="329" spans="68:69">
      <c r="BP329" s="14">
        <f>General!F327</f>
        <v>0</v>
      </c>
      <c r="BQ329" s="14">
        <f>General!G327</f>
        <v>0</v>
      </c>
    </row>
    <row r="330" spans="68:69">
      <c r="BP330" s="14">
        <f>General!F328</f>
        <v>0</v>
      </c>
      <c r="BQ330" s="14">
        <f>General!G328</f>
        <v>0</v>
      </c>
    </row>
  </sheetData>
  <sheetProtection algorithmName="SHA-512" hashValue="K9a0tHMMt7uLo1++5QWPWb0/TNfPDY7eWpQlDnm9BrEO+j41cNCxaHs6eJ6xiUQOt2kfcMiOY9PLh57rykGlUA==" saltValue="trO4b2wIuS8j3HOpU3z8bQ==" spinCount="100000" sheet="1" objects="1" scenarios="1"/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</mergeCells>
  <conditionalFormatting sqref="H5:H109">
    <cfRule type="cellIs" dxfId="3" priority="4" operator="equal">
      <formula>"P"</formula>
    </cfRule>
  </conditionalFormatting>
  <conditionalFormatting sqref="H129:H1048576 H5:H109">
    <cfRule type="cellIs" dxfId="2" priority="2" operator="equal">
      <formula>"B"</formula>
    </cfRule>
    <cfRule type="cellIs" dxfId="1" priority="3" operator="equal">
      <formula>"P"</formula>
    </cfRule>
  </conditionalFormatting>
  <conditionalFormatting sqref="O10:O109">
    <cfRule type="cellIs" dxfId="0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Combo Dashboard-info</vt:lpstr>
      <vt:lpstr>Main Dashboard</vt:lpstr>
      <vt:lpstr>Combo Dashboard</vt:lpstr>
      <vt:lpstr>Strategy Dashboard</vt:lpstr>
      <vt:lpstr>Strategy1-Old</vt:lpstr>
      <vt:lpstr>Strategy-Rule</vt:lpstr>
      <vt:lpstr>General</vt:lpstr>
      <vt:lpstr>Strategy 1 | PD-TG</vt:lpstr>
      <vt:lpstr>Strategy 2 | PD-FE</vt:lpstr>
      <vt:lpstr>Strategy 3 | M1-TG</vt:lpstr>
      <vt:lpstr>Strategy 4 | HP-FE</vt:lpstr>
      <vt:lpstr>Strategy 5 | M1-FE</vt:lpstr>
      <vt:lpstr>Strategy 6 | PD-M1</vt:lpstr>
      <vt:lpstr>Strategy 7 | TG-FE</vt:lpstr>
      <vt:lpstr>Strategy 8 | M1-WB</vt:lpstr>
      <vt:lpstr>Strategy 9 | HP-M1</vt:lpstr>
      <vt:lpstr>Strategy 10 | OP-OB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Abhay Kumar Singh</dc:creator>
  <cp:lastModifiedBy>Abhay Kumar Singh</cp:lastModifiedBy>
  <dcterms:created xsi:type="dcterms:W3CDTF">2023-05-24T03:48:47Z</dcterms:created>
  <dcterms:modified xsi:type="dcterms:W3CDTF">2023-06-03T05:08:54Z</dcterms:modified>
</cp:coreProperties>
</file>